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лап\Desktop\"/>
    </mc:Choice>
  </mc:AlternateContent>
  <bookViews>
    <workbookView xWindow="0" yWindow="0" windowWidth="20490" windowHeight="7155" tabRatio="608"/>
  </bookViews>
  <sheets>
    <sheet name="Лист1" sheetId="8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BP130" i="8" l="1"/>
  <c r="BO130" i="8"/>
  <c r="BN130" i="8"/>
  <c r="BM130" i="8"/>
  <c r="BL130" i="8"/>
  <c r="BJ130" i="8"/>
  <c r="BI130" i="8"/>
  <c r="BH130" i="8"/>
  <c r="BG130" i="8"/>
  <c r="BF130" i="8"/>
  <c r="BR130" i="8" s="1"/>
  <c r="BD130" i="8"/>
  <c r="BC130" i="8"/>
  <c r="BB130" i="8"/>
  <c r="BA130" i="8"/>
  <c r="AZ130" i="8"/>
  <c r="AX130" i="8"/>
  <c r="AW130" i="8"/>
  <c r="AV130" i="8"/>
  <c r="AU130" i="8"/>
  <c r="AT130" i="8"/>
  <c r="AS130" i="8"/>
  <c r="AR130" i="8"/>
  <c r="BU130" i="8" s="1"/>
  <c r="BP129" i="8"/>
  <c r="BO129" i="8"/>
  <c r="BN129" i="8"/>
  <c r="BM129" i="8"/>
  <c r="BL129" i="8"/>
  <c r="BJ129" i="8"/>
  <c r="BI129" i="8"/>
  <c r="BH129" i="8"/>
  <c r="BG129" i="8"/>
  <c r="BF129" i="8"/>
  <c r="BD129" i="8"/>
  <c r="BC129" i="8"/>
  <c r="BB129" i="8"/>
  <c r="BA129" i="8"/>
  <c r="AZ129" i="8"/>
  <c r="AX129" i="8"/>
  <c r="AW129" i="8"/>
  <c r="AV129" i="8"/>
  <c r="AU129" i="8"/>
  <c r="AT129" i="8"/>
  <c r="AR129" i="8" s="1"/>
  <c r="BP128" i="8"/>
  <c r="BO128" i="8"/>
  <c r="BN128" i="8"/>
  <c r="BM128" i="8"/>
  <c r="BL128" i="8"/>
  <c r="BJ128" i="8"/>
  <c r="BI128" i="8"/>
  <c r="BH128" i="8"/>
  <c r="BG128" i="8"/>
  <c r="BF128" i="8"/>
  <c r="BD128" i="8"/>
  <c r="BC128" i="8"/>
  <c r="BB128" i="8"/>
  <c r="BA128" i="8"/>
  <c r="AZ128" i="8"/>
  <c r="AS128" i="8" s="1"/>
  <c r="AX128" i="8"/>
  <c r="AW128" i="8"/>
  <c r="AV128" i="8"/>
  <c r="AU128" i="8"/>
  <c r="AT128" i="8"/>
  <c r="AF128" i="8"/>
  <c r="C128" i="8"/>
  <c r="AC128" i="8" s="1"/>
  <c r="CV127" i="8"/>
  <c r="CR127" i="8"/>
  <c r="BP127" i="8"/>
  <c r="BO127" i="8"/>
  <c r="BN127" i="8"/>
  <c r="BM127" i="8"/>
  <c r="BL127" i="8"/>
  <c r="BS127" i="8" s="1"/>
  <c r="BJ127" i="8"/>
  <c r="BI127" i="8"/>
  <c r="BH127" i="8"/>
  <c r="BG127" i="8"/>
  <c r="BR127" i="8" s="1"/>
  <c r="BF127" i="8"/>
  <c r="BD127" i="8"/>
  <c r="BC127" i="8"/>
  <c r="BB127" i="8"/>
  <c r="BA127" i="8"/>
  <c r="AZ127" i="8"/>
  <c r="AX127" i="8"/>
  <c r="AW127" i="8"/>
  <c r="AV127" i="8"/>
  <c r="AU127" i="8"/>
  <c r="AT127" i="8"/>
  <c r="BP126" i="8"/>
  <c r="BO126" i="8"/>
  <c r="BN126" i="8"/>
  <c r="BM126" i="8"/>
  <c r="BL126" i="8"/>
  <c r="BS126" i="8" s="1"/>
  <c r="BJ126" i="8"/>
  <c r="BI126" i="8"/>
  <c r="BH126" i="8"/>
  <c r="BG126" i="8"/>
  <c r="BF126" i="8"/>
  <c r="BD126" i="8"/>
  <c r="BC126" i="8"/>
  <c r="BB126" i="8"/>
  <c r="BA126" i="8"/>
  <c r="AZ126" i="8"/>
  <c r="AX126" i="8"/>
  <c r="AW126" i="8"/>
  <c r="AV126" i="8"/>
  <c r="AU126" i="8"/>
  <c r="AT126" i="8"/>
  <c r="AS126" i="8"/>
  <c r="AR126" i="8"/>
  <c r="C126" i="8"/>
  <c r="AF127" i="8" s="1"/>
  <c r="BP125" i="8"/>
  <c r="BO125" i="8"/>
  <c r="BN125" i="8"/>
  <c r="BM125" i="8"/>
  <c r="BL125" i="8"/>
  <c r="BJ125" i="8"/>
  <c r="BI125" i="8"/>
  <c r="BH125" i="8"/>
  <c r="BR125" i="8" s="1"/>
  <c r="BG125" i="8"/>
  <c r="BF125" i="8"/>
  <c r="BD125" i="8"/>
  <c r="BC125" i="8"/>
  <c r="BB125" i="8"/>
  <c r="BA125" i="8"/>
  <c r="AZ125" i="8"/>
  <c r="AX125" i="8"/>
  <c r="AW125" i="8"/>
  <c r="AV125" i="8"/>
  <c r="AU125" i="8"/>
  <c r="AT125" i="8"/>
  <c r="AR125" i="8" s="1"/>
  <c r="AF125" i="8"/>
  <c r="BP124" i="8"/>
  <c r="BO124" i="8"/>
  <c r="BN124" i="8"/>
  <c r="BM124" i="8"/>
  <c r="BL124" i="8"/>
  <c r="BJ124" i="8"/>
  <c r="BI124" i="8"/>
  <c r="BH124" i="8"/>
  <c r="BG124" i="8"/>
  <c r="BF124" i="8"/>
  <c r="BD124" i="8"/>
  <c r="BC124" i="8"/>
  <c r="BB124" i="8"/>
  <c r="BA124" i="8"/>
  <c r="AZ124" i="8"/>
  <c r="AX124" i="8"/>
  <c r="AW124" i="8"/>
  <c r="AV124" i="8"/>
  <c r="AU124" i="8"/>
  <c r="AT124" i="8"/>
  <c r="AS124" i="8"/>
  <c r="AR124" i="8"/>
  <c r="BT124" i="8" s="1"/>
  <c r="C124" i="8"/>
  <c r="AC124" i="8" s="1"/>
  <c r="BP123" i="8"/>
  <c r="BO123" i="8"/>
  <c r="BN123" i="8"/>
  <c r="BM123" i="8"/>
  <c r="BL123" i="8"/>
  <c r="BS123" i="8" s="1"/>
  <c r="BJ123" i="8"/>
  <c r="BI123" i="8"/>
  <c r="BH123" i="8"/>
  <c r="BG123" i="8"/>
  <c r="BF123" i="8"/>
  <c r="BD123" i="8"/>
  <c r="BC123" i="8"/>
  <c r="BB123" i="8"/>
  <c r="BA123" i="8"/>
  <c r="AZ123" i="8"/>
  <c r="AX123" i="8"/>
  <c r="AW123" i="8"/>
  <c r="AV123" i="8"/>
  <c r="AU123" i="8"/>
  <c r="AT123" i="8"/>
  <c r="AR123" i="8"/>
  <c r="CO122" i="8"/>
  <c r="BP122" i="8"/>
  <c r="BO122" i="8"/>
  <c r="BN122" i="8"/>
  <c r="BM122" i="8"/>
  <c r="BL122" i="8"/>
  <c r="BJ122" i="8"/>
  <c r="BI122" i="8"/>
  <c r="BH122" i="8"/>
  <c r="BG122" i="8"/>
  <c r="BF122" i="8"/>
  <c r="BD122" i="8"/>
  <c r="BC122" i="8"/>
  <c r="BB122" i="8"/>
  <c r="BA122" i="8"/>
  <c r="AZ122" i="8"/>
  <c r="AX122" i="8"/>
  <c r="AW122" i="8"/>
  <c r="AV122" i="8"/>
  <c r="AU122" i="8"/>
  <c r="AT122" i="8"/>
  <c r="AF122" i="8"/>
  <c r="AA122" i="8"/>
  <c r="C122" i="8"/>
  <c r="AC122" i="8" s="1"/>
  <c r="BP121" i="8"/>
  <c r="BO121" i="8"/>
  <c r="BN121" i="8"/>
  <c r="BM121" i="8"/>
  <c r="BL121" i="8"/>
  <c r="BJ121" i="8"/>
  <c r="BI121" i="8"/>
  <c r="BH121" i="8"/>
  <c r="BG121" i="8"/>
  <c r="BF121" i="8"/>
  <c r="BD121" i="8"/>
  <c r="BC121" i="8"/>
  <c r="BB121" i="8"/>
  <c r="BA121" i="8"/>
  <c r="AZ121" i="8"/>
  <c r="AX121" i="8"/>
  <c r="AW121" i="8"/>
  <c r="AV121" i="8"/>
  <c r="AU121" i="8"/>
  <c r="AT121" i="8"/>
  <c r="BP120" i="8"/>
  <c r="BO120" i="8"/>
  <c r="BN120" i="8"/>
  <c r="BM120" i="8"/>
  <c r="BL120" i="8"/>
  <c r="BJ120" i="8"/>
  <c r="BI120" i="8"/>
  <c r="BH120" i="8"/>
  <c r="BG120" i="8"/>
  <c r="BF120" i="8"/>
  <c r="BD120" i="8"/>
  <c r="BC120" i="8"/>
  <c r="BB120" i="8"/>
  <c r="BA120" i="8"/>
  <c r="AZ120" i="8"/>
  <c r="AX120" i="8"/>
  <c r="AW120" i="8"/>
  <c r="AV120" i="8"/>
  <c r="AU120" i="8"/>
  <c r="AT120" i="8"/>
  <c r="AS120" i="8"/>
  <c r="AR120" i="8"/>
  <c r="AF120" i="8"/>
  <c r="C120" i="8"/>
  <c r="AA120" i="8" s="1"/>
  <c r="BP119" i="8"/>
  <c r="BO119" i="8"/>
  <c r="BN119" i="8"/>
  <c r="BM119" i="8"/>
  <c r="BL119" i="8"/>
  <c r="BS119" i="8" s="1"/>
  <c r="BJ119" i="8"/>
  <c r="BI119" i="8"/>
  <c r="BH119" i="8"/>
  <c r="BG119" i="8"/>
  <c r="BF119" i="8"/>
  <c r="BR119" i="8" s="1"/>
  <c r="BD119" i="8"/>
  <c r="BC119" i="8"/>
  <c r="BB119" i="8"/>
  <c r="BA119" i="8"/>
  <c r="AZ119" i="8"/>
  <c r="AX119" i="8"/>
  <c r="AW119" i="8"/>
  <c r="AV119" i="8"/>
  <c r="AU119" i="8"/>
  <c r="AT119" i="8"/>
  <c r="AF119" i="8"/>
  <c r="AE119" i="8"/>
  <c r="BP118" i="8"/>
  <c r="BO118" i="8"/>
  <c r="BN118" i="8"/>
  <c r="BM118" i="8"/>
  <c r="BL118" i="8"/>
  <c r="BJ118" i="8"/>
  <c r="BI118" i="8"/>
  <c r="BH118" i="8"/>
  <c r="BG118" i="8"/>
  <c r="BF118" i="8"/>
  <c r="BD118" i="8"/>
  <c r="BC118" i="8"/>
  <c r="BB118" i="8"/>
  <c r="BA118" i="8"/>
  <c r="AZ118" i="8"/>
  <c r="AX118" i="8"/>
  <c r="AW118" i="8"/>
  <c r="AV118" i="8"/>
  <c r="AU118" i="8"/>
  <c r="AT118" i="8"/>
  <c r="AS118" i="8"/>
  <c r="AR118" i="8"/>
  <c r="AF118" i="8"/>
  <c r="AE118" i="8"/>
  <c r="C118" i="8"/>
  <c r="AA118" i="8" s="1"/>
  <c r="BP117" i="8"/>
  <c r="BO117" i="8"/>
  <c r="BN117" i="8"/>
  <c r="BM117" i="8"/>
  <c r="BL117" i="8"/>
  <c r="BS117" i="8" s="1"/>
  <c r="BJ117" i="8"/>
  <c r="BI117" i="8"/>
  <c r="BH117" i="8"/>
  <c r="BG117" i="8"/>
  <c r="BF117" i="8"/>
  <c r="BD117" i="8"/>
  <c r="BC117" i="8"/>
  <c r="BB117" i="8"/>
  <c r="BA117" i="8"/>
  <c r="AZ117" i="8"/>
  <c r="AX117" i="8"/>
  <c r="AW117" i="8"/>
  <c r="AV117" i="8"/>
  <c r="AU117" i="8"/>
  <c r="AT117" i="8"/>
  <c r="AF117" i="8"/>
  <c r="BV116" i="8"/>
  <c r="BP116" i="8"/>
  <c r="BO116" i="8"/>
  <c r="BN116" i="8"/>
  <c r="BM116" i="8"/>
  <c r="BL116" i="8"/>
  <c r="BJ116" i="8"/>
  <c r="BI116" i="8"/>
  <c r="BH116" i="8"/>
  <c r="BG116" i="8"/>
  <c r="BF116" i="8"/>
  <c r="BD116" i="8"/>
  <c r="BC116" i="8"/>
  <c r="BB116" i="8"/>
  <c r="BA116" i="8"/>
  <c r="AZ116" i="8"/>
  <c r="AX116" i="8"/>
  <c r="AW116" i="8"/>
  <c r="AV116" i="8"/>
  <c r="AU116" i="8"/>
  <c r="AT116" i="8"/>
  <c r="AR116" i="8" s="1"/>
  <c r="AF116" i="8"/>
  <c r="AE116" i="8"/>
  <c r="BP115" i="8"/>
  <c r="BO115" i="8"/>
  <c r="BN115" i="8"/>
  <c r="BM115" i="8"/>
  <c r="BL115" i="8"/>
  <c r="BJ115" i="8"/>
  <c r="BI115" i="8"/>
  <c r="BH115" i="8"/>
  <c r="BR115" i="8" s="1"/>
  <c r="BG115" i="8"/>
  <c r="BF115" i="8"/>
  <c r="BD115" i="8"/>
  <c r="BC115" i="8"/>
  <c r="BB115" i="8"/>
  <c r="BA115" i="8"/>
  <c r="AZ115" i="8"/>
  <c r="AX115" i="8"/>
  <c r="AW115" i="8"/>
  <c r="AV115" i="8"/>
  <c r="AU115" i="8"/>
  <c r="AT115" i="8"/>
  <c r="AR115" i="8" s="1"/>
  <c r="BP114" i="8"/>
  <c r="BO114" i="8"/>
  <c r="BN114" i="8"/>
  <c r="BM114" i="8"/>
  <c r="BL114" i="8"/>
  <c r="BJ114" i="8"/>
  <c r="BI114" i="8"/>
  <c r="BH114" i="8"/>
  <c r="BR114" i="8" s="1"/>
  <c r="BG114" i="8"/>
  <c r="BF114" i="8"/>
  <c r="BD114" i="8"/>
  <c r="BC114" i="8"/>
  <c r="BB114" i="8"/>
  <c r="BA114" i="8"/>
  <c r="AZ114" i="8"/>
  <c r="AX114" i="8"/>
  <c r="AW114" i="8"/>
  <c r="AV114" i="8"/>
  <c r="AU114" i="8"/>
  <c r="AT114" i="8"/>
  <c r="AR114" i="8" s="1"/>
  <c r="BP113" i="8"/>
  <c r="BO113" i="8"/>
  <c r="BN113" i="8"/>
  <c r="BM113" i="8"/>
  <c r="BL113" i="8"/>
  <c r="BJ113" i="8"/>
  <c r="BI113" i="8"/>
  <c r="BH113" i="8"/>
  <c r="BG113" i="8"/>
  <c r="BF113" i="8"/>
  <c r="BD113" i="8"/>
  <c r="BC113" i="8"/>
  <c r="BB113" i="8"/>
  <c r="BA113" i="8"/>
  <c r="AZ113" i="8"/>
  <c r="AS113" i="8" s="1"/>
  <c r="AX113" i="8"/>
  <c r="AW113" i="8"/>
  <c r="AV113" i="8"/>
  <c r="AU113" i="8"/>
  <c r="AR113" i="8" s="1"/>
  <c r="BU113" i="8" s="1"/>
  <c r="AT113" i="8"/>
  <c r="AF113" i="8"/>
  <c r="C113" i="8"/>
  <c r="AF111" i="8" s="1"/>
  <c r="BP112" i="8"/>
  <c r="BO112" i="8"/>
  <c r="BN112" i="8"/>
  <c r="BM112" i="8"/>
  <c r="BL112" i="8"/>
  <c r="BJ112" i="8"/>
  <c r="BI112" i="8"/>
  <c r="BH112" i="8"/>
  <c r="BG112" i="8"/>
  <c r="BF112" i="8"/>
  <c r="BD112" i="8"/>
  <c r="BC112" i="8"/>
  <c r="BB112" i="8"/>
  <c r="BA112" i="8"/>
  <c r="AZ112" i="8"/>
  <c r="AX112" i="8"/>
  <c r="AW112" i="8"/>
  <c r="AV112" i="8"/>
  <c r="AU112" i="8"/>
  <c r="AT112" i="8"/>
  <c r="AR112" i="8" s="1"/>
  <c r="BP111" i="8"/>
  <c r="BO111" i="8"/>
  <c r="BN111" i="8"/>
  <c r="BM111" i="8"/>
  <c r="BS111" i="8" s="1"/>
  <c r="BL111" i="8"/>
  <c r="BJ111" i="8"/>
  <c r="BI111" i="8"/>
  <c r="BH111" i="8"/>
  <c r="BG111" i="8"/>
  <c r="BF111" i="8"/>
  <c r="BD111" i="8"/>
  <c r="BC111" i="8"/>
  <c r="BB111" i="8"/>
  <c r="BA111" i="8"/>
  <c r="AZ111" i="8"/>
  <c r="AX111" i="8"/>
  <c r="AW111" i="8"/>
  <c r="AV111" i="8"/>
  <c r="AU111" i="8"/>
  <c r="AT111" i="8"/>
  <c r="AC111" i="8"/>
  <c r="C111" i="8"/>
  <c r="AA111" i="8" s="1"/>
  <c r="BP110" i="8"/>
  <c r="BO110" i="8"/>
  <c r="BN110" i="8"/>
  <c r="BM110" i="8"/>
  <c r="BL110" i="8"/>
  <c r="BJ110" i="8"/>
  <c r="BI110" i="8"/>
  <c r="BH110" i="8"/>
  <c r="BG110" i="8"/>
  <c r="BF110" i="8"/>
  <c r="BD110" i="8"/>
  <c r="BC110" i="8"/>
  <c r="BB110" i="8"/>
  <c r="BA110" i="8"/>
  <c r="AZ110" i="8"/>
  <c r="AS110" i="8" s="1"/>
  <c r="AX110" i="8"/>
  <c r="AW110" i="8"/>
  <c r="AV110" i="8"/>
  <c r="AU110" i="8"/>
  <c r="AT110" i="8"/>
  <c r="AF110" i="8"/>
  <c r="BP109" i="8"/>
  <c r="BO109" i="8"/>
  <c r="BN109" i="8"/>
  <c r="BM109" i="8"/>
  <c r="BL109" i="8"/>
  <c r="BS109" i="8" s="1"/>
  <c r="BJ109" i="8"/>
  <c r="BI109" i="8"/>
  <c r="BH109" i="8"/>
  <c r="BG109" i="8"/>
  <c r="BF109" i="8"/>
  <c r="BD109" i="8"/>
  <c r="BC109" i="8"/>
  <c r="BB109" i="8"/>
  <c r="BA109" i="8"/>
  <c r="AZ109" i="8"/>
  <c r="AX109" i="8"/>
  <c r="AW109" i="8"/>
  <c r="AV109" i="8"/>
  <c r="AU109" i="8"/>
  <c r="AT109" i="8"/>
  <c r="AF109" i="8"/>
  <c r="AC109" i="8"/>
  <c r="C109" i="8"/>
  <c r="AF114" i="8" s="1"/>
  <c r="BP108" i="8"/>
  <c r="BO108" i="8"/>
  <c r="BN108" i="8"/>
  <c r="BM108" i="8"/>
  <c r="BL108" i="8"/>
  <c r="BJ108" i="8"/>
  <c r="BI108" i="8"/>
  <c r="BH108" i="8"/>
  <c r="BG108" i="8"/>
  <c r="BF108" i="8"/>
  <c r="BD108" i="8"/>
  <c r="BC108" i="8"/>
  <c r="BB108" i="8"/>
  <c r="BA108" i="8"/>
  <c r="AZ108" i="8"/>
  <c r="AS108" i="8" s="1"/>
  <c r="AX108" i="8"/>
  <c r="AW108" i="8"/>
  <c r="AV108" i="8"/>
  <c r="AU108" i="8"/>
  <c r="AT108" i="8"/>
  <c r="AF108" i="8"/>
  <c r="AE108" i="8"/>
  <c r="BP107" i="8"/>
  <c r="BO107" i="8"/>
  <c r="BN107" i="8"/>
  <c r="BM107" i="8"/>
  <c r="BL107" i="8"/>
  <c r="BJ107" i="8"/>
  <c r="BI107" i="8"/>
  <c r="BH107" i="8"/>
  <c r="BG107" i="8"/>
  <c r="BF107" i="8"/>
  <c r="BD107" i="8"/>
  <c r="BC107" i="8"/>
  <c r="BB107" i="8"/>
  <c r="BA107" i="8"/>
  <c r="AZ107" i="8"/>
  <c r="AS107" i="8" s="1"/>
  <c r="AX107" i="8"/>
  <c r="AW107" i="8"/>
  <c r="AV107" i="8"/>
  <c r="AU107" i="8"/>
  <c r="AT107" i="8"/>
  <c r="C107" i="8"/>
  <c r="BP106" i="8"/>
  <c r="BO106" i="8"/>
  <c r="BN106" i="8"/>
  <c r="BS106" i="8" s="1"/>
  <c r="BM106" i="8"/>
  <c r="BL106" i="8"/>
  <c r="BJ106" i="8"/>
  <c r="BI106" i="8"/>
  <c r="BH106" i="8"/>
  <c r="BG106" i="8"/>
  <c r="BF106" i="8"/>
  <c r="BD106" i="8"/>
  <c r="BC106" i="8"/>
  <c r="BB106" i="8"/>
  <c r="BA106" i="8"/>
  <c r="AZ106" i="8"/>
  <c r="AS106" i="8" s="1"/>
  <c r="AX106" i="8"/>
  <c r="AW106" i="8"/>
  <c r="AV106" i="8"/>
  <c r="AU106" i="8"/>
  <c r="AR106" i="8" s="1"/>
  <c r="BU106" i="8" s="1"/>
  <c r="AT106" i="8"/>
  <c r="AF106" i="8"/>
  <c r="AE106" i="8"/>
  <c r="BP105" i="8"/>
  <c r="BO105" i="8"/>
  <c r="BN105" i="8"/>
  <c r="BM105" i="8"/>
  <c r="BS105" i="8" s="1"/>
  <c r="BL105" i="8"/>
  <c r="BJ105" i="8"/>
  <c r="BI105" i="8"/>
  <c r="BH105" i="8"/>
  <c r="BG105" i="8"/>
  <c r="BF105" i="8"/>
  <c r="BD105" i="8"/>
  <c r="BC105" i="8"/>
  <c r="BB105" i="8"/>
  <c r="BA105" i="8"/>
  <c r="AZ105" i="8"/>
  <c r="AX105" i="8"/>
  <c r="AW105" i="8"/>
  <c r="AV105" i="8"/>
  <c r="AU105" i="8"/>
  <c r="AT105" i="8"/>
  <c r="AF105" i="8"/>
  <c r="AC105" i="8"/>
  <c r="C105" i="8"/>
  <c r="AA105" i="8" s="1"/>
  <c r="BP104" i="8"/>
  <c r="BO104" i="8"/>
  <c r="BN104" i="8"/>
  <c r="BM104" i="8"/>
  <c r="BL104" i="8"/>
  <c r="BJ104" i="8"/>
  <c r="BI104" i="8"/>
  <c r="BH104" i="8"/>
  <c r="BG104" i="8"/>
  <c r="BF104" i="8"/>
  <c r="BD104" i="8"/>
  <c r="BC104" i="8"/>
  <c r="BB104" i="8"/>
  <c r="BA104" i="8"/>
  <c r="AZ104" i="8"/>
  <c r="AX104" i="8"/>
  <c r="AW104" i="8"/>
  <c r="AV104" i="8"/>
  <c r="AU104" i="8"/>
  <c r="AT104" i="8"/>
  <c r="AF104" i="8"/>
  <c r="AE104" i="8"/>
  <c r="BP103" i="8"/>
  <c r="BO103" i="8"/>
  <c r="BN103" i="8"/>
  <c r="BM103" i="8"/>
  <c r="BL103" i="8"/>
  <c r="BJ103" i="8"/>
  <c r="BI103" i="8"/>
  <c r="BH103" i="8"/>
  <c r="BG103" i="8"/>
  <c r="BF103" i="8"/>
  <c r="BD103" i="8"/>
  <c r="BC103" i="8"/>
  <c r="BB103" i="8"/>
  <c r="BA103" i="8"/>
  <c r="AZ103" i="8"/>
  <c r="AX103" i="8"/>
  <c r="AW103" i="8"/>
  <c r="AV103" i="8"/>
  <c r="AU103" i="8"/>
  <c r="AT103" i="8"/>
  <c r="AR103" i="8" s="1"/>
  <c r="AE103" i="8"/>
  <c r="AC103" i="8"/>
  <c r="I103" i="8"/>
  <c r="C103" i="8"/>
  <c r="AA103" i="8" s="1"/>
  <c r="BP102" i="8"/>
  <c r="BO102" i="8"/>
  <c r="BN102" i="8"/>
  <c r="BM102" i="8"/>
  <c r="BL102" i="8"/>
  <c r="BJ102" i="8"/>
  <c r="BI102" i="8"/>
  <c r="BH102" i="8"/>
  <c r="BG102" i="8"/>
  <c r="BF102" i="8"/>
  <c r="BD102" i="8"/>
  <c r="BC102" i="8"/>
  <c r="BB102" i="8"/>
  <c r="BA102" i="8"/>
  <c r="AZ102" i="8"/>
  <c r="AX102" i="8"/>
  <c r="AW102" i="8"/>
  <c r="AV102" i="8"/>
  <c r="AU102" i="8"/>
  <c r="AT102" i="8"/>
  <c r="AF102" i="8"/>
  <c r="AE102" i="8"/>
  <c r="BV101" i="8"/>
  <c r="BP101" i="8"/>
  <c r="BO101" i="8"/>
  <c r="BN101" i="8"/>
  <c r="BS101" i="8" s="1"/>
  <c r="BM101" i="8"/>
  <c r="BL101" i="8"/>
  <c r="BJ101" i="8"/>
  <c r="BI101" i="8"/>
  <c r="BH101" i="8"/>
  <c r="BG101" i="8"/>
  <c r="BF101" i="8"/>
  <c r="BD101" i="8"/>
  <c r="BC101" i="8"/>
  <c r="BB101" i="8"/>
  <c r="BA101" i="8"/>
  <c r="AZ101" i="8"/>
  <c r="AS101" i="8" s="1"/>
  <c r="AX101" i="8"/>
  <c r="AW101" i="8"/>
  <c r="AV101" i="8"/>
  <c r="AU101" i="8"/>
  <c r="AR101" i="8" s="1"/>
  <c r="AT101" i="8"/>
  <c r="AF101" i="8"/>
  <c r="AE101" i="8"/>
  <c r="BP100" i="8"/>
  <c r="BO100" i="8"/>
  <c r="BN100" i="8"/>
  <c r="BM100" i="8"/>
  <c r="BL100" i="8"/>
  <c r="BJ100" i="8"/>
  <c r="BI100" i="8"/>
  <c r="BH100" i="8"/>
  <c r="BG100" i="8"/>
  <c r="BF100" i="8"/>
  <c r="BD100" i="8"/>
  <c r="BC100" i="8"/>
  <c r="BB100" i="8"/>
  <c r="BA100" i="8"/>
  <c r="AZ100" i="8"/>
  <c r="AX100" i="8"/>
  <c r="AW100" i="8"/>
  <c r="AV100" i="8"/>
  <c r="AU100" i="8"/>
  <c r="AT100" i="8"/>
  <c r="AF100" i="8"/>
  <c r="BP99" i="8"/>
  <c r="BO99" i="8"/>
  <c r="BN99" i="8"/>
  <c r="BM99" i="8"/>
  <c r="BL99" i="8"/>
  <c r="BJ99" i="8"/>
  <c r="BI99" i="8"/>
  <c r="BH99" i="8"/>
  <c r="BG99" i="8"/>
  <c r="BF99" i="8"/>
  <c r="BD99" i="8"/>
  <c r="BC99" i="8"/>
  <c r="BB99" i="8"/>
  <c r="BA99" i="8"/>
  <c r="AZ99" i="8"/>
  <c r="AX99" i="8"/>
  <c r="AW99" i="8"/>
  <c r="AV99" i="8"/>
  <c r="AU99" i="8"/>
  <c r="AT99" i="8"/>
  <c r="AF99" i="8"/>
  <c r="BP98" i="8"/>
  <c r="BO98" i="8"/>
  <c r="BN98" i="8"/>
  <c r="BM98" i="8"/>
  <c r="BL98" i="8"/>
  <c r="BJ98" i="8"/>
  <c r="BI98" i="8"/>
  <c r="BH98" i="8"/>
  <c r="BG98" i="8"/>
  <c r="BF98" i="8"/>
  <c r="BD98" i="8"/>
  <c r="BC98" i="8"/>
  <c r="BB98" i="8"/>
  <c r="BA98" i="8"/>
  <c r="AZ98" i="8"/>
  <c r="AS98" i="8" s="1"/>
  <c r="AX98" i="8"/>
  <c r="AW98" i="8"/>
  <c r="AV98" i="8"/>
  <c r="AU98" i="8"/>
  <c r="AT98" i="8"/>
  <c r="AF98" i="8"/>
  <c r="C98" i="8"/>
  <c r="AE100" i="8" s="1"/>
  <c r="BP97" i="8"/>
  <c r="BO97" i="8"/>
  <c r="BN97" i="8"/>
  <c r="BS97" i="8" s="1"/>
  <c r="BM97" i="8"/>
  <c r="BL97" i="8"/>
  <c r="BJ97" i="8"/>
  <c r="BI97" i="8"/>
  <c r="BH97" i="8"/>
  <c r="BG97" i="8"/>
  <c r="BF97" i="8"/>
  <c r="BD97" i="8"/>
  <c r="BC97" i="8"/>
  <c r="BB97" i="8"/>
  <c r="BA97" i="8"/>
  <c r="AZ97" i="8"/>
  <c r="AS97" i="8" s="1"/>
  <c r="AX97" i="8"/>
  <c r="AW97" i="8"/>
  <c r="AV97" i="8"/>
  <c r="AU97" i="8"/>
  <c r="AR97" i="8" s="1"/>
  <c r="AT97" i="8"/>
  <c r="BP96" i="8"/>
  <c r="BO96" i="8"/>
  <c r="BN96" i="8"/>
  <c r="BM96" i="8"/>
  <c r="BL96" i="8"/>
  <c r="BJ96" i="8"/>
  <c r="BI96" i="8"/>
  <c r="BH96" i="8"/>
  <c r="BG96" i="8"/>
  <c r="BF96" i="8"/>
  <c r="BD96" i="8"/>
  <c r="BC96" i="8"/>
  <c r="BB96" i="8"/>
  <c r="BA96" i="8"/>
  <c r="AZ96" i="8"/>
  <c r="AX96" i="8"/>
  <c r="AW96" i="8"/>
  <c r="AV96" i="8"/>
  <c r="AU96" i="8"/>
  <c r="AT96" i="8"/>
  <c r="AE96" i="8"/>
  <c r="C96" i="8"/>
  <c r="AA96" i="8" s="1"/>
  <c r="BP95" i="8"/>
  <c r="BO95" i="8"/>
  <c r="BN95" i="8"/>
  <c r="BM95" i="8"/>
  <c r="BL95" i="8"/>
  <c r="BJ95" i="8"/>
  <c r="BI95" i="8"/>
  <c r="BH95" i="8"/>
  <c r="BG95" i="8"/>
  <c r="BF95" i="8"/>
  <c r="BD95" i="8"/>
  <c r="BC95" i="8"/>
  <c r="BB95" i="8"/>
  <c r="BA95" i="8"/>
  <c r="AZ95" i="8"/>
  <c r="AX95" i="8"/>
  <c r="AW95" i="8"/>
  <c r="AV95" i="8"/>
  <c r="AU95" i="8"/>
  <c r="AT95" i="8"/>
  <c r="AR95" i="8" s="1"/>
  <c r="AF95" i="8"/>
  <c r="BP94" i="8"/>
  <c r="BO94" i="8"/>
  <c r="BN94" i="8"/>
  <c r="BM94" i="8"/>
  <c r="BL94" i="8"/>
  <c r="BJ94" i="8"/>
  <c r="BI94" i="8"/>
  <c r="BH94" i="8"/>
  <c r="BG94" i="8"/>
  <c r="BF94" i="8"/>
  <c r="BD94" i="8"/>
  <c r="BC94" i="8"/>
  <c r="BB94" i="8"/>
  <c r="BA94" i="8"/>
  <c r="AZ94" i="8"/>
  <c r="AX94" i="8"/>
  <c r="AW94" i="8"/>
  <c r="AV94" i="8"/>
  <c r="AU94" i="8"/>
  <c r="AT94" i="8"/>
  <c r="AF94" i="8"/>
  <c r="AE94" i="8"/>
  <c r="C94" i="8"/>
  <c r="AA94" i="8" s="1"/>
  <c r="BP93" i="8"/>
  <c r="BO93" i="8"/>
  <c r="BN93" i="8"/>
  <c r="BM93" i="8"/>
  <c r="BL93" i="8"/>
  <c r="BS93" i="8" s="1"/>
  <c r="BJ93" i="8"/>
  <c r="BI93" i="8"/>
  <c r="BH93" i="8"/>
  <c r="BG93" i="8"/>
  <c r="BF93" i="8"/>
  <c r="BD93" i="8"/>
  <c r="BC93" i="8"/>
  <c r="BB93" i="8"/>
  <c r="BA93" i="8"/>
  <c r="AZ93" i="8"/>
  <c r="AX93" i="8"/>
  <c r="AW93" i="8"/>
  <c r="AV93" i="8"/>
  <c r="AU93" i="8"/>
  <c r="AT93" i="8"/>
  <c r="AF93" i="8"/>
  <c r="AE93" i="8"/>
  <c r="BP92" i="8"/>
  <c r="BO92" i="8"/>
  <c r="BN92" i="8"/>
  <c r="BS92" i="8" s="1"/>
  <c r="BM92" i="8"/>
  <c r="BL92" i="8"/>
  <c r="BJ92" i="8"/>
  <c r="BI92" i="8"/>
  <c r="BH92" i="8"/>
  <c r="BG92" i="8"/>
  <c r="BF92" i="8"/>
  <c r="BD92" i="8"/>
  <c r="BC92" i="8"/>
  <c r="BB92" i="8"/>
  <c r="BA92" i="8"/>
  <c r="AZ92" i="8"/>
  <c r="AS92" i="8" s="1"/>
  <c r="AX92" i="8"/>
  <c r="AW92" i="8"/>
  <c r="AV92" i="8"/>
  <c r="AU92" i="8"/>
  <c r="AT92" i="8"/>
  <c r="C92" i="8"/>
  <c r="BP91" i="8"/>
  <c r="BO91" i="8"/>
  <c r="BN91" i="8"/>
  <c r="BM91" i="8"/>
  <c r="BL91" i="8"/>
  <c r="BJ91" i="8"/>
  <c r="BI91" i="8"/>
  <c r="BH91" i="8"/>
  <c r="BG91" i="8"/>
  <c r="BF91" i="8"/>
  <c r="BD91" i="8"/>
  <c r="BC91" i="8"/>
  <c r="AS91" i="8" s="1"/>
  <c r="BB91" i="8"/>
  <c r="BA91" i="8"/>
  <c r="AZ91" i="8"/>
  <c r="AX91" i="8"/>
  <c r="AW91" i="8"/>
  <c r="AV91" i="8"/>
  <c r="AU91" i="8"/>
  <c r="AT91" i="8"/>
  <c r="AF91" i="8"/>
  <c r="BP90" i="8"/>
  <c r="BO90" i="8"/>
  <c r="BN90" i="8"/>
  <c r="BM90" i="8"/>
  <c r="BL90" i="8"/>
  <c r="BS90" i="8" s="1"/>
  <c r="BJ90" i="8"/>
  <c r="BI90" i="8"/>
  <c r="BH90" i="8"/>
  <c r="BG90" i="8"/>
  <c r="BF90" i="8"/>
  <c r="BD90" i="8"/>
  <c r="BC90" i="8"/>
  <c r="BB90" i="8"/>
  <c r="BA90" i="8"/>
  <c r="AZ90" i="8"/>
  <c r="AX90" i="8"/>
  <c r="AW90" i="8"/>
  <c r="AV90" i="8"/>
  <c r="AU90" i="8"/>
  <c r="AT90" i="8"/>
  <c r="AS90" i="8"/>
  <c r="AF90" i="8"/>
  <c r="AE90" i="8"/>
  <c r="C90" i="8"/>
  <c r="AA90" i="8" s="1"/>
  <c r="BP89" i="8"/>
  <c r="BO89" i="8"/>
  <c r="BN89" i="8"/>
  <c r="BM89" i="8"/>
  <c r="BL89" i="8"/>
  <c r="BJ89" i="8"/>
  <c r="BI89" i="8"/>
  <c r="BH89" i="8"/>
  <c r="BG89" i="8"/>
  <c r="BF89" i="8"/>
  <c r="BD89" i="8"/>
  <c r="BC89" i="8"/>
  <c r="BB89" i="8"/>
  <c r="BA89" i="8"/>
  <c r="AZ89" i="8"/>
  <c r="AX89" i="8"/>
  <c r="AW89" i="8"/>
  <c r="AV89" i="8"/>
  <c r="AU89" i="8"/>
  <c r="AT89" i="8"/>
  <c r="AF89" i="8"/>
  <c r="AE89" i="8"/>
  <c r="BP88" i="8"/>
  <c r="BO88" i="8"/>
  <c r="BN88" i="8"/>
  <c r="BM88" i="8"/>
  <c r="BL88" i="8"/>
  <c r="BJ88" i="8"/>
  <c r="BI88" i="8"/>
  <c r="BH88" i="8"/>
  <c r="BR88" i="8" s="1"/>
  <c r="BG88" i="8"/>
  <c r="BF88" i="8"/>
  <c r="BD88" i="8"/>
  <c r="BC88" i="8"/>
  <c r="BB88" i="8"/>
  <c r="BA88" i="8"/>
  <c r="AZ88" i="8"/>
  <c r="AX88" i="8"/>
  <c r="AW88" i="8"/>
  <c r="AV88" i="8"/>
  <c r="AU88" i="8"/>
  <c r="AT88" i="8"/>
  <c r="AR88" i="8" s="1"/>
  <c r="AF88" i="8"/>
  <c r="AE88" i="8"/>
  <c r="C88" i="8"/>
  <c r="AA88" i="8" s="1"/>
  <c r="BP87" i="8"/>
  <c r="BO87" i="8"/>
  <c r="BN87" i="8"/>
  <c r="BM87" i="8"/>
  <c r="BL87" i="8"/>
  <c r="BJ87" i="8"/>
  <c r="BI87" i="8"/>
  <c r="BH87" i="8"/>
  <c r="BG87" i="8"/>
  <c r="BF87" i="8"/>
  <c r="BR87" i="8" s="1"/>
  <c r="BD87" i="8"/>
  <c r="BC87" i="8"/>
  <c r="BB87" i="8"/>
  <c r="BA87" i="8"/>
  <c r="AS87" i="8" s="1"/>
  <c r="AZ87" i="8"/>
  <c r="AX87" i="8"/>
  <c r="AW87" i="8"/>
  <c r="AV87" i="8"/>
  <c r="AU87" i="8"/>
  <c r="AT87" i="8"/>
  <c r="AR87" i="8" s="1"/>
  <c r="BT87" i="8" s="1"/>
  <c r="AF87" i="8"/>
  <c r="AE87" i="8"/>
  <c r="BV86" i="8"/>
  <c r="BP86" i="8"/>
  <c r="BO86" i="8"/>
  <c r="BN86" i="8"/>
  <c r="BM86" i="8"/>
  <c r="BL86" i="8"/>
  <c r="BJ86" i="8"/>
  <c r="BI86" i="8"/>
  <c r="BH86" i="8"/>
  <c r="BG86" i="8"/>
  <c r="BF86" i="8"/>
  <c r="BD86" i="8"/>
  <c r="BC86" i="8"/>
  <c r="BB86" i="8"/>
  <c r="BA86" i="8"/>
  <c r="AZ86" i="8"/>
  <c r="AX86" i="8"/>
  <c r="AW86" i="8"/>
  <c r="AV86" i="8"/>
  <c r="AU86" i="8"/>
  <c r="AT86" i="8"/>
  <c r="AF86" i="8"/>
  <c r="AE86" i="8"/>
  <c r="BP85" i="8"/>
  <c r="BO85" i="8"/>
  <c r="BN85" i="8"/>
  <c r="BM85" i="8"/>
  <c r="BL85" i="8"/>
  <c r="BJ85" i="8"/>
  <c r="BI85" i="8"/>
  <c r="BH85" i="8"/>
  <c r="BG85" i="8"/>
  <c r="BF85" i="8"/>
  <c r="BD85" i="8"/>
  <c r="BC85" i="8"/>
  <c r="BB85" i="8"/>
  <c r="BA85" i="8"/>
  <c r="AZ85" i="8"/>
  <c r="AX85" i="8"/>
  <c r="AW85" i="8"/>
  <c r="AV85" i="8"/>
  <c r="AU85" i="8"/>
  <c r="AT85" i="8"/>
  <c r="AS85" i="8"/>
  <c r="AR85" i="8"/>
  <c r="AF85" i="8"/>
  <c r="BP84" i="8"/>
  <c r="BO84" i="8"/>
  <c r="BN84" i="8"/>
  <c r="BM84" i="8"/>
  <c r="BL84" i="8"/>
  <c r="BJ84" i="8"/>
  <c r="BI84" i="8"/>
  <c r="BH84" i="8"/>
  <c r="BG84" i="8"/>
  <c r="BF84" i="8"/>
  <c r="BD84" i="8"/>
  <c r="BC84" i="8"/>
  <c r="AS84" i="8" s="1"/>
  <c r="BB84" i="8"/>
  <c r="BA84" i="8"/>
  <c r="AZ84" i="8"/>
  <c r="AX84" i="8"/>
  <c r="AW84" i="8"/>
  <c r="AV84" i="8"/>
  <c r="AU84" i="8"/>
  <c r="AT84" i="8"/>
  <c r="BP83" i="8"/>
  <c r="BO83" i="8"/>
  <c r="BN83" i="8"/>
  <c r="BM83" i="8"/>
  <c r="BL83" i="8"/>
  <c r="BS83" i="8" s="1"/>
  <c r="BJ83" i="8"/>
  <c r="BI83" i="8"/>
  <c r="BH83" i="8"/>
  <c r="BG83" i="8"/>
  <c r="BF83" i="8"/>
  <c r="BD83" i="8"/>
  <c r="BC83" i="8"/>
  <c r="BB83" i="8"/>
  <c r="BA83" i="8"/>
  <c r="AZ83" i="8"/>
  <c r="AX83" i="8"/>
  <c r="AW83" i="8"/>
  <c r="AV83" i="8"/>
  <c r="AU83" i="8"/>
  <c r="AT83" i="8"/>
  <c r="AF83" i="8"/>
  <c r="AC83" i="8"/>
  <c r="AA83" i="8"/>
  <c r="C83" i="8"/>
  <c r="AE85" i="8" s="1"/>
  <c r="CV82" i="8"/>
  <c r="CR82" i="8"/>
  <c r="BP82" i="8"/>
  <c r="BO82" i="8"/>
  <c r="BN82" i="8"/>
  <c r="BM82" i="8"/>
  <c r="BL82" i="8"/>
  <c r="BJ82" i="8"/>
  <c r="BI82" i="8"/>
  <c r="BH82" i="8"/>
  <c r="BG82" i="8"/>
  <c r="BF82" i="8"/>
  <c r="BR82" i="8" s="1"/>
  <c r="BD82" i="8"/>
  <c r="BC82" i="8"/>
  <c r="BB82" i="8"/>
  <c r="BA82" i="8"/>
  <c r="AZ82" i="8"/>
  <c r="AS82" i="8" s="1"/>
  <c r="AX82" i="8"/>
  <c r="AW82" i="8"/>
  <c r="AV82" i="8"/>
  <c r="AU82" i="8"/>
  <c r="AT82" i="8"/>
  <c r="BP81" i="8"/>
  <c r="BO81" i="8"/>
  <c r="BN81" i="8"/>
  <c r="BM81" i="8"/>
  <c r="BL81" i="8"/>
  <c r="BJ81" i="8"/>
  <c r="BI81" i="8"/>
  <c r="BH81" i="8"/>
  <c r="BG81" i="8"/>
  <c r="BF81" i="8"/>
  <c r="BD81" i="8"/>
  <c r="BC81" i="8"/>
  <c r="BB81" i="8"/>
  <c r="BA81" i="8"/>
  <c r="AZ81" i="8"/>
  <c r="AX81" i="8"/>
  <c r="AW81" i="8"/>
  <c r="AV81" i="8"/>
  <c r="AU81" i="8"/>
  <c r="AT81" i="8"/>
  <c r="AS81" i="8"/>
  <c r="AR81" i="8"/>
  <c r="AF81" i="8"/>
  <c r="AE81" i="8"/>
  <c r="AA81" i="8"/>
  <c r="C81" i="8"/>
  <c r="BP80" i="8"/>
  <c r="BO80" i="8"/>
  <c r="BN80" i="8"/>
  <c r="BM80" i="8"/>
  <c r="BL80" i="8"/>
  <c r="BJ80" i="8"/>
  <c r="BI80" i="8"/>
  <c r="BH80" i="8"/>
  <c r="BG80" i="8"/>
  <c r="BF80" i="8"/>
  <c r="BD80" i="8"/>
  <c r="BC80" i="8"/>
  <c r="BB80" i="8"/>
  <c r="BA80" i="8"/>
  <c r="AZ80" i="8"/>
  <c r="AX80" i="8"/>
  <c r="AW80" i="8"/>
  <c r="AV80" i="8"/>
  <c r="AU80" i="8"/>
  <c r="AT80" i="8"/>
  <c r="AF80" i="8"/>
  <c r="BP79" i="8"/>
  <c r="BO79" i="8"/>
  <c r="BN79" i="8"/>
  <c r="BM79" i="8"/>
  <c r="BL79" i="8"/>
  <c r="BJ79" i="8"/>
  <c r="BI79" i="8"/>
  <c r="BH79" i="8"/>
  <c r="BG79" i="8"/>
  <c r="BF79" i="8"/>
  <c r="BD79" i="8"/>
  <c r="BC79" i="8"/>
  <c r="BB79" i="8"/>
  <c r="BA79" i="8"/>
  <c r="AZ79" i="8"/>
  <c r="AX79" i="8"/>
  <c r="AW79" i="8"/>
  <c r="AV79" i="8"/>
  <c r="AU79" i="8"/>
  <c r="AT79" i="8"/>
  <c r="AS79" i="8"/>
  <c r="BU79" i="8" s="1"/>
  <c r="AR79" i="8"/>
  <c r="AF79" i="8"/>
  <c r="AE79" i="8"/>
  <c r="C79" i="8"/>
  <c r="AF84" i="8" s="1"/>
  <c r="BP78" i="8"/>
  <c r="BO78" i="8"/>
  <c r="BN78" i="8"/>
  <c r="BM78" i="8"/>
  <c r="BL78" i="8"/>
  <c r="BJ78" i="8"/>
  <c r="BI78" i="8"/>
  <c r="BH78" i="8"/>
  <c r="BG78" i="8"/>
  <c r="BF78" i="8"/>
  <c r="BR78" i="8" s="1"/>
  <c r="BD78" i="8"/>
  <c r="BC78" i="8"/>
  <c r="BB78" i="8"/>
  <c r="BA78" i="8"/>
  <c r="AZ78" i="8"/>
  <c r="AX78" i="8"/>
  <c r="AW78" i="8"/>
  <c r="AV78" i="8"/>
  <c r="AR78" i="8" s="1"/>
  <c r="AU78" i="8"/>
  <c r="AT78" i="8"/>
  <c r="BP77" i="8"/>
  <c r="BO77" i="8"/>
  <c r="BN77" i="8"/>
  <c r="BM77" i="8"/>
  <c r="BL77" i="8"/>
  <c r="BS77" i="8" s="1"/>
  <c r="BJ77" i="8"/>
  <c r="BI77" i="8"/>
  <c r="BH77" i="8"/>
  <c r="BG77" i="8"/>
  <c r="BF77" i="8"/>
  <c r="BD77" i="8"/>
  <c r="BC77" i="8"/>
  <c r="BB77" i="8"/>
  <c r="BA77" i="8"/>
  <c r="AZ77" i="8"/>
  <c r="AS77" i="8" s="1"/>
  <c r="AX77" i="8"/>
  <c r="AW77" i="8"/>
  <c r="AV77" i="8"/>
  <c r="AU77" i="8"/>
  <c r="AT77" i="8"/>
  <c r="AF77" i="8"/>
  <c r="C77" i="8"/>
  <c r="AA77" i="8" s="1"/>
  <c r="BP76" i="8"/>
  <c r="BO76" i="8"/>
  <c r="BN76" i="8"/>
  <c r="BM76" i="8"/>
  <c r="BS76" i="8" s="1"/>
  <c r="BL76" i="8"/>
  <c r="BJ76" i="8"/>
  <c r="BI76" i="8"/>
  <c r="BH76" i="8"/>
  <c r="BG76" i="8"/>
  <c r="BF76" i="8"/>
  <c r="BD76" i="8"/>
  <c r="BC76" i="8"/>
  <c r="BB76" i="8"/>
  <c r="BA76" i="8"/>
  <c r="AZ76" i="8"/>
  <c r="AX76" i="8"/>
  <c r="AW76" i="8"/>
  <c r="AV76" i="8"/>
  <c r="AU76" i="8"/>
  <c r="AT76" i="8"/>
  <c r="AF76" i="8"/>
  <c r="BP75" i="8"/>
  <c r="BO75" i="8"/>
  <c r="BN75" i="8"/>
  <c r="BM75" i="8"/>
  <c r="BL75" i="8"/>
  <c r="BJ75" i="8"/>
  <c r="BI75" i="8"/>
  <c r="BH75" i="8"/>
  <c r="BG75" i="8"/>
  <c r="BF75" i="8"/>
  <c r="BD75" i="8"/>
  <c r="BC75" i="8"/>
  <c r="BB75" i="8"/>
  <c r="BA75" i="8"/>
  <c r="AZ75" i="8"/>
  <c r="AX75" i="8"/>
  <c r="AW75" i="8"/>
  <c r="AV75" i="8"/>
  <c r="AU75" i="8"/>
  <c r="AT75" i="8"/>
  <c r="AS75" i="8"/>
  <c r="AR75" i="8"/>
  <c r="AF75" i="8"/>
  <c r="AE75" i="8"/>
  <c r="C75" i="8"/>
  <c r="BP74" i="8"/>
  <c r="BO74" i="8"/>
  <c r="BN74" i="8"/>
  <c r="BM74" i="8"/>
  <c r="BL74" i="8"/>
  <c r="BJ74" i="8"/>
  <c r="BI74" i="8"/>
  <c r="BH74" i="8"/>
  <c r="BG74" i="8"/>
  <c r="BF74" i="8"/>
  <c r="BD74" i="8"/>
  <c r="BC74" i="8"/>
  <c r="BB74" i="8"/>
  <c r="BA74" i="8"/>
  <c r="AZ74" i="8"/>
  <c r="AX74" i="8"/>
  <c r="AW74" i="8"/>
  <c r="AV74" i="8"/>
  <c r="AU74" i="8"/>
  <c r="AT74" i="8"/>
  <c r="AF74" i="8"/>
  <c r="BP73" i="8"/>
  <c r="BO73" i="8"/>
  <c r="BN73" i="8"/>
  <c r="BM73" i="8"/>
  <c r="BL73" i="8"/>
  <c r="BJ73" i="8"/>
  <c r="BI73" i="8"/>
  <c r="BH73" i="8"/>
  <c r="BG73" i="8"/>
  <c r="BF73" i="8"/>
  <c r="BD73" i="8"/>
  <c r="BC73" i="8"/>
  <c r="BB73" i="8"/>
  <c r="BA73" i="8"/>
  <c r="AZ73" i="8"/>
  <c r="AX73" i="8"/>
  <c r="AW73" i="8"/>
  <c r="AV73" i="8"/>
  <c r="AU73" i="8"/>
  <c r="AT73" i="8"/>
  <c r="AS73" i="8"/>
  <c r="CF83" i="8" s="1"/>
  <c r="AR73" i="8"/>
  <c r="AF73" i="8"/>
  <c r="AE73" i="8"/>
  <c r="AA73" i="8"/>
  <c r="C73" i="8"/>
  <c r="AC73" i="8" s="1"/>
  <c r="BP72" i="8"/>
  <c r="BO72" i="8"/>
  <c r="BN72" i="8"/>
  <c r="BM72" i="8"/>
  <c r="BS72" i="8" s="1"/>
  <c r="BL72" i="8"/>
  <c r="BJ72" i="8"/>
  <c r="BI72" i="8"/>
  <c r="BH72" i="8"/>
  <c r="BG72" i="8"/>
  <c r="BF72" i="8"/>
  <c r="BD72" i="8"/>
  <c r="BC72" i="8"/>
  <c r="BB72" i="8"/>
  <c r="BA72" i="8"/>
  <c r="AZ72" i="8"/>
  <c r="AX72" i="8"/>
  <c r="AW72" i="8"/>
  <c r="AV72" i="8"/>
  <c r="AU72" i="8"/>
  <c r="AT72" i="8"/>
  <c r="AF72" i="8"/>
  <c r="BV71" i="8"/>
  <c r="BP71" i="8"/>
  <c r="BO71" i="8"/>
  <c r="BN71" i="8"/>
  <c r="BM71" i="8"/>
  <c r="BL71" i="8"/>
  <c r="BJ71" i="8"/>
  <c r="BI71" i="8"/>
  <c r="BH71" i="8"/>
  <c r="BG71" i="8"/>
  <c r="BF71" i="8"/>
  <c r="BD71" i="8"/>
  <c r="BC71" i="8"/>
  <c r="BB71" i="8"/>
  <c r="BA71" i="8"/>
  <c r="AS71" i="8" s="1"/>
  <c r="AZ71" i="8"/>
  <c r="AX71" i="8"/>
  <c r="AW71" i="8"/>
  <c r="AV71" i="8"/>
  <c r="AU71" i="8"/>
  <c r="AT71" i="8"/>
  <c r="AF71" i="8"/>
  <c r="BP64" i="8"/>
  <c r="BO64" i="8"/>
  <c r="BN64" i="8"/>
  <c r="BM64" i="8"/>
  <c r="BL64" i="8"/>
  <c r="BS64" i="8" s="1"/>
  <c r="BJ64" i="8"/>
  <c r="BI64" i="8"/>
  <c r="BH64" i="8"/>
  <c r="BG64" i="8"/>
  <c r="BF64" i="8"/>
  <c r="BD64" i="8"/>
  <c r="BC64" i="8"/>
  <c r="BB64" i="8"/>
  <c r="BA64" i="8"/>
  <c r="AZ64" i="8"/>
  <c r="AX64" i="8"/>
  <c r="AW64" i="8"/>
  <c r="AV64" i="8"/>
  <c r="AU64" i="8"/>
  <c r="AT64" i="8"/>
  <c r="AS64" i="8"/>
  <c r="AR64" i="8"/>
  <c r="AF64" i="8"/>
  <c r="BP63" i="8"/>
  <c r="BO63" i="8"/>
  <c r="BN63" i="8"/>
  <c r="BM63" i="8"/>
  <c r="BL63" i="8"/>
  <c r="BJ63" i="8"/>
  <c r="BI63" i="8"/>
  <c r="BH63" i="8"/>
  <c r="BG63" i="8"/>
  <c r="BF63" i="8"/>
  <c r="BD63" i="8"/>
  <c r="BC63" i="8"/>
  <c r="BB63" i="8"/>
  <c r="BA63" i="8"/>
  <c r="AZ63" i="8"/>
  <c r="AX63" i="8"/>
  <c r="AW63" i="8"/>
  <c r="AV63" i="8"/>
  <c r="AU63" i="8"/>
  <c r="AT63" i="8"/>
  <c r="BP62" i="8"/>
  <c r="BO62" i="8"/>
  <c r="BN62" i="8"/>
  <c r="BM62" i="8"/>
  <c r="BL62" i="8"/>
  <c r="BJ62" i="8"/>
  <c r="BI62" i="8"/>
  <c r="BH62" i="8"/>
  <c r="BG62" i="8"/>
  <c r="BF62" i="8"/>
  <c r="BD62" i="8"/>
  <c r="BC62" i="8"/>
  <c r="BB62" i="8"/>
  <c r="BA62" i="8"/>
  <c r="AZ62" i="8"/>
  <c r="AX62" i="8"/>
  <c r="AW62" i="8"/>
  <c r="AV62" i="8"/>
  <c r="AU62" i="8"/>
  <c r="AT62" i="8"/>
  <c r="AF62" i="8"/>
  <c r="AC62" i="8"/>
  <c r="AA62" i="8"/>
  <c r="C62" i="8"/>
  <c r="AE64" i="8" s="1"/>
  <c r="CV61" i="8"/>
  <c r="CR61" i="8"/>
  <c r="BP61" i="8"/>
  <c r="BO61" i="8"/>
  <c r="BN61" i="8"/>
  <c r="BM61" i="8"/>
  <c r="BS61" i="8" s="1"/>
  <c r="BL61" i="8"/>
  <c r="BJ61" i="8"/>
  <c r="BI61" i="8"/>
  <c r="BH61" i="8"/>
  <c r="BG61" i="8"/>
  <c r="BF61" i="8"/>
  <c r="BD61" i="8"/>
  <c r="BC61" i="8"/>
  <c r="BB61" i="8"/>
  <c r="BA61" i="8"/>
  <c r="AZ61" i="8"/>
  <c r="AX61" i="8"/>
  <c r="AW61" i="8"/>
  <c r="AV61" i="8"/>
  <c r="AU61" i="8"/>
  <c r="AT61" i="8"/>
  <c r="AR61" i="8" s="1"/>
  <c r="BP60" i="8"/>
  <c r="BO60" i="8"/>
  <c r="BN60" i="8"/>
  <c r="BM60" i="8"/>
  <c r="BL60" i="8"/>
  <c r="BJ60" i="8"/>
  <c r="BI60" i="8"/>
  <c r="BH60" i="8"/>
  <c r="BG60" i="8"/>
  <c r="BF60" i="8"/>
  <c r="BD60" i="8"/>
  <c r="BC60" i="8"/>
  <c r="BB60" i="8"/>
  <c r="BA60" i="8"/>
  <c r="AZ60" i="8"/>
  <c r="AX60" i="8"/>
  <c r="AW60" i="8"/>
  <c r="AV60" i="8"/>
  <c r="AU60" i="8"/>
  <c r="AT60" i="8"/>
  <c r="AS60" i="8"/>
  <c r="AR60" i="8"/>
  <c r="CK56" i="8" s="1"/>
  <c r="AF60" i="8"/>
  <c r="AE60" i="8"/>
  <c r="C60" i="8"/>
  <c r="BP59" i="8"/>
  <c r="BO59" i="8"/>
  <c r="BN59" i="8"/>
  <c r="BM59" i="8"/>
  <c r="BL59" i="8"/>
  <c r="BJ59" i="8"/>
  <c r="BI59" i="8"/>
  <c r="BH59" i="8"/>
  <c r="BG59" i="8"/>
  <c r="BF59" i="8"/>
  <c r="BD59" i="8"/>
  <c r="BC59" i="8"/>
  <c r="BB59" i="8"/>
  <c r="BA59" i="8"/>
  <c r="AZ59" i="8"/>
  <c r="AX59" i="8"/>
  <c r="AW59" i="8"/>
  <c r="AV59" i="8"/>
  <c r="AU59" i="8"/>
  <c r="AT59" i="8"/>
  <c r="AF59" i="8"/>
  <c r="BP58" i="8"/>
  <c r="BO58" i="8"/>
  <c r="BN58" i="8"/>
  <c r="BM58" i="8"/>
  <c r="BL58" i="8"/>
  <c r="BS58" i="8" s="1"/>
  <c r="BJ58" i="8"/>
  <c r="BI58" i="8"/>
  <c r="BH58" i="8"/>
  <c r="BG58" i="8"/>
  <c r="BF58" i="8"/>
  <c r="BD58" i="8"/>
  <c r="BC58" i="8"/>
  <c r="BB58" i="8"/>
  <c r="BA58" i="8"/>
  <c r="AZ58" i="8"/>
  <c r="AX58" i="8"/>
  <c r="AW58" i="8"/>
  <c r="AV58" i="8"/>
  <c r="AU58" i="8"/>
  <c r="AT58" i="8"/>
  <c r="AS58" i="8"/>
  <c r="AR58" i="8"/>
  <c r="AF58" i="8"/>
  <c r="AE58" i="8"/>
  <c r="AC58" i="8"/>
  <c r="AA58" i="8"/>
  <c r="C58" i="8"/>
  <c r="BP57" i="8"/>
  <c r="BO57" i="8"/>
  <c r="BN57" i="8"/>
  <c r="BM57" i="8"/>
  <c r="BL57" i="8"/>
  <c r="BJ57" i="8"/>
  <c r="BI57" i="8"/>
  <c r="BH57" i="8"/>
  <c r="BG57" i="8"/>
  <c r="BF57" i="8"/>
  <c r="BD57" i="8"/>
  <c r="BC57" i="8"/>
  <c r="BB57" i="8"/>
  <c r="BA57" i="8"/>
  <c r="AZ57" i="8"/>
  <c r="AX57" i="8"/>
  <c r="AW57" i="8"/>
  <c r="AV57" i="8"/>
  <c r="AU57" i="8"/>
  <c r="AT57" i="8"/>
  <c r="CN56" i="8"/>
  <c r="BP56" i="8"/>
  <c r="BO56" i="8"/>
  <c r="BN56" i="8"/>
  <c r="BM56" i="8"/>
  <c r="BL56" i="8"/>
  <c r="BJ56" i="8"/>
  <c r="BI56" i="8"/>
  <c r="BH56" i="8"/>
  <c r="BG56" i="8"/>
  <c r="BF56" i="8"/>
  <c r="BD56" i="8"/>
  <c r="BC56" i="8"/>
  <c r="BB56" i="8"/>
  <c r="BA56" i="8"/>
  <c r="AZ56" i="8"/>
  <c r="AX56" i="8"/>
  <c r="AW56" i="8"/>
  <c r="AV56" i="8"/>
  <c r="AU56" i="8"/>
  <c r="AR56" i="8" s="1"/>
  <c r="AT56" i="8"/>
  <c r="C56" i="8"/>
  <c r="AC56" i="8" s="1"/>
  <c r="BP55" i="8"/>
  <c r="BO55" i="8"/>
  <c r="BN55" i="8"/>
  <c r="BM55" i="8"/>
  <c r="BL55" i="8"/>
  <c r="BS55" i="8" s="1"/>
  <c r="BJ55" i="8"/>
  <c r="BI55" i="8"/>
  <c r="BH55" i="8"/>
  <c r="BG55" i="8"/>
  <c r="BF55" i="8"/>
  <c r="BD55" i="8"/>
  <c r="BC55" i="8"/>
  <c r="BB55" i="8"/>
  <c r="BA55" i="8"/>
  <c r="AZ55" i="8"/>
  <c r="AX55" i="8"/>
  <c r="AW55" i="8"/>
  <c r="AV55" i="8"/>
  <c r="AU55" i="8"/>
  <c r="AT55" i="8"/>
  <c r="AS55" i="8"/>
  <c r="BP54" i="8"/>
  <c r="BO54" i="8"/>
  <c r="BN54" i="8"/>
  <c r="BM54" i="8"/>
  <c r="BL54" i="8"/>
  <c r="BJ54" i="8"/>
  <c r="BI54" i="8"/>
  <c r="BH54" i="8"/>
  <c r="BG54" i="8"/>
  <c r="BF54" i="8"/>
  <c r="BD54" i="8"/>
  <c r="BC54" i="8"/>
  <c r="BB54" i="8"/>
  <c r="BA54" i="8"/>
  <c r="AZ54" i="8"/>
  <c r="AX54" i="8"/>
  <c r="AW54" i="8"/>
  <c r="AV54" i="8"/>
  <c r="AU54" i="8"/>
  <c r="AT54" i="8"/>
  <c r="AS54" i="8"/>
  <c r="AR54" i="8"/>
  <c r="AF54" i="8"/>
  <c r="AE54" i="8"/>
  <c r="AA54" i="8"/>
  <c r="C54" i="8"/>
  <c r="AC54" i="8" s="1"/>
  <c r="BP53" i="8"/>
  <c r="BO53" i="8"/>
  <c r="BN53" i="8"/>
  <c r="BM53" i="8"/>
  <c r="BL53" i="8"/>
  <c r="BJ53" i="8"/>
  <c r="BI53" i="8"/>
  <c r="BH53" i="8"/>
  <c r="BG53" i="8"/>
  <c r="BF53" i="8"/>
  <c r="BD53" i="8"/>
  <c r="BC53" i="8"/>
  <c r="BB53" i="8"/>
  <c r="BA53" i="8"/>
  <c r="AZ53" i="8"/>
  <c r="AX53" i="8"/>
  <c r="AW53" i="8"/>
  <c r="AV53" i="8"/>
  <c r="AU53" i="8"/>
  <c r="AT53" i="8"/>
  <c r="AF53" i="8"/>
  <c r="AE53" i="8"/>
  <c r="BP52" i="8"/>
  <c r="BO52" i="8"/>
  <c r="BN52" i="8"/>
  <c r="BS52" i="8" s="1"/>
  <c r="BM52" i="8"/>
  <c r="BL52" i="8"/>
  <c r="BJ52" i="8"/>
  <c r="BI52" i="8"/>
  <c r="BH52" i="8"/>
  <c r="BG52" i="8"/>
  <c r="BF52" i="8"/>
  <c r="BD52" i="8"/>
  <c r="BC52" i="8"/>
  <c r="BB52" i="8"/>
  <c r="BA52" i="8"/>
  <c r="AZ52" i="8"/>
  <c r="AX52" i="8"/>
  <c r="AW52" i="8"/>
  <c r="AV52" i="8"/>
  <c r="AU52" i="8"/>
  <c r="AT52" i="8"/>
  <c r="AS52" i="8"/>
  <c r="BZ62" i="8" s="1"/>
  <c r="AR52" i="8"/>
  <c r="AF52" i="8"/>
  <c r="AE52" i="8"/>
  <c r="AA52" i="8"/>
  <c r="C52" i="8"/>
  <c r="AC52" i="8" s="1"/>
  <c r="BP51" i="8"/>
  <c r="BO51" i="8"/>
  <c r="BN51" i="8"/>
  <c r="BM51" i="8"/>
  <c r="BL51" i="8"/>
  <c r="BS51" i="8" s="1"/>
  <c r="BJ51" i="8"/>
  <c r="BI51" i="8"/>
  <c r="BH51" i="8"/>
  <c r="BG51" i="8"/>
  <c r="BF51" i="8"/>
  <c r="BD51" i="8"/>
  <c r="BC51" i="8"/>
  <c r="BB51" i="8"/>
  <c r="BA51" i="8"/>
  <c r="AZ51" i="8"/>
  <c r="AX51" i="8"/>
  <c r="AW51" i="8"/>
  <c r="AV51" i="8"/>
  <c r="AU51" i="8"/>
  <c r="AT51" i="8"/>
  <c r="AR51" i="8"/>
  <c r="BV50" i="8"/>
  <c r="BP50" i="8"/>
  <c r="BO50" i="8"/>
  <c r="BN50" i="8"/>
  <c r="BM50" i="8"/>
  <c r="BL50" i="8"/>
  <c r="BJ50" i="8"/>
  <c r="BI50" i="8"/>
  <c r="BH50" i="8"/>
  <c r="BG50" i="8"/>
  <c r="BF50" i="8"/>
  <c r="BD50" i="8"/>
  <c r="BC50" i="8"/>
  <c r="BB50" i="8"/>
  <c r="BA50" i="8"/>
  <c r="AZ50" i="8"/>
  <c r="AS50" i="8" s="1"/>
  <c r="AX50" i="8"/>
  <c r="AW50" i="8"/>
  <c r="AV50" i="8"/>
  <c r="AU50" i="8"/>
  <c r="AT50" i="8"/>
  <c r="AF50" i="8"/>
  <c r="AE50" i="8"/>
  <c r="BP49" i="8"/>
  <c r="BO49" i="8"/>
  <c r="BN49" i="8"/>
  <c r="BM49" i="8"/>
  <c r="BL49" i="8"/>
  <c r="BJ49" i="8"/>
  <c r="BI49" i="8"/>
  <c r="BH49" i="8"/>
  <c r="BG49" i="8"/>
  <c r="BF49" i="8"/>
  <c r="BD49" i="8"/>
  <c r="BC49" i="8"/>
  <c r="BB49" i="8"/>
  <c r="BA49" i="8"/>
  <c r="AZ49" i="8"/>
  <c r="AS49" i="8" s="1"/>
  <c r="AX49" i="8"/>
  <c r="AW49" i="8"/>
  <c r="AV49" i="8"/>
  <c r="AU49" i="8"/>
  <c r="AT49" i="8"/>
  <c r="AF49" i="8"/>
  <c r="BP48" i="8"/>
  <c r="BO48" i="8"/>
  <c r="BN48" i="8"/>
  <c r="BM48" i="8"/>
  <c r="BL48" i="8"/>
  <c r="BJ48" i="8"/>
  <c r="BI48" i="8"/>
  <c r="BH48" i="8"/>
  <c r="BG48" i="8"/>
  <c r="BF48" i="8"/>
  <c r="BD48" i="8"/>
  <c r="BC48" i="8"/>
  <c r="BB48" i="8"/>
  <c r="BA48" i="8"/>
  <c r="AS48" i="8" s="1"/>
  <c r="AZ48" i="8"/>
  <c r="AX48" i="8"/>
  <c r="AW48" i="8"/>
  <c r="AV48" i="8"/>
  <c r="AU48" i="8"/>
  <c r="AT48" i="8"/>
  <c r="BP47" i="8"/>
  <c r="BO47" i="8"/>
  <c r="BN47" i="8"/>
  <c r="BM47" i="8"/>
  <c r="BL47" i="8"/>
  <c r="BJ47" i="8"/>
  <c r="BI47" i="8"/>
  <c r="BH47" i="8"/>
  <c r="BG47" i="8"/>
  <c r="BF47" i="8"/>
  <c r="BD47" i="8"/>
  <c r="BC47" i="8"/>
  <c r="BB47" i="8"/>
  <c r="BA47" i="8"/>
  <c r="AZ47" i="8"/>
  <c r="AX47" i="8"/>
  <c r="AW47" i="8"/>
  <c r="AV47" i="8"/>
  <c r="AU47" i="8"/>
  <c r="AT47" i="8"/>
  <c r="AR47" i="8"/>
  <c r="AF47" i="8"/>
  <c r="AC47" i="8"/>
  <c r="C47" i="8"/>
  <c r="AE49" i="8" s="1"/>
  <c r="BP46" i="8"/>
  <c r="BO46" i="8"/>
  <c r="BN46" i="8"/>
  <c r="BM46" i="8"/>
  <c r="BL46" i="8"/>
  <c r="BS46" i="8" s="1"/>
  <c r="BJ46" i="8"/>
  <c r="BI46" i="8"/>
  <c r="BH46" i="8"/>
  <c r="BG46" i="8"/>
  <c r="BF46" i="8"/>
  <c r="BD46" i="8"/>
  <c r="BC46" i="8"/>
  <c r="BB46" i="8"/>
  <c r="BA46" i="8"/>
  <c r="AZ46" i="8"/>
  <c r="AX46" i="8"/>
  <c r="AW46" i="8"/>
  <c r="AV46" i="8"/>
  <c r="AU46" i="8"/>
  <c r="AT46" i="8"/>
  <c r="AS46" i="8"/>
  <c r="BP45" i="8"/>
  <c r="BO45" i="8"/>
  <c r="BN45" i="8"/>
  <c r="BM45" i="8"/>
  <c r="BS45" i="8" s="1"/>
  <c r="BL45" i="8"/>
  <c r="BJ45" i="8"/>
  <c r="BI45" i="8"/>
  <c r="BH45" i="8"/>
  <c r="BG45" i="8"/>
  <c r="BF45" i="8"/>
  <c r="BD45" i="8"/>
  <c r="BC45" i="8"/>
  <c r="BB45" i="8"/>
  <c r="BA45" i="8"/>
  <c r="AZ45" i="8"/>
  <c r="AX45" i="8"/>
  <c r="AW45" i="8"/>
  <c r="AV45" i="8"/>
  <c r="AU45" i="8"/>
  <c r="AT45" i="8"/>
  <c r="AR45" i="8" s="1"/>
  <c r="AF45" i="8"/>
  <c r="AE45" i="8"/>
  <c r="C45" i="8"/>
  <c r="AE36" i="8" s="1"/>
  <c r="BP44" i="8"/>
  <c r="BO44" i="8"/>
  <c r="BN44" i="8"/>
  <c r="BM44" i="8"/>
  <c r="BL44" i="8"/>
  <c r="BJ44" i="8"/>
  <c r="BI44" i="8"/>
  <c r="BH44" i="8"/>
  <c r="BG44" i="8"/>
  <c r="BF44" i="8"/>
  <c r="BD44" i="8"/>
  <c r="BC44" i="8"/>
  <c r="BB44" i="8"/>
  <c r="BA44" i="8"/>
  <c r="AZ44" i="8"/>
  <c r="AX44" i="8"/>
  <c r="AW44" i="8"/>
  <c r="AV44" i="8"/>
  <c r="AU44" i="8"/>
  <c r="AT44" i="8"/>
  <c r="AF44" i="8"/>
  <c r="BP43" i="8"/>
  <c r="BO43" i="8"/>
  <c r="BN43" i="8"/>
  <c r="BM43" i="8"/>
  <c r="BL43" i="8"/>
  <c r="BJ43" i="8"/>
  <c r="BI43" i="8"/>
  <c r="BH43" i="8"/>
  <c r="BG43" i="8"/>
  <c r="BF43" i="8"/>
  <c r="BD43" i="8"/>
  <c r="BC43" i="8"/>
  <c r="BB43" i="8"/>
  <c r="BA43" i="8"/>
  <c r="AZ43" i="8"/>
  <c r="AX43" i="8"/>
  <c r="AW43" i="8"/>
  <c r="AV43" i="8"/>
  <c r="AU43" i="8"/>
  <c r="AT43" i="8"/>
  <c r="AF43" i="8"/>
  <c r="AE43" i="8"/>
  <c r="C43" i="8"/>
  <c r="BP42" i="8"/>
  <c r="BO42" i="8"/>
  <c r="BN42" i="8"/>
  <c r="BM42" i="8"/>
  <c r="BL42" i="8"/>
  <c r="BJ42" i="8"/>
  <c r="BI42" i="8"/>
  <c r="BH42" i="8"/>
  <c r="BG42" i="8"/>
  <c r="BF42" i="8"/>
  <c r="BD42" i="8"/>
  <c r="BC42" i="8"/>
  <c r="BB42" i="8"/>
  <c r="BA42" i="8"/>
  <c r="AZ42" i="8"/>
  <c r="AX42" i="8"/>
  <c r="AW42" i="8"/>
  <c r="AV42" i="8"/>
  <c r="AU42" i="8"/>
  <c r="AT42" i="8"/>
  <c r="BP41" i="8"/>
  <c r="BO41" i="8"/>
  <c r="BN41" i="8"/>
  <c r="BM41" i="8"/>
  <c r="BL41" i="8"/>
  <c r="BJ41" i="8"/>
  <c r="BI41" i="8"/>
  <c r="BH41" i="8"/>
  <c r="BG41" i="8"/>
  <c r="BF41" i="8"/>
  <c r="BD41" i="8"/>
  <c r="BC41" i="8"/>
  <c r="BB41" i="8"/>
  <c r="BA41" i="8"/>
  <c r="AZ41" i="8"/>
  <c r="AX41" i="8"/>
  <c r="AW41" i="8"/>
  <c r="AV41" i="8"/>
  <c r="AU41" i="8"/>
  <c r="AT41" i="8"/>
  <c r="AC41" i="8"/>
  <c r="C41" i="8"/>
  <c r="AF41" i="8" s="1"/>
  <c r="BP40" i="8"/>
  <c r="BO40" i="8"/>
  <c r="BN40" i="8"/>
  <c r="BM40" i="8"/>
  <c r="BL40" i="8"/>
  <c r="BJ40" i="8"/>
  <c r="BI40" i="8"/>
  <c r="BH40" i="8"/>
  <c r="BG40" i="8"/>
  <c r="BF40" i="8"/>
  <c r="BD40" i="8"/>
  <c r="BC40" i="8"/>
  <c r="BB40" i="8"/>
  <c r="BA40" i="8"/>
  <c r="AZ40" i="8"/>
  <c r="AX40" i="8"/>
  <c r="AW40" i="8"/>
  <c r="AV40" i="8"/>
  <c r="AU40" i="8"/>
  <c r="AT40" i="8"/>
  <c r="AE40" i="8"/>
  <c r="BP39" i="8"/>
  <c r="BO39" i="8"/>
  <c r="BN39" i="8"/>
  <c r="BM39" i="8"/>
  <c r="BS39" i="8" s="1"/>
  <c r="BL39" i="8"/>
  <c r="BJ39" i="8"/>
  <c r="BI39" i="8"/>
  <c r="BH39" i="8"/>
  <c r="BR39" i="8" s="1"/>
  <c r="BG39" i="8"/>
  <c r="BF39" i="8"/>
  <c r="BD39" i="8"/>
  <c r="BC39" i="8"/>
  <c r="BB39" i="8"/>
  <c r="BA39" i="8"/>
  <c r="AZ39" i="8"/>
  <c r="AX39" i="8"/>
  <c r="AW39" i="8"/>
  <c r="AV39" i="8"/>
  <c r="AU39" i="8"/>
  <c r="AT39" i="8"/>
  <c r="AR39" i="8" s="1"/>
  <c r="AF39" i="8"/>
  <c r="AE39" i="8"/>
  <c r="C39" i="8"/>
  <c r="AC39" i="8" s="1"/>
  <c r="BP38" i="8"/>
  <c r="BO38" i="8"/>
  <c r="BN38" i="8"/>
  <c r="BM38" i="8"/>
  <c r="BS38" i="8" s="1"/>
  <c r="BL38" i="8"/>
  <c r="BJ38" i="8"/>
  <c r="BI38" i="8"/>
  <c r="BH38" i="8"/>
  <c r="BG38" i="8"/>
  <c r="BF38" i="8"/>
  <c r="BD38" i="8"/>
  <c r="BC38" i="8"/>
  <c r="BB38" i="8"/>
  <c r="BA38" i="8"/>
  <c r="AS38" i="8" s="1"/>
  <c r="AZ38" i="8"/>
  <c r="AX38" i="8"/>
  <c r="AW38" i="8"/>
  <c r="AV38" i="8"/>
  <c r="AU38" i="8"/>
  <c r="AT38" i="8"/>
  <c r="AR38" i="8" s="1"/>
  <c r="AF38" i="8"/>
  <c r="AE38" i="8"/>
  <c r="BP37" i="8"/>
  <c r="BO37" i="8"/>
  <c r="BN37" i="8"/>
  <c r="BM37" i="8"/>
  <c r="BL37" i="8"/>
  <c r="BJ37" i="8"/>
  <c r="BI37" i="8"/>
  <c r="BH37" i="8"/>
  <c r="BG37" i="8"/>
  <c r="BF37" i="8"/>
  <c r="BD37" i="8"/>
  <c r="BC37" i="8"/>
  <c r="BB37" i="8"/>
  <c r="BA37" i="8"/>
  <c r="AZ37" i="8"/>
  <c r="AX37" i="8"/>
  <c r="AW37" i="8"/>
  <c r="AV37" i="8"/>
  <c r="AU37" i="8"/>
  <c r="AT37" i="8"/>
  <c r="AF37" i="8"/>
  <c r="AE37" i="8"/>
  <c r="AA37" i="8"/>
  <c r="C37" i="8"/>
  <c r="AC37" i="8" s="1"/>
  <c r="BP36" i="8"/>
  <c r="BO36" i="8"/>
  <c r="BN36" i="8"/>
  <c r="BM36" i="8"/>
  <c r="BL36" i="8"/>
  <c r="BJ36" i="8"/>
  <c r="BI36" i="8"/>
  <c r="BH36" i="8"/>
  <c r="BG36" i="8"/>
  <c r="BF36" i="8"/>
  <c r="BD36" i="8"/>
  <c r="BC36" i="8"/>
  <c r="BB36" i="8"/>
  <c r="BA36" i="8"/>
  <c r="AZ36" i="8"/>
  <c r="AX36" i="8"/>
  <c r="AW36" i="8"/>
  <c r="AV36" i="8"/>
  <c r="AU36" i="8"/>
  <c r="AT36" i="8"/>
  <c r="AF36" i="8"/>
  <c r="BV35" i="8"/>
  <c r="BP35" i="8"/>
  <c r="BO35" i="8"/>
  <c r="BN35" i="8"/>
  <c r="BM35" i="8"/>
  <c r="BL35" i="8"/>
  <c r="BJ35" i="8"/>
  <c r="BI35" i="8"/>
  <c r="BH35" i="8"/>
  <c r="BG35" i="8"/>
  <c r="BF35" i="8"/>
  <c r="BD35" i="8"/>
  <c r="BC35" i="8"/>
  <c r="BB35" i="8"/>
  <c r="BA35" i="8"/>
  <c r="AZ35" i="8"/>
  <c r="AX35" i="8"/>
  <c r="AW35" i="8"/>
  <c r="AV35" i="8"/>
  <c r="AU35" i="8"/>
  <c r="AT35" i="8"/>
  <c r="AF35" i="8"/>
  <c r="AE35" i="8"/>
  <c r="BP34" i="8"/>
  <c r="BO34" i="8"/>
  <c r="BN34" i="8"/>
  <c r="BM34" i="8"/>
  <c r="BL34" i="8"/>
  <c r="BJ34" i="8"/>
  <c r="BI34" i="8"/>
  <c r="BH34" i="8"/>
  <c r="BG34" i="8"/>
  <c r="BF34" i="8"/>
  <c r="BD34" i="8"/>
  <c r="BC34" i="8"/>
  <c r="BB34" i="8"/>
  <c r="BA34" i="8"/>
  <c r="AZ34" i="8"/>
  <c r="AX34" i="8"/>
  <c r="AW34" i="8"/>
  <c r="AV34" i="8"/>
  <c r="AU34" i="8"/>
  <c r="AT34" i="8"/>
  <c r="BP33" i="8"/>
  <c r="BO33" i="8"/>
  <c r="BN33" i="8"/>
  <c r="BM33" i="8"/>
  <c r="BL33" i="8"/>
  <c r="BJ33" i="8"/>
  <c r="BI33" i="8"/>
  <c r="BH33" i="8"/>
  <c r="BR33" i="8" s="1"/>
  <c r="BG33" i="8"/>
  <c r="BF33" i="8"/>
  <c r="BD33" i="8"/>
  <c r="BC33" i="8"/>
  <c r="BB33" i="8"/>
  <c r="BA33" i="8"/>
  <c r="AZ33" i="8"/>
  <c r="AX33" i="8"/>
  <c r="AW33" i="8"/>
  <c r="AV33" i="8"/>
  <c r="AU33" i="8"/>
  <c r="AT33" i="8"/>
  <c r="AE33" i="8"/>
  <c r="BP32" i="8"/>
  <c r="BO32" i="8"/>
  <c r="BN32" i="8"/>
  <c r="BM32" i="8"/>
  <c r="BL32" i="8"/>
  <c r="BJ32" i="8"/>
  <c r="BI32" i="8"/>
  <c r="BH32" i="8"/>
  <c r="BG32" i="8"/>
  <c r="BF32" i="8"/>
  <c r="BD32" i="8"/>
  <c r="BC32" i="8"/>
  <c r="BB32" i="8"/>
  <c r="BA32" i="8"/>
  <c r="AZ32" i="8"/>
  <c r="AX32" i="8"/>
  <c r="AW32" i="8"/>
  <c r="AV32" i="8"/>
  <c r="AU32" i="8"/>
  <c r="AT32" i="8"/>
  <c r="AF32" i="8"/>
  <c r="AC32" i="8"/>
  <c r="C32" i="8"/>
  <c r="BP31" i="8"/>
  <c r="BO31" i="8"/>
  <c r="BN31" i="8"/>
  <c r="BM31" i="8"/>
  <c r="BL31" i="8"/>
  <c r="BJ31" i="8"/>
  <c r="BI31" i="8"/>
  <c r="BH31" i="8"/>
  <c r="BG31" i="8"/>
  <c r="BF31" i="8"/>
  <c r="BD31" i="8"/>
  <c r="BC31" i="8"/>
  <c r="BB31" i="8"/>
  <c r="BA31" i="8"/>
  <c r="AZ31" i="8"/>
  <c r="AX31" i="8"/>
  <c r="AW31" i="8"/>
  <c r="AV31" i="8"/>
  <c r="AU31" i="8"/>
  <c r="AT31" i="8"/>
  <c r="BP30" i="8"/>
  <c r="BO30" i="8"/>
  <c r="BN30" i="8"/>
  <c r="BM30" i="8"/>
  <c r="BL30" i="8"/>
  <c r="BJ30" i="8"/>
  <c r="BI30" i="8"/>
  <c r="BH30" i="8"/>
  <c r="BG30" i="8"/>
  <c r="BF30" i="8"/>
  <c r="BD30" i="8"/>
  <c r="BC30" i="8"/>
  <c r="BB30" i="8"/>
  <c r="BA30" i="8"/>
  <c r="AZ30" i="8"/>
  <c r="AX30" i="8"/>
  <c r="AW30" i="8"/>
  <c r="AV30" i="8"/>
  <c r="AU30" i="8"/>
  <c r="AT30" i="8"/>
  <c r="AE30" i="8"/>
  <c r="C30" i="8"/>
  <c r="AA30" i="8" s="1"/>
  <c r="BP29" i="8"/>
  <c r="BO29" i="8"/>
  <c r="BN29" i="8"/>
  <c r="BM29" i="8"/>
  <c r="BL29" i="8"/>
  <c r="BS29" i="8" s="1"/>
  <c r="BJ29" i="8"/>
  <c r="BI29" i="8"/>
  <c r="BH29" i="8"/>
  <c r="BG29" i="8"/>
  <c r="BF29" i="8"/>
  <c r="BD29" i="8"/>
  <c r="BC29" i="8"/>
  <c r="BB29" i="8"/>
  <c r="BA29" i="8"/>
  <c r="AZ29" i="8"/>
  <c r="AX29" i="8"/>
  <c r="AW29" i="8"/>
  <c r="AV29" i="8"/>
  <c r="AU29" i="8"/>
  <c r="AT29" i="8"/>
  <c r="AS29" i="8"/>
  <c r="AF29" i="8"/>
  <c r="BP28" i="8"/>
  <c r="BO28" i="8"/>
  <c r="BN28" i="8"/>
  <c r="BS28" i="8" s="1"/>
  <c r="BM28" i="8"/>
  <c r="BL28" i="8"/>
  <c r="BJ28" i="8"/>
  <c r="BI28" i="8"/>
  <c r="BH28" i="8"/>
  <c r="BG28" i="8"/>
  <c r="BF28" i="8"/>
  <c r="BD28" i="8"/>
  <c r="BC28" i="8"/>
  <c r="BB28" i="8"/>
  <c r="BA28" i="8"/>
  <c r="AZ28" i="8"/>
  <c r="AS28" i="8" s="1"/>
  <c r="AX28" i="8"/>
  <c r="AW28" i="8"/>
  <c r="AV28" i="8"/>
  <c r="AU28" i="8"/>
  <c r="AT28" i="8"/>
  <c r="AF28" i="8"/>
  <c r="AE28" i="8"/>
  <c r="AC28" i="8"/>
  <c r="C28" i="8"/>
  <c r="AA28" i="8" s="1"/>
  <c r="BP27" i="8"/>
  <c r="BO27" i="8"/>
  <c r="BN27" i="8"/>
  <c r="BS27" i="8" s="1"/>
  <c r="BM27" i="8"/>
  <c r="BL27" i="8"/>
  <c r="BJ27" i="8"/>
  <c r="BI27" i="8"/>
  <c r="BH27" i="8"/>
  <c r="BG27" i="8"/>
  <c r="BF27" i="8"/>
  <c r="BD27" i="8"/>
  <c r="BC27" i="8"/>
  <c r="BB27" i="8"/>
  <c r="BA27" i="8"/>
  <c r="AZ27" i="8"/>
  <c r="AS27" i="8" s="1"/>
  <c r="AX27" i="8"/>
  <c r="AW27" i="8"/>
  <c r="AV27" i="8"/>
  <c r="AU27" i="8"/>
  <c r="AR27" i="8" s="1"/>
  <c r="AT27" i="8"/>
  <c r="AF27" i="8"/>
  <c r="BP26" i="8"/>
  <c r="BO26" i="8"/>
  <c r="BN26" i="8"/>
  <c r="BM26" i="8"/>
  <c r="BL26" i="8"/>
  <c r="BS26" i="8" s="1"/>
  <c r="BJ26" i="8"/>
  <c r="BI26" i="8"/>
  <c r="BH26" i="8"/>
  <c r="BG26" i="8"/>
  <c r="BF26" i="8"/>
  <c r="BD26" i="8"/>
  <c r="BC26" i="8"/>
  <c r="BB26" i="8"/>
  <c r="BA26" i="8"/>
  <c r="AZ26" i="8"/>
  <c r="AX26" i="8"/>
  <c r="AW26" i="8"/>
  <c r="AR26" i="8" s="1"/>
  <c r="AV26" i="8"/>
  <c r="AU26" i="8"/>
  <c r="AT26" i="8"/>
  <c r="AS26" i="8"/>
  <c r="C26" i="8"/>
  <c r="AC26" i="8" s="1"/>
  <c r="BP25" i="8"/>
  <c r="BO25" i="8"/>
  <c r="BN25" i="8"/>
  <c r="BS25" i="8" s="1"/>
  <c r="BM25" i="8"/>
  <c r="BL25" i="8"/>
  <c r="BJ25" i="8"/>
  <c r="BI25" i="8"/>
  <c r="BH25" i="8"/>
  <c r="BG25" i="8"/>
  <c r="BF25" i="8"/>
  <c r="BD25" i="8"/>
  <c r="BC25" i="8"/>
  <c r="BB25" i="8"/>
  <c r="BA25" i="8"/>
  <c r="AZ25" i="8"/>
  <c r="AS25" i="8" s="1"/>
  <c r="AX25" i="8"/>
  <c r="AW25" i="8"/>
  <c r="AV25" i="8"/>
  <c r="AU25" i="8"/>
  <c r="AT25" i="8"/>
  <c r="AF25" i="8"/>
  <c r="BP24" i="8"/>
  <c r="BO24" i="8"/>
  <c r="BN24" i="8"/>
  <c r="BM24" i="8"/>
  <c r="BL24" i="8"/>
  <c r="BS24" i="8" s="1"/>
  <c r="BJ24" i="8"/>
  <c r="BI24" i="8"/>
  <c r="BH24" i="8"/>
  <c r="BG24" i="8"/>
  <c r="BR24" i="8" s="1"/>
  <c r="BF24" i="8"/>
  <c r="BD24" i="8"/>
  <c r="BC24" i="8"/>
  <c r="BB24" i="8"/>
  <c r="BA24" i="8"/>
  <c r="AZ24" i="8"/>
  <c r="AX24" i="8"/>
  <c r="AW24" i="8"/>
  <c r="AV24" i="8"/>
  <c r="AU24" i="8"/>
  <c r="AT24" i="8"/>
  <c r="AS24" i="8"/>
  <c r="AF24" i="8"/>
  <c r="AE24" i="8"/>
  <c r="C24" i="8"/>
  <c r="AA24" i="8" s="1"/>
  <c r="BP23" i="8"/>
  <c r="BO23" i="8"/>
  <c r="BN23" i="8"/>
  <c r="BM23" i="8"/>
  <c r="BL23" i="8"/>
  <c r="BJ23" i="8"/>
  <c r="BI23" i="8"/>
  <c r="BH23" i="8"/>
  <c r="BG23" i="8"/>
  <c r="BF23" i="8"/>
  <c r="BD23" i="8"/>
  <c r="BC23" i="8"/>
  <c r="BB23" i="8"/>
  <c r="BA23" i="8"/>
  <c r="AS23" i="8" s="1"/>
  <c r="AZ23" i="8"/>
  <c r="AX23" i="8"/>
  <c r="AW23" i="8"/>
  <c r="AV23" i="8"/>
  <c r="AU23" i="8"/>
  <c r="AT23" i="8"/>
  <c r="AF23" i="8"/>
  <c r="AE23" i="8"/>
  <c r="BP22" i="8"/>
  <c r="BO22" i="8"/>
  <c r="BN22" i="8"/>
  <c r="BM22" i="8"/>
  <c r="BL22" i="8"/>
  <c r="BJ22" i="8"/>
  <c r="BI22" i="8"/>
  <c r="BH22" i="8"/>
  <c r="BG22" i="8"/>
  <c r="BF22" i="8"/>
  <c r="BD22" i="8"/>
  <c r="BC22" i="8"/>
  <c r="BB22" i="8"/>
  <c r="BA22" i="8"/>
  <c r="AZ22" i="8"/>
  <c r="AX22" i="8"/>
  <c r="AW22" i="8"/>
  <c r="AV22" i="8"/>
  <c r="AU22" i="8"/>
  <c r="AT22" i="8"/>
  <c r="AF22" i="8"/>
  <c r="AE22" i="8"/>
  <c r="C22" i="8"/>
  <c r="AC22" i="8" s="1"/>
  <c r="BP21" i="8"/>
  <c r="BO21" i="8"/>
  <c r="BN21" i="8"/>
  <c r="BM21" i="8"/>
  <c r="BL21" i="8"/>
  <c r="BJ21" i="8"/>
  <c r="BI21" i="8"/>
  <c r="BH21" i="8"/>
  <c r="BG21" i="8"/>
  <c r="BF21" i="8"/>
  <c r="BD21" i="8"/>
  <c r="BC21" i="8"/>
  <c r="BB21" i="8"/>
  <c r="BA21" i="8"/>
  <c r="AS21" i="8" s="1"/>
  <c r="AZ21" i="8"/>
  <c r="AX21" i="8"/>
  <c r="AW21" i="8"/>
  <c r="AV21" i="8"/>
  <c r="AU21" i="8"/>
  <c r="AT21" i="8"/>
  <c r="AE21" i="8"/>
  <c r="BV20" i="8"/>
  <c r="BP20" i="8"/>
  <c r="BO20" i="8"/>
  <c r="BN20" i="8"/>
  <c r="BS20" i="8" s="1"/>
  <c r="BM20" i="8"/>
  <c r="BL20" i="8"/>
  <c r="BJ20" i="8"/>
  <c r="BI20" i="8"/>
  <c r="BH20" i="8"/>
  <c r="BG20" i="8"/>
  <c r="BF20" i="8"/>
  <c r="BD20" i="8"/>
  <c r="BC20" i="8"/>
  <c r="BB20" i="8"/>
  <c r="BA20" i="8"/>
  <c r="AZ20" i="8"/>
  <c r="AS20" i="8" s="1"/>
  <c r="AX20" i="8"/>
  <c r="AW20" i="8"/>
  <c r="AV20" i="8"/>
  <c r="AU20" i="8"/>
  <c r="AT20" i="8"/>
  <c r="AF20" i="8"/>
  <c r="AE20" i="8"/>
  <c r="BP19" i="8"/>
  <c r="BO19" i="8"/>
  <c r="BN19" i="8"/>
  <c r="BM19" i="8"/>
  <c r="BL19" i="8"/>
  <c r="BS19" i="8" s="1"/>
  <c r="BJ19" i="8"/>
  <c r="BI19" i="8"/>
  <c r="BH19" i="8"/>
  <c r="BG19" i="8"/>
  <c r="BR19" i="8" s="1"/>
  <c r="BF19" i="8"/>
  <c r="BD19" i="8"/>
  <c r="BC19" i="8"/>
  <c r="BB19" i="8"/>
  <c r="BA19" i="8"/>
  <c r="AZ19" i="8"/>
  <c r="AX19" i="8"/>
  <c r="AW19" i="8"/>
  <c r="AV19" i="8"/>
  <c r="AU19" i="8"/>
  <c r="AT19" i="8"/>
  <c r="AS19" i="8"/>
  <c r="CO11" i="8" s="1"/>
  <c r="AR19" i="8"/>
  <c r="BP18" i="8"/>
  <c r="BO18" i="8"/>
  <c r="BN18" i="8"/>
  <c r="BS18" i="8" s="1"/>
  <c r="BM18" i="8"/>
  <c r="BL18" i="8"/>
  <c r="BJ18" i="8"/>
  <c r="BI18" i="8"/>
  <c r="BH18" i="8"/>
  <c r="BG18" i="8"/>
  <c r="BF18" i="8"/>
  <c r="BD18" i="8"/>
  <c r="BC18" i="8"/>
  <c r="BB18" i="8"/>
  <c r="BA18" i="8"/>
  <c r="AZ18" i="8"/>
  <c r="AX18" i="8"/>
  <c r="AW18" i="8"/>
  <c r="AV18" i="8"/>
  <c r="AU18" i="8"/>
  <c r="AT18" i="8"/>
  <c r="BP17" i="8"/>
  <c r="BO17" i="8"/>
  <c r="BN17" i="8"/>
  <c r="BM17" i="8"/>
  <c r="BL17" i="8"/>
  <c r="BJ17" i="8"/>
  <c r="BI17" i="8"/>
  <c r="BH17" i="8"/>
  <c r="BG17" i="8"/>
  <c r="BF17" i="8"/>
  <c r="BD17" i="8"/>
  <c r="BC17" i="8"/>
  <c r="BB17" i="8"/>
  <c r="BA17" i="8"/>
  <c r="AZ17" i="8"/>
  <c r="AS17" i="8" s="1"/>
  <c r="AX17" i="8"/>
  <c r="AW17" i="8"/>
  <c r="AV17" i="8"/>
  <c r="AU17" i="8"/>
  <c r="AT17" i="8"/>
  <c r="AF17" i="8"/>
  <c r="C17" i="8"/>
  <c r="AF19" i="8" s="1"/>
  <c r="CR16" i="8"/>
  <c r="CV16" i="8" s="1"/>
  <c r="BP16" i="8"/>
  <c r="BO16" i="8"/>
  <c r="BN16" i="8"/>
  <c r="BM16" i="8"/>
  <c r="BL16" i="8"/>
  <c r="BJ16" i="8"/>
  <c r="BI16" i="8"/>
  <c r="BH16" i="8"/>
  <c r="BG16" i="8"/>
  <c r="BF16" i="8"/>
  <c r="BD16" i="8"/>
  <c r="BC16" i="8"/>
  <c r="BB16" i="8"/>
  <c r="BA16" i="8"/>
  <c r="AZ16" i="8"/>
  <c r="AX16" i="8"/>
  <c r="AW16" i="8"/>
  <c r="AV16" i="8"/>
  <c r="AU16" i="8"/>
  <c r="AT16" i="8"/>
  <c r="BT15" i="8"/>
  <c r="BP15" i="8"/>
  <c r="BO15" i="8"/>
  <c r="BN15" i="8"/>
  <c r="BM15" i="8"/>
  <c r="BL15" i="8"/>
  <c r="BJ15" i="8"/>
  <c r="BI15" i="8"/>
  <c r="BH15" i="8"/>
  <c r="BG15" i="8"/>
  <c r="BF15" i="8"/>
  <c r="BD15" i="8"/>
  <c r="BC15" i="8"/>
  <c r="BB15" i="8"/>
  <c r="BA15" i="8"/>
  <c r="AZ15" i="8"/>
  <c r="AX15" i="8"/>
  <c r="AW15" i="8"/>
  <c r="AV15" i="8"/>
  <c r="AU15" i="8"/>
  <c r="AT15" i="8"/>
  <c r="AS15" i="8"/>
  <c r="AR15" i="8"/>
  <c r="AC15" i="8"/>
  <c r="C15" i="8"/>
  <c r="AF16" i="8" s="1"/>
  <c r="BP14" i="8"/>
  <c r="BO14" i="8"/>
  <c r="BN14" i="8"/>
  <c r="BM14" i="8"/>
  <c r="BL14" i="8"/>
  <c r="BJ14" i="8"/>
  <c r="BI14" i="8"/>
  <c r="BH14" i="8"/>
  <c r="BG14" i="8"/>
  <c r="BF14" i="8"/>
  <c r="BD14" i="8"/>
  <c r="BC14" i="8"/>
  <c r="BB14" i="8"/>
  <c r="BA14" i="8"/>
  <c r="AZ14" i="8"/>
  <c r="AX14" i="8"/>
  <c r="AW14" i="8"/>
  <c r="AV14" i="8"/>
  <c r="AU14" i="8"/>
  <c r="AT14" i="8"/>
  <c r="AF14" i="8"/>
  <c r="BP13" i="8"/>
  <c r="BO13" i="8"/>
  <c r="BN13" i="8"/>
  <c r="BM13" i="8"/>
  <c r="BL13" i="8"/>
  <c r="BJ13" i="8"/>
  <c r="BI13" i="8"/>
  <c r="BH13" i="8"/>
  <c r="BG13" i="8"/>
  <c r="BR13" i="8" s="1"/>
  <c r="BF13" i="8"/>
  <c r="BD13" i="8"/>
  <c r="BC13" i="8"/>
  <c r="BB13" i="8"/>
  <c r="BA13" i="8"/>
  <c r="AZ13" i="8"/>
  <c r="AX13" i="8"/>
  <c r="AW13" i="8"/>
  <c r="AV13" i="8"/>
  <c r="AU13" i="8"/>
  <c r="AT13" i="8"/>
  <c r="AS13" i="8"/>
  <c r="BU13" i="8" s="1"/>
  <c r="AR13" i="8"/>
  <c r="C13" i="8"/>
  <c r="AC13" i="8" s="1"/>
  <c r="BP12" i="8"/>
  <c r="BO12" i="8"/>
  <c r="BN12" i="8"/>
  <c r="BM12" i="8"/>
  <c r="BL12" i="8"/>
  <c r="BJ12" i="8"/>
  <c r="BI12" i="8"/>
  <c r="BH12" i="8"/>
  <c r="BG12" i="8"/>
  <c r="BF12" i="8"/>
  <c r="BD12" i="8"/>
  <c r="BC12" i="8"/>
  <c r="BB12" i="8"/>
  <c r="BA12" i="8"/>
  <c r="AZ12" i="8"/>
  <c r="AX12" i="8"/>
  <c r="AW12" i="8"/>
  <c r="AV12" i="8"/>
  <c r="AU12" i="8"/>
  <c r="AT12" i="8"/>
  <c r="AF12" i="8"/>
  <c r="BP11" i="8"/>
  <c r="BO11" i="8"/>
  <c r="BN11" i="8"/>
  <c r="BM11" i="8"/>
  <c r="BL11" i="8"/>
  <c r="BJ11" i="8"/>
  <c r="BI11" i="8"/>
  <c r="BH11" i="8"/>
  <c r="BG11" i="8"/>
  <c r="BF11" i="8"/>
  <c r="BD11" i="8"/>
  <c r="BC11" i="8"/>
  <c r="BB11" i="8"/>
  <c r="BA11" i="8"/>
  <c r="AZ11" i="8"/>
  <c r="AX11" i="8"/>
  <c r="AW11" i="8"/>
  <c r="AV11" i="8"/>
  <c r="AU11" i="8"/>
  <c r="AT11" i="8"/>
  <c r="AA11" i="8"/>
  <c r="C11" i="8"/>
  <c r="AF11" i="8" s="1"/>
  <c r="BP10" i="8"/>
  <c r="BO10" i="8"/>
  <c r="BN10" i="8"/>
  <c r="BS10" i="8" s="1"/>
  <c r="BM10" i="8"/>
  <c r="BL10" i="8"/>
  <c r="BJ10" i="8"/>
  <c r="BI10" i="8"/>
  <c r="BH10" i="8"/>
  <c r="BG10" i="8"/>
  <c r="BF10" i="8"/>
  <c r="BD10" i="8"/>
  <c r="BC10" i="8"/>
  <c r="BB10" i="8"/>
  <c r="BA10" i="8"/>
  <c r="AZ10" i="8"/>
  <c r="AX10" i="8"/>
  <c r="AW10" i="8"/>
  <c r="AV10" i="8"/>
  <c r="AU10" i="8"/>
  <c r="AR10" i="8" s="1"/>
  <c r="AT10" i="8"/>
  <c r="AE10" i="8"/>
  <c r="BP9" i="8"/>
  <c r="BO9" i="8"/>
  <c r="BN9" i="8"/>
  <c r="BM9" i="8"/>
  <c r="BL9" i="8"/>
  <c r="BJ9" i="8"/>
  <c r="BI9" i="8"/>
  <c r="BH9" i="8"/>
  <c r="BG9" i="8"/>
  <c r="BF9" i="8"/>
  <c r="BD9" i="8"/>
  <c r="BC9" i="8"/>
  <c r="BB9" i="8"/>
  <c r="BA9" i="8"/>
  <c r="AZ9" i="8"/>
  <c r="AX9" i="8"/>
  <c r="AW9" i="8"/>
  <c r="AV9" i="8"/>
  <c r="AU9" i="8"/>
  <c r="AT9" i="8"/>
  <c r="AS9" i="8"/>
  <c r="AR9" i="8"/>
  <c r="C9" i="8"/>
  <c r="AA9" i="8" s="1"/>
  <c r="BP8" i="8"/>
  <c r="BO8" i="8"/>
  <c r="BN8" i="8"/>
  <c r="BM8" i="8"/>
  <c r="BL8" i="8"/>
  <c r="BJ8" i="8"/>
  <c r="BI8" i="8"/>
  <c r="BH8" i="8"/>
  <c r="BG8" i="8"/>
  <c r="BF8" i="8"/>
  <c r="BD8" i="8"/>
  <c r="BC8" i="8"/>
  <c r="BB8" i="8"/>
  <c r="BA8" i="8"/>
  <c r="AZ8" i="8"/>
  <c r="AX8" i="8"/>
  <c r="AW8" i="8"/>
  <c r="AV8" i="8"/>
  <c r="AU8" i="8"/>
  <c r="AT8" i="8"/>
  <c r="AR8" i="8" s="1"/>
  <c r="BP7" i="8"/>
  <c r="BO7" i="8"/>
  <c r="BN7" i="8"/>
  <c r="BM7" i="8"/>
  <c r="BL7" i="8"/>
  <c r="BJ7" i="8"/>
  <c r="BI7" i="8"/>
  <c r="BH7" i="8"/>
  <c r="BG7" i="8"/>
  <c r="BF7" i="8"/>
  <c r="BD7" i="8"/>
  <c r="BC7" i="8"/>
  <c r="BB7" i="8"/>
  <c r="BA7" i="8"/>
  <c r="AZ7" i="8"/>
  <c r="AX7" i="8"/>
  <c r="AW7" i="8"/>
  <c r="AV7" i="8"/>
  <c r="AU7" i="8"/>
  <c r="AT7" i="8"/>
  <c r="AS7" i="8"/>
  <c r="AR7" i="8"/>
  <c r="AC7" i="8"/>
  <c r="C7" i="8"/>
  <c r="AA7" i="8" s="1"/>
  <c r="BP6" i="8"/>
  <c r="BO6" i="8"/>
  <c r="BN6" i="8"/>
  <c r="BS6" i="8" s="1"/>
  <c r="BM6" i="8"/>
  <c r="BL6" i="8"/>
  <c r="BJ6" i="8"/>
  <c r="BI6" i="8"/>
  <c r="BH6" i="8"/>
  <c r="BG6" i="8"/>
  <c r="BF6" i="8"/>
  <c r="BD6" i="8"/>
  <c r="BC6" i="8"/>
  <c r="BB6" i="8"/>
  <c r="BA6" i="8"/>
  <c r="AZ6" i="8"/>
  <c r="AS6" i="8" s="1"/>
  <c r="AX6" i="8"/>
  <c r="AW6" i="8"/>
  <c r="AV6" i="8"/>
  <c r="AU6" i="8"/>
  <c r="AT6" i="8"/>
  <c r="AF6" i="8"/>
  <c r="BV5" i="8"/>
  <c r="BP5" i="8"/>
  <c r="BO5" i="8"/>
  <c r="BN5" i="8"/>
  <c r="BM5" i="8"/>
  <c r="BL5" i="8"/>
  <c r="BJ5" i="8"/>
  <c r="BI5" i="8"/>
  <c r="BH5" i="8"/>
  <c r="BG5" i="8"/>
  <c r="BF5" i="8"/>
  <c r="BD5" i="8"/>
  <c r="BC5" i="8"/>
  <c r="BB5" i="8"/>
  <c r="BA5" i="8"/>
  <c r="AZ5" i="8"/>
  <c r="AX5" i="8"/>
  <c r="AW5" i="8"/>
  <c r="AV5" i="8"/>
  <c r="AU5" i="8"/>
  <c r="AT5" i="8"/>
  <c r="AA75" i="8" l="1"/>
  <c r="AC75" i="8"/>
  <c r="R79" i="8"/>
  <c r="AC107" i="8"/>
  <c r="AF107" i="8"/>
  <c r="AE6" i="8"/>
  <c r="BT7" i="8"/>
  <c r="BR7" i="8"/>
  <c r="AS8" i="8"/>
  <c r="BS8" i="8"/>
  <c r="AC9" i="8"/>
  <c r="AF10" i="8"/>
  <c r="BR10" i="8"/>
  <c r="AC11" i="8"/>
  <c r="BR11" i="8"/>
  <c r="AF15" i="8"/>
  <c r="BS15" i="8"/>
  <c r="AE16" i="8"/>
  <c r="AF21" i="8"/>
  <c r="AC24" i="8"/>
  <c r="AE25" i="8"/>
  <c r="AE27" i="8"/>
  <c r="AE31" i="8"/>
  <c r="AS33" i="8"/>
  <c r="BS33" i="8"/>
  <c r="BS34" i="8"/>
  <c r="BR36" i="8"/>
  <c r="AR40" i="8"/>
  <c r="AS41" i="8"/>
  <c r="BR41" i="8"/>
  <c r="BR43" i="8"/>
  <c r="AA45" i="8"/>
  <c r="BS47" i="8"/>
  <c r="BS48" i="8"/>
  <c r="BT52" i="8"/>
  <c r="AR53" i="8"/>
  <c r="BR53" i="8"/>
  <c r="BR54" i="8"/>
  <c r="BS60" i="8"/>
  <c r="AS63" i="8"/>
  <c r="BR63" i="8"/>
  <c r="CG62" i="8"/>
  <c r="CM77" i="8"/>
  <c r="AA92" i="8"/>
  <c r="AF92" i="8"/>
  <c r="BT112" i="8"/>
  <c r="AS18" i="8"/>
  <c r="AR5" i="8"/>
  <c r="BR8" i="8"/>
  <c r="CN11" i="8"/>
  <c r="BS13" i="8"/>
  <c r="AS14" i="8"/>
  <c r="AR17" i="8"/>
  <c r="BS17" i="8"/>
  <c r="BR18" i="8"/>
  <c r="AR21" i="8"/>
  <c r="BR21" i="8"/>
  <c r="AD22" i="8"/>
  <c r="AR22" i="8"/>
  <c r="BS22" i="8"/>
  <c r="BR23" i="8"/>
  <c r="BR25" i="8"/>
  <c r="AR29" i="8"/>
  <c r="AS30" i="8"/>
  <c r="BS30" i="8"/>
  <c r="AF31" i="8"/>
  <c r="AR34" i="8"/>
  <c r="BR34" i="8"/>
  <c r="AR35" i="8"/>
  <c r="BR35" i="8"/>
  <c r="BS35" i="8"/>
  <c r="AS36" i="8"/>
  <c r="BS36" i="8"/>
  <c r="AR37" i="8"/>
  <c r="L47" i="8" s="1"/>
  <c r="AS37" i="8"/>
  <c r="BS37" i="8"/>
  <c r="AS44" i="8"/>
  <c r="BR44" i="8"/>
  <c r="BR45" i="8"/>
  <c r="AR46" i="8"/>
  <c r="AS47" i="8"/>
  <c r="BS50" i="8"/>
  <c r="AS51" i="8"/>
  <c r="CB60" i="8" s="1"/>
  <c r="BR52" i="8"/>
  <c r="AS61" i="8"/>
  <c r="R58" i="8" s="1"/>
  <c r="BR61" i="8"/>
  <c r="AS74" i="8"/>
  <c r="BS79" i="8"/>
  <c r="BU61" i="8"/>
  <c r="N61" i="8" s="1"/>
  <c r="BR5" i="8"/>
  <c r="BS7" i="8"/>
  <c r="AS12" i="8"/>
  <c r="BS12" i="8"/>
  <c r="AF13" i="8"/>
  <c r="AR14" i="8"/>
  <c r="BR14" i="8"/>
  <c r="BR16" i="8"/>
  <c r="BR6" i="8"/>
  <c r="BR9" i="8"/>
  <c r="BS9" i="8"/>
  <c r="AS11" i="8"/>
  <c r="BS11" i="8"/>
  <c r="AE12" i="8"/>
  <c r="AA15" i="8"/>
  <c r="AS16" i="8"/>
  <c r="BS16" i="8"/>
  <c r="BR20" i="8"/>
  <c r="BR22" i="8"/>
  <c r="AR23" i="8"/>
  <c r="O22" i="8" s="1"/>
  <c r="BS23" i="8"/>
  <c r="BR28" i="8"/>
  <c r="AC30" i="8"/>
  <c r="AR31" i="8"/>
  <c r="BU31" i="8" s="1"/>
  <c r="BR31" i="8"/>
  <c r="BS31" i="8"/>
  <c r="AS32" i="8"/>
  <c r="BS32" i="8"/>
  <c r="AF33" i="8"/>
  <c r="BR38" i="8"/>
  <c r="BR40" i="8"/>
  <c r="AR42" i="8"/>
  <c r="BR42" i="8"/>
  <c r="BR46" i="8"/>
  <c r="BR47" i="8"/>
  <c r="BS49" i="8"/>
  <c r="BR51" i="8"/>
  <c r="AS53" i="8"/>
  <c r="BU58" i="8"/>
  <c r="BR58" i="8"/>
  <c r="BU60" i="8"/>
  <c r="AR63" i="8"/>
  <c r="BU63" i="8" s="1"/>
  <c r="AR72" i="8"/>
  <c r="BR72" i="8"/>
  <c r="CE83" i="8"/>
  <c r="CD83" i="8"/>
  <c r="AS86" i="8"/>
  <c r="CG90" i="8" s="1"/>
  <c r="AR89" i="8"/>
  <c r="BS110" i="8"/>
  <c r="AR111" i="8"/>
  <c r="CB102" i="8" s="1"/>
  <c r="AS111" i="8"/>
  <c r="AE112" i="8"/>
  <c r="AS112" i="8"/>
  <c r="Q110" i="8" s="1"/>
  <c r="BR112" i="8"/>
  <c r="AA113" i="8"/>
  <c r="AS116" i="8"/>
  <c r="BR116" i="8"/>
  <c r="CL122" i="8"/>
  <c r="BS120" i="8"/>
  <c r="AS121" i="8"/>
  <c r="BR121" i="8"/>
  <c r="CH128" i="8"/>
  <c r="AC126" i="8"/>
  <c r="AF129" i="8"/>
  <c r="BR56" i="8"/>
  <c r="AR57" i="8"/>
  <c r="BU57" i="8" s="1"/>
  <c r="BR57" i="8"/>
  <c r="AR59" i="8"/>
  <c r="AS59" i="8"/>
  <c r="BS59" i="8"/>
  <c r="BT59" i="8" s="1"/>
  <c r="K55" i="8" s="1"/>
  <c r="AR62" i="8"/>
  <c r="BR62" i="8"/>
  <c r="BS62" i="8"/>
  <c r="AE71" i="8"/>
  <c r="AE74" i="8"/>
  <c r="CL77" i="8"/>
  <c r="AR76" i="8"/>
  <c r="CN77" i="8"/>
  <c r="BT79" i="8"/>
  <c r="AR82" i="8"/>
  <c r="CH79" i="8" s="1"/>
  <c r="BS82" i="8"/>
  <c r="AR83" i="8"/>
  <c r="BZ75" i="8" s="1"/>
  <c r="BR83" i="8"/>
  <c r="BS86" i="8"/>
  <c r="BS87" i="8"/>
  <c r="AC88" i="8"/>
  <c r="AS88" i="8"/>
  <c r="AS89" i="8"/>
  <c r="BR89" i="8"/>
  <c r="AC90" i="8"/>
  <c r="AR90" i="8"/>
  <c r="U90" i="8" s="1"/>
  <c r="AE91" i="8"/>
  <c r="AR91" i="8"/>
  <c r="BR92" i="8"/>
  <c r="AR93" i="8"/>
  <c r="AR94" i="8"/>
  <c r="BR94" i="8"/>
  <c r="BS94" i="8"/>
  <c r="AS95" i="8"/>
  <c r="BR95" i="8"/>
  <c r="AF96" i="8"/>
  <c r="AC98" i="8"/>
  <c r="AR99" i="8"/>
  <c r="AS99" i="8"/>
  <c r="L94" i="8" s="1"/>
  <c r="BS99" i="8"/>
  <c r="BR101" i="8"/>
  <c r="AS103" i="8"/>
  <c r="BR103" i="8"/>
  <c r="AR104" i="8"/>
  <c r="BR104" i="8"/>
  <c r="BS104" i="8"/>
  <c r="AR105" i="8"/>
  <c r="AS105" i="8"/>
  <c r="BR108" i="8"/>
  <c r="BS108" i="8"/>
  <c r="BR111" i="8"/>
  <c r="BS112" i="8"/>
  <c r="BS116" i="8"/>
  <c r="AR117" i="8"/>
  <c r="AS117" i="8"/>
  <c r="BT118" i="8"/>
  <c r="BR118" i="8"/>
  <c r="AR119" i="8"/>
  <c r="AE120" i="8"/>
  <c r="AE121" i="8"/>
  <c r="CN122" i="8"/>
  <c r="AE124" i="8"/>
  <c r="AS125" i="8"/>
  <c r="L120" i="8" s="1"/>
  <c r="AE126" i="8"/>
  <c r="AR127" i="8"/>
  <c r="CA126" i="8" s="1"/>
  <c r="AA128" i="8"/>
  <c r="AF130" i="8"/>
  <c r="BS130" i="8"/>
  <c r="BS73" i="8"/>
  <c r="BR75" i="8"/>
  <c r="BS75" i="8"/>
  <c r="BR76" i="8"/>
  <c r="AR80" i="8"/>
  <c r="L75" i="8" s="1"/>
  <c r="AS80" i="8"/>
  <c r="BR80" i="8"/>
  <c r="AS83" i="8"/>
  <c r="CH83" i="8"/>
  <c r="BS85" i="8"/>
  <c r="BS89" i="8"/>
  <c r="BR91" i="8"/>
  <c r="AS93" i="8"/>
  <c r="BT93" i="8" s="1"/>
  <c r="Q91" i="8" s="1"/>
  <c r="AR96" i="8"/>
  <c r="BR96" i="8"/>
  <c r="BS96" i="8"/>
  <c r="AF97" i="8"/>
  <c r="BR99" i="8"/>
  <c r="AR100" i="8"/>
  <c r="CH96" i="8" s="1"/>
  <c r="AS100" i="8"/>
  <c r="BS100" i="8"/>
  <c r="AR102" i="8"/>
  <c r="BR102" i="8"/>
  <c r="BS102" i="8"/>
  <c r="BR107" i="8"/>
  <c r="BS107" i="8"/>
  <c r="AR109" i="8"/>
  <c r="AS109" i="8"/>
  <c r="BR110" i="8"/>
  <c r="AE114" i="8"/>
  <c r="BR117" i="8"/>
  <c r="AS119" i="8"/>
  <c r="AR121" i="8"/>
  <c r="L126" i="8" s="1"/>
  <c r="AR122" i="8"/>
  <c r="L118" i="8" s="1"/>
  <c r="AS122" i="8"/>
  <c r="F122" i="8" s="1"/>
  <c r="BS122" i="8"/>
  <c r="AS123" i="8"/>
  <c r="CH120" i="8" s="1"/>
  <c r="BR123" i="8"/>
  <c r="AF124" i="8"/>
  <c r="BS124" i="8"/>
  <c r="BS125" i="8"/>
  <c r="BT125" i="8" s="1"/>
  <c r="K121" i="8" s="1"/>
  <c r="AF126" i="8"/>
  <c r="AS127" i="8"/>
  <c r="BR128" i="8"/>
  <c r="AS129" i="8"/>
  <c r="BT129" i="8" s="1"/>
  <c r="BS129" i="8"/>
  <c r="AR71" i="8"/>
  <c r="BS71" i="8"/>
  <c r="BT73" i="8"/>
  <c r="BR74" i="8"/>
  <c r="BS74" i="8"/>
  <c r="AR77" i="8"/>
  <c r="CE72" i="8" s="1"/>
  <c r="BR77" i="8"/>
  <c r="BR79" i="8"/>
  <c r="BR81" i="8"/>
  <c r="AR84" i="8"/>
  <c r="BU84" i="8" s="1"/>
  <c r="BS84" i="8"/>
  <c r="AR86" i="8"/>
  <c r="BS88" i="8"/>
  <c r="BS91" i="8"/>
  <c r="AR92" i="8"/>
  <c r="CB92" i="8" s="1"/>
  <c r="BR93" i="8"/>
  <c r="AR98" i="8"/>
  <c r="BR98" i="8"/>
  <c r="BS98" i="8"/>
  <c r="AS102" i="8"/>
  <c r="BS128" i="8"/>
  <c r="BR129" i="8"/>
  <c r="O7" i="8"/>
  <c r="CG6" i="8"/>
  <c r="BY30" i="8"/>
  <c r="F30" i="8"/>
  <c r="L22" i="8"/>
  <c r="CD21" i="8"/>
  <c r="BU26" i="8"/>
  <c r="CC21" i="8"/>
  <c r="R24" i="8"/>
  <c r="CD24" i="8"/>
  <c r="BU27" i="8"/>
  <c r="H31" i="8" s="1"/>
  <c r="I30" i="8"/>
  <c r="CE11" i="8"/>
  <c r="I11" i="8"/>
  <c r="BU14" i="8"/>
  <c r="H12" i="8"/>
  <c r="CE9" i="8"/>
  <c r="BU17" i="8"/>
  <c r="I7" i="8"/>
  <c r="CB6" i="8"/>
  <c r="BZ6" i="8"/>
  <c r="R22" i="8"/>
  <c r="BT21" i="8"/>
  <c r="Q23" i="8" s="1"/>
  <c r="BU21" i="8"/>
  <c r="E31" i="8" s="1"/>
  <c r="L24" i="8"/>
  <c r="BU29" i="8"/>
  <c r="K25" i="8" s="1"/>
  <c r="I26" i="8"/>
  <c r="E14" i="8"/>
  <c r="BT8" i="8"/>
  <c r="N8" i="8" s="1"/>
  <c r="CB13" i="8"/>
  <c r="F13" i="8"/>
  <c r="BU9" i="8"/>
  <c r="CL11" i="8"/>
  <c r="AS5" i="8"/>
  <c r="BY13" i="8" s="1"/>
  <c r="BS5" i="8"/>
  <c r="CG17" i="8"/>
  <c r="CM11" i="8"/>
  <c r="CF17" i="8"/>
  <c r="BZ17" i="8"/>
  <c r="BU8" i="8"/>
  <c r="L9" i="8"/>
  <c r="BY9" i="8"/>
  <c r="AR12" i="8"/>
  <c r="CF9" i="8" s="1"/>
  <c r="BR12" i="8"/>
  <c r="BT23" i="8"/>
  <c r="CA9" i="8"/>
  <c r="AF18" i="8"/>
  <c r="F39" i="8"/>
  <c r="BT47" i="8"/>
  <c r="H38" i="8" s="1"/>
  <c r="I37" i="8"/>
  <c r="AE9" i="8"/>
  <c r="BZ9" i="8"/>
  <c r="BT13" i="8"/>
  <c r="BY17" i="8"/>
  <c r="CK11" i="8"/>
  <c r="BR15" i="8"/>
  <c r="BU15" i="8"/>
  <c r="AA17" i="8"/>
  <c r="CA17" i="8"/>
  <c r="AE19" i="8"/>
  <c r="AA22" i="8"/>
  <c r="AR24" i="8"/>
  <c r="CH24" i="8" s="1"/>
  <c r="AA26" i="8"/>
  <c r="BR27" i="8"/>
  <c r="BT27" i="8" s="1"/>
  <c r="Q25" i="8" s="1"/>
  <c r="AS31" i="8"/>
  <c r="AE34" i="8"/>
  <c r="AA32" i="8"/>
  <c r="AF34" i="8"/>
  <c r="BT31" i="8"/>
  <c r="BU59" i="8"/>
  <c r="H57" i="8" s="1"/>
  <c r="CC56" i="8"/>
  <c r="CE56" i="8"/>
  <c r="I56" i="8"/>
  <c r="AE5" i="8"/>
  <c r="AR6" i="8"/>
  <c r="CF6" i="8" s="1"/>
  <c r="AE7" i="8"/>
  <c r="AF9" i="8"/>
  <c r="CB9" i="8"/>
  <c r="AS10" i="8"/>
  <c r="BU10" i="8" s="1"/>
  <c r="CB17" i="8"/>
  <c r="CH17" i="8"/>
  <c r="AR18" i="8"/>
  <c r="BS21" i="8"/>
  <c r="U24" i="8"/>
  <c r="AR25" i="8"/>
  <c r="AF26" i="8"/>
  <c r="BR29" i="8"/>
  <c r="BT29" i="8" s="1"/>
  <c r="H27" i="8" s="1"/>
  <c r="AF30" i="8"/>
  <c r="BR32" i="8"/>
  <c r="AA39" i="8"/>
  <c r="AR41" i="8"/>
  <c r="BY41" i="8"/>
  <c r="AR44" i="8"/>
  <c r="CG51" i="8"/>
  <c r="CF51" i="8"/>
  <c r="O52" i="8"/>
  <c r="CE62" i="8"/>
  <c r="CC62" i="8"/>
  <c r="BU54" i="8"/>
  <c r="CD62" i="8"/>
  <c r="CL56" i="8"/>
  <c r="BT54" i="8"/>
  <c r="BY62" i="8"/>
  <c r="AA13" i="8"/>
  <c r="AE8" i="8"/>
  <c r="AC17" i="8"/>
  <c r="AE15" i="8"/>
  <c r="AF7" i="8"/>
  <c r="CE17" i="8"/>
  <c r="BY26" i="8"/>
  <c r="F26" i="8"/>
  <c r="F41" i="8"/>
  <c r="L54" i="8"/>
  <c r="AF5" i="8"/>
  <c r="BU7" i="8"/>
  <c r="AF8" i="8"/>
  <c r="F9" i="8"/>
  <c r="CC17" i="8"/>
  <c r="E10" i="8"/>
  <c r="AR11" i="8"/>
  <c r="AE13" i="8"/>
  <c r="BS14" i="8"/>
  <c r="BT14" i="8" s="1"/>
  <c r="K10" i="8" s="1"/>
  <c r="AR16" i="8"/>
  <c r="BR17" i="8"/>
  <c r="BT17" i="8" s="1"/>
  <c r="H8" i="8" s="1"/>
  <c r="CD17" i="8"/>
  <c r="AE18" i="8"/>
  <c r="BT19" i="8"/>
  <c r="BU19" i="8"/>
  <c r="AR20" i="8"/>
  <c r="I28" i="8" s="1"/>
  <c r="AS22" i="8"/>
  <c r="U26" i="8" s="1"/>
  <c r="BR26" i="8"/>
  <c r="BT26" i="8" s="1"/>
  <c r="K23" i="8" s="1"/>
  <c r="E27" i="8"/>
  <c r="AR28" i="8"/>
  <c r="CE28" i="8" s="1"/>
  <c r="CF28" i="8"/>
  <c r="CE24" i="8"/>
  <c r="AR30" i="8"/>
  <c r="U22" i="8" s="1"/>
  <c r="BR30" i="8"/>
  <c r="AR33" i="8"/>
  <c r="L28" i="8" s="1"/>
  <c r="AS35" i="8"/>
  <c r="BZ39" i="8" s="1"/>
  <c r="F43" i="8"/>
  <c r="BT38" i="8"/>
  <c r="N38" i="8"/>
  <c r="CA43" i="8"/>
  <c r="BU38" i="8"/>
  <c r="E44" i="8" s="1"/>
  <c r="AR43" i="8"/>
  <c r="CH43" i="8" s="1"/>
  <c r="AF46" i="8"/>
  <c r="AE46" i="8"/>
  <c r="AC45" i="8"/>
  <c r="AF42" i="8"/>
  <c r="AF40" i="8"/>
  <c r="AE42" i="8"/>
  <c r="BZ47" i="8"/>
  <c r="CA60" i="8"/>
  <c r="F60" i="8"/>
  <c r="BZ60" i="8"/>
  <c r="BT51" i="8"/>
  <c r="E61" i="8" s="1"/>
  <c r="BR37" i="8"/>
  <c r="AS39" i="8"/>
  <c r="CE39" i="8" s="1"/>
  <c r="BS41" i="8"/>
  <c r="BS44" i="8"/>
  <c r="AS45" i="8"/>
  <c r="F47" i="8" s="1"/>
  <c r="AR49" i="8"/>
  <c r="AR50" i="8"/>
  <c r="I58" i="8" s="1"/>
  <c r="BS53" i="8"/>
  <c r="BS56" i="8"/>
  <c r="AS57" i="8"/>
  <c r="CH62" i="8"/>
  <c r="AE61" i="8"/>
  <c r="AA60" i="8"/>
  <c r="AF57" i="8"/>
  <c r="AC60" i="8"/>
  <c r="AD52" i="8" s="1"/>
  <c r="AF55" i="8"/>
  <c r="AE51" i="8"/>
  <c r="AF61" i="8"/>
  <c r="AE57" i="8"/>
  <c r="AE55" i="8"/>
  <c r="AF51" i="8"/>
  <c r="BR73" i="8"/>
  <c r="O75" i="8"/>
  <c r="AR32" i="8"/>
  <c r="CB24" i="8" s="1"/>
  <c r="AS34" i="8"/>
  <c r="BU34" i="8" s="1"/>
  <c r="AR36" i="8"/>
  <c r="CF36" i="8" s="1"/>
  <c r="BZ36" i="8"/>
  <c r="BS40" i="8"/>
  <c r="AS42" i="8"/>
  <c r="CA39" i="8" s="1"/>
  <c r="AF48" i="8"/>
  <c r="AE48" i="8"/>
  <c r="AC43" i="8"/>
  <c r="AD37" i="8" s="1"/>
  <c r="AA43" i="8"/>
  <c r="BS43" i="8"/>
  <c r="O45" i="8"/>
  <c r="BU47" i="8"/>
  <c r="E40" i="8" s="1"/>
  <c r="AR48" i="8"/>
  <c r="CF43" i="8" s="1"/>
  <c r="BR49" i="8"/>
  <c r="BR50" i="8"/>
  <c r="R52" i="8"/>
  <c r="BU51" i="8"/>
  <c r="Q53" i="8" s="1"/>
  <c r="CH51" i="8"/>
  <c r="F58" i="8"/>
  <c r="BT53" i="8"/>
  <c r="E59" i="8" s="1"/>
  <c r="CB58" i="8"/>
  <c r="BZ58" i="8"/>
  <c r="BU53" i="8"/>
  <c r="N53" i="8" s="1"/>
  <c r="BS54" i="8"/>
  <c r="AR55" i="8"/>
  <c r="AS56" i="8"/>
  <c r="L52" i="8" s="1"/>
  <c r="BR60" i="8"/>
  <c r="CH58" i="8"/>
  <c r="CG58" i="8"/>
  <c r="L58" i="8"/>
  <c r="BT64" i="8"/>
  <c r="CG75" i="8"/>
  <c r="O37" i="8"/>
  <c r="AS40" i="8"/>
  <c r="BT40" i="8" s="1"/>
  <c r="BS42" i="8"/>
  <c r="AS43" i="8"/>
  <c r="BT46" i="8"/>
  <c r="Q44" i="8" s="1"/>
  <c r="CH45" i="8"/>
  <c r="BR48" i="8"/>
  <c r="R47" i="8"/>
  <c r="CD58" i="8"/>
  <c r="BR55" i="8"/>
  <c r="CH54" i="8"/>
  <c r="CA58" i="8"/>
  <c r="BR59" i="8"/>
  <c r="CB62" i="8"/>
  <c r="BU64" i="8"/>
  <c r="CO56" i="8"/>
  <c r="BU71" i="8"/>
  <c r="AA41" i="8"/>
  <c r="BZ51" i="8"/>
  <c r="AF56" i="8"/>
  <c r="N57" i="8"/>
  <c r="BS57" i="8"/>
  <c r="O60" i="8"/>
  <c r="AS62" i="8"/>
  <c r="BS63" i="8"/>
  <c r="BT63" i="8" s="1"/>
  <c r="K59" i="8" s="1"/>
  <c r="BR64" i="8"/>
  <c r="L73" i="8"/>
  <c r="AS76" i="8"/>
  <c r="CG81" i="8" s="1"/>
  <c r="F77" i="8"/>
  <c r="CB77" i="8"/>
  <c r="BZ77" i="8"/>
  <c r="AS78" i="8"/>
  <c r="BS78" i="8"/>
  <c r="BZ83" i="8"/>
  <c r="BU85" i="8"/>
  <c r="T82" i="8" s="1"/>
  <c r="R88" i="8"/>
  <c r="BU87" i="8"/>
  <c r="L98" i="8"/>
  <c r="CG98" i="8"/>
  <c r="CF87" i="8"/>
  <c r="BZ87" i="8"/>
  <c r="CB90" i="8"/>
  <c r="BY92" i="8"/>
  <c r="BT81" i="8"/>
  <c r="O90" i="8"/>
  <c r="CA94" i="8"/>
  <c r="F94" i="8"/>
  <c r="BZ94" i="8"/>
  <c r="BU89" i="8"/>
  <c r="E95" i="8" s="1"/>
  <c r="CE98" i="8"/>
  <c r="I98" i="8"/>
  <c r="CC98" i="8"/>
  <c r="BU90" i="8"/>
  <c r="H99" i="8" s="1"/>
  <c r="BT90" i="8"/>
  <c r="T91" i="8" s="1"/>
  <c r="CF96" i="8"/>
  <c r="CG96" i="8"/>
  <c r="BU91" i="8"/>
  <c r="K97" i="8" s="1"/>
  <c r="L96" i="8"/>
  <c r="BT91" i="8"/>
  <c r="BU93" i="8"/>
  <c r="CC90" i="8"/>
  <c r="L90" i="8"/>
  <c r="BU95" i="8"/>
  <c r="H93" i="8" s="1"/>
  <c r="I92" i="8"/>
  <c r="CC92" i="8"/>
  <c r="CE90" i="8"/>
  <c r="BT9" i="8"/>
  <c r="AA47" i="8"/>
  <c r="O56" i="8"/>
  <c r="AA56" i="8"/>
  <c r="AF63" i="8"/>
  <c r="AE63" i="8"/>
  <c r="BT58" i="8"/>
  <c r="CA62" i="8"/>
  <c r="CH60" i="8"/>
  <c r="BT61" i="8"/>
  <c r="Q59" i="8" s="1"/>
  <c r="BR71" i="8"/>
  <c r="BT71" i="8" s="1"/>
  <c r="N76" i="8" s="1"/>
  <c r="AS72" i="8"/>
  <c r="BU72" i="8" s="1"/>
  <c r="AR74" i="8"/>
  <c r="BS80" i="8"/>
  <c r="AF82" i="8"/>
  <c r="AE78" i="8"/>
  <c r="AE76" i="8"/>
  <c r="AE72" i="8"/>
  <c r="AE82" i="8"/>
  <c r="AC81" i="8"/>
  <c r="AF78" i="8"/>
  <c r="BS81" i="8"/>
  <c r="BT82" i="8"/>
  <c r="Q80" i="8" s="1"/>
  <c r="CH81" i="8"/>
  <c r="BR84" i="8"/>
  <c r="BT85" i="8"/>
  <c r="BR85" i="8"/>
  <c r="BR86" i="8"/>
  <c r="CA87" i="8"/>
  <c r="O88" i="8"/>
  <c r="Q89" i="8"/>
  <c r="BT89" i="8"/>
  <c r="N89" i="8" s="1"/>
  <c r="H97" i="8"/>
  <c r="CF62" i="8"/>
  <c r="CM56" i="8"/>
  <c r="BU52" i="8"/>
  <c r="BU62" i="8"/>
  <c r="BT62" i="8"/>
  <c r="CG56" i="8"/>
  <c r="H80" i="8"/>
  <c r="CE79" i="8"/>
  <c r="CC79" i="8"/>
  <c r="BU77" i="8"/>
  <c r="K74" i="8" s="1"/>
  <c r="CC72" i="8"/>
  <c r="BT77" i="8"/>
  <c r="E78" i="8" s="1"/>
  <c r="I79" i="8"/>
  <c r="CD79" i="8"/>
  <c r="BU80" i="8"/>
  <c r="CB83" i="8"/>
  <c r="CA83" i="8"/>
  <c r="BU81" i="8"/>
  <c r="CK77" i="8"/>
  <c r="BY83" i="8"/>
  <c r="BT83" i="8"/>
  <c r="H74" i="8" s="1"/>
  <c r="CF79" i="8"/>
  <c r="L79" i="8"/>
  <c r="K80" i="8"/>
  <c r="CG79" i="8"/>
  <c r="CF77" i="8"/>
  <c r="O77" i="8"/>
  <c r="BT84" i="8"/>
  <c r="N78" i="8" s="1"/>
  <c r="CG77" i="8"/>
  <c r="CO77" i="8"/>
  <c r="CC94" i="8"/>
  <c r="E97" i="8"/>
  <c r="CA96" i="8"/>
  <c r="CB96" i="8"/>
  <c r="F96" i="8"/>
  <c r="BZ96" i="8"/>
  <c r="BT88" i="8"/>
  <c r="T93" i="8" s="1"/>
  <c r="CE92" i="8"/>
  <c r="CG92" i="8"/>
  <c r="U92" i="8"/>
  <c r="BU88" i="8"/>
  <c r="K99" i="8" s="1"/>
  <c r="BR90" i="8"/>
  <c r="CF92" i="8"/>
  <c r="BY87" i="8"/>
  <c r="AC77" i="8"/>
  <c r="AD73" i="8" s="1"/>
  <c r="CC83" i="8"/>
  <c r="CG83" i="8"/>
  <c r="AC92" i="8"/>
  <c r="AS94" i="8"/>
  <c r="BT98" i="8"/>
  <c r="H89" i="8" s="1"/>
  <c r="BU98" i="8"/>
  <c r="E91" i="8" s="1"/>
  <c r="CG105" i="8"/>
  <c r="O105" i="8"/>
  <c r="BU101" i="8"/>
  <c r="N106" i="8" s="1"/>
  <c r="BT101" i="8"/>
  <c r="H110" i="8" s="1"/>
  <c r="CE109" i="8"/>
  <c r="I109" i="8"/>
  <c r="CD109" i="8"/>
  <c r="E112" i="8"/>
  <c r="CA111" i="8"/>
  <c r="BZ111" i="8"/>
  <c r="F111" i="8"/>
  <c r="U103" i="8"/>
  <c r="CD92" i="8"/>
  <c r="CH92" i="8"/>
  <c r="CA98" i="8"/>
  <c r="BU96" i="8"/>
  <c r="BU97" i="8"/>
  <c r="O96" i="8"/>
  <c r="BT97" i="8"/>
  <c r="Q95" i="8" s="1"/>
  <c r="R94" i="8"/>
  <c r="BU100" i="8"/>
  <c r="Q99" i="8" s="1"/>
  <c r="U96" i="8"/>
  <c r="U105" i="8"/>
  <c r="BT60" i="8"/>
  <c r="BT75" i="8"/>
  <c r="AA79" i="8"/>
  <c r="AE84" i="8"/>
  <c r="BY90" i="8"/>
  <c r="Q93" i="8"/>
  <c r="CH94" i="8"/>
  <c r="AS96" i="8"/>
  <c r="CH87" i="8" s="1"/>
  <c r="N97" i="8"/>
  <c r="BR97" i="8"/>
  <c r="BR100" i="8"/>
  <c r="BT100" i="8" s="1"/>
  <c r="T97" i="8" s="1"/>
  <c r="L113" i="8"/>
  <c r="CF113" i="8"/>
  <c r="BT106" i="8"/>
  <c r="Q108" i="8" s="1"/>
  <c r="K112" i="8"/>
  <c r="L111" i="8"/>
  <c r="CF111" i="8"/>
  <c r="R107" i="8"/>
  <c r="CH107" i="8"/>
  <c r="O113" i="8"/>
  <c r="N114" i="8"/>
  <c r="BU73" i="8"/>
  <c r="BU75" i="8"/>
  <c r="AC79" i="8"/>
  <c r="R92" i="8"/>
  <c r="BT94" i="8"/>
  <c r="U94" i="8"/>
  <c r="BS95" i="8"/>
  <c r="BT95" i="8" s="1"/>
  <c r="K91" i="8" s="1"/>
  <c r="BU99" i="8"/>
  <c r="N93" i="8" s="1"/>
  <c r="BT99" i="8"/>
  <c r="K95" i="8" s="1"/>
  <c r="CF94" i="8"/>
  <c r="R103" i="8"/>
  <c r="CA102" i="8"/>
  <c r="BT102" i="8"/>
  <c r="BU102" i="8"/>
  <c r="Q104" i="8" s="1"/>
  <c r="BZ105" i="8"/>
  <c r="E106" i="8"/>
  <c r="F105" i="8"/>
  <c r="CB105" i="8"/>
  <c r="AC94" i="8"/>
  <c r="AC96" i="8"/>
  <c r="AE97" i="8"/>
  <c r="AA98" i="8"/>
  <c r="AE99" i="8"/>
  <c r="AA107" i="8"/>
  <c r="BU109" i="8"/>
  <c r="O120" i="8"/>
  <c r="BU116" i="8"/>
  <c r="CG120" i="8"/>
  <c r="BT116" i="8"/>
  <c r="H125" i="8" s="1"/>
  <c r="N121" i="8"/>
  <c r="F126" i="8"/>
  <c r="CB126" i="8"/>
  <c r="CH117" i="8"/>
  <c r="CD117" i="8"/>
  <c r="U107" i="8"/>
  <c r="BU103" i="8"/>
  <c r="K114" i="8" s="1"/>
  <c r="AS104" i="8"/>
  <c r="CC113" i="8"/>
  <c r="BT105" i="8"/>
  <c r="T106" i="8" s="1"/>
  <c r="CD113" i="8"/>
  <c r="I113" i="8"/>
  <c r="BU105" i="8"/>
  <c r="BR106" i="8"/>
  <c r="AR108" i="8"/>
  <c r="BR109" i="8"/>
  <c r="BT109" i="8" s="1"/>
  <c r="T110" i="8" s="1"/>
  <c r="CH109" i="8"/>
  <c r="F113" i="8"/>
  <c r="R109" i="8"/>
  <c r="AF115" i="8"/>
  <c r="AC113" i="8"/>
  <c r="AD103" i="8" s="1"/>
  <c r="AE115" i="8"/>
  <c r="AE111" i="8"/>
  <c r="AE109" i="8"/>
  <c r="AE105" i="8"/>
  <c r="AF103" i="8"/>
  <c r="O118" i="8"/>
  <c r="CG117" i="8"/>
  <c r="CF117" i="8"/>
  <c r="BU121" i="8"/>
  <c r="BS103" i="8"/>
  <c r="BR105" i="8"/>
  <c r="AR107" i="8"/>
  <c r="CA107" i="8" s="1"/>
  <c r="U109" i="8"/>
  <c r="AR110" i="8"/>
  <c r="BY105" i="8" s="1"/>
  <c r="BU112" i="8"/>
  <c r="N112" i="8" s="1"/>
  <c r="O111" i="8"/>
  <c r="BS113" i="8"/>
  <c r="H114" i="8"/>
  <c r="AS114" i="8"/>
  <c r="BT114" i="8" s="1"/>
  <c r="AF112" i="8"/>
  <c r="CD128" i="8"/>
  <c r="BR120" i="8"/>
  <c r="I124" i="8"/>
  <c r="BR124" i="8"/>
  <c r="CE122" i="8"/>
  <c r="I122" i="8"/>
  <c r="BU125" i="8"/>
  <c r="H123" i="8" s="1"/>
  <c r="BZ128" i="8"/>
  <c r="BR126" i="8"/>
  <c r="AR128" i="8"/>
  <c r="BZ120" i="8" s="1"/>
  <c r="AS115" i="8"/>
  <c r="CF128" i="8"/>
  <c r="BU118" i="8"/>
  <c r="CB124" i="8"/>
  <c r="CA124" i="8"/>
  <c r="BY124" i="8"/>
  <c r="F124" i="8"/>
  <c r="BT119" i="8"/>
  <c r="N119" i="8" s="1"/>
  <c r="AC120" i="8"/>
  <c r="BU122" i="8"/>
  <c r="CE117" i="8"/>
  <c r="CC117" i="8"/>
  <c r="E123" i="8"/>
  <c r="CB122" i="8"/>
  <c r="CA122" i="8"/>
  <c r="BY122" i="8"/>
  <c r="CK122" i="8"/>
  <c r="CB128" i="8"/>
  <c r="O122" i="8"/>
  <c r="AA109" i="8"/>
  <c r="BR113" i="8"/>
  <c r="BT113" i="8" s="1"/>
  <c r="H104" i="8" s="1"/>
  <c r="BS114" i="8"/>
  <c r="BS115" i="8"/>
  <c r="CE124" i="8"/>
  <c r="BT117" i="8"/>
  <c r="E127" i="8" s="1"/>
  <c r="BU117" i="8"/>
  <c r="Q119" i="8" s="1"/>
  <c r="AC118" i="8"/>
  <c r="AD118" i="8" s="1"/>
  <c r="CG128" i="8"/>
  <c r="BS118" i="8"/>
  <c r="BU119" i="8"/>
  <c r="E125" i="8" s="1"/>
  <c r="BS121" i="8"/>
  <c r="BR122" i="8"/>
  <c r="BT122" i="8" s="1"/>
  <c r="K119" i="8" s="1"/>
  <c r="I126" i="8"/>
  <c r="CE120" i="8"/>
  <c r="CC120" i="8"/>
  <c r="BU126" i="8"/>
  <c r="L124" i="8"/>
  <c r="BU120" i="8"/>
  <c r="CH122" i="8"/>
  <c r="AE123" i="8"/>
  <c r="AE127" i="8"/>
  <c r="AA126" i="8"/>
  <c r="AF123" i="8"/>
  <c r="AF121" i="8"/>
  <c r="AE117" i="8"/>
  <c r="BT127" i="8"/>
  <c r="Q125" i="8" s="1"/>
  <c r="BY120" i="8"/>
  <c r="F120" i="8"/>
  <c r="CM122" i="8"/>
  <c r="BT126" i="8"/>
  <c r="CA128" i="8"/>
  <c r="CE128" i="8"/>
  <c r="AE129" i="8"/>
  <c r="AE130" i="8"/>
  <c r="BT120" i="8"/>
  <c r="AA124" i="8"/>
  <c r="BY128" i="8"/>
  <c r="CC128" i="8"/>
  <c r="BT130" i="8"/>
  <c r="BU124" i="8"/>
  <c r="CH126" i="8" l="1"/>
  <c r="BZ124" i="8"/>
  <c r="CF124" i="8"/>
  <c r="CD126" i="8"/>
  <c r="CF122" i="8"/>
  <c r="O126" i="8"/>
  <c r="W122" i="8"/>
  <c r="CR121" i="8" s="1"/>
  <c r="CL119" i="8" s="1"/>
  <c r="CF126" i="8"/>
  <c r="CG126" i="8"/>
  <c r="BU111" i="8"/>
  <c r="BY113" i="8"/>
  <c r="BY126" i="8"/>
  <c r="CF120" i="8"/>
  <c r="CA90" i="8"/>
  <c r="CD87" i="8"/>
  <c r="CC87" i="8"/>
  <c r="BY96" i="8"/>
  <c r="BY72" i="8"/>
  <c r="CE75" i="8"/>
  <c r="I77" i="8"/>
  <c r="CC96" i="8"/>
  <c r="CE96" i="8"/>
  <c r="BT80" i="8"/>
  <c r="K76" i="8" s="1"/>
  <c r="CD90" i="8"/>
  <c r="CH90" i="8"/>
  <c r="BY94" i="8"/>
  <c r="BZ92" i="8"/>
  <c r="F75" i="8"/>
  <c r="R54" i="8"/>
  <c r="CE58" i="8"/>
  <c r="CC58" i="8"/>
  <c r="W58" i="8"/>
  <c r="CR57" i="8" s="1"/>
  <c r="CG47" i="8"/>
  <c r="CB47" i="8"/>
  <c r="BU37" i="8"/>
  <c r="K48" i="8" s="1"/>
  <c r="BU23" i="8"/>
  <c r="E29" i="8" s="1"/>
  <c r="R98" i="8"/>
  <c r="BY75" i="8"/>
  <c r="CE54" i="8"/>
  <c r="R120" i="8"/>
  <c r="W120" i="8" s="1"/>
  <c r="CR119" i="8" s="1"/>
  <c r="L105" i="8"/>
  <c r="CG124" i="8"/>
  <c r="CE126" i="8"/>
  <c r="CD122" i="8"/>
  <c r="CG122" i="8"/>
  <c r="BU129" i="8"/>
  <c r="N123" i="8" s="1"/>
  <c r="BZ122" i="8"/>
  <c r="R122" i="8"/>
  <c r="R124" i="8"/>
  <c r="CC122" i="8"/>
  <c r="BT123" i="8"/>
  <c r="BT121" i="8"/>
  <c r="K127" i="8" s="1"/>
  <c r="BT111" i="8"/>
  <c r="T104" i="8" s="1"/>
  <c r="CA113" i="8"/>
  <c r="BY107" i="8"/>
  <c r="BZ126" i="8"/>
  <c r="CD124" i="8"/>
  <c r="CH102" i="8"/>
  <c r="L88" i="8"/>
  <c r="CD94" i="8"/>
  <c r="I73" i="8"/>
  <c r="CC77" i="8"/>
  <c r="CE77" i="8"/>
  <c r="CD96" i="8"/>
  <c r="BT86" i="8"/>
  <c r="N91" i="8" s="1"/>
  <c r="R90" i="8"/>
  <c r="CF90" i="8"/>
  <c r="BZ90" i="8"/>
  <c r="CA92" i="8"/>
  <c r="CB75" i="8"/>
  <c r="BY77" i="8"/>
  <c r="BT57" i="8"/>
  <c r="H61" i="8" s="1"/>
  <c r="CL54" i="8"/>
  <c r="BT37" i="8"/>
  <c r="T42" i="8" s="1"/>
  <c r="CF21" i="8"/>
  <c r="AD7" i="8"/>
  <c r="U41" i="8"/>
  <c r="N23" i="8"/>
  <c r="CD28" i="8"/>
  <c r="CD120" i="8"/>
  <c r="I88" i="8"/>
  <c r="F90" i="8"/>
  <c r="W90" i="8" s="1"/>
  <c r="CR89" i="8" s="1"/>
  <c r="CO88" i="8" s="1"/>
  <c r="CC75" i="8"/>
  <c r="CH124" i="8"/>
  <c r="O81" i="8"/>
  <c r="BU82" i="8"/>
  <c r="N82" i="8" s="1"/>
  <c r="BU46" i="8"/>
  <c r="N46" i="8" s="1"/>
  <c r="R43" i="8"/>
  <c r="AD88" i="8"/>
  <c r="BU127" i="8"/>
  <c r="N127" i="8" s="1"/>
  <c r="CA120" i="8"/>
  <c r="BU123" i="8"/>
  <c r="Q121" i="8" s="1"/>
  <c r="K125" i="8"/>
  <c r="CC126" i="8"/>
  <c r="CC124" i="8"/>
  <c r="H127" i="8"/>
  <c r="Q123" i="8"/>
  <c r="BZ113" i="8"/>
  <c r="E114" i="8"/>
  <c r="BZ98" i="8"/>
  <c r="T95" i="8"/>
  <c r="BT92" i="8"/>
  <c r="K89" i="8" s="1"/>
  <c r="BU92" i="8"/>
  <c r="E93" i="8" s="1"/>
  <c r="I94" i="8"/>
  <c r="W94" i="8" s="1"/>
  <c r="CR93" i="8" s="1"/>
  <c r="CP90" i="8" s="1"/>
  <c r="CB72" i="8"/>
  <c r="BU83" i="8"/>
  <c r="E76" i="8" s="1"/>
  <c r="H78" i="8"/>
  <c r="I96" i="8"/>
  <c r="F92" i="8"/>
  <c r="CA77" i="8"/>
  <c r="CD47" i="8"/>
  <c r="BU76" i="8"/>
  <c r="K82" i="8" s="1"/>
  <c r="F28" i="8"/>
  <c r="BZ15" i="8"/>
  <c r="BU86" i="8"/>
  <c r="H95" i="8" s="1"/>
  <c r="R118" i="8"/>
  <c r="BT103" i="8"/>
  <c r="T108" i="8" s="1"/>
  <c r="O92" i="8"/>
  <c r="CF58" i="8"/>
  <c r="CV121" i="8"/>
  <c r="CN119" i="8"/>
  <c r="CB120" i="8"/>
  <c r="R113" i="8"/>
  <c r="CH111" i="8"/>
  <c r="CB113" i="8"/>
  <c r="U111" i="8"/>
  <c r="BT107" i="8"/>
  <c r="K104" i="8"/>
  <c r="CE102" i="8"/>
  <c r="L103" i="8"/>
  <c r="W103" i="8" s="1"/>
  <c r="CR102" i="8" s="1"/>
  <c r="CN102" i="8" s="1"/>
  <c r="CD102" i="8"/>
  <c r="BZ107" i="8"/>
  <c r="BU107" i="8"/>
  <c r="CM102" i="8"/>
  <c r="CC102" i="8"/>
  <c r="BY102" i="8"/>
  <c r="CC105" i="8"/>
  <c r="CB107" i="8"/>
  <c r="O103" i="8"/>
  <c r="BZ102" i="8"/>
  <c r="CF102" i="8"/>
  <c r="CG102" i="8"/>
  <c r="CE111" i="8"/>
  <c r="F109" i="8"/>
  <c r="BU104" i="8"/>
  <c r="N104" i="8" s="1"/>
  <c r="CB98" i="8"/>
  <c r="E99" i="8"/>
  <c r="W96" i="8"/>
  <c r="CR95" i="8" s="1"/>
  <c r="CB79" i="8"/>
  <c r="BT74" i="8"/>
  <c r="CA79" i="8"/>
  <c r="BY79" i="8"/>
  <c r="F79" i="8"/>
  <c r="W79" i="8" s="1"/>
  <c r="CR78" i="8" s="1"/>
  <c r="BU74" i="8"/>
  <c r="E80" i="8" s="1"/>
  <c r="BZ79" i="8"/>
  <c r="O73" i="8"/>
  <c r="W92" i="8"/>
  <c r="CR91" i="8" s="1"/>
  <c r="CG87" i="8"/>
  <c r="BY54" i="8"/>
  <c r="F54" i="8"/>
  <c r="I52" i="8"/>
  <c r="W52" i="8" s="1"/>
  <c r="CR51" i="8" s="1"/>
  <c r="E55" i="8"/>
  <c r="CB54" i="8"/>
  <c r="BZ54" i="8"/>
  <c r="CA54" i="8"/>
  <c r="H53" i="8"/>
  <c r="CA51" i="8"/>
  <c r="CF75" i="8"/>
  <c r="CA36" i="8"/>
  <c r="BT76" i="8"/>
  <c r="CF81" i="8"/>
  <c r="BZ72" i="8"/>
  <c r="N74" i="8"/>
  <c r="CA72" i="8"/>
  <c r="BY43" i="8"/>
  <c r="BU33" i="8"/>
  <c r="CG26" i="8"/>
  <c r="BT33" i="8"/>
  <c r="N27" i="8" s="1"/>
  <c r="CF26" i="8"/>
  <c r="O26" i="8"/>
  <c r="BT16" i="8"/>
  <c r="CH15" i="8"/>
  <c r="O15" i="8"/>
  <c r="BU16" i="8"/>
  <c r="N16" i="8" s="1"/>
  <c r="BY51" i="8"/>
  <c r="L43" i="8"/>
  <c r="BY45" i="8"/>
  <c r="CE36" i="8"/>
  <c r="BU41" i="8"/>
  <c r="BT41" i="8"/>
  <c r="K38" i="8"/>
  <c r="CD36" i="8"/>
  <c r="BY36" i="8"/>
  <c r="L37" i="8"/>
  <c r="CC36" i="8"/>
  <c r="CF39" i="8"/>
  <c r="CD56" i="8"/>
  <c r="BZ26" i="8"/>
  <c r="CF56" i="8"/>
  <c r="BT42" i="8"/>
  <c r="BU42" i="8"/>
  <c r="BU40" i="8"/>
  <c r="BT39" i="8"/>
  <c r="T40" i="8" s="1"/>
  <c r="BT78" i="8"/>
  <c r="Q76" i="8" s="1"/>
  <c r="CA41" i="8"/>
  <c r="BZ41" i="8"/>
  <c r="N31" i="8"/>
  <c r="BY28" i="8"/>
  <c r="Q14" i="8"/>
  <c r="CA15" i="8"/>
  <c r="CE13" i="8"/>
  <c r="CD13" i="8"/>
  <c r="I13" i="8"/>
  <c r="CC13" i="8"/>
  <c r="BZ13" i="8"/>
  <c r="T31" i="8"/>
  <c r="CC26" i="8"/>
  <c r="CD11" i="8"/>
  <c r="F11" i="8"/>
  <c r="K29" i="8"/>
  <c r="CF15" i="8"/>
  <c r="CH32" i="8"/>
  <c r="CD30" i="8"/>
  <c r="CC28" i="8"/>
  <c r="I15" i="8"/>
  <c r="CA117" i="8"/>
  <c r="BU128" i="8"/>
  <c r="BT128" i="8"/>
  <c r="H119" i="8" s="1"/>
  <c r="I118" i="8"/>
  <c r="W118" i="8" s="1"/>
  <c r="CR117" i="8" s="1"/>
  <c r="BY117" i="8"/>
  <c r="E121" i="8"/>
  <c r="BZ117" i="8"/>
  <c r="CB117" i="8"/>
  <c r="CG109" i="8"/>
  <c r="L109" i="8"/>
  <c r="CF109" i="8"/>
  <c r="N108" i="8"/>
  <c r="BU115" i="8"/>
  <c r="Q114" i="8" s="1"/>
  <c r="R105" i="8"/>
  <c r="W105" i="8" s="1"/>
  <c r="CR104" i="8" s="1"/>
  <c r="BT108" i="8"/>
  <c r="H112" i="8" s="1"/>
  <c r="BU108" i="8"/>
  <c r="Q106" i="8" s="1"/>
  <c r="CH105" i="8"/>
  <c r="CD105" i="8"/>
  <c r="CG107" i="8"/>
  <c r="CD111" i="8"/>
  <c r="CH113" i="8"/>
  <c r="CG111" i="8"/>
  <c r="CG113" i="8"/>
  <c r="BZ109" i="8"/>
  <c r="BY109" i="8"/>
  <c r="CH98" i="8"/>
  <c r="O98" i="8"/>
  <c r="CG94" i="8"/>
  <c r="CV89" i="8"/>
  <c r="CP88" i="8"/>
  <c r="CK88" i="8"/>
  <c r="CE94" i="8"/>
  <c r="BY81" i="8"/>
  <c r="CB81" i="8"/>
  <c r="F81" i="8"/>
  <c r="BZ81" i="8"/>
  <c r="CA81" i="8"/>
  <c r="E82" i="8"/>
  <c r="CN88" i="8"/>
  <c r="CF98" i="8"/>
  <c r="O47" i="8"/>
  <c r="CH47" i="8"/>
  <c r="CD75" i="8"/>
  <c r="BY56" i="8"/>
  <c r="CB56" i="8"/>
  <c r="BZ56" i="8"/>
  <c r="F56" i="8"/>
  <c r="CA56" i="8"/>
  <c r="CM54" i="8"/>
  <c r="CV57" i="8"/>
  <c r="CP54" i="8"/>
  <c r="CC45" i="8"/>
  <c r="H46" i="8"/>
  <c r="CD45" i="8"/>
  <c r="CE45" i="8"/>
  <c r="I45" i="8"/>
  <c r="BT36" i="8"/>
  <c r="Q38" i="8" s="1"/>
  <c r="R37" i="8"/>
  <c r="BU36" i="8"/>
  <c r="E46" i="8" s="1"/>
  <c r="CH36" i="8"/>
  <c r="CF72" i="8"/>
  <c r="CG54" i="8"/>
  <c r="CF54" i="8"/>
  <c r="BT50" i="8"/>
  <c r="N55" i="8" s="1"/>
  <c r="BU50" i="8"/>
  <c r="H59" i="8" s="1"/>
  <c r="O54" i="8"/>
  <c r="U39" i="8"/>
  <c r="BT72" i="8"/>
  <c r="R73" i="8"/>
  <c r="CA47" i="8"/>
  <c r="BY47" i="8"/>
  <c r="BU43" i="8"/>
  <c r="N48" i="8" s="1"/>
  <c r="U43" i="8"/>
  <c r="BT43" i="8"/>
  <c r="T44" i="8" s="1"/>
  <c r="CG43" i="8"/>
  <c r="CA24" i="8"/>
  <c r="CE51" i="8"/>
  <c r="CC51" i="8"/>
  <c r="BZ45" i="8"/>
  <c r="CC39" i="8"/>
  <c r="O39" i="8"/>
  <c r="BT25" i="8"/>
  <c r="Q27" i="8" s="1"/>
  <c r="CF30" i="8"/>
  <c r="CG30" i="8"/>
  <c r="BU25" i="8"/>
  <c r="K31" i="8" s="1"/>
  <c r="L30" i="8"/>
  <c r="BT18" i="8"/>
  <c r="K14" i="8" s="1"/>
  <c r="CF11" i="8"/>
  <c r="BU18" i="8"/>
  <c r="N12" i="8" s="1"/>
  <c r="CG11" i="8"/>
  <c r="O11" i="8"/>
  <c r="R39" i="8"/>
  <c r="CF45" i="8"/>
  <c r="CE47" i="8"/>
  <c r="BU39" i="8"/>
  <c r="CA26" i="8"/>
  <c r="R75" i="8"/>
  <c r="CB39" i="8"/>
  <c r="CH30" i="8"/>
  <c r="CB28" i="8"/>
  <c r="CA28" i="8"/>
  <c r="CH13" i="8"/>
  <c r="BU12" i="8"/>
  <c r="Q10" i="8"/>
  <c r="CH9" i="8"/>
  <c r="BT12" i="8"/>
  <c r="R9" i="8"/>
  <c r="CD9" i="8"/>
  <c r="F15" i="8"/>
  <c r="CE26" i="8"/>
  <c r="BU22" i="8"/>
  <c r="K33" i="8" s="1"/>
  <c r="BY6" i="8"/>
  <c r="CB11" i="8"/>
  <c r="BZ11" i="8"/>
  <c r="BZ30" i="8"/>
  <c r="L13" i="8"/>
  <c r="CE15" i="8"/>
  <c r="BT5" i="8"/>
  <c r="N10" i="8" s="1"/>
  <c r="CC107" i="8"/>
  <c r="BT110" i="8"/>
  <c r="K106" i="8" s="1"/>
  <c r="CE107" i="8"/>
  <c r="CD107" i="8"/>
  <c r="BU110" i="8"/>
  <c r="H108" i="8" s="1"/>
  <c r="I107" i="8"/>
  <c r="W113" i="8"/>
  <c r="CR112" i="8" s="1"/>
  <c r="CE105" i="8"/>
  <c r="F107" i="8"/>
  <c r="BU114" i="8"/>
  <c r="K110" i="8" s="1"/>
  <c r="I111" i="8"/>
  <c r="W111" i="8" s="1"/>
  <c r="CR110" i="8" s="1"/>
  <c r="CF107" i="8"/>
  <c r="CA105" i="8"/>
  <c r="BU94" i="8"/>
  <c r="N99" i="8" s="1"/>
  <c r="E108" i="8"/>
  <c r="U88" i="8"/>
  <c r="W88" i="8" s="1"/>
  <c r="CR87" i="8" s="1"/>
  <c r="CB87" i="8"/>
  <c r="CE87" i="8"/>
  <c r="BT104" i="8"/>
  <c r="E110" i="8" s="1"/>
  <c r="BY98" i="8"/>
  <c r="BT96" i="8"/>
  <c r="T89" i="8" s="1"/>
  <c r="CC109" i="8"/>
  <c r="CF105" i="8"/>
  <c r="CB94" i="8"/>
  <c r="CA75" i="8"/>
  <c r="Q78" i="8"/>
  <c r="R77" i="8"/>
  <c r="W77" i="8" s="1"/>
  <c r="CR76" i="8" s="1"/>
  <c r="CO74" i="8" s="1"/>
  <c r="CH77" i="8"/>
  <c r="CD77" i="8"/>
  <c r="CO54" i="8"/>
  <c r="L60" i="8"/>
  <c r="CF60" i="8"/>
  <c r="BT55" i="8"/>
  <c r="K61" i="8" s="1"/>
  <c r="CG60" i="8"/>
  <c r="BU55" i="8"/>
  <c r="BY58" i="8"/>
  <c r="R32" i="8"/>
  <c r="L81" i="8"/>
  <c r="CG72" i="8"/>
  <c r="CB51" i="8"/>
  <c r="CE60" i="8"/>
  <c r="CD60" i="8"/>
  <c r="I60" i="8"/>
  <c r="W60" i="8" s="1"/>
  <c r="CR59" i="8" s="1"/>
  <c r="CC60" i="8"/>
  <c r="Q55" i="8"/>
  <c r="U45" i="8"/>
  <c r="BT49" i="8"/>
  <c r="T46" i="8" s="1"/>
  <c r="BU49" i="8"/>
  <c r="Q48" i="8" s="1"/>
  <c r="CG36" i="8"/>
  <c r="CB36" i="8"/>
  <c r="U37" i="8"/>
  <c r="Q74" i="8"/>
  <c r="BY60" i="8"/>
  <c r="BT45" i="8"/>
  <c r="T38" i="8" s="1"/>
  <c r="BU45" i="8"/>
  <c r="E48" i="8" s="1"/>
  <c r="CB43" i="8"/>
  <c r="BT28" i="8"/>
  <c r="T29" i="8" s="1"/>
  <c r="BU28" i="8"/>
  <c r="CG28" i="8"/>
  <c r="U28" i="8"/>
  <c r="BT20" i="8"/>
  <c r="CC24" i="8"/>
  <c r="CN22" i="8"/>
  <c r="CG24" i="8"/>
  <c r="N25" i="8"/>
  <c r="CF24" i="8"/>
  <c r="BZ24" i="8"/>
  <c r="O24" i="8"/>
  <c r="BU20" i="8"/>
  <c r="H29" i="8" s="1"/>
  <c r="CD54" i="8"/>
  <c r="BT56" i="8"/>
  <c r="K53" i="8" s="1"/>
  <c r="CK54" i="8"/>
  <c r="F45" i="8"/>
  <c r="W45" i="8" s="1"/>
  <c r="CR44" i="8" s="1"/>
  <c r="CL40" i="8" s="1"/>
  <c r="CD41" i="8"/>
  <c r="I41" i="8"/>
  <c r="BU44" i="8"/>
  <c r="BT44" i="8"/>
  <c r="K40" i="8" s="1"/>
  <c r="CE41" i="8"/>
  <c r="CC41" i="8"/>
  <c r="H42" i="8"/>
  <c r="BT35" i="8"/>
  <c r="H44" i="8" s="1"/>
  <c r="N40" i="8"/>
  <c r="Q12" i="8"/>
  <c r="CH11" i="8"/>
  <c r="R11" i="8"/>
  <c r="BT6" i="8"/>
  <c r="Q8" i="8" s="1"/>
  <c r="R7" i="8"/>
  <c r="BU6" i="8"/>
  <c r="E16" i="8" s="1"/>
  <c r="CH6" i="8"/>
  <c r="O30" i="8"/>
  <c r="CH56" i="8"/>
  <c r="Q40" i="8"/>
  <c r="CG45" i="8"/>
  <c r="H48" i="8"/>
  <c r="BY39" i="8"/>
  <c r="CB41" i="8"/>
  <c r="CG21" i="8"/>
  <c r="CB15" i="8"/>
  <c r="BY15" i="8"/>
  <c r="CA13" i="8"/>
  <c r="U30" i="8"/>
  <c r="W30" i="8" s="1"/>
  <c r="CR29" i="8" s="1"/>
  <c r="CD26" i="8"/>
  <c r="T27" i="8"/>
  <c r="CC9" i="8"/>
  <c r="CC11" i="8"/>
  <c r="BT10" i="8"/>
  <c r="K16" i="8" s="1"/>
  <c r="CG15" i="8"/>
  <c r="O32" i="8"/>
  <c r="CC30" i="8"/>
  <c r="CE30" i="8"/>
  <c r="R26" i="8"/>
  <c r="W26" i="8" s="1"/>
  <c r="CR25" i="8" s="1"/>
  <c r="CB30" i="8"/>
  <c r="CA30" i="8"/>
  <c r="CG13" i="8"/>
  <c r="H16" i="8"/>
  <c r="BU5" i="8"/>
  <c r="H14" i="8" s="1"/>
  <c r="CG9" i="8"/>
  <c r="W124" i="8"/>
  <c r="CR123" i="8" s="1"/>
  <c r="BT115" i="8"/>
  <c r="T112" i="8" s="1"/>
  <c r="CE113" i="8"/>
  <c r="W126" i="8"/>
  <c r="CR125" i="8" s="1"/>
  <c r="O107" i="8"/>
  <c r="CC111" i="8"/>
  <c r="CB109" i="8"/>
  <c r="CA109" i="8"/>
  <c r="CB111" i="8"/>
  <c r="BY111" i="8"/>
  <c r="F98" i="8"/>
  <c r="W98" i="8" s="1"/>
  <c r="CR97" i="8" s="1"/>
  <c r="CK92" i="8" s="1"/>
  <c r="CM88" i="8"/>
  <c r="CD98" i="8"/>
  <c r="W75" i="8"/>
  <c r="CR74" i="8" s="1"/>
  <c r="CC81" i="8"/>
  <c r="I81" i="8"/>
  <c r="H82" i="8"/>
  <c r="CD81" i="8"/>
  <c r="CE81" i="8"/>
  <c r="CH41" i="8"/>
  <c r="R41" i="8"/>
  <c r="Q42" i="8"/>
  <c r="BT48" i="8"/>
  <c r="CF41" i="8"/>
  <c r="BU48" i="8"/>
  <c r="N42" i="8" s="1"/>
  <c r="O41" i="8"/>
  <c r="CG41" i="8"/>
  <c r="BT32" i="8"/>
  <c r="BZ21" i="8"/>
  <c r="BU32" i="8"/>
  <c r="E25" i="8"/>
  <c r="F24" i="8"/>
  <c r="W24" i="8" s="1"/>
  <c r="CR23" i="8" s="1"/>
  <c r="CA21" i="8"/>
  <c r="CB21" i="8"/>
  <c r="BY21" i="8"/>
  <c r="I22" i="8"/>
  <c r="W22" i="8" s="1"/>
  <c r="CR21" i="8" s="1"/>
  <c r="H23" i="8"/>
  <c r="CK22" i="8"/>
  <c r="CL21" i="8"/>
  <c r="BY24" i="8"/>
  <c r="CD72" i="8"/>
  <c r="CH72" i="8"/>
  <c r="BZ43" i="8"/>
  <c r="CD43" i="8"/>
  <c r="CE43" i="8"/>
  <c r="I43" i="8"/>
  <c r="CC43" i="8"/>
  <c r="E33" i="8"/>
  <c r="CA32" i="8"/>
  <c r="BT30" i="8"/>
  <c r="T23" i="8" s="1"/>
  <c r="BZ32" i="8"/>
  <c r="BY32" i="8"/>
  <c r="F32" i="8"/>
  <c r="BU30" i="8"/>
  <c r="CP21" i="8"/>
  <c r="CB32" i="8"/>
  <c r="L32" i="8"/>
  <c r="CF32" i="8"/>
  <c r="CG32" i="8"/>
  <c r="BT11" i="8"/>
  <c r="K8" i="8" s="1"/>
  <c r="CE6" i="8"/>
  <c r="BU11" i="8"/>
  <c r="E12" i="8" s="1"/>
  <c r="CD6" i="8"/>
  <c r="CC6" i="8"/>
  <c r="L7" i="8"/>
  <c r="W7" i="8" s="1"/>
  <c r="CR6" i="8" s="1"/>
  <c r="CC54" i="8"/>
  <c r="CD51" i="8"/>
  <c r="BU56" i="8"/>
  <c r="E57" i="8" s="1"/>
  <c r="K44" i="8"/>
  <c r="CA45" i="8"/>
  <c r="CB45" i="8"/>
  <c r="CF47" i="8"/>
  <c r="CG39" i="8"/>
  <c r="BU35" i="8"/>
  <c r="Q57" i="8"/>
  <c r="R56" i="8"/>
  <c r="CH39" i="8"/>
  <c r="L45" i="8"/>
  <c r="K46" i="8"/>
  <c r="I47" i="8"/>
  <c r="W47" i="8" s="1"/>
  <c r="CR46" i="8" s="1"/>
  <c r="CC47" i="8"/>
  <c r="R28" i="8"/>
  <c r="W28" i="8" s="1"/>
  <c r="CR27" i="8" s="1"/>
  <c r="Q29" i="8"/>
  <c r="CH28" i="8"/>
  <c r="CE32" i="8"/>
  <c r="BT24" i="8"/>
  <c r="T25" i="8" s="1"/>
  <c r="I32" i="8"/>
  <c r="H33" i="8"/>
  <c r="CD32" i="8"/>
  <c r="BU24" i="8"/>
  <c r="CP22" i="8"/>
  <c r="CC32" i="8"/>
  <c r="CH75" i="8"/>
  <c r="BU78" i="8"/>
  <c r="W37" i="8"/>
  <c r="CR36" i="8" s="1"/>
  <c r="L39" i="8"/>
  <c r="CD39" i="8"/>
  <c r="E42" i="8"/>
  <c r="BZ28" i="8"/>
  <c r="R13" i="8"/>
  <c r="BT34" i="8"/>
  <c r="Q33" i="8" s="1"/>
  <c r="BT22" i="8"/>
  <c r="CH21" i="8"/>
  <c r="CA6" i="8"/>
  <c r="BY11" i="8"/>
  <c r="CA11" i="8"/>
  <c r="L15" i="8"/>
  <c r="N33" i="8"/>
  <c r="CE21" i="8"/>
  <c r="CB26" i="8"/>
  <c r="CH26" i="8"/>
  <c r="CF13" i="8"/>
  <c r="CD15" i="8"/>
  <c r="CC15" i="8"/>
  <c r="O9" i="8"/>
  <c r="W9" i="8" s="1"/>
  <c r="CR8" i="8" s="1"/>
  <c r="CN118" i="8" l="1"/>
  <c r="CV119" i="8"/>
  <c r="CS119" i="8"/>
  <c r="CY119" i="8" s="1"/>
  <c r="CT119" i="8" s="1"/>
  <c r="CM118" i="8"/>
  <c r="CP118" i="8"/>
  <c r="CO118" i="8"/>
  <c r="CK118" i="8"/>
  <c r="CK119" i="8"/>
  <c r="W41" i="8"/>
  <c r="CR40" i="8" s="1"/>
  <c r="W13" i="8"/>
  <c r="CR12" i="8" s="1"/>
  <c r="CP119" i="8"/>
  <c r="W43" i="8"/>
  <c r="CR42" i="8" s="1"/>
  <c r="CO39" i="8" s="1"/>
  <c r="W39" i="8"/>
  <c r="CR38" i="8" s="1"/>
  <c r="W73" i="8"/>
  <c r="CR72" i="8" s="1"/>
  <c r="CO119" i="8"/>
  <c r="CV27" i="8"/>
  <c r="CM24" i="8"/>
  <c r="CK24" i="8"/>
  <c r="CL24" i="8"/>
  <c r="CP24" i="8"/>
  <c r="CO24" i="8"/>
  <c r="CS87" i="8"/>
  <c r="CY87" i="8" s="1"/>
  <c r="CV87" i="8"/>
  <c r="CW89" i="8" s="1"/>
  <c r="CL87" i="8"/>
  <c r="CO87" i="8"/>
  <c r="CN87" i="8"/>
  <c r="CM87" i="8"/>
  <c r="CS89" i="8"/>
  <c r="CY89" i="8" s="1"/>
  <c r="CP87" i="8"/>
  <c r="CS42" i="8"/>
  <c r="CY42" i="8" s="1"/>
  <c r="CV42" i="8"/>
  <c r="CM39" i="8"/>
  <c r="CK39" i="8"/>
  <c r="CP39" i="8"/>
  <c r="CL39" i="8"/>
  <c r="CV25" i="8"/>
  <c r="CK23" i="8"/>
  <c r="CL23" i="8"/>
  <c r="CO23" i="8"/>
  <c r="CN23" i="8"/>
  <c r="CP23" i="8"/>
  <c r="CS40" i="8"/>
  <c r="CY40" i="8" s="1"/>
  <c r="CV40" i="8"/>
  <c r="CP38" i="8"/>
  <c r="CK38" i="8"/>
  <c r="CL38" i="8"/>
  <c r="CN38" i="8"/>
  <c r="CO38" i="8"/>
  <c r="CN106" i="8"/>
  <c r="CV110" i="8"/>
  <c r="CK106" i="8"/>
  <c r="CM106" i="8"/>
  <c r="CL106" i="8"/>
  <c r="CP106" i="8"/>
  <c r="CV12" i="8"/>
  <c r="CK9" i="8"/>
  <c r="CP9" i="8"/>
  <c r="CM9" i="8"/>
  <c r="CL9" i="8"/>
  <c r="CO9" i="8"/>
  <c r="CV6" i="8"/>
  <c r="CN6" i="8"/>
  <c r="CL6" i="8"/>
  <c r="CP6" i="8"/>
  <c r="CM6" i="8"/>
  <c r="CO6" i="8"/>
  <c r="CS38" i="8"/>
  <c r="CY38" i="8" s="1"/>
  <c r="CV38" i="8"/>
  <c r="CK37" i="8"/>
  <c r="CO37" i="8"/>
  <c r="CP37" i="8"/>
  <c r="CM37" i="8"/>
  <c r="CN37" i="8"/>
  <c r="CS46" i="8"/>
  <c r="CY46" i="8" s="1"/>
  <c r="CV46" i="8"/>
  <c r="CK41" i="8"/>
  <c r="CM41" i="8"/>
  <c r="CN41" i="8"/>
  <c r="CO41" i="8"/>
  <c r="CL41" i="8"/>
  <c r="CS72" i="8"/>
  <c r="CY72" i="8" s="1"/>
  <c r="CV72" i="8"/>
  <c r="CL72" i="8"/>
  <c r="CP72" i="8"/>
  <c r="CM72" i="8"/>
  <c r="CN72" i="8"/>
  <c r="CO72" i="8"/>
  <c r="CV8" i="8"/>
  <c r="CK7" i="8"/>
  <c r="CM7" i="8"/>
  <c r="CP7" i="8"/>
  <c r="CN7" i="8"/>
  <c r="CO7" i="8"/>
  <c r="CV29" i="8"/>
  <c r="CN25" i="8"/>
  <c r="CK25" i="8"/>
  <c r="CL25" i="8"/>
  <c r="CP25" i="8"/>
  <c r="CM25" i="8"/>
  <c r="CV59" i="8"/>
  <c r="CN55" i="8"/>
  <c r="CP55" i="8"/>
  <c r="CK55" i="8"/>
  <c r="CM55" i="8"/>
  <c r="CL55" i="8"/>
  <c r="CV104" i="8"/>
  <c r="CP103" i="8"/>
  <c r="CK103" i="8"/>
  <c r="CN103" i="8"/>
  <c r="CO103" i="8"/>
  <c r="CM103" i="8"/>
  <c r="CV36" i="8"/>
  <c r="CS36" i="8"/>
  <c r="CY36" i="8" s="1"/>
  <c r="CN36" i="8"/>
  <c r="CL36" i="8"/>
  <c r="CV123" i="8"/>
  <c r="CS123" i="8"/>
  <c r="CY123" i="8" s="1"/>
  <c r="CM120" i="8"/>
  <c r="CL120" i="8"/>
  <c r="CK120" i="8"/>
  <c r="CP120" i="8"/>
  <c r="CO120" i="8"/>
  <c r="W32" i="8"/>
  <c r="CR31" i="8" s="1"/>
  <c r="CS27" i="8" s="1"/>
  <c r="CY27" i="8" s="1"/>
  <c r="CV21" i="8"/>
  <c r="CM21" i="8"/>
  <c r="CO21" i="8"/>
  <c r="CN21" i="8"/>
  <c r="CV23" i="8"/>
  <c r="CO22" i="8"/>
  <c r="CM22" i="8"/>
  <c r="CP121" i="8"/>
  <c r="CS125" i="8"/>
  <c r="CY125" i="8" s="1"/>
  <c r="CV125" i="8"/>
  <c r="CM121" i="8"/>
  <c r="CK121" i="8"/>
  <c r="CN121" i="8"/>
  <c r="CL121" i="8"/>
  <c r="W107" i="8"/>
  <c r="CR106" i="8" s="1"/>
  <c r="W15" i="8"/>
  <c r="CR14" i="8" s="1"/>
  <c r="CO36" i="8"/>
  <c r="CS93" i="8"/>
  <c r="CY93" i="8" s="1"/>
  <c r="CV93" i="8"/>
  <c r="CO90" i="8"/>
  <c r="CK90" i="8"/>
  <c r="CL90" i="8"/>
  <c r="CV97" i="8"/>
  <c r="CS97" i="8"/>
  <c r="CY97" i="8" s="1"/>
  <c r="CM92" i="8"/>
  <c r="CO92" i="8"/>
  <c r="CL92" i="8"/>
  <c r="CV76" i="8"/>
  <c r="CP74" i="8"/>
  <c r="CS76" i="8"/>
  <c r="CY76" i="8" s="1"/>
  <c r="CL74" i="8"/>
  <c r="CN74" i="8"/>
  <c r="CK74" i="8"/>
  <c r="W81" i="8"/>
  <c r="CR80" i="8" s="1"/>
  <c r="CS78" i="8" s="1"/>
  <c r="CY78" i="8" s="1"/>
  <c r="CP51" i="8"/>
  <c r="CV51" i="8"/>
  <c r="CO51" i="8"/>
  <c r="CN51" i="8"/>
  <c r="CV91" i="8"/>
  <c r="CS91" i="8"/>
  <c r="CY91" i="8" s="1"/>
  <c r="CN89" i="8"/>
  <c r="CP89" i="8"/>
  <c r="CL89" i="8"/>
  <c r="CO89" i="8"/>
  <c r="CK89" i="8"/>
  <c r="CV78" i="8"/>
  <c r="CO75" i="8"/>
  <c r="CM75" i="8"/>
  <c r="CL75" i="8"/>
  <c r="CP75" i="8"/>
  <c r="CS95" i="8"/>
  <c r="CY95" i="8" s="1"/>
  <c r="CV95" i="8"/>
  <c r="CW95" i="8" s="1"/>
  <c r="CN91" i="8"/>
  <c r="CM91" i="8"/>
  <c r="CL91" i="8"/>
  <c r="CP91" i="8"/>
  <c r="CK91" i="8"/>
  <c r="CS44" i="8"/>
  <c r="CY44" i="8" s="1"/>
  <c r="CV44" i="8"/>
  <c r="CN40" i="8"/>
  <c r="CM40" i="8"/>
  <c r="CS74" i="8"/>
  <c r="CY74" i="8" s="1"/>
  <c r="CM73" i="8"/>
  <c r="CK73" i="8"/>
  <c r="CV74" i="8"/>
  <c r="CP73" i="8"/>
  <c r="CN73" i="8"/>
  <c r="CP40" i="8"/>
  <c r="CM51" i="8"/>
  <c r="CV117" i="8"/>
  <c r="CS117" i="8"/>
  <c r="CY117" i="8" s="1"/>
  <c r="CS127" i="8"/>
  <c r="CY127" i="8" s="1"/>
  <c r="CN117" i="8"/>
  <c r="CM117" i="8"/>
  <c r="CP117" i="8"/>
  <c r="CO117" i="8"/>
  <c r="CL117" i="8"/>
  <c r="W11" i="8"/>
  <c r="CR10" i="8" s="1"/>
  <c r="CO73" i="8"/>
  <c r="CM36" i="8"/>
  <c r="CL51" i="8"/>
  <c r="W54" i="8"/>
  <c r="CR53" i="8" s="1"/>
  <c r="CS121" i="8"/>
  <c r="CY121" i="8" s="1"/>
  <c r="CK40" i="8"/>
  <c r="CP36" i="8"/>
  <c r="CV112" i="8"/>
  <c r="CL107" i="8"/>
  <c r="CK107" i="8"/>
  <c r="CN107" i="8"/>
  <c r="CM107" i="8"/>
  <c r="W56" i="8"/>
  <c r="CR55" i="8" s="1"/>
  <c r="CN92" i="8"/>
  <c r="CK75" i="8"/>
  <c r="W109" i="8"/>
  <c r="CR108" i="8" s="1"/>
  <c r="CS102" i="8" s="1"/>
  <c r="CY102" i="8" s="1"/>
  <c r="CV102" i="8"/>
  <c r="CL102" i="8"/>
  <c r="CP102" i="8"/>
  <c r="CO102" i="8"/>
  <c r="CM90" i="8"/>
  <c r="CO107" i="8"/>
  <c r="CS23" i="8" l="1"/>
  <c r="CY23" i="8" s="1"/>
  <c r="X120" i="8"/>
  <c r="CS21" i="8"/>
  <c r="CY21" i="8" s="1"/>
  <c r="CW44" i="8"/>
  <c r="DA44" i="8" s="1"/>
  <c r="DB44" i="8" s="1"/>
  <c r="CW76" i="8"/>
  <c r="CS110" i="8"/>
  <c r="CY110" i="8" s="1"/>
  <c r="CT110" i="8"/>
  <c r="X111" i="8"/>
  <c r="CT27" i="8"/>
  <c r="X28" i="8"/>
  <c r="CM105" i="8"/>
  <c r="CV108" i="8"/>
  <c r="CS108" i="8"/>
  <c r="CY108" i="8" s="1"/>
  <c r="CO105" i="8"/>
  <c r="CP105" i="8"/>
  <c r="CL105" i="8"/>
  <c r="CK105" i="8"/>
  <c r="CS112" i="8"/>
  <c r="CY112" i="8" s="1"/>
  <c r="CS53" i="8"/>
  <c r="CY53" i="8" s="1"/>
  <c r="CV53" i="8"/>
  <c r="CW59" i="8" s="1"/>
  <c r="CP52" i="8"/>
  <c r="CO52" i="8"/>
  <c r="CM52" i="8"/>
  <c r="CK52" i="8"/>
  <c r="CN52" i="8"/>
  <c r="CV10" i="8"/>
  <c r="CS10" i="8"/>
  <c r="CY10" i="8" s="1"/>
  <c r="CP8" i="8"/>
  <c r="CL8" i="8"/>
  <c r="CO8" i="8"/>
  <c r="CK8" i="8"/>
  <c r="CN8" i="8"/>
  <c r="CW117" i="8"/>
  <c r="CW127" i="8"/>
  <c r="CW119" i="8"/>
  <c r="DA119" i="8" s="1"/>
  <c r="DB119" i="8" s="1"/>
  <c r="CS51" i="8"/>
  <c r="CY51" i="8" s="1"/>
  <c r="X98" i="8"/>
  <c r="CT97" i="8"/>
  <c r="X126" i="8"/>
  <c r="CT125" i="8"/>
  <c r="DA125" i="8" s="1"/>
  <c r="DB125" i="8" s="1"/>
  <c r="CT23" i="8"/>
  <c r="X24" i="8"/>
  <c r="CS104" i="8"/>
  <c r="CY104" i="8" s="1"/>
  <c r="CW72" i="8"/>
  <c r="CW46" i="8"/>
  <c r="DA46" i="8" s="1"/>
  <c r="DB46" i="8" s="1"/>
  <c r="X39" i="8"/>
  <c r="CT38" i="8"/>
  <c r="X43" i="8"/>
  <c r="CT42" i="8"/>
  <c r="CT87" i="8"/>
  <c r="X88" i="8"/>
  <c r="X96" i="8"/>
  <c r="CT95" i="8"/>
  <c r="DA95" i="8"/>
  <c r="DB95" i="8" s="1"/>
  <c r="X92" i="8"/>
  <c r="DA91" i="8"/>
  <c r="DB91" i="8" s="1"/>
  <c r="CT91" i="8"/>
  <c r="CW97" i="8"/>
  <c r="DA97" i="8" s="1"/>
  <c r="DB97" i="8" s="1"/>
  <c r="CS14" i="8"/>
  <c r="CY14" i="8" s="1"/>
  <c r="CV14" i="8"/>
  <c r="CW14" i="8" s="1"/>
  <c r="CP10" i="8"/>
  <c r="CN10" i="8"/>
  <c r="CK10" i="8"/>
  <c r="CL10" i="8"/>
  <c r="CM10" i="8"/>
  <c r="CT21" i="8"/>
  <c r="X22" i="8"/>
  <c r="X124" i="8"/>
  <c r="CT123" i="8"/>
  <c r="DA123" i="8" s="1"/>
  <c r="DB123" i="8" s="1"/>
  <c r="X37" i="8"/>
  <c r="CT36" i="8"/>
  <c r="CW104" i="8"/>
  <c r="CS8" i="8"/>
  <c r="CY8" i="8" s="1"/>
  <c r="CT72" i="8"/>
  <c r="DA72" i="8" s="1"/>
  <c r="DB72" i="8" s="1"/>
  <c r="X73" i="8"/>
  <c r="CT46" i="8"/>
  <c r="X47" i="8"/>
  <c r="CS57" i="8"/>
  <c r="CY57" i="8" s="1"/>
  <c r="CW40" i="8"/>
  <c r="CS25" i="8"/>
  <c r="CY25" i="8" s="1"/>
  <c r="X103" i="8"/>
  <c r="CT102" i="8"/>
  <c r="DA127" i="8"/>
  <c r="DB127" i="8" s="1"/>
  <c r="CT127" i="8"/>
  <c r="CT74" i="8"/>
  <c r="DA74" i="8" s="1"/>
  <c r="DB74" i="8" s="1"/>
  <c r="X75" i="8"/>
  <c r="X45" i="8"/>
  <c r="CT44" i="8"/>
  <c r="X79" i="8"/>
  <c r="CT78" i="8"/>
  <c r="CW91" i="8"/>
  <c r="CS61" i="8"/>
  <c r="CY61" i="8" s="1"/>
  <c r="CS80" i="8"/>
  <c r="CY80" i="8" s="1"/>
  <c r="CV80" i="8"/>
  <c r="CW80" i="8" s="1"/>
  <c r="CP76" i="8"/>
  <c r="CN76" i="8"/>
  <c r="CK76" i="8"/>
  <c r="CM76" i="8"/>
  <c r="CL76" i="8"/>
  <c r="X77" i="8"/>
  <c r="CT76" i="8"/>
  <c r="DA76" i="8" s="1"/>
  <c r="DB76" i="8" s="1"/>
  <c r="CW121" i="8"/>
  <c r="CW93" i="8"/>
  <c r="CS106" i="8"/>
  <c r="CY106" i="8" s="1"/>
  <c r="CV106" i="8"/>
  <c r="CW106" i="8" s="1"/>
  <c r="CP104" i="8"/>
  <c r="CO104" i="8"/>
  <c r="CL104" i="8"/>
  <c r="CK104" i="8"/>
  <c r="CN104" i="8"/>
  <c r="CW123" i="8"/>
  <c r="CW36" i="8"/>
  <c r="DA36" i="8" s="1"/>
  <c r="DB36" i="8" s="1"/>
  <c r="CW8" i="8"/>
  <c r="CS82" i="8"/>
  <c r="CY82" i="8" s="1"/>
  <c r="CS6" i="8"/>
  <c r="CY6" i="8" s="1"/>
  <c r="DA40" i="8"/>
  <c r="DB40" i="8" s="1"/>
  <c r="CT40" i="8"/>
  <c r="X41" i="8"/>
  <c r="X90" i="8"/>
  <c r="DA89" i="8"/>
  <c r="DB89" i="8" s="1"/>
  <c r="CT89" i="8"/>
  <c r="CW102" i="8"/>
  <c r="DA102" i="8" s="1"/>
  <c r="DB102" i="8" s="1"/>
  <c r="CV55" i="8"/>
  <c r="CS55" i="8"/>
  <c r="CY55" i="8" s="1"/>
  <c r="CP53" i="8"/>
  <c r="CN53" i="8"/>
  <c r="CL53" i="8"/>
  <c r="CK53" i="8"/>
  <c r="CO53" i="8"/>
  <c r="X122" i="8"/>
  <c r="DA121" i="8"/>
  <c r="DB121" i="8" s="1"/>
  <c r="CT121" i="8"/>
  <c r="CT117" i="8"/>
  <c r="DA117" i="8" s="1"/>
  <c r="DB117" i="8" s="1"/>
  <c r="X118" i="8"/>
  <c r="CW74" i="8"/>
  <c r="DA93" i="8"/>
  <c r="DB93" i="8" s="1"/>
  <c r="X94" i="8"/>
  <c r="CT93" i="8"/>
  <c r="CW125" i="8"/>
  <c r="CV31" i="8"/>
  <c r="CW31" i="8" s="1"/>
  <c r="CS31" i="8"/>
  <c r="CY31" i="8" s="1"/>
  <c r="CN26" i="8"/>
  <c r="CO26" i="8"/>
  <c r="CM26" i="8"/>
  <c r="CL26" i="8"/>
  <c r="CK26" i="8"/>
  <c r="CS59" i="8"/>
  <c r="CY59" i="8" s="1"/>
  <c r="CS29" i="8"/>
  <c r="CY29" i="8" s="1"/>
  <c r="CW38" i="8"/>
  <c r="DA38" i="8" s="1"/>
  <c r="DB38" i="8" s="1"/>
  <c r="CS16" i="8"/>
  <c r="CY16" i="8" s="1"/>
  <c r="CS12" i="8"/>
  <c r="CY12" i="8" s="1"/>
  <c r="CW42" i="8"/>
  <c r="DA42" i="8" s="1"/>
  <c r="DB42" i="8" s="1"/>
  <c r="CW87" i="8"/>
  <c r="DA87" i="8" s="1"/>
  <c r="DB87" i="8" s="1"/>
  <c r="CW51" i="8" l="1"/>
  <c r="CW16" i="8"/>
  <c r="DA16" i="8" s="1"/>
  <c r="DB16" i="8" s="1"/>
  <c r="CW55" i="8"/>
  <c r="DA55" i="8" s="1"/>
  <c r="DB55" i="8" s="1"/>
  <c r="CW27" i="8"/>
  <c r="DA27" i="8" s="1"/>
  <c r="DB27" i="8" s="1"/>
  <c r="CT16" i="8"/>
  <c r="X32" i="8"/>
  <c r="CT31" i="8"/>
  <c r="DA31" i="8"/>
  <c r="DB31" i="8" s="1"/>
  <c r="CW110" i="8"/>
  <c r="DA110" i="8" s="1"/>
  <c r="DB110" i="8" s="1"/>
  <c r="CW29" i="8"/>
  <c r="DA29" i="8" s="1"/>
  <c r="DB29" i="8" s="1"/>
  <c r="X9" i="8"/>
  <c r="CT8" i="8"/>
  <c r="DA8" i="8"/>
  <c r="DB8" i="8" s="1"/>
  <c r="CW61" i="8"/>
  <c r="X11" i="8"/>
  <c r="CT10" i="8"/>
  <c r="X54" i="8"/>
  <c r="CT53" i="8"/>
  <c r="X30" i="8"/>
  <c r="CT29" i="8"/>
  <c r="X58" i="8"/>
  <c r="CT57" i="8"/>
  <c r="CW6" i="8"/>
  <c r="DA6" i="8" s="1"/>
  <c r="DB6" i="8" s="1"/>
  <c r="DA104" i="8"/>
  <c r="DB104" i="8" s="1"/>
  <c r="CT104" i="8"/>
  <c r="X105" i="8"/>
  <c r="CW10" i="8"/>
  <c r="DA10" i="8" s="1"/>
  <c r="DB10" i="8" s="1"/>
  <c r="X113" i="8"/>
  <c r="CT112" i="8"/>
  <c r="CW112" i="8"/>
  <c r="DA112" i="8" s="1"/>
  <c r="DB112" i="8" s="1"/>
  <c r="X7" i="8"/>
  <c r="CT6" i="8"/>
  <c r="X13" i="8"/>
  <c r="CT12" i="8"/>
  <c r="X60" i="8"/>
  <c r="DA59" i="8"/>
  <c r="DB59" i="8" s="1"/>
  <c r="CT59" i="8"/>
  <c r="CW78" i="8"/>
  <c r="DA78" i="8" s="1"/>
  <c r="DB78" i="8" s="1"/>
  <c r="CT82" i="8"/>
  <c r="X107" i="8"/>
  <c r="DA106" i="8"/>
  <c r="DB106" i="8" s="1"/>
  <c r="CT106" i="8"/>
  <c r="X81" i="8"/>
  <c r="DA80" i="8"/>
  <c r="DB80" i="8" s="1"/>
  <c r="CT80" i="8"/>
  <c r="DA14" i="8"/>
  <c r="DB14" i="8" s="1"/>
  <c r="X15" i="8"/>
  <c r="CT14" i="8"/>
  <c r="CW25" i="8"/>
  <c r="DA25" i="8" s="1"/>
  <c r="DB25" i="8" s="1"/>
  <c r="CW82" i="8"/>
  <c r="DA82" i="8" s="1"/>
  <c r="DB82" i="8" s="1"/>
  <c r="DA108" i="8"/>
  <c r="DB108" i="8" s="1"/>
  <c r="CT108" i="8"/>
  <c r="X109" i="8"/>
  <c r="X56" i="8"/>
  <c r="CT55" i="8"/>
  <c r="CW21" i="8"/>
  <c r="DA21" i="8" s="1"/>
  <c r="DB21" i="8" s="1"/>
  <c r="CT61" i="8"/>
  <c r="DA61" i="8"/>
  <c r="DB61" i="8" s="1"/>
  <c r="CT25" i="8"/>
  <c r="X26" i="8"/>
  <c r="CW23" i="8"/>
  <c r="DA23" i="8" s="1"/>
  <c r="DB23" i="8" s="1"/>
  <c r="CW12" i="8"/>
  <c r="DA12" i="8" s="1"/>
  <c r="DB12" i="8" s="1"/>
  <c r="X52" i="8"/>
  <c r="DA51" i="8"/>
  <c r="DB51" i="8" s="1"/>
  <c r="CT51" i="8"/>
  <c r="CW53" i="8"/>
  <c r="DA53" i="8" s="1"/>
  <c r="DB53" i="8" s="1"/>
  <c r="Y75" i="8" s="1"/>
  <c r="CW57" i="8"/>
  <c r="DA57" i="8" s="1"/>
  <c r="DB57" i="8" s="1"/>
  <c r="CW108" i="8"/>
  <c r="Y81" i="8" l="1"/>
</calcChain>
</file>

<file path=xl/sharedStrings.xml><?xml version="1.0" encoding="utf-8"?>
<sst xmlns="http://schemas.openxmlformats.org/spreadsheetml/2006/main" count="804" uniqueCount="85">
  <si>
    <t>С</t>
  </si>
  <si>
    <t>№</t>
  </si>
  <si>
    <t>О</t>
  </si>
  <si>
    <t>М</t>
  </si>
  <si>
    <t>АРЫСТАН</t>
  </si>
  <si>
    <t>Уральск</t>
  </si>
  <si>
    <t>ТАРАЗ</t>
  </si>
  <si>
    <t>Усть-Каменогорск</t>
  </si>
  <si>
    <t>Алматы</t>
  </si>
  <si>
    <t>Андижан</t>
  </si>
  <si>
    <t>KEZAR</t>
  </si>
  <si>
    <t>Шымкент</t>
  </si>
  <si>
    <t>САРЫАГАШ</t>
  </si>
  <si>
    <t>SHAH-SHAH</t>
  </si>
  <si>
    <t>MUSTAFA-RIM</t>
  </si>
  <si>
    <t>Группа № 1</t>
  </si>
  <si>
    <t>2-3</t>
  </si>
  <si>
    <t>2-4</t>
  </si>
  <si>
    <t>2-5</t>
  </si>
  <si>
    <t>2-6</t>
  </si>
  <si>
    <t>3-4</t>
  </si>
  <si>
    <t>3-5</t>
  </si>
  <si>
    <t>3-6</t>
  </si>
  <si>
    <t>4-5</t>
  </si>
  <si>
    <t>4-6</t>
  </si>
  <si>
    <t>5-6</t>
  </si>
  <si>
    <t>1</t>
  </si>
  <si>
    <t>2</t>
  </si>
  <si>
    <t>3</t>
  </si>
  <si>
    <t>4</t>
  </si>
  <si>
    <t>5</t>
  </si>
  <si>
    <t>6</t>
  </si>
  <si>
    <t>Фамилия, Имя</t>
  </si>
  <si>
    <t>1-3</t>
  </si>
  <si>
    <t>1-4</t>
  </si>
  <si>
    <t>1-5</t>
  </si>
  <si>
    <t>1-6</t>
  </si>
  <si>
    <t>1-2</t>
  </si>
  <si>
    <t>3-2</t>
  </si>
  <si>
    <t>Группа № 2</t>
  </si>
  <si>
    <t>Костанай</t>
  </si>
  <si>
    <t>Караганда</t>
  </si>
  <si>
    <t>Бишкек</t>
  </si>
  <si>
    <t>ТОПЖАРГАН</t>
  </si>
  <si>
    <t>ОСДЮСШОР-2</t>
  </si>
  <si>
    <t>ОСДЮСШОР-3</t>
  </si>
  <si>
    <t>ASM</t>
  </si>
  <si>
    <t>AURORA</t>
  </si>
  <si>
    <t>TTPRIME</t>
  </si>
  <si>
    <t>DEAF</t>
  </si>
  <si>
    <t>ВКО-2</t>
  </si>
  <si>
    <t>За 1-6 места</t>
  </si>
  <si>
    <t>За 7-11места</t>
  </si>
  <si>
    <t>Предварительные игры</t>
  </si>
  <si>
    <t>1тур</t>
  </si>
  <si>
    <t>2тур</t>
  </si>
  <si>
    <t>ОТКРЫТЫЙ КОМАНДНЫЙ ЧЕМПИОНАТ РК ПО НАСТОЛЬНОМУ ТЕННИСУ</t>
  </si>
  <si>
    <t>Астана</t>
  </si>
  <si>
    <t>АК-АЛТЫН</t>
  </si>
  <si>
    <t>г.Астана                                                                                9-12 марта 2023г.</t>
  </si>
  <si>
    <t>3-ЛИГА.      1-ТУР</t>
  </si>
  <si>
    <t>4-ЛИГА.      1-ТУР</t>
  </si>
  <si>
    <t>ВКО-1</t>
  </si>
  <si>
    <t>Туркестанская обл.</t>
  </si>
  <si>
    <t>ЖАЛЫН</t>
  </si>
  <si>
    <t>3тур</t>
  </si>
  <si>
    <t>4тур</t>
  </si>
  <si>
    <t>5тур</t>
  </si>
  <si>
    <t>AQTOBE</t>
  </si>
  <si>
    <t>JENIMPAZ</t>
  </si>
  <si>
    <t>MARTEN</t>
  </si>
  <si>
    <t>Актюбинская обл.</t>
  </si>
  <si>
    <t>Жамбылская обл.</t>
  </si>
  <si>
    <t>TTC ASTANA-2</t>
  </si>
  <si>
    <t>Мангистауская обл.</t>
  </si>
  <si>
    <t>Павлодарская обл.</t>
  </si>
  <si>
    <t>СУНКАР-МАНГИСТАУ</t>
  </si>
  <si>
    <t>Финальные игры</t>
  </si>
  <si>
    <t>9</t>
  </si>
  <si>
    <t>10</t>
  </si>
  <si>
    <t>11</t>
  </si>
  <si>
    <t>7</t>
  </si>
  <si>
    <t>8</t>
  </si>
  <si>
    <t xml:space="preserve">Главный судья. НСВК                                            Ишкенбаева К.С.                  </t>
  </si>
  <si>
    <t>Главный секретарь. Судья МК                            Мирасланов М.К,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</si>
</sst>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0"/>
      <name val="Franklin Gothic Medium Cond"/>
      <family val="2"/>
      <charset val="204"/>
    </font>
    <font>
      <b/>
      <sz val="10"/>
      <name val="Franklin Gothic Medium Cond"/>
      <family val="2"/>
      <charset val="204"/>
    </font>
    <font>
      <b/>
      <i/>
      <sz val="10"/>
      <name val="Franklin Gothic Medium Cond"/>
      <family val="2"/>
      <charset val="204"/>
    </font>
    <font>
      <i/>
      <sz val="10"/>
      <name val="Franklin Gothic Medium Cond"/>
      <family val="2"/>
      <charset val="204"/>
    </font>
    <font>
      <i/>
      <sz val="12"/>
      <name val="Franklin Gothic Medium Cond"/>
      <family val="2"/>
      <charset val="204"/>
    </font>
    <font>
      <b/>
      <sz val="12"/>
      <name val="Franklin Gothic Medium Cond"/>
      <family val="2"/>
      <charset val="204"/>
    </font>
    <font>
      <b/>
      <sz val="11"/>
      <name val="Franklin Gothic Medium Cond"/>
      <family val="2"/>
      <charset val="204"/>
    </font>
    <font>
      <b/>
      <i/>
      <sz val="11"/>
      <name val="Franklin Gothic Medium Cond"/>
      <family val="2"/>
      <charset val="204"/>
    </font>
    <font>
      <i/>
      <sz val="9"/>
      <name val="Franklin Gothic Medium Cond"/>
      <family val="2"/>
      <charset val="204"/>
    </font>
    <font>
      <sz val="12"/>
      <color indexed="12"/>
      <name val="Franklin Gothic Medium Cond"/>
      <family val="2"/>
      <charset val="204"/>
    </font>
    <font>
      <sz val="12"/>
      <name val="Franklin Gothic Medium Cond"/>
      <family val="2"/>
      <charset val="204"/>
    </font>
    <font>
      <sz val="10"/>
      <color theme="0"/>
      <name val="Franklin Gothic Medium Cond"/>
      <family val="2"/>
      <charset val="204"/>
    </font>
    <font>
      <b/>
      <i/>
      <sz val="10"/>
      <name val="Arial Cyr"/>
      <charset val="204"/>
    </font>
    <font>
      <sz val="8"/>
      <name val="Franklin Gothic Medium Cond"/>
      <family val="2"/>
      <charset val="204"/>
    </font>
    <font>
      <sz val="14"/>
      <name val="Franklin Gothic Medium Cond"/>
      <family val="2"/>
      <charset val="204"/>
    </font>
    <font>
      <b/>
      <sz val="10"/>
      <color theme="0"/>
      <name val="Franklin Gothic Medium Cond"/>
      <family val="2"/>
      <charset val="204"/>
    </font>
    <font>
      <sz val="11"/>
      <name val="Franklin Gothic Medium Cond"/>
      <family val="2"/>
      <charset val="204"/>
    </font>
    <font>
      <sz val="11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6" fillId="5" borderId="0" xfId="0" applyFont="1" applyFill="1" applyBorder="1" applyAlignment="1">
      <alignment horizontal="center"/>
    </xf>
    <xf numFmtId="0" fontId="12" fillId="0" borderId="0" xfId="0" applyFont="1"/>
    <xf numFmtId="0" fontId="1" fillId="6" borderId="4" xfId="0" applyFont="1" applyFill="1" applyBorder="1"/>
    <xf numFmtId="0" fontId="1" fillId="7" borderId="4" xfId="0" applyFont="1" applyFill="1" applyBorder="1"/>
    <xf numFmtId="0" fontId="9" fillId="5" borderId="0" xfId="0" applyFont="1" applyFill="1" applyBorder="1" applyAlignment="1">
      <alignment horizontal="left" vertical="center"/>
    </xf>
    <xf numFmtId="0" fontId="9" fillId="5" borderId="0" xfId="0" applyNumberFormat="1" applyFont="1" applyFill="1" applyBorder="1" applyAlignment="1">
      <alignment horizontal="left" vertical="center"/>
    </xf>
    <xf numFmtId="0" fontId="9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right"/>
    </xf>
    <xf numFmtId="0" fontId="4" fillId="5" borderId="0" xfId="0" applyNumberFormat="1" applyFont="1" applyFill="1"/>
    <xf numFmtId="0" fontId="3" fillId="5" borderId="0" xfId="0" applyNumberFormat="1" applyFont="1" applyFill="1"/>
    <xf numFmtId="49" fontId="1" fillId="5" borderId="0" xfId="0" applyNumberFormat="1" applyFont="1" applyFill="1"/>
    <xf numFmtId="49" fontId="3" fillId="5" borderId="0" xfId="0" applyNumberFormat="1" applyFont="1" applyFill="1"/>
    <xf numFmtId="49" fontId="1" fillId="5" borderId="0" xfId="0" applyNumberFormat="1" applyFont="1" applyFill="1" applyBorder="1"/>
    <xf numFmtId="0" fontId="14" fillId="0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4" fillId="1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11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6" fillId="4" borderId="24" xfId="0" applyNumberFormat="1" applyFont="1" applyFill="1" applyBorder="1" applyAlignment="1">
      <alignment horizontal="center"/>
    </xf>
    <xf numFmtId="0" fontId="14" fillId="8" borderId="4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14" fillId="9" borderId="25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5" borderId="17" xfId="0" applyNumberFormat="1" applyFont="1" applyFill="1" applyBorder="1" applyAlignment="1">
      <alignment horizontal="center"/>
    </xf>
    <xf numFmtId="0" fontId="17" fillId="5" borderId="2" xfId="0" applyNumberFormat="1" applyFont="1" applyFill="1" applyBorder="1" applyAlignment="1">
      <alignment horizontal="center" vertical="center"/>
    </xf>
    <xf numFmtId="0" fontId="2" fillId="5" borderId="18" xfId="0" applyNumberFormat="1" applyFont="1" applyFill="1" applyBorder="1" applyAlignment="1">
      <alignment horizontal="center"/>
    </xf>
    <xf numFmtId="0" fontId="2" fillId="5" borderId="0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/>
    </xf>
    <xf numFmtId="0" fontId="2" fillId="5" borderId="16" xfId="0" applyNumberFormat="1" applyFont="1" applyFill="1" applyBorder="1" applyAlignment="1">
      <alignment horizontal="center"/>
    </xf>
    <xf numFmtId="0" fontId="17" fillId="5" borderId="10" xfId="0" applyNumberFormat="1" applyFont="1" applyFill="1" applyBorder="1" applyAlignment="1">
      <alignment horizontal="center" vertical="center"/>
    </xf>
    <xf numFmtId="0" fontId="2" fillId="5" borderId="11" xfId="0" applyNumberFormat="1" applyFont="1" applyFill="1" applyBorder="1" applyAlignment="1">
      <alignment horizontal="center"/>
    </xf>
    <xf numFmtId="0" fontId="2" fillId="5" borderId="12" xfId="0" applyNumberFormat="1" applyFont="1" applyFill="1" applyBorder="1" applyAlignment="1">
      <alignment horizontal="center"/>
    </xf>
    <xf numFmtId="0" fontId="1" fillId="5" borderId="0" xfId="0" applyFont="1" applyFill="1"/>
    <xf numFmtId="0" fontId="1" fillId="5" borderId="0" xfId="0" applyNumberFormat="1" applyFont="1" applyFill="1"/>
    <xf numFmtId="0" fontId="1" fillId="5" borderId="0" xfId="0" applyFont="1" applyFill="1" applyBorder="1"/>
    <xf numFmtId="0" fontId="14" fillId="8" borderId="21" xfId="0" applyFont="1" applyFill="1" applyBorder="1" applyAlignment="1">
      <alignment horizontal="center" vertical="center"/>
    </xf>
    <xf numFmtId="0" fontId="14" fillId="9" borderId="22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center" vertical="center"/>
    </xf>
    <xf numFmtId="0" fontId="16" fillId="4" borderId="24" xfId="0" applyNumberFormat="1" applyFont="1" applyFill="1" applyBorder="1" applyAlignment="1">
      <alignment horizontal="center"/>
    </xf>
    <xf numFmtId="49" fontId="2" fillId="5" borderId="0" xfId="0" applyNumberFormat="1" applyFont="1" applyFill="1" applyBorder="1" applyAlignment="1">
      <alignment horizontal="center"/>
    </xf>
    <xf numFmtId="49" fontId="2" fillId="5" borderId="0" xfId="0" applyNumberFormat="1" applyFont="1" applyFill="1" applyBorder="1" applyAlignment="1">
      <alignment horizontal="center" vertical="center"/>
    </xf>
    <xf numFmtId="0" fontId="10" fillId="5" borderId="0" xfId="0" applyFont="1" applyFill="1" applyAlignment="1">
      <alignment horizontal="left" vertical="center"/>
    </xf>
    <xf numFmtId="0" fontId="11" fillId="5" borderId="0" xfId="0" applyFont="1" applyFill="1" applyAlignment="1">
      <alignment vertical="center"/>
    </xf>
    <xf numFmtId="0" fontId="1" fillId="0" borderId="0" xfId="0" applyNumberFormat="1" applyFont="1"/>
    <xf numFmtId="0" fontId="5" fillId="5" borderId="28" xfId="0" applyNumberFormat="1" applyFont="1" applyFill="1" applyBorder="1" applyAlignment="1">
      <alignment horizontal="center" vertical="center" shrinkToFit="1"/>
    </xf>
    <xf numFmtId="0" fontId="5" fillId="5" borderId="26" xfId="0" applyNumberFormat="1" applyFont="1" applyFill="1" applyBorder="1" applyAlignment="1">
      <alignment horizontal="center" vertical="center" shrinkToFit="1"/>
    </xf>
    <xf numFmtId="0" fontId="5" fillId="5" borderId="5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0" borderId="33" xfId="0" applyFont="1" applyBorder="1" applyAlignment="1">
      <alignment vertical="center" shrinkToFit="1"/>
    </xf>
    <xf numFmtId="0" fontId="11" fillId="5" borderId="7" xfId="0" applyNumberFormat="1" applyFont="1" applyFill="1" applyBorder="1" applyAlignment="1">
      <alignment horizontal="center" vertical="center" shrinkToFit="1"/>
    </xf>
    <xf numFmtId="0" fontId="11" fillId="5" borderId="27" xfId="0" applyNumberFormat="1" applyFont="1" applyFill="1" applyBorder="1" applyAlignment="1">
      <alignment horizontal="center" vertical="center" shrinkToFit="1"/>
    </xf>
    <xf numFmtId="0" fontId="11" fillId="5" borderId="29" xfId="0" applyNumberFormat="1" applyFont="1" applyFill="1" applyBorder="1" applyAlignment="1">
      <alignment horizontal="center" vertical="center" shrinkToFit="1"/>
    </xf>
    <xf numFmtId="0" fontId="14" fillId="8" borderId="9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14" fillId="9" borderId="2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14" fillId="10" borderId="7" xfId="0" applyFont="1" applyFill="1" applyBorder="1" applyAlignment="1">
      <alignment horizontal="center" vertical="center"/>
    </xf>
    <xf numFmtId="0" fontId="1" fillId="0" borderId="7" xfId="0" applyFont="1" applyBorder="1"/>
    <xf numFmtId="0" fontId="1" fillId="11" borderId="7" xfId="0" applyFont="1" applyFill="1" applyBorder="1"/>
    <xf numFmtId="0" fontId="1" fillId="2" borderId="7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49" fontId="2" fillId="4" borderId="7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3" xfId="0" applyFont="1" applyBorder="1"/>
    <xf numFmtId="0" fontId="2" fillId="0" borderId="3" xfId="0" applyFont="1" applyBorder="1" applyAlignment="1">
      <alignment horizontal="center"/>
    </xf>
    <xf numFmtId="49" fontId="2" fillId="5" borderId="0" xfId="0" applyNumberFormat="1" applyFont="1" applyFill="1" applyBorder="1" applyAlignment="1">
      <alignment horizontal="right" vertical="center"/>
    </xf>
    <xf numFmtId="0" fontId="13" fillId="3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7" xfId="0" applyFont="1" applyBorder="1" applyAlignment="1">
      <alignment vertical="center" shrinkToFit="1"/>
    </xf>
    <xf numFmtId="0" fontId="13" fillId="3" borderId="13" xfId="0" applyNumberFormat="1" applyFont="1" applyFill="1" applyBorder="1" applyAlignment="1" applyProtection="1">
      <alignment horizontal="center" vertical="center"/>
      <protection hidden="1"/>
    </xf>
    <xf numFmtId="0" fontId="13" fillId="3" borderId="15" xfId="0" applyNumberFormat="1" applyFont="1" applyFill="1" applyBorder="1" applyAlignment="1" applyProtection="1">
      <alignment horizontal="center" vertical="center"/>
      <protection hidden="1"/>
    </xf>
    <xf numFmtId="49" fontId="9" fillId="5" borderId="0" xfId="0" applyNumberFormat="1" applyFont="1" applyFill="1" applyBorder="1" applyAlignment="1">
      <alignment horizontal="right" vertical="center"/>
    </xf>
    <xf numFmtId="49" fontId="4" fillId="5" borderId="0" xfId="0" applyNumberFormat="1" applyFont="1" applyFill="1"/>
    <xf numFmtId="0" fontId="18" fillId="0" borderId="0" xfId="0" applyFont="1" applyFill="1" applyBorder="1" applyAlignment="1">
      <alignment vertical="center"/>
    </xf>
    <xf numFmtId="0" fontId="18" fillId="0" borderId="0" xfId="0" applyFont="1" applyAlignment="1">
      <alignment vertical="top"/>
    </xf>
    <xf numFmtId="0" fontId="18" fillId="0" borderId="0" xfId="0" applyFont="1" applyAlignment="1"/>
    <xf numFmtId="49" fontId="1" fillId="0" borderId="0" xfId="0" applyNumberFormat="1" applyFont="1"/>
    <xf numFmtId="0" fontId="14" fillId="5" borderId="32" xfId="0" applyNumberFormat="1" applyFont="1" applyFill="1" applyBorder="1" applyAlignment="1">
      <alignment horizontal="center" vertical="center" shrinkToFit="1"/>
    </xf>
    <xf numFmtId="0" fontId="1" fillId="5" borderId="30" xfId="0" applyNumberFormat="1" applyFont="1" applyFill="1" applyBorder="1" applyAlignment="1">
      <alignment horizontal="center" shrinkToFit="1"/>
    </xf>
    <xf numFmtId="0" fontId="1" fillId="5" borderId="31" xfId="0" applyNumberFormat="1" applyFont="1" applyFill="1" applyBorder="1" applyAlignment="1">
      <alignment horizontal="center" shrinkToFit="1"/>
    </xf>
    <xf numFmtId="0" fontId="2" fillId="0" borderId="5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49" fontId="2" fillId="5" borderId="28" xfId="0" applyNumberFormat="1" applyFont="1" applyFill="1" applyBorder="1" applyAlignment="1">
      <alignment horizontal="center" vertical="center"/>
    </xf>
    <xf numFmtId="49" fontId="2" fillId="5" borderId="29" xfId="0" applyNumberFormat="1" applyFont="1" applyFill="1" applyBorder="1" applyAlignment="1">
      <alignment horizontal="center" vertical="center"/>
    </xf>
    <xf numFmtId="0" fontId="2" fillId="12" borderId="28" xfId="0" applyNumberFormat="1" applyFont="1" applyFill="1" applyBorder="1" applyAlignment="1">
      <alignment horizontal="center" vertical="center"/>
    </xf>
    <xf numFmtId="0" fontId="1" fillId="12" borderId="29" xfId="0" applyNumberFormat="1" applyFont="1" applyFill="1" applyBorder="1" applyAlignment="1">
      <alignment horizontal="center" vertical="center"/>
    </xf>
    <xf numFmtId="0" fontId="1" fillId="13" borderId="12" xfId="0" applyNumberFormat="1" applyFont="1" applyFill="1" applyBorder="1" applyAlignment="1">
      <alignment horizontal="center"/>
    </xf>
    <xf numFmtId="0" fontId="1" fillId="13" borderId="16" xfId="0" applyNumberFormat="1" applyFont="1" applyFill="1" applyBorder="1" applyAlignment="1">
      <alignment horizontal="center"/>
    </xf>
    <xf numFmtId="0" fontId="1" fillId="13" borderId="32" xfId="0" applyNumberFormat="1" applyFont="1" applyFill="1" applyBorder="1" applyAlignment="1">
      <alignment horizontal="center"/>
    </xf>
    <xf numFmtId="0" fontId="1" fillId="13" borderId="30" xfId="0" applyNumberFormat="1" applyFont="1" applyFill="1" applyBorder="1" applyAlignment="1">
      <alignment horizontal="center"/>
    </xf>
    <xf numFmtId="0" fontId="2" fillId="5" borderId="28" xfId="0" applyNumberFormat="1" applyFont="1" applyFill="1" applyBorder="1" applyAlignment="1">
      <alignment horizontal="center" vertical="center"/>
    </xf>
    <xf numFmtId="0" fontId="2" fillId="5" borderId="29" xfId="0" applyNumberFormat="1" applyFont="1" applyFill="1" applyBorder="1" applyAlignment="1">
      <alignment horizontal="center" vertical="center"/>
    </xf>
    <xf numFmtId="0" fontId="4" fillId="5" borderId="28" xfId="0" applyNumberFormat="1" applyFont="1" applyFill="1" applyBorder="1" applyAlignment="1">
      <alignment horizontal="center" vertical="center"/>
    </xf>
    <xf numFmtId="0" fontId="4" fillId="5" borderId="29" xfId="0" applyNumberFormat="1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5" borderId="30" xfId="0" applyNumberFormat="1" applyFont="1" applyFill="1" applyBorder="1" applyAlignment="1">
      <alignment horizontal="center" vertical="center" shrinkToFit="1"/>
    </xf>
    <xf numFmtId="2" fontId="2" fillId="0" borderId="5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49" fontId="2" fillId="5" borderId="27" xfId="0" applyNumberFormat="1" applyFont="1" applyFill="1" applyBorder="1" applyAlignment="1">
      <alignment horizontal="center" vertical="center"/>
    </xf>
    <xf numFmtId="0" fontId="1" fillId="12" borderId="27" xfId="0" applyNumberFormat="1" applyFont="1" applyFill="1" applyBorder="1" applyAlignment="1">
      <alignment horizontal="center" vertical="center"/>
    </xf>
    <xf numFmtId="0" fontId="1" fillId="13" borderId="11" xfId="0" applyNumberFormat="1" applyFont="1" applyFill="1" applyBorder="1" applyAlignment="1">
      <alignment horizontal="center"/>
    </xf>
    <xf numFmtId="0" fontId="1" fillId="13" borderId="9" xfId="0" applyNumberFormat="1" applyFont="1" applyFill="1" applyBorder="1" applyAlignment="1">
      <alignment horizontal="center"/>
    </xf>
    <xf numFmtId="0" fontId="1" fillId="13" borderId="2" xfId="0" applyNumberFormat="1" applyFont="1" applyFill="1" applyBorder="1" applyAlignment="1">
      <alignment horizontal="center"/>
    </xf>
    <xf numFmtId="0" fontId="1" fillId="13" borderId="8" xfId="0" applyNumberFormat="1" applyFont="1" applyFill="1" applyBorder="1" applyAlignment="1">
      <alignment horizontal="center"/>
    </xf>
    <xf numFmtId="0" fontId="2" fillId="5" borderId="27" xfId="0" applyNumberFormat="1" applyFont="1" applyFill="1" applyBorder="1" applyAlignment="1">
      <alignment horizontal="center" vertical="center"/>
    </xf>
    <xf numFmtId="0" fontId="4" fillId="5" borderId="27" xfId="0" applyNumberFormat="1" applyFont="1" applyFill="1" applyBorder="1" applyAlignment="1">
      <alignment horizontal="center" vertical="center"/>
    </xf>
    <xf numFmtId="0" fontId="14" fillId="5" borderId="2" xfId="0" applyNumberFormat="1" applyFont="1" applyFill="1" applyBorder="1" applyAlignment="1">
      <alignment horizontal="center" vertical="center" shrinkToFit="1"/>
    </xf>
    <xf numFmtId="0" fontId="1" fillId="5" borderId="2" xfId="0" applyNumberFormat="1" applyFont="1" applyFill="1" applyBorder="1" applyAlignment="1">
      <alignment horizontal="center" shrinkToFit="1"/>
    </xf>
    <xf numFmtId="0" fontId="1" fillId="5" borderId="8" xfId="0" applyNumberFormat="1" applyFont="1" applyFill="1" applyBorder="1" applyAlignment="1">
      <alignment horizontal="center" shrinkToFit="1"/>
    </xf>
    <xf numFmtId="0" fontId="14" fillId="5" borderId="9" xfId="0" applyNumberFormat="1" applyFont="1" applyFill="1" applyBorder="1" applyAlignment="1">
      <alignment horizontal="center" vertical="center" shrinkToFit="1"/>
    </xf>
    <xf numFmtId="49" fontId="2" fillId="5" borderId="26" xfId="0" applyNumberFormat="1" applyFont="1" applyFill="1" applyBorder="1" applyAlignment="1">
      <alignment horizontal="center" vertical="center"/>
    </xf>
    <xf numFmtId="0" fontId="2" fillId="12" borderId="26" xfId="0" applyNumberFormat="1" applyFont="1" applyFill="1" applyBorder="1" applyAlignment="1">
      <alignment horizontal="center" vertical="center"/>
    </xf>
    <xf numFmtId="0" fontId="1" fillId="13" borderId="0" xfId="0" applyNumberFormat="1" applyFont="1" applyFill="1" applyBorder="1" applyAlignment="1">
      <alignment horizontal="center"/>
    </xf>
    <xf numFmtId="0" fontId="1" fillId="13" borderId="18" xfId="0" applyNumberFormat="1" applyFont="1" applyFill="1" applyBorder="1" applyAlignment="1">
      <alignment horizontal="center"/>
    </xf>
    <xf numFmtId="0" fontId="2" fillId="5" borderId="26" xfId="0" applyNumberFormat="1" applyFont="1" applyFill="1" applyBorder="1" applyAlignment="1">
      <alignment horizontal="center" vertical="center"/>
    </xf>
    <xf numFmtId="0" fontId="4" fillId="5" borderId="26" xfId="0" applyNumberFormat="1" applyFont="1" applyFill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 textRotation="180"/>
    </xf>
    <xf numFmtId="0" fontId="15" fillId="0" borderId="19" xfId="0" applyFont="1" applyBorder="1" applyAlignment="1">
      <alignment horizontal="center" vertical="center" textRotation="180"/>
    </xf>
    <xf numFmtId="0" fontId="15" fillId="0" borderId="23" xfId="0" applyFont="1" applyBorder="1" applyAlignment="1">
      <alignment horizontal="center" vertical="center" textRotation="180"/>
    </xf>
    <xf numFmtId="49" fontId="16" fillId="4" borderId="24" xfId="0" applyNumberFormat="1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 shrinkToFit="1"/>
    </xf>
    <xf numFmtId="0" fontId="9" fillId="5" borderId="0" xfId="0" applyFont="1" applyFill="1" applyBorder="1" applyAlignment="1">
      <alignment horizontal="center" vertical="center"/>
    </xf>
    <xf numFmtId="0" fontId="5" fillId="5" borderId="28" xfId="0" applyNumberFormat="1" applyFont="1" applyFill="1" applyBorder="1" applyAlignment="1">
      <alignment horizontal="left" vertical="center" shrinkToFit="1"/>
    </xf>
    <xf numFmtId="0" fontId="11" fillId="5" borderId="27" xfId="0" applyNumberFormat="1" applyFont="1" applyFill="1" applyBorder="1" applyAlignment="1">
      <alignment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6;&#1091;&#1089;&#1090;&#1072;&#1084;/Desktop/&#1063;&#1056;&#1050;-2001/&#1052;&#1040;&#1051;&#1068;&#1063;&#1048;&#1050;&#104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6;&#1091;&#1089;&#1090;&#1072;&#1084;/Desktop/&#1063;&#1056;&#1050;-2001/&#1059;&#1085;&#1080;&#1074;&#1077;&#1088;&#1089;&#1072;&#1083;&#1100;&#1085;&#1086;&#1077;_&#1087;&#1077;&#1088;&#1074;&#1077;&#1085;&#1089;&#1090;&#1074;&#1086;_&#1052;&#1086;&#1089;&#1082;&#1074;&#1099;-ver.3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Лист1"/>
    </sheetNames>
    <sheetDataSet>
      <sheetData sheetId="0" refreshError="1"/>
      <sheetData sheetId="1" refreshError="1">
        <row r="2">
          <cell r="A2">
            <v>1</v>
          </cell>
        </row>
        <row r="51">
          <cell r="A51">
            <v>8</v>
          </cell>
        </row>
        <row r="52">
          <cell r="A52">
            <v>40</v>
          </cell>
        </row>
        <row r="53">
          <cell r="A53">
            <v>56</v>
          </cell>
        </row>
        <row r="54">
          <cell r="A54">
            <v>89</v>
          </cell>
        </row>
        <row r="55">
          <cell r="A55">
            <v>104</v>
          </cell>
        </row>
        <row r="56">
          <cell r="A56">
            <v>137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Рейтинг"/>
      <sheetName val="Coach-list"/>
      <sheetName val="Общий список участников команд"/>
      <sheetName val="Список КМ-отчет"/>
      <sheetName val="Список КД-отчет"/>
      <sheetName val="Список команд мальчики"/>
      <sheetName val="Список команд девочек"/>
      <sheetName val="Girl's Team"/>
      <sheetName val="Boy's Team"/>
      <sheetName val="Сводный протокол команд"/>
      <sheetName val="Бланк протокола"/>
      <sheetName val="Заявка"/>
      <sheetName val="Протокол команд"/>
      <sheetName val="Список участников-регистрация"/>
      <sheetName val="Список участников"/>
      <sheetName val="Список мальчики-отчет"/>
      <sheetName val="Список девочки-отчет"/>
      <sheetName val="Лист Регистрации"/>
      <sheetName val="Подгруппы-Boy"/>
      <sheetName val="Подгруппы-Boy-17"/>
      <sheetName val="Подгруппы-Girl"/>
      <sheetName val="Подгруппы-Girl-17"/>
      <sheetName val="Места в группк"/>
      <sheetName val="Протокол подгрупп-Boy"/>
      <sheetName val="Протокол подгрупп-Boy-17"/>
      <sheetName val="Протокол подгрупп-Girl"/>
      <sheetName val="Протокол подгрупп-Girl-17"/>
      <sheetName val="бегунок групп-Воу"/>
      <sheetName val="бегунок групп-Воу-17"/>
      <sheetName val="бегунок групп-Girl"/>
      <sheetName val="бегунок групп-Girl-17"/>
      <sheetName val="Бегунок финала"/>
      <sheetName val="BS-16"/>
      <sheetName val="GS-16"/>
      <sheetName val="BS-32"/>
      <sheetName val="GS-32"/>
      <sheetName val="BS-48"/>
      <sheetName val="GS-48"/>
      <sheetName val="Заявка на пары"/>
      <sheetName val="Список пар"/>
      <sheetName val="Пары-жеребьевка"/>
      <sheetName val="BD-16"/>
      <sheetName val="GD-16"/>
      <sheetName val="BD-32"/>
      <sheetName val="GD-32"/>
      <sheetName val="Финальные результаты"/>
      <sheetName val="Лист2"/>
      <sheetName val="Лист1"/>
      <sheetName val="Лист3"/>
      <sheetName val="Лист4"/>
      <sheetName val="Лист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B1" t="str">
            <v>ПЕРВЕНСТВО Г. МОСКВЫ ПО НАСТОЛЬНОМУ ТЕННИСУ СРЕДИ ДЮСШ И СДЮШОР 2018 ГОДА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</row>
        <row r="2">
          <cell r="B2" t="str">
            <v>27 - 28 января 2018 года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str">
            <v>СК "Чертаново"</v>
          </cell>
        </row>
        <row r="3">
          <cell r="B3" t="str">
            <v>С П И С О К    У Ч А С Т Н И К О В    Л И Ч Н Ы Х   С О Р Е В Н О В А Н И Й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B4" t="str">
            <v>ЮНОШИ 2000 - 2002 г.р.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A6">
            <v>0</v>
          </cell>
          <cell r="B6" t="str">
            <v>№</v>
          </cell>
          <cell r="C6" t="str">
            <v>Фамилия, Имя</v>
          </cell>
          <cell r="D6" t="str">
            <v>Дата рождения</v>
          </cell>
          <cell r="E6" t="str">
            <v>Рейтинг</v>
          </cell>
          <cell r="F6" t="str">
            <v>Организация</v>
          </cell>
          <cell r="G6">
            <v>0</v>
          </cell>
          <cell r="H6" t="str">
            <v>Тренер</v>
          </cell>
        </row>
        <row r="7">
          <cell r="A7">
            <v>1</v>
          </cell>
          <cell r="B7">
            <v>1</v>
          </cell>
          <cell r="C7" t="e">
            <v>#VALUE!</v>
          </cell>
          <cell r="D7" t="e">
            <v>#VALUE!</v>
          </cell>
          <cell r="E7" t="e">
            <v>#VALUE!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 t="e">
            <v>#VALUE!</v>
          </cell>
          <cell r="K7" t="e">
            <v>#VALUE!</v>
          </cell>
          <cell r="L7" t="e">
            <v>#VALUE!</v>
          </cell>
        </row>
        <row r="8">
          <cell r="A8">
            <v>2</v>
          </cell>
          <cell r="B8">
            <v>2</v>
          </cell>
          <cell r="C8" t="e">
            <v>#VALUE!</v>
          </cell>
          <cell r="D8" t="e">
            <v>#VALUE!</v>
          </cell>
          <cell r="E8" t="e">
            <v>#VALUE!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e">
            <v>#VALUE!</v>
          </cell>
          <cell r="K8" t="e">
            <v>#VALUE!</v>
          </cell>
          <cell r="L8" t="e">
            <v>#VALUE!</v>
          </cell>
        </row>
        <row r="9">
          <cell r="A9">
            <v>3</v>
          </cell>
          <cell r="B9">
            <v>3</v>
          </cell>
          <cell r="C9" t="e">
            <v>#VALUE!</v>
          </cell>
          <cell r="D9" t="e">
            <v>#VALUE!</v>
          </cell>
          <cell r="E9" t="e">
            <v>#VALUE!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e">
            <v>#VALUE!</v>
          </cell>
          <cell r="K9" t="e">
            <v>#VALUE!</v>
          </cell>
          <cell r="L9" t="e">
            <v>#VALUE!</v>
          </cell>
        </row>
        <row r="10">
          <cell r="A10">
            <v>4</v>
          </cell>
          <cell r="B10">
            <v>4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 t="e">
            <v>#VALUE!</v>
          </cell>
          <cell r="K10" t="e">
            <v>#VALUE!</v>
          </cell>
          <cell r="L10" t="e">
            <v>#VALUE!</v>
          </cell>
        </row>
        <row r="11">
          <cell r="A11">
            <v>5</v>
          </cell>
          <cell r="B11">
            <v>5</v>
          </cell>
          <cell r="C11" t="e">
            <v>#VALUE!</v>
          </cell>
          <cell r="D11" t="e">
            <v>#VALUE!</v>
          </cell>
          <cell r="E11" t="e">
            <v>#VALUE!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e">
            <v>#VALUE!</v>
          </cell>
          <cell r="K11" t="e">
            <v>#VALUE!</v>
          </cell>
          <cell r="L11" t="e">
            <v>#VALUE!</v>
          </cell>
        </row>
        <row r="12">
          <cell r="A12">
            <v>6</v>
          </cell>
          <cell r="B12">
            <v>6</v>
          </cell>
          <cell r="C12" t="e">
            <v>#VALUE!</v>
          </cell>
          <cell r="D12" t="e">
            <v>#VALUE!</v>
          </cell>
          <cell r="E12" t="e">
            <v>#VALUE!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 t="e">
            <v>#VALUE!</v>
          </cell>
          <cell r="K12" t="e">
            <v>#VALUE!</v>
          </cell>
          <cell r="L12" t="e">
            <v>#VALUE!</v>
          </cell>
        </row>
        <row r="13">
          <cell r="A13">
            <v>7</v>
          </cell>
          <cell r="B13">
            <v>7</v>
          </cell>
          <cell r="C13" t="e">
            <v>#VALUE!</v>
          </cell>
          <cell r="D13" t="e">
            <v>#VALUE!</v>
          </cell>
          <cell r="E13" t="e">
            <v>#VALUE!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e">
            <v>#VALUE!</v>
          </cell>
          <cell r="K13" t="e">
            <v>#VALUE!</v>
          </cell>
          <cell r="L13" t="e">
            <v>#VALUE!</v>
          </cell>
        </row>
        <row r="14">
          <cell r="A14">
            <v>8</v>
          </cell>
          <cell r="B14">
            <v>8</v>
          </cell>
          <cell r="C14" t="e">
            <v>#VALUE!</v>
          </cell>
          <cell r="D14" t="e">
            <v>#VALUE!</v>
          </cell>
          <cell r="E14" t="e">
            <v>#VALUE!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e">
            <v>#VALUE!</v>
          </cell>
          <cell r="K14" t="e">
            <v>#VALUE!</v>
          </cell>
          <cell r="L14" t="e">
            <v>#VALUE!</v>
          </cell>
        </row>
        <row r="15">
          <cell r="A15">
            <v>9</v>
          </cell>
          <cell r="B15">
            <v>9</v>
          </cell>
          <cell r="C15" t="e">
            <v>#VALUE!</v>
          </cell>
          <cell r="D15" t="e">
            <v>#VALUE!</v>
          </cell>
          <cell r="E15" t="e">
            <v>#VALUE!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e">
            <v>#VALUE!</v>
          </cell>
          <cell r="K15" t="e">
            <v>#VALUE!</v>
          </cell>
          <cell r="L15" t="e">
            <v>#VALUE!</v>
          </cell>
        </row>
        <row r="16">
          <cell r="A16">
            <v>10</v>
          </cell>
          <cell r="B16">
            <v>10</v>
          </cell>
          <cell r="C16" t="e">
            <v>#VALUE!</v>
          </cell>
          <cell r="D16" t="e">
            <v>#VALUE!</v>
          </cell>
          <cell r="E16" t="e">
            <v>#VALUE!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e">
            <v>#VALUE!</v>
          </cell>
          <cell r="K16" t="e">
            <v>#VALUE!</v>
          </cell>
          <cell r="L16" t="e">
            <v>#VALUE!</v>
          </cell>
        </row>
        <row r="17">
          <cell r="A17">
            <v>11</v>
          </cell>
          <cell r="B17">
            <v>11</v>
          </cell>
          <cell r="C17" t="e">
            <v>#VALUE!</v>
          </cell>
          <cell r="D17" t="e">
            <v>#VALUE!</v>
          </cell>
          <cell r="E17" t="e">
            <v>#VALUE!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e">
            <v>#VALUE!</v>
          </cell>
          <cell r="K17" t="e">
            <v>#VALUE!</v>
          </cell>
          <cell r="L17" t="e">
            <v>#VALUE!</v>
          </cell>
        </row>
        <row r="18">
          <cell r="A18">
            <v>12</v>
          </cell>
          <cell r="B18">
            <v>12</v>
          </cell>
          <cell r="C18" t="e">
            <v>#VALUE!</v>
          </cell>
          <cell r="D18" t="e">
            <v>#VALUE!</v>
          </cell>
          <cell r="E18" t="e">
            <v>#VALUE!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e">
            <v>#VALUE!</v>
          </cell>
          <cell r="K18" t="e">
            <v>#VALUE!</v>
          </cell>
          <cell r="L18" t="e">
            <v>#VALUE!</v>
          </cell>
        </row>
        <row r="19">
          <cell r="A19">
            <v>13</v>
          </cell>
          <cell r="B19">
            <v>13</v>
          </cell>
          <cell r="C19" t="e">
            <v>#VALUE!</v>
          </cell>
          <cell r="D19" t="e">
            <v>#VALUE!</v>
          </cell>
          <cell r="E19" t="e">
            <v>#VALUE!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e">
            <v>#VALUE!</v>
          </cell>
          <cell r="K19" t="e">
            <v>#VALUE!</v>
          </cell>
          <cell r="L19" t="e">
            <v>#VALUE!</v>
          </cell>
        </row>
        <row r="20">
          <cell r="A20">
            <v>14</v>
          </cell>
          <cell r="B20">
            <v>14</v>
          </cell>
          <cell r="C20" t="e">
            <v>#VALUE!</v>
          </cell>
          <cell r="D20" t="e">
            <v>#VALUE!</v>
          </cell>
          <cell r="E20" t="e">
            <v>#VALUE!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e">
            <v>#VALUE!</v>
          </cell>
          <cell r="K20" t="e">
            <v>#VALUE!</v>
          </cell>
          <cell r="L20" t="e">
            <v>#VALUE!</v>
          </cell>
        </row>
        <row r="21">
          <cell r="A21">
            <v>15</v>
          </cell>
          <cell r="B21">
            <v>15</v>
          </cell>
          <cell r="C21" t="e">
            <v>#VALUE!</v>
          </cell>
          <cell r="D21" t="e">
            <v>#VALUE!</v>
          </cell>
          <cell r="E21" t="e">
            <v>#VALUE!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e">
            <v>#VALUE!</v>
          </cell>
          <cell r="K21" t="e">
            <v>#VALUE!</v>
          </cell>
          <cell r="L21" t="e">
            <v>#VALUE!</v>
          </cell>
        </row>
        <row r="22">
          <cell r="A22">
            <v>16</v>
          </cell>
          <cell r="B22">
            <v>16</v>
          </cell>
          <cell r="C22" t="e">
            <v>#VALUE!</v>
          </cell>
          <cell r="D22" t="e">
            <v>#VALUE!</v>
          </cell>
          <cell r="E22" t="e">
            <v>#VALUE!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e">
            <v>#VALUE!</v>
          </cell>
          <cell r="K22" t="e">
            <v>#VALUE!</v>
          </cell>
          <cell r="L22" t="e">
            <v>#VALUE!</v>
          </cell>
        </row>
        <row r="23">
          <cell r="A23">
            <v>17</v>
          </cell>
          <cell r="B23">
            <v>17</v>
          </cell>
          <cell r="C23" t="e">
            <v>#VALUE!</v>
          </cell>
          <cell r="D23" t="e">
            <v>#VALUE!</v>
          </cell>
          <cell r="E23" t="e">
            <v>#VALUE!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e">
            <v>#VALUE!</v>
          </cell>
          <cell r="K23" t="e">
            <v>#VALUE!</v>
          </cell>
          <cell r="L23" t="e">
            <v>#VALUE!</v>
          </cell>
        </row>
        <row r="24">
          <cell r="A24">
            <v>18</v>
          </cell>
          <cell r="B24">
            <v>18</v>
          </cell>
          <cell r="C24" t="e">
            <v>#VALUE!</v>
          </cell>
          <cell r="D24" t="e">
            <v>#VALUE!</v>
          </cell>
          <cell r="E24" t="e">
            <v>#VALUE!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e">
            <v>#VALUE!</v>
          </cell>
          <cell r="K24" t="e">
            <v>#VALUE!</v>
          </cell>
          <cell r="L24" t="e">
            <v>#VALUE!</v>
          </cell>
        </row>
        <row r="25">
          <cell r="A25">
            <v>19</v>
          </cell>
          <cell r="B25">
            <v>19</v>
          </cell>
          <cell r="C25" t="e">
            <v>#VALUE!</v>
          </cell>
          <cell r="D25" t="e">
            <v>#VALUE!</v>
          </cell>
          <cell r="E25" t="e">
            <v>#VALUE!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e">
            <v>#VALUE!</v>
          </cell>
          <cell r="K25" t="e">
            <v>#VALUE!</v>
          </cell>
          <cell r="L25" t="e">
            <v>#VALUE!</v>
          </cell>
        </row>
        <row r="26">
          <cell r="A26">
            <v>20</v>
          </cell>
          <cell r="B26">
            <v>20</v>
          </cell>
          <cell r="C26" t="e">
            <v>#VALUE!</v>
          </cell>
          <cell r="D26" t="e">
            <v>#VALUE!</v>
          </cell>
          <cell r="E26" t="e">
            <v>#VALUE!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e">
            <v>#VALUE!</v>
          </cell>
          <cell r="K26" t="e">
            <v>#VALUE!</v>
          </cell>
          <cell r="L26" t="e">
            <v>#VALUE!</v>
          </cell>
        </row>
        <row r="27">
          <cell r="A27">
            <v>21</v>
          </cell>
          <cell r="B27">
            <v>21</v>
          </cell>
          <cell r="C27" t="e">
            <v>#VALUE!</v>
          </cell>
          <cell r="D27" t="e">
            <v>#VALUE!</v>
          </cell>
          <cell r="E27" t="e">
            <v>#VALUE!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e">
            <v>#VALUE!</v>
          </cell>
          <cell r="K27" t="e">
            <v>#VALUE!</v>
          </cell>
          <cell r="L27" t="e">
            <v>#VALUE!</v>
          </cell>
        </row>
        <row r="28">
          <cell r="A28">
            <v>22</v>
          </cell>
          <cell r="B28">
            <v>22</v>
          </cell>
          <cell r="C28" t="e">
            <v>#VALUE!</v>
          </cell>
          <cell r="D28" t="e">
            <v>#VALUE!</v>
          </cell>
          <cell r="E28" t="e">
            <v>#VALUE!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e">
            <v>#VALUE!</v>
          </cell>
          <cell r="K28" t="e">
            <v>#VALUE!</v>
          </cell>
          <cell r="L28" t="e">
            <v>#VALUE!</v>
          </cell>
        </row>
        <row r="29">
          <cell r="A29">
            <v>23</v>
          </cell>
          <cell r="B29">
            <v>23</v>
          </cell>
          <cell r="C29" t="e">
            <v>#VALUE!</v>
          </cell>
          <cell r="D29" t="e">
            <v>#VALUE!</v>
          </cell>
          <cell r="E29" t="e">
            <v>#VALUE!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e">
            <v>#VALUE!</v>
          </cell>
          <cell r="K29" t="e">
            <v>#VALUE!</v>
          </cell>
          <cell r="L29" t="e">
            <v>#VALUE!</v>
          </cell>
        </row>
        <row r="30">
          <cell r="A30">
            <v>24</v>
          </cell>
          <cell r="B30">
            <v>24</v>
          </cell>
          <cell r="C30" t="e">
            <v>#VALUE!</v>
          </cell>
          <cell r="D30" t="e">
            <v>#VALUE!</v>
          </cell>
          <cell r="E30" t="e">
            <v>#VALUE!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 t="e">
            <v>#VALUE!</v>
          </cell>
          <cell r="K30" t="e">
            <v>#VALUE!</v>
          </cell>
          <cell r="L30" t="e">
            <v>#VALUE!</v>
          </cell>
        </row>
        <row r="31">
          <cell r="A31">
            <v>25</v>
          </cell>
          <cell r="B31">
            <v>25</v>
          </cell>
          <cell r="C31" t="e">
            <v>#VALUE!</v>
          </cell>
          <cell r="D31" t="e">
            <v>#VALUE!</v>
          </cell>
          <cell r="E31" t="e">
            <v>#VALUE!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e">
            <v>#VALUE!</v>
          </cell>
          <cell r="K31" t="e">
            <v>#VALUE!</v>
          </cell>
          <cell r="L31" t="e">
            <v>#VALUE!</v>
          </cell>
        </row>
        <row r="32">
          <cell r="A32">
            <v>26</v>
          </cell>
          <cell r="B32">
            <v>26</v>
          </cell>
          <cell r="C32" t="e">
            <v>#VALUE!</v>
          </cell>
          <cell r="D32" t="e">
            <v>#VALUE!</v>
          </cell>
          <cell r="E32" t="e">
            <v>#VALUE!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e">
            <v>#VALUE!</v>
          </cell>
          <cell r="K32" t="e">
            <v>#VALUE!</v>
          </cell>
          <cell r="L32" t="e">
            <v>#VALUE!</v>
          </cell>
        </row>
        <row r="33">
          <cell r="A33">
            <v>27</v>
          </cell>
          <cell r="B33">
            <v>27</v>
          </cell>
          <cell r="C33" t="e">
            <v>#VALUE!</v>
          </cell>
          <cell r="D33" t="e">
            <v>#VALUE!</v>
          </cell>
          <cell r="E33" t="e">
            <v>#VALUE!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e">
            <v>#VALUE!</v>
          </cell>
          <cell r="K33" t="e">
            <v>#VALUE!</v>
          </cell>
          <cell r="L33" t="e">
            <v>#VALUE!</v>
          </cell>
        </row>
        <row r="34">
          <cell r="A34">
            <v>28</v>
          </cell>
          <cell r="B34">
            <v>28</v>
          </cell>
          <cell r="C34" t="e">
            <v>#VALUE!</v>
          </cell>
          <cell r="D34" t="e">
            <v>#VALUE!</v>
          </cell>
          <cell r="E34" t="e">
            <v>#VALUE!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 t="e">
            <v>#VALUE!</v>
          </cell>
          <cell r="K34" t="e">
            <v>#VALUE!</v>
          </cell>
          <cell r="L34" t="e">
            <v>#VALUE!</v>
          </cell>
        </row>
        <row r="35">
          <cell r="A35">
            <v>29</v>
          </cell>
          <cell r="B35">
            <v>29</v>
          </cell>
          <cell r="C35" t="e">
            <v>#VALUE!</v>
          </cell>
          <cell r="D35" t="e">
            <v>#VALUE!</v>
          </cell>
          <cell r="E35" t="e">
            <v>#VALUE!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e">
            <v>#VALUE!</v>
          </cell>
          <cell r="K35" t="e">
            <v>#VALUE!</v>
          </cell>
          <cell r="L35" t="e">
            <v>#VALUE!</v>
          </cell>
        </row>
        <row r="36">
          <cell r="A36">
            <v>30</v>
          </cell>
          <cell r="B36">
            <v>30</v>
          </cell>
          <cell r="C36" t="e">
            <v>#VALUE!</v>
          </cell>
          <cell r="D36" t="e">
            <v>#VALUE!</v>
          </cell>
          <cell r="E36" t="e">
            <v>#VALUE!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e">
            <v>#VALUE!</v>
          </cell>
          <cell r="K36" t="e">
            <v>#VALUE!</v>
          </cell>
          <cell r="L36" t="e">
            <v>#VALUE!</v>
          </cell>
        </row>
        <row r="37">
          <cell r="A37">
            <v>31</v>
          </cell>
          <cell r="B37">
            <v>31</v>
          </cell>
          <cell r="C37" t="e">
            <v>#VALUE!</v>
          </cell>
          <cell r="D37" t="e">
            <v>#VALUE!</v>
          </cell>
          <cell r="E37" t="e">
            <v>#VALUE!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e">
            <v>#VALUE!</v>
          </cell>
          <cell r="K37" t="e">
            <v>#VALUE!</v>
          </cell>
          <cell r="L37" t="e">
            <v>#VALUE!</v>
          </cell>
        </row>
        <row r="38">
          <cell r="A38">
            <v>32</v>
          </cell>
          <cell r="B38">
            <v>32</v>
          </cell>
          <cell r="C38" t="e">
            <v>#VALUE!</v>
          </cell>
          <cell r="D38" t="e">
            <v>#VALUE!</v>
          </cell>
          <cell r="E38" t="e">
            <v>#VALUE!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e">
            <v>#VALUE!</v>
          </cell>
          <cell r="K38" t="e">
            <v>#VALUE!</v>
          </cell>
          <cell r="L38" t="e">
            <v>#VALUE!</v>
          </cell>
        </row>
        <row r="39">
          <cell r="A39">
            <v>33</v>
          </cell>
          <cell r="B39">
            <v>33</v>
          </cell>
          <cell r="C39" t="e">
            <v>#VALUE!</v>
          </cell>
          <cell r="D39" t="e">
            <v>#VALUE!</v>
          </cell>
          <cell r="E39" t="e">
            <v>#VALUE!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 t="e">
            <v>#VALUE!</v>
          </cell>
          <cell r="K39" t="e">
            <v>#VALUE!</v>
          </cell>
          <cell r="L39" t="e">
            <v>#VALUE!</v>
          </cell>
        </row>
        <row r="40">
          <cell r="A40">
            <v>34</v>
          </cell>
          <cell r="B40">
            <v>34</v>
          </cell>
          <cell r="C40" t="e">
            <v>#VALUE!</v>
          </cell>
          <cell r="D40" t="e">
            <v>#VALUE!</v>
          </cell>
          <cell r="E40" t="e">
            <v>#VALUE!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e">
            <v>#VALUE!</v>
          </cell>
          <cell r="K40" t="e">
            <v>#VALUE!</v>
          </cell>
          <cell r="L40" t="e">
            <v>#VALUE!</v>
          </cell>
        </row>
        <row r="41">
          <cell r="A41">
            <v>35</v>
          </cell>
          <cell r="B41">
            <v>35</v>
          </cell>
          <cell r="C41" t="e">
            <v>#VALUE!</v>
          </cell>
          <cell r="D41" t="e">
            <v>#VALUE!</v>
          </cell>
          <cell r="E41" t="e">
            <v>#VALUE!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e">
            <v>#VALUE!</v>
          </cell>
          <cell r="K41" t="e">
            <v>#VALUE!</v>
          </cell>
          <cell r="L41" t="e">
            <v>#VALUE!</v>
          </cell>
        </row>
        <row r="42">
          <cell r="A42">
            <v>36</v>
          </cell>
          <cell r="B42">
            <v>36</v>
          </cell>
          <cell r="C42" t="e">
            <v>#VALUE!</v>
          </cell>
          <cell r="D42" t="e">
            <v>#VALUE!</v>
          </cell>
          <cell r="E42" t="e">
            <v>#VALUE!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e">
            <v>#VALUE!</v>
          </cell>
          <cell r="K42" t="e">
            <v>#VALUE!</v>
          </cell>
          <cell r="L42" t="e">
            <v>#VALUE!</v>
          </cell>
        </row>
        <row r="43">
          <cell r="A43">
            <v>37</v>
          </cell>
          <cell r="B43">
            <v>37</v>
          </cell>
          <cell r="C43" t="e">
            <v>#VALUE!</v>
          </cell>
          <cell r="D43" t="e">
            <v>#VALUE!</v>
          </cell>
          <cell r="E43" t="e">
            <v>#VALUE!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e">
            <v>#VALUE!</v>
          </cell>
          <cell r="K43" t="e">
            <v>#VALUE!</v>
          </cell>
          <cell r="L43" t="e">
            <v>#VALUE!</v>
          </cell>
        </row>
        <row r="44">
          <cell r="A44">
            <v>38</v>
          </cell>
          <cell r="B44">
            <v>38</v>
          </cell>
          <cell r="C44" t="e">
            <v>#VALUE!</v>
          </cell>
          <cell r="D44" t="e">
            <v>#VALUE!</v>
          </cell>
          <cell r="E44" t="e">
            <v>#VALUE!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 t="e">
            <v>#VALUE!</v>
          </cell>
          <cell r="K44" t="e">
            <v>#VALUE!</v>
          </cell>
          <cell r="L44" t="e">
            <v>#VALUE!</v>
          </cell>
        </row>
        <row r="45">
          <cell r="A45">
            <v>39</v>
          </cell>
          <cell r="B45">
            <v>39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e">
            <v>#VALUE!</v>
          </cell>
          <cell r="K45" t="e">
            <v>#VALUE!</v>
          </cell>
          <cell r="L45" t="e">
            <v>#VALUE!</v>
          </cell>
        </row>
        <row r="46">
          <cell r="A46">
            <v>40</v>
          </cell>
          <cell r="B46">
            <v>40</v>
          </cell>
          <cell r="C46" t="e">
            <v>#VALUE!</v>
          </cell>
          <cell r="D46" t="e">
            <v>#VALUE!</v>
          </cell>
          <cell r="E46" t="e">
            <v>#VALUE!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 t="e">
            <v>#VALUE!</v>
          </cell>
          <cell r="K46" t="e">
            <v>#VALUE!</v>
          </cell>
          <cell r="L46" t="e">
            <v>#VALUE!</v>
          </cell>
        </row>
        <row r="47">
          <cell r="A47">
            <v>41</v>
          </cell>
          <cell r="B47">
            <v>41</v>
          </cell>
          <cell r="C47" t="e">
            <v>#VALUE!</v>
          </cell>
          <cell r="D47" t="e">
            <v>#VALUE!</v>
          </cell>
          <cell r="E47" t="e">
            <v>#VALUE!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e">
            <v>#VALUE!</v>
          </cell>
          <cell r="K47" t="e">
            <v>#VALUE!</v>
          </cell>
          <cell r="L47" t="e">
            <v>#VALUE!</v>
          </cell>
        </row>
        <row r="48">
          <cell r="A48">
            <v>42</v>
          </cell>
          <cell r="B48">
            <v>42</v>
          </cell>
          <cell r="C48" t="e">
            <v>#VALUE!</v>
          </cell>
          <cell r="D48" t="e">
            <v>#VALUE!</v>
          </cell>
          <cell r="E48" t="e">
            <v>#VALUE!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e">
            <v>#VALUE!</v>
          </cell>
          <cell r="K48" t="e">
            <v>#VALUE!</v>
          </cell>
          <cell r="L48" t="e">
            <v>#VALUE!</v>
          </cell>
        </row>
        <row r="49">
          <cell r="A49">
            <v>43</v>
          </cell>
          <cell r="B49">
            <v>43</v>
          </cell>
          <cell r="C49" t="e">
            <v>#VALUE!</v>
          </cell>
          <cell r="D49" t="e">
            <v>#VALUE!</v>
          </cell>
          <cell r="E49" t="e">
            <v>#VALUE!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e">
            <v>#VALUE!</v>
          </cell>
          <cell r="K49" t="e">
            <v>#VALUE!</v>
          </cell>
          <cell r="L49" t="e">
            <v>#VALUE!</v>
          </cell>
        </row>
        <row r="50">
          <cell r="A50">
            <v>44</v>
          </cell>
          <cell r="B50">
            <v>44</v>
          </cell>
          <cell r="C50" t="e">
            <v>#VALUE!</v>
          </cell>
          <cell r="D50" t="e">
            <v>#VALUE!</v>
          </cell>
          <cell r="E50" t="e">
            <v>#VALUE!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e">
            <v>#VALUE!</v>
          </cell>
          <cell r="K50" t="e">
            <v>#VALUE!</v>
          </cell>
          <cell r="L50" t="e">
            <v>#VALUE!</v>
          </cell>
        </row>
        <row r="51">
          <cell r="A51">
            <v>45</v>
          </cell>
          <cell r="B51">
            <v>45</v>
          </cell>
          <cell r="C51" t="e">
            <v>#VALUE!</v>
          </cell>
          <cell r="D51" t="e">
            <v>#VALUE!</v>
          </cell>
          <cell r="E51" t="e">
            <v>#VALUE!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e">
            <v>#VALUE!</v>
          </cell>
          <cell r="K51" t="e">
            <v>#VALUE!</v>
          </cell>
          <cell r="L51" t="e">
            <v>#VALUE!</v>
          </cell>
        </row>
        <row r="52">
          <cell r="A52">
            <v>46</v>
          </cell>
          <cell r="B52">
            <v>46</v>
          </cell>
          <cell r="C52" t="e">
            <v>#VALUE!</v>
          </cell>
          <cell r="D52" t="e">
            <v>#VALUE!</v>
          </cell>
          <cell r="E52" t="e">
            <v>#VALUE!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e">
            <v>#VALUE!</v>
          </cell>
          <cell r="K52" t="e">
            <v>#VALUE!</v>
          </cell>
          <cell r="L52" t="e">
            <v>#VALUE!</v>
          </cell>
        </row>
        <row r="53">
          <cell r="A53">
            <v>47</v>
          </cell>
          <cell r="B53">
            <v>47</v>
          </cell>
          <cell r="C53" t="e">
            <v>#VALUE!</v>
          </cell>
          <cell r="D53" t="e">
            <v>#VALUE!</v>
          </cell>
          <cell r="E53" t="e">
            <v>#VALUE!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e">
            <v>#VALUE!</v>
          </cell>
          <cell r="K53" t="e">
            <v>#VALUE!</v>
          </cell>
          <cell r="L53" t="e">
            <v>#VALUE!</v>
          </cell>
        </row>
        <row r="54">
          <cell r="A54">
            <v>48</v>
          </cell>
          <cell r="B54">
            <v>48</v>
          </cell>
          <cell r="C54" t="e">
            <v>#VALUE!</v>
          </cell>
          <cell r="D54" t="e">
            <v>#VALUE!</v>
          </cell>
          <cell r="E54" t="e">
            <v>#VALUE!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 t="e">
            <v>#VALUE!</v>
          </cell>
          <cell r="K54" t="e">
            <v>#VALUE!</v>
          </cell>
          <cell r="L54" t="e">
            <v>#VALUE!</v>
          </cell>
        </row>
        <row r="55">
          <cell r="A55">
            <v>49</v>
          </cell>
          <cell r="B55">
            <v>49</v>
          </cell>
          <cell r="C55" t="e">
            <v>#VALUE!</v>
          </cell>
          <cell r="D55" t="e">
            <v>#VALUE!</v>
          </cell>
          <cell r="E55" t="e">
            <v>#VALUE!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e">
            <v>#VALUE!</v>
          </cell>
          <cell r="K55" t="e">
            <v>#VALUE!</v>
          </cell>
          <cell r="L55" t="e">
            <v>#VALUE!</v>
          </cell>
        </row>
        <row r="56">
          <cell r="A56">
            <v>50</v>
          </cell>
          <cell r="B56">
            <v>50</v>
          </cell>
          <cell r="C56" t="e">
            <v>#VALUE!</v>
          </cell>
          <cell r="D56" t="e">
            <v>#VALUE!</v>
          </cell>
          <cell r="E56" t="e">
            <v>#VALUE!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 t="e">
            <v>#VALUE!</v>
          </cell>
          <cell r="K56" t="e">
            <v>#VALUE!</v>
          </cell>
          <cell r="L56" t="e">
            <v>#VALUE!</v>
          </cell>
        </row>
        <row r="57">
          <cell r="A57">
            <v>51</v>
          </cell>
          <cell r="B57">
            <v>51</v>
          </cell>
          <cell r="C57" t="e">
            <v>#VALUE!</v>
          </cell>
          <cell r="D57" t="e">
            <v>#VALUE!</v>
          </cell>
          <cell r="E57" t="e">
            <v>#VALUE!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e">
            <v>#VALUE!</v>
          </cell>
          <cell r="K57" t="e">
            <v>#VALUE!</v>
          </cell>
          <cell r="L57" t="e">
            <v>#VALUE!</v>
          </cell>
        </row>
        <row r="58">
          <cell r="A58">
            <v>52</v>
          </cell>
          <cell r="B58">
            <v>52</v>
          </cell>
          <cell r="C58" t="e">
            <v>#VALUE!</v>
          </cell>
          <cell r="D58" t="e">
            <v>#VALUE!</v>
          </cell>
          <cell r="E58" t="e">
            <v>#VALUE!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e">
            <v>#VALUE!</v>
          </cell>
          <cell r="K58" t="e">
            <v>#VALUE!</v>
          </cell>
          <cell r="L58" t="e">
            <v>#VALUE!</v>
          </cell>
        </row>
        <row r="59">
          <cell r="A59">
            <v>53</v>
          </cell>
          <cell r="B59">
            <v>53</v>
          </cell>
          <cell r="C59" t="e">
            <v>#VALUE!</v>
          </cell>
          <cell r="D59" t="e">
            <v>#VALUE!</v>
          </cell>
          <cell r="E59" t="e">
            <v>#VALUE!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 t="e">
            <v>#VALUE!</v>
          </cell>
          <cell r="K59" t="e">
            <v>#VALUE!</v>
          </cell>
          <cell r="L59" t="e">
            <v>#VALUE!</v>
          </cell>
        </row>
        <row r="60">
          <cell r="A60">
            <v>54</v>
          </cell>
          <cell r="B60">
            <v>54</v>
          </cell>
          <cell r="C60" t="e">
            <v>#VALUE!</v>
          </cell>
          <cell r="D60" t="e">
            <v>#VALUE!</v>
          </cell>
          <cell r="E60" t="e">
            <v>#VALUE!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 t="e">
            <v>#VALUE!</v>
          </cell>
          <cell r="K60" t="e">
            <v>#VALUE!</v>
          </cell>
          <cell r="L60" t="e">
            <v>#VALUE!</v>
          </cell>
        </row>
        <row r="61">
          <cell r="A61">
            <v>55</v>
          </cell>
          <cell r="B61">
            <v>55</v>
          </cell>
          <cell r="C61" t="e">
            <v>#VALUE!</v>
          </cell>
          <cell r="D61" t="e">
            <v>#VALUE!</v>
          </cell>
          <cell r="E61" t="e">
            <v>#VALUE!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e">
            <v>#VALUE!</v>
          </cell>
          <cell r="K61" t="e">
            <v>#VALUE!</v>
          </cell>
          <cell r="L61" t="e">
            <v>#VALUE!</v>
          </cell>
        </row>
        <row r="62">
          <cell r="A62">
            <v>56</v>
          </cell>
          <cell r="B62">
            <v>56</v>
          </cell>
          <cell r="C62" t="e">
            <v>#VALUE!</v>
          </cell>
          <cell r="D62" t="e">
            <v>#VALUE!</v>
          </cell>
          <cell r="E62" t="e">
            <v>#VALUE!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e">
            <v>#VALUE!</v>
          </cell>
          <cell r="K62" t="e">
            <v>#VALUE!</v>
          </cell>
          <cell r="L62" t="e">
            <v>#VALUE!</v>
          </cell>
        </row>
        <row r="63">
          <cell r="A63">
            <v>57</v>
          </cell>
          <cell r="B63">
            <v>57</v>
          </cell>
          <cell r="C63" t="e">
            <v>#VALUE!</v>
          </cell>
          <cell r="D63" t="e">
            <v>#VALUE!</v>
          </cell>
          <cell r="E63" t="e">
            <v>#VALUE!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e">
            <v>#VALUE!</v>
          </cell>
          <cell r="K63" t="e">
            <v>#VALUE!</v>
          </cell>
          <cell r="L63" t="e">
            <v>#VALUE!</v>
          </cell>
        </row>
        <row r="64">
          <cell r="A64">
            <v>58</v>
          </cell>
          <cell r="B64">
            <v>58</v>
          </cell>
          <cell r="C64" t="e">
            <v>#VALUE!</v>
          </cell>
          <cell r="D64" t="e">
            <v>#VALUE!</v>
          </cell>
          <cell r="E64" t="e">
            <v>#VALUE!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e">
            <v>#VALUE!</v>
          </cell>
          <cell r="K64" t="e">
            <v>#VALUE!</v>
          </cell>
          <cell r="L64" t="e">
            <v>#VALUE!</v>
          </cell>
        </row>
        <row r="65">
          <cell r="A65">
            <v>59</v>
          </cell>
          <cell r="B65">
            <v>59</v>
          </cell>
          <cell r="C65" t="e">
            <v>#VALUE!</v>
          </cell>
          <cell r="D65" t="e">
            <v>#VALUE!</v>
          </cell>
          <cell r="E65" t="e">
            <v>#VALUE!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e">
            <v>#VALUE!</v>
          </cell>
          <cell r="K65" t="e">
            <v>#VALUE!</v>
          </cell>
          <cell r="L65" t="e">
            <v>#VALUE!</v>
          </cell>
        </row>
        <row r="66">
          <cell r="A66">
            <v>60</v>
          </cell>
          <cell r="B66">
            <v>60</v>
          </cell>
          <cell r="C66" t="e">
            <v>#VALUE!</v>
          </cell>
          <cell r="D66" t="e">
            <v>#VALUE!</v>
          </cell>
          <cell r="E66" t="e">
            <v>#VALUE!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e">
            <v>#VALUE!</v>
          </cell>
          <cell r="K66" t="e">
            <v>#VALUE!</v>
          </cell>
          <cell r="L66" t="e">
            <v>#VALUE!</v>
          </cell>
        </row>
        <row r="67">
          <cell r="A67">
            <v>61</v>
          </cell>
          <cell r="B67">
            <v>61</v>
          </cell>
          <cell r="C67" t="e">
            <v>#VALUE!</v>
          </cell>
          <cell r="D67" t="e">
            <v>#VALUE!</v>
          </cell>
          <cell r="E67" t="e">
            <v>#VALUE!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e">
            <v>#VALUE!</v>
          </cell>
          <cell r="K67" t="e">
            <v>#VALUE!</v>
          </cell>
          <cell r="L67" t="e">
            <v>#VALUE!</v>
          </cell>
        </row>
        <row r="68">
          <cell r="A68">
            <v>62</v>
          </cell>
          <cell r="B68" t="str">
            <v>62</v>
          </cell>
          <cell r="C68" t="e">
            <v>#VALUE!</v>
          </cell>
          <cell r="D68" t="e">
            <v>#VALUE!</v>
          </cell>
          <cell r="E68" t="e">
            <v>#VALUE!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e">
            <v>#VALUE!</v>
          </cell>
          <cell r="K68" t="e">
            <v>#VALUE!</v>
          </cell>
          <cell r="L68" t="e">
            <v>#VALUE!</v>
          </cell>
        </row>
        <row r="69">
          <cell r="A69">
            <v>63</v>
          </cell>
          <cell r="B69" t="str">
            <v>63</v>
          </cell>
          <cell r="C69" t="e">
            <v>#VALUE!</v>
          </cell>
          <cell r="D69" t="e">
            <v>#VALUE!</v>
          </cell>
          <cell r="E69" t="e">
            <v>#VALUE!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e">
            <v>#VALUE!</v>
          </cell>
          <cell r="K69" t="e">
            <v>#VALUE!</v>
          </cell>
          <cell r="L69" t="e">
            <v>#VALUE!</v>
          </cell>
        </row>
        <row r="70">
          <cell r="A70">
            <v>64</v>
          </cell>
          <cell r="B70" t="str">
            <v>64</v>
          </cell>
          <cell r="C70" t="e">
            <v>#VALUE!</v>
          </cell>
          <cell r="D70" t="e">
            <v>#VALUE!</v>
          </cell>
          <cell r="E70" t="e">
            <v>#VALUE!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e">
            <v>#VALUE!</v>
          </cell>
          <cell r="K70" t="e">
            <v>#VALUE!</v>
          </cell>
          <cell r="L70" t="e">
            <v>#VALUE!</v>
          </cell>
        </row>
        <row r="71">
          <cell r="A71">
            <v>65</v>
          </cell>
          <cell r="B71" t="str">
            <v>65</v>
          </cell>
          <cell r="C71" t="e">
            <v>#VALUE!</v>
          </cell>
          <cell r="D71" t="e">
            <v>#VALUE!</v>
          </cell>
          <cell r="E71" t="e">
            <v>#VALUE!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e">
            <v>#VALUE!</v>
          </cell>
          <cell r="K71" t="e">
            <v>#VALUE!</v>
          </cell>
          <cell r="L71" t="e">
            <v>#VALUE!</v>
          </cell>
        </row>
        <row r="72">
          <cell r="A72">
            <v>66</v>
          </cell>
          <cell r="B72" t="str">
            <v>66</v>
          </cell>
          <cell r="C72" t="e">
            <v>#VALUE!</v>
          </cell>
          <cell r="D72" t="e">
            <v>#VALUE!</v>
          </cell>
          <cell r="E72" t="e">
            <v>#VALUE!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 t="e">
            <v>#VALUE!</v>
          </cell>
          <cell r="K72" t="e">
            <v>#VALUE!</v>
          </cell>
          <cell r="L72" t="e">
            <v>#VALUE!</v>
          </cell>
        </row>
        <row r="73">
          <cell r="A73">
            <v>67</v>
          </cell>
          <cell r="B73" t="str">
            <v>67</v>
          </cell>
          <cell r="C73" t="e">
            <v>#VALUE!</v>
          </cell>
          <cell r="D73" t="e">
            <v>#VALUE!</v>
          </cell>
          <cell r="E73" t="e">
            <v>#VALUE!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#VALUE!</v>
          </cell>
          <cell r="K73" t="e">
            <v>#VALUE!</v>
          </cell>
          <cell r="L73" t="e">
            <v>#VALUE!</v>
          </cell>
        </row>
        <row r="74">
          <cell r="A74">
            <v>68</v>
          </cell>
          <cell r="B74" t="str">
            <v>68</v>
          </cell>
          <cell r="C74" t="e">
            <v>#VALUE!</v>
          </cell>
          <cell r="D74" t="e">
            <v>#VALUE!</v>
          </cell>
          <cell r="E74" t="e">
            <v>#VALUE!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e">
            <v>#VALUE!</v>
          </cell>
          <cell r="K74" t="e">
            <v>#VALUE!</v>
          </cell>
          <cell r="L74" t="e">
            <v>#VALUE!</v>
          </cell>
        </row>
        <row r="75">
          <cell r="A75">
            <v>69</v>
          </cell>
          <cell r="B75" t="str">
            <v>69</v>
          </cell>
          <cell r="C75" t="e">
            <v>#VALUE!</v>
          </cell>
          <cell r="D75" t="e">
            <v>#VALUE!</v>
          </cell>
          <cell r="E75" t="e">
            <v>#VALUE!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 t="e">
            <v>#VALUE!</v>
          </cell>
          <cell r="K75" t="e">
            <v>#VALUE!</v>
          </cell>
          <cell r="L75" t="e">
            <v>#VALUE!</v>
          </cell>
        </row>
        <row r="76">
          <cell r="A76">
            <v>70</v>
          </cell>
          <cell r="B76" t="str">
            <v>70</v>
          </cell>
          <cell r="C76" t="e">
            <v>#VALUE!</v>
          </cell>
          <cell r="D76" t="e">
            <v>#VALUE!</v>
          </cell>
          <cell r="E76" t="e">
            <v>#VALUE!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e">
            <v>#VALUE!</v>
          </cell>
          <cell r="K76" t="e">
            <v>#VALUE!</v>
          </cell>
          <cell r="L76" t="e">
            <v>#VALUE!</v>
          </cell>
        </row>
        <row r="77">
          <cell r="A77">
            <v>71</v>
          </cell>
          <cell r="B77" t="str">
            <v>71</v>
          </cell>
          <cell r="C77" t="e">
            <v>#VALUE!</v>
          </cell>
          <cell r="D77" t="e">
            <v>#VALUE!</v>
          </cell>
          <cell r="E77" t="e">
            <v>#VALUE!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e">
            <v>#VALUE!</v>
          </cell>
          <cell r="K77" t="e">
            <v>#VALUE!</v>
          </cell>
          <cell r="L77" t="e">
            <v>#VALUE!</v>
          </cell>
        </row>
        <row r="78">
          <cell r="A78">
            <v>72</v>
          </cell>
          <cell r="B78" t="str">
            <v>72</v>
          </cell>
          <cell r="C78" t="e">
            <v>#VALUE!</v>
          </cell>
          <cell r="D78" t="e">
            <v>#VALUE!</v>
          </cell>
          <cell r="E78" t="e">
            <v>#VALUE!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e">
            <v>#VALUE!</v>
          </cell>
          <cell r="K78" t="e">
            <v>#VALUE!</v>
          </cell>
          <cell r="L78" t="e">
            <v>#VALUE!</v>
          </cell>
        </row>
        <row r="79">
          <cell r="A79">
            <v>73</v>
          </cell>
          <cell r="B79" t="str">
            <v>73</v>
          </cell>
          <cell r="C79" t="e">
            <v>#VALUE!</v>
          </cell>
          <cell r="D79" t="e">
            <v>#VALUE!</v>
          </cell>
          <cell r="E79" t="e">
            <v>#VALUE!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e">
            <v>#VALUE!</v>
          </cell>
          <cell r="K79" t="e">
            <v>#VALUE!</v>
          </cell>
          <cell r="L79" t="e">
            <v>#VALUE!</v>
          </cell>
        </row>
        <row r="80">
          <cell r="A80">
            <v>74</v>
          </cell>
          <cell r="B80" t="str">
            <v>74</v>
          </cell>
          <cell r="C80" t="e">
            <v>#VALUE!</v>
          </cell>
          <cell r="D80" t="e">
            <v>#VALUE!</v>
          </cell>
          <cell r="E80" t="e">
            <v>#VALUE!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e">
            <v>#VALUE!</v>
          </cell>
          <cell r="K80" t="e">
            <v>#VALUE!</v>
          </cell>
          <cell r="L80" t="e">
            <v>#VALUE!</v>
          </cell>
        </row>
        <row r="81">
          <cell r="A81">
            <v>75</v>
          </cell>
          <cell r="B81" t="str">
            <v>75</v>
          </cell>
          <cell r="C81" t="e">
            <v>#VALUE!</v>
          </cell>
          <cell r="D81" t="e">
            <v>#VALUE!</v>
          </cell>
          <cell r="E81" t="e">
            <v>#VALUE!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e">
            <v>#VALUE!</v>
          </cell>
          <cell r="K81" t="e">
            <v>#VALUE!</v>
          </cell>
          <cell r="L81" t="e">
            <v>#VALUE!</v>
          </cell>
        </row>
        <row r="82">
          <cell r="A82">
            <v>76</v>
          </cell>
          <cell r="B82" t="str">
            <v>76</v>
          </cell>
          <cell r="C82" t="e">
            <v>#VALUE!</v>
          </cell>
          <cell r="D82" t="e">
            <v>#VALUE!</v>
          </cell>
          <cell r="E82" t="e">
            <v>#VALUE!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e">
            <v>#VALUE!</v>
          </cell>
          <cell r="K82" t="e">
            <v>#VALUE!</v>
          </cell>
          <cell r="L82" t="e">
            <v>#VALUE!</v>
          </cell>
        </row>
        <row r="83">
          <cell r="A83">
            <v>77</v>
          </cell>
          <cell r="B83" t="str">
            <v>77</v>
          </cell>
          <cell r="C83" t="e">
            <v>#VALUE!</v>
          </cell>
          <cell r="D83" t="e">
            <v>#VALUE!</v>
          </cell>
          <cell r="E83" t="e">
            <v>#VALUE!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 t="e">
            <v>#VALUE!</v>
          </cell>
          <cell r="K83" t="e">
            <v>#VALUE!</v>
          </cell>
          <cell r="L83" t="e">
            <v>#VALUE!</v>
          </cell>
        </row>
        <row r="84">
          <cell r="A84">
            <v>78</v>
          </cell>
          <cell r="B84" t="str">
            <v>78</v>
          </cell>
          <cell r="C84" t="e">
            <v>#VALUE!</v>
          </cell>
          <cell r="D84" t="e">
            <v>#VALUE!</v>
          </cell>
          <cell r="E84" t="e">
            <v>#VALUE!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e">
            <v>#VALUE!</v>
          </cell>
          <cell r="K84" t="e">
            <v>#VALUE!</v>
          </cell>
          <cell r="L84" t="e">
            <v>#VALUE!</v>
          </cell>
        </row>
        <row r="85">
          <cell r="A85">
            <v>79</v>
          </cell>
          <cell r="B85" t="str">
            <v>79</v>
          </cell>
          <cell r="C85" t="e">
            <v>#VALUE!</v>
          </cell>
          <cell r="D85" t="e">
            <v>#VALUE!</v>
          </cell>
          <cell r="E85" t="e">
            <v>#VALUE!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 t="e">
            <v>#VALUE!</v>
          </cell>
          <cell r="K85" t="e">
            <v>#VALUE!</v>
          </cell>
          <cell r="L85" t="e">
            <v>#VALUE!</v>
          </cell>
        </row>
        <row r="86">
          <cell r="A86">
            <v>80</v>
          </cell>
          <cell r="B86" t="str">
            <v>80</v>
          </cell>
          <cell r="C86" t="e">
            <v>#VALUE!</v>
          </cell>
          <cell r="D86" t="e">
            <v>#VALUE!</v>
          </cell>
          <cell r="E86" t="e">
            <v>#VALUE!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 t="e">
            <v>#VALUE!</v>
          </cell>
          <cell r="K86" t="e">
            <v>#VALUE!</v>
          </cell>
          <cell r="L86" t="e">
            <v>#VALUE!</v>
          </cell>
        </row>
        <row r="87">
          <cell r="A87">
            <v>81</v>
          </cell>
          <cell r="B87" t="str">
            <v>81</v>
          </cell>
          <cell r="C87" t="e">
            <v>#VALUE!</v>
          </cell>
          <cell r="D87" t="e">
            <v>#VALUE!</v>
          </cell>
          <cell r="E87" t="e">
            <v>#VALUE!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 t="e">
            <v>#VALUE!</v>
          </cell>
          <cell r="K87" t="e">
            <v>#VALUE!</v>
          </cell>
          <cell r="L87" t="e">
            <v>#VALUE!</v>
          </cell>
        </row>
        <row r="88">
          <cell r="A88">
            <v>82</v>
          </cell>
          <cell r="B88" t="str">
            <v>82</v>
          </cell>
          <cell r="C88" t="e">
            <v>#VALUE!</v>
          </cell>
          <cell r="D88" t="e">
            <v>#VALUE!</v>
          </cell>
          <cell r="E88" t="e">
            <v>#VALUE!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 t="e">
            <v>#VALUE!</v>
          </cell>
          <cell r="K88" t="e">
            <v>#VALUE!</v>
          </cell>
          <cell r="L88" t="e">
            <v>#VALUE!</v>
          </cell>
        </row>
        <row r="89">
          <cell r="A89">
            <v>83</v>
          </cell>
          <cell r="B89" t="str">
            <v>83</v>
          </cell>
          <cell r="C89" t="e">
            <v>#VALUE!</v>
          </cell>
          <cell r="D89" t="e">
            <v>#VALUE!</v>
          </cell>
          <cell r="E89" t="e">
            <v>#VALUE!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 t="e">
            <v>#VALUE!</v>
          </cell>
          <cell r="K89" t="e">
            <v>#VALUE!</v>
          </cell>
          <cell r="L89" t="e">
            <v>#VALUE!</v>
          </cell>
        </row>
        <row r="90">
          <cell r="A90">
            <v>84</v>
          </cell>
          <cell r="B90" t="str">
            <v>84</v>
          </cell>
          <cell r="C90" t="e">
            <v>#VALUE!</v>
          </cell>
          <cell r="D90" t="e">
            <v>#VALUE!</v>
          </cell>
          <cell r="E90" t="e">
            <v>#VALUE!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 t="e">
            <v>#VALUE!</v>
          </cell>
          <cell r="K90" t="e">
            <v>#VALUE!</v>
          </cell>
          <cell r="L90" t="e">
            <v>#VALUE!</v>
          </cell>
        </row>
        <row r="91">
          <cell r="A91">
            <v>85</v>
          </cell>
          <cell r="B91" t="str">
            <v>85</v>
          </cell>
          <cell r="C91" t="e">
            <v>#VALUE!</v>
          </cell>
          <cell r="D91" t="e">
            <v>#VALUE!</v>
          </cell>
          <cell r="E91" t="e">
            <v>#VALUE!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 t="e">
            <v>#VALUE!</v>
          </cell>
          <cell r="K91" t="e">
            <v>#VALUE!</v>
          </cell>
          <cell r="L91" t="e">
            <v>#VALUE!</v>
          </cell>
        </row>
        <row r="92">
          <cell r="A92">
            <v>86</v>
          </cell>
          <cell r="B92" t="str">
            <v>86</v>
          </cell>
          <cell r="C92" t="e">
            <v>#VALUE!</v>
          </cell>
          <cell r="D92" t="e">
            <v>#VALUE!</v>
          </cell>
          <cell r="E92" t="e">
            <v>#VALUE!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 t="e">
            <v>#VALUE!</v>
          </cell>
          <cell r="K92" t="e">
            <v>#VALUE!</v>
          </cell>
          <cell r="L92" t="e">
            <v>#VALUE!</v>
          </cell>
        </row>
        <row r="93">
          <cell r="A93">
            <v>87</v>
          </cell>
          <cell r="B93" t="str">
            <v>87</v>
          </cell>
          <cell r="C93" t="e">
            <v>#VALUE!</v>
          </cell>
          <cell r="D93" t="e">
            <v>#VALUE!</v>
          </cell>
          <cell r="E93" t="e">
            <v>#VALUE!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 t="e">
            <v>#VALUE!</v>
          </cell>
          <cell r="K93" t="e">
            <v>#VALUE!</v>
          </cell>
          <cell r="L93" t="e">
            <v>#VALUE!</v>
          </cell>
        </row>
        <row r="94">
          <cell r="A94">
            <v>88</v>
          </cell>
          <cell r="B94" t="str">
            <v>88</v>
          </cell>
          <cell r="C94" t="e">
            <v>#VALUE!</v>
          </cell>
          <cell r="D94" t="e">
            <v>#VALUE!</v>
          </cell>
          <cell r="E94" t="e">
            <v>#VALUE!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 t="e">
            <v>#VALUE!</v>
          </cell>
          <cell r="K94" t="e">
            <v>#VALUE!</v>
          </cell>
          <cell r="L94" t="e">
            <v>#VALUE!</v>
          </cell>
        </row>
        <row r="95">
          <cell r="A95">
            <v>89</v>
          </cell>
          <cell r="B95" t="str">
            <v>89</v>
          </cell>
          <cell r="C95" t="e">
            <v>#VALUE!</v>
          </cell>
          <cell r="D95" t="e">
            <v>#VALUE!</v>
          </cell>
          <cell r="E95" t="e">
            <v>#VALUE!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 t="e">
            <v>#VALUE!</v>
          </cell>
          <cell r="K95" t="e">
            <v>#VALUE!</v>
          </cell>
          <cell r="L95" t="e">
            <v>#VALUE!</v>
          </cell>
        </row>
        <row r="96">
          <cell r="A96">
            <v>90</v>
          </cell>
          <cell r="B96" t="str">
            <v>90</v>
          </cell>
          <cell r="C96" t="e">
            <v>#VALUE!</v>
          </cell>
          <cell r="D96" t="e">
            <v>#VALUE!</v>
          </cell>
          <cell r="E96" t="e">
            <v>#VALUE!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 t="e">
            <v>#VALUE!</v>
          </cell>
          <cell r="K96" t="e">
            <v>#VALUE!</v>
          </cell>
          <cell r="L96" t="e">
            <v>#VALUE!</v>
          </cell>
        </row>
        <row r="97">
          <cell r="A97">
            <v>91</v>
          </cell>
          <cell r="B97" t="str">
            <v>91</v>
          </cell>
          <cell r="C97" t="e">
            <v>#VALUE!</v>
          </cell>
          <cell r="D97" t="e">
            <v>#VALUE!</v>
          </cell>
          <cell r="E97" t="e">
            <v>#VALUE!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 t="e">
            <v>#VALUE!</v>
          </cell>
          <cell r="K97" t="e">
            <v>#VALUE!</v>
          </cell>
          <cell r="L97" t="e">
            <v>#VALUE!</v>
          </cell>
        </row>
        <row r="98">
          <cell r="A98">
            <v>92</v>
          </cell>
          <cell r="B98" t="str">
            <v>92</v>
          </cell>
          <cell r="C98" t="e">
            <v>#VALUE!</v>
          </cell>
          <cell r="D98" t="e">
            <v>#VALUE!</v>
          </cell>
          <cell r="E98" t="e">
            <v>#VALUE!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 t="e">
            <v>#VALUE!</v>
          </cell>
          <cell r="K98" t="e">
            <v>#VALUE!</v>
          </cell>
          <cell r="L98" t="e">
            <v>#VALUE!</v>
          </cell>
        </row>
        <row r="99">
          <cell r="A99">
            <v>93</v>
          </cell>
          <cell r="B99" t="str">
            <v>93</v>
          </cell>
          <cell r="C99" t="e">
            <v>#VALUE!</v>
          </cell>
          <cell r="D99" t="e">
            <v>#VALUE!</v>
          </cell>
          <cell r="E99" t="e">
            <v>#VALUE!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 t="e">
            <v>#VALUE!</v>
          </cell>
          <cell r="K99" t="e">
            <v>#VALUE!</v>
          </cell>
          <cell r="L99" t="e">
            <v>#VALUE!</v>
          </cell>
        </row>
        <row r="100">
          <cell r="A100">
            <v>94</v>
          </cell>
          <cell r="B100" t="str">
            <v>94</v>
          </cell>
          <cell r="C100" t="e">
            <v>#VALUE!</v>
          </cell>
          <cell r="D100" t="e">
            <v>#VALUE!</v>
          </cell>
          <cell r="E100" t="e">
            <v>#VALUE!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 t="e">
            <v>#VALUE!</v>
          </cell>
          <cell r="K100" t="e">
            <v>#VALUE!</v>
          </cell>
          <cell r="L100" t="e">
            <v>#VALUE!</v>
          </cell>
        </row>
        <row r="101">
          <cell r="A101">
            <v>95</v>
          </cell>
          <cell r="B101" t="str">
            <v>95</v>
          </cell>
          <cell r="C101" t="e">
            <v>#VALUE!</v>
          </cell>
          <cell r="D101" t="e">
            <v>#VALUE!</v>
          </cell>
          <cell r="E101" t="e">
            <v>#VALUE!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 t="e">
            <v>#VALUE!</v>
          </cell>
          <cell r="K101" t="e">
            <v>#VALUE!</v>
          </cell>
          <cell r="L101" t="e">
            <v>#VALUE!</v>
          </cell>
        </row>
        <row r="102">
          <cell r="A102">
            <v>96</v>
          </cell>
          <cell r="B102" t="str">
            <v>96</v>
          </cell>
          <cell r="C102" t="e">
            <v>#VALUE!</v>
          </cell>
          <cell r="D102" t="e">
            <v>#VALUE!</v>
          </cell>
          <cell r="E102" t="e">
            <v>#VALUE!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 t="e">
            <v>#VALUE!</v>
          </cell>
          <cell r="K102" t="e">
            <v>#VALUE!</v>
          </cell>
          <cell r="L102" t="e">
            <v>#VALUE!</v>
          </cell>
        </row>
        <row r="103">
          <cell r="A103">
            <v>97</v>
          </cell>
          <cell r="B103" t="str">
            <v>97</v>
          </cell>
          <cell r="C103" t="e">
            <v>#VALUE!</v>
          </cell>
          <cell r="D103" t="e">
            <v>#VALUE!</v>
          </cell>
          <cell r="E103" t="e">
            <v>#VALUE!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 t="e">
            <v>#VALUE!</v>
          </cell>
          <cell r="K103" t="e">
            <v>#VALUE!</v>
          </cell>
          <cell r="L103" t="e">
            <v>#VALUE!</v>
          </cell>
        </row>
        <row r="104">
          <cell r="A104">
            <v>98</v>
          </cell>
          <cell r="B104" t="str">
            <v>98</v>
          </cell>
          <cell r="C104" t="e">
            <v>#VALUE!</v>
          </cell>
          <cell r="D104" t="e">
            <v>#VALUE!</v>
          </cell>
          <cell r="E104" t="e">
            <v>#VALUE!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 t="e">
            <v>#VALUE!</v>
          </cell>
          <cell r="K104" t="e">
            <v>#VALUE!</v>
          </cell>
          <cell r="L104" t="e">
            <v>#VALUE!</v>
          </cell>
        </row>
        <row r="105">
          <cell r="A105">
            <v>99</v>
          </cell>
          <cell r="B105" t="str">
            <v>99</v>
          </cell>
          <cell r="C105" t="e">
            <v>#VALUE!</v>
          </cell>
          <cell r="D105" t="e">
            <v>#VALUE!</v>
          </cell>
          <cell r="E105" t="e">
            <v>#VALUE!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 t="e">
            <v>#VALUE!</v>
          </cell>
          <cell r="K105" t="e">
            <v>#VALUE!</v>
          </cell>
          <cell r="L105" t="e">
            <v>#VALUE!</v>
          </cell>
        </row>
        <row r="106">
          <cell r="A106">
            <v>100</v>
          </cell>
          <cell r="B106" t="str">
            <v>100</v>
          </cell>
          <cell r="C106" t="e">
            <v>#VALUE!</v>
          </cell>
          <cell r="D106" t="e">
            <v>#VALUE!</v>
          </cell>
          <cell r="E106" t="e">
            <v>#VALUE!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 t="e">
            <v>#VALUE!</v>
          </cell>
          <cell r="K106" t="e">
            <v>#VALUE!</v>
          </cell>
          <cell r="L106" t="e">
            <v>#VALUE!</v>
          </cell>
        </row>
        <row r="107">
          <cell r="A107">
            <v>101</v>
          </cell>
          <cell r="B107" t="str">
            <v>101</v>
          </cell>
          <cell r="C107" t="e">
            <v>#VALUE!</v>
          </cell>
          <cell r="D107" t="e">
            <v>#VALUE!</v>
          </cell>
          <cell r="E107" t="e">
            <v>#VALUE!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 t="e">
            <v>#VALUE!</v>
          </cell>
          <cell r="K107" t="e">
            <v>#VALUE!</v>
          </cell>
          <cell r="L107" t="e">
            <v>#VALUE!</v>
          </cell>
        </row>
        <row r="108">
          <cell r="A108">
            <v>102</v>
          </cell>
          <cell r="B108" t="str">
            <v>102</v>
          </cell>
          <cell r="C108" t="e">
            <v>#VALUE!</v>
          </cell>
          <cell r="D108" t="e">
            <v>#VALUE!</v>
          </cell>
          <cell r="E108" t="e">
            <v>#VALUE!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 t="e">
            <v>#VALUE!</v>
          </cell>
          <cell r="K108" t="e">
            <v>#VALUE!</v>
          </cell>
          <cell r="L108" t="e">
            <v>#VALUE!</v>
          </cell>
        </row>
        <row r="109">
          <cell r="A109">
            <v>103</v>
          </cell>
          <cell r="B109" t="str">
            <v>103</v>
          </cell>
          <cell r="C109" t="e">
            <v>#VALUE!</v>
          </cell>
          <cell r="D109" t="e">
            <v>#VALUE!</v>
          </cell>
          <cell r="E109" t="e">
            <v>#VALUE!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 t="e">
            <v>#VALUE!</v>
          </cell>
          <cell r="K109" t="e">
            <v>#VALUE!</v>
          </cell>
          <cell r="L109" t="e">
            <v>#VALUE!</v>
          </cell>
        </row>
        <row r="110">
          <cell r="A110">
            <v>104</v>
          </cell>
          <cell r="B110" t="str">
            <v>104</v>
          </cell>
          <cell r="C110" t="e">
            <v>#VALUE!</v>
          </cell>
          <cell r="D110" t="e">
            <v>#VALUE!</v>
          </cell>
          <cell r="E110" t="e">
            <v>#VALUE!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 t="e">
            <v>#VALUE!</v>
          </cell>
          <cell r="K110" t="e">
            <v>#VALUE!</v>
          </cell>
          <cell r="L110" t="e">
            <v>#VALUE!</v>
          </cell>
        </row>
        <row r="111">
          <cell r="A111">
            <v>105</v>
          </cell>
          <cell r="B111" t="str">
            <v>105</v>
          </cell>
          <cell r="C111" t="e">
            <v>#VALUE!</v>
          </cell>
          <cell r="D111" t="e">
            <v>#VALUE!</v>
          </cell>
          <cell r="E111" t="e">
            <v>#VALUE!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 t="e">
            <v>#VALUE!</v>
          </cell>
          <cell r="K111" t="e">
            <v>#VALUE!</v>
          </cell>
          <cell r="L111" t="e">
            <v>#VALUE!</v>
          </cell>
        </row>
        <row r="112">
          <cell r="A112">
            <v>106</v>
          </cell>
          <cell r="B112" t="str">
            <v>106</v>
          </cell>
          <cell r="C112" t="e">
            <v>#VALUE!</v>
          </cell>
          <cell r="D112" t="e">
            <v>#VALUE!</v>
          </cell>
          <cell r="E112" t="e">
            <v>#VALUE!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 t="e">
            <v>#VALUE!</v>
          </cell>
          <cell r="K112" t="e">
            <v>#VALUE!</v>
          </cell>
          <cell r="L112" t="e">
            <v>#VALUE!</v>
          </cell>
        </row>
        <row r="113">
          <cell r="A113">
            <v>107</v>
          </cell>
          <cell r="B113" t="str">
            <v>107</v>
          </cell>
          <cell r="C113" t="e">
            <v>#VALUE!</v>
          </cell>
          <cell r="D113" t="e">
            <v>#VALUE!</v>
          </cell>
          <cell r="E113" t="e">
            <v>#VALUE!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 t="e">
            <v>#VALUE!</v>
          </cell>
          <cell r="K113" t="e">
            <v>#VALUE!</v>
          </cell>
          <cell r="L113" t="e">
            <v>#VALUE!</v>
          </cell>
        </row>
        <row r="114">
          <cell r="A114">
            <v>108</v>
          </cell>
          <cell r="B114" t="str">
            <v>108</v>
          </cell>
          <cell r="C114" t="e">
            <v>#VALUE!</v>
          </cell>
          <cell r="D114" t="e">
            <v>#VALUE!</v>
          </cell>
          <cell r="E114" t="e">
            <v>#VALUE!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 t="e">
            <v>#VALUE!</v>
          </cell>
          <cell r="K114" t="e">
            <v>#VALUE!</v>
          </cell>
          <cell r="L114" t="e">
            <v>#VALUE!</v>
          </cell>
        </row>
        <row r="115">
          <cell r="A115">
            <v>109</v>
          </cell>
          <cell r="B115" t="str">
            <v>109</v>
          </cell>
          <cell r="C115" t="e">
            <v>#VALUE!</v>
          </cell>
          <cell r="D115" t="e">
            <v>#VALUE!</v>
          </cell>
          <cell r="E115" t="e">
            <v>#VALUE!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 t="e">
            <v>#VALUE!</v>
          </cell>
          <cell r="K115" t="e">
            <v>#VALUE!</v>
          </cell>
          <cell r="L115" t="e">
            <v>#VALUE!</v>
          </cell>
        </row>
        <row r="116">
          <cell r="A116">
            <v>110</v>
          </cell>
          <cell r="B116" t="str">
            <v>110</v>
          </cell>
          <cell r="C116" t="e">
            <v>#VALUE!</v>
          </cell>
          <cell r="D116" t="e">
            <v>#VALUE!</v>
          </cell>
          <cell r="E116" t="e">
            <v>#VALUE!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 t="e">
            <v>#VALUE!</v>
          </cell>
          <cell r="K116" t="e">
            <v>#VALUE!</v>
          </cell>
          <cell r="L116" t="e">
            <v>#VALUE!</v>
          </cell>
        </row>
        <row r="117">
          <cell r="A117">
            <v>111</v>
          </cell>
          <cell r="B117" t="str">
            <v>111</v>
          </cell>
          <cell r="C117" t="e">
            <v>#VALUE!</v>
          </cell>
          <cell r="D117" t="e">
            <v>#VALUE!</v>
          </cell>
          <cell r="E117" t="e">
            <v>#VALUE!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 t="e">
            <v>#VALUE!</v>
          </cell>
          <cell r="K117" t="e">
            <v>#VALUE!</v>
          </cell>
          <cell r="L117" t="e">
            <v>#VALUE!</v>
          </cell>
        </row>
        <row r="118">
          <cell r="A118">
            <v>112</v>
          </cell>
          <cell r="B118" t="str">
            <v>112</v>
          </cell>
          <cell r="C118" t="e">
            <v>#VALUE!</v>
          </cell>
          <cell r="D118" t="e">
            <v>#VALUE!</v>
          </cell>
          <cell r="E118" t="e">
            <v>#VALUE!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 t="e">
            <v>#VALUE!</v>
          </cell>
          <cell r="K118" t="e">
            <v>#VALUE!</v>
          </cell>
          <cell r="L118" t="e">
            <v>#VALUE!</v>
          </cell>
        </row>
        <row r="119">
          <cell r="A119">
            <v>113</v>
          </cell>
          <cell r="B119" t="str">
            <v>113</v>
          </cell>
          <cell r="C119" t="e">
            <v>#VALUE!</v>
          </cell>
          <cell r="D119" t="e">
            <v>#VALUE!</v>
          </cell>
          <cell r="E119" t="e">
            <v>#VALUE!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 t="e">
            <v>#VALUE!</v>
          </cell>
          <cell r="K119" t="e">
            <v>#VALUE!</v>
          </cell>
          <cell r="L119" t="e">
            <v>#VALUE!</v>
          </cell>
        </row>
        <row r="120">
          <cell r="A120">
            <v>114</v>
          </cell>
          <cell r="B120" t="str">
            <v>114</v>
          </cell>
          <cell r="C120" t="e">
            <v>#VALUE!</v>
          </cell>
          <cell r="D120" t="e">
            <v>#VALUE!</v>
          </cell>
          <cell r="E120" t="e">
            <v>#VALUE!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 t="e">
            <v>#VALUE!</v>
          </cell>
          <cell r="K120" t="e">
            <v>#VALUE!</v>
          </cell>
          <cell r="L120" t="e">
            <v>#VALUE!</v>
          </cell>
        </row>
        <row r="121">
          <cell r="A121">
            <v>115</v>
          </cell>
          <cell r="B121" t="str">
            <v>115</v>
          </cell>
          <cell r="C121" t="e">
            <v>#VALUE!</v>
          </cell>
          <cell r="D121" t="e">
            <v>#VALUE!</v>
          </cell>
          <cell r="E121" t="e">
            <v>#VALUE!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 t="e">
            <v>#VALUE!</v>
          </cell>
          <cell r="K121" t="e">
            <v>#VALUE!</v>
          </cell>
          <cell r="L121" t="e">
            <v>#VALUE!</v>
          </cell>
        </row>
        <row r="122">
          <cell r="A122">
            <v>116</v>
          </cell>
          <cell r="B122" t="str">
            <v>116</v>
          </cell>
          <cell r="C122" t="e">
            <v>#VALUE!</v>
          </cell>
          <cell r="D122" t="e">
            <v>#VALUE!</v>
          </cell>
          <cell r="E122" t="e">
            <v>#VALUE!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 t="e">
            <v>#VALUE!</v>
          </cell>
          <cell r="K122" t="e">
            <v>#VALUE!</v>
          </cell>
          <cell r="L122" t="e">
            <v>#VALUE!</v>
          </cell>
        </row>
        <row r="123">
          <cell r="A123">
            <v>117</v>
          </cell>
          <cell r="B123" t="str">
            <v>117</v>
          </cell>
          <cell r="C123" t="e">
            <v>#VALUE!</v>
          </cell>
          <cell r="D123" t="e">
            <v>#VALUE!</v>
          </cell>
          <cell r="E123" t="e">
            <v>#VALUE!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 t="e">
            <v>#VALUE!</v>
          </cell>
          <cell r="K123" t="e">
            <v>#VALUE!</v>
          </cell>
          <cell r="L123" t="e">
            <v>#VALUE!</v>
          </cell>
        </row>
        <row r="124">
          <cell r="A124">
            <v>118</v>
          </cell>
          <cell r="B124" t="str">
            <v>118</v>
          </cell>
          <cell r="C124" t="e">
            <v>#VALUE!</v>
          </cell>
          <cell r="D124" t="e">
            <v>#VALUE!</v>
          </cell>
          <cell r="E124" t="e">
            <v>#VALUE!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 t="e">
            <v>#VALUE!</v>
          </cell>
          <cell r="K124" t="e">
            <v>#VALUE!</v>
          </cell>
          <cell r="L124" t="e">
            <v>#VALUE!</v>
          </cell>
        </row>
        <row r="125">
          <cell r="A125">
            <v>119</v>
          </cell>
          <cell r="B125" t="str">
            <v>119</v>
          </cell>
          <cell r="C125" t="e">
            <v>#VALUE!</v>
          </cell>
          <cell r="D125" t="e">
            <v>#VALUE!</v>
          </cell>
          <cell r="E125" t="e">
            <v>#VALUE!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 t="e">
            <v>#VALUE!</v>
          </cell>
          <cell r="K125" t="e">
            <v>#VALUE!</v>
          </cell>
          <cell r="L125" t="e">
            <v>#VALUE!</v>
          </cell>
        </row>
        <row r="126">
          <cell r="A126">
            <v>120</v>
          </cell>
          <cell r="B126" t="str">
            <v>120</v>
          </cell>
          <cell r="C126" t="e">
            <v>#VALUE!</v>
          </cell>
          <cell r="D126" t="e">
            <v>#VALUE!</v>
          </cell>
          <cell r="E126" t="e">
            <v>#VALUE!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 t="e">
            <v>#VALUE!</v>
          </cell>
          <cell r="K126" t="e">
            <v>#VALUE!</v>
          </cell>
          <cell r="L126" t="e">
            <v>#VALUE!</v>
          </cell>
        </row>
        <row r="127">
          <cell r="A127">
            <v>121</v>
          </cell>
          <cell r="B127" t="str">
            <v>121</v>
          </cell>
          <cell r="C127" t="e">
            <v>#VALUE!</v>
          </cell>
          <cell r="D127" t="e">
            <v>#VALUE!</v>
          </cell>
          <cell r="E127" t="e">
            <v>#VALUE!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 t="e">
            <v>#VALUE!</v>
          </cell>
          <cell r="K127" t="e">
            <v>#VALUE!</v>
          </cell>
          <cell r="L127" t="e">
            <v>#VALUE!</v>
          </cell>
        </row>
        <row r="128">
          <cell r="A128">
            <v>122</v>
          </cell>
          <cell r="B128" t="str">
            <v>122</v>
          </cell>
          <cell r="C128" t="e">
            <v>#VALUE!</v>
          </cell>
          <cell r="D128" t="e">
            <v>#VALUE!</v>
          </cell>
          <cell r="E128" t="e">
            <v>#VALUE!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 t="e">
            <v>#VALUE!</v>
          </cell>
          <cell r="K128" t="e">
            <v>#VALUE!</v>
          </cell>
          <cell r="L128" t="e">
            <v>#VALUE!</v>
          </cell>
        </row>
        <row r="129">
          <cell r="A129">
            <v>123</v>
          </cell>
          <cell r="B129" t="str">
            <v>123</v>
          </cell>
          <cell r="C129" t="e">
            <v>#VALUE!</v>
          </cell>
          <cell r="D129" t="e">
            <v>#VALUE!</v>
          </cell>
          <cell r="E129" t="e">
            <v>#VALUE!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 t="e">
            <v>#VALUE!</v>
          </cell>
          <cell r="K129" t="e">
            <v>#VALUE!</v>
          </cell>
          <cell r="L129" t="e">
            <v>#VALUE!</v>
          </cell>
        </row>
        <row r="130">
          <cell r="A130">
            <v>124</v>
          </cell>
          <cell r="B130" t="str">
            <v>124</v>
          </cell>
          <cell r="C130" t="e">
            <v>#VALUE!</v>
          </cell>
          <cell r="D130" t="e">
            <v>#VALUE!</v>
          </cell>
          <cell r="E130" t="e">
            <v>#VALUE!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 t="e">
            <v>#VALUE!</v>
          </cell>
          <cell r="K130" t="e">
            <v>#VALUE!</v>
          </cell>
          <cell r="L130" t="e">
            <v>#VALUE!</v>
          </cell>
        </row>
        <row r="131">
          <cell r="A131">
            <v>125</v>
          </cell>
          <cell r="B131" t="str">
            <v>125</v>
          </cell>
          <cell r="C131" t="e">
            <v>#VALUE!</v>
          </cell>
          <cell r="D131" t="e">
            <v>#VALUE!</v>
          </cell>
          <cell r="E131" t="e">
            <v>#VALUE!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 t="e">
            <v>#VALUE!</v>
          </cell>
          <cell r="K131" t="e">
            <v>#VALUE!</v>
          </cell>
          <cell r="L131" t="e">
            <v>#VALUE!</v>
          </cell>
        </row>
        <row r="132">
          <cell r="A132">
            <v>126</v>
          </cell>
          <cell r="B132" t="str">
            <v>126</v>
          </cell>
          <cell r="C132" t="e">
            <v>#VALUE!</v>
          </cell>
          <cell r="D132" t="e">
            <v>#VALUE!</v>
          </cell>
          <cell r="E132" t="e">
            <v>#VALUE!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 t="e">
            <v>#VALUE!</v>
          </cell>
          <cell r="K132" t="e">
            <v>#VALUE!</v>
          </cell>
          <cell r="L132" t="e">
            <v>#VALUE!</v>
          </cell>
        </row>
        <row r="133">
          <cell r="A133">
            <v>127</v>
          </cell>
          <cell r="B133" t="str">
            <v>127</v>
          </cell>
          <cell r="C133" t="e">
            <v>#VALUE!</v>
          </cell>
          <cell r="D133" t="e">
            <v>#VALUE!</v>
          </cell>
          <cell r="E133" t="e">
            <v>#VALUE!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 t="e">
            <v>#VALUE!</v>
          </cell>
          <cell r="K133" t="e">
            <v>#VALUE!</v>
          </cell>
          <cell r="L133" t="e">
            <v>#VALUE!</v>
          </cell>
        </row>
        <row r="134">
          <cell r="A134">
            <v>128</v>
          </cell>
          <cell r="B134" t="str">
            <v>128</v>
          </cell>
          <cell r="C134" t="e">
            <v>#VALUE!</v>
          </cell>
          <cell r="D134" t="e">
            <v>#VALUE!</v>
          </cell>
          <cell r="E134" t="e">
            <v>#VALUE!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 t="e">
            <v>#VALUE!</v>
          </cell>
          <cell r="K134" t="e">
            <v>#VALUE!</v>
          </cell>
          <cell r="L134" t="e">
            <v>#VALUE!</v>
          </cell>
        </row>
        <row r="135">
          <cell r="A135">
            <v>129</v>
          </cell>
          <cell r="B135" t="str">
            <v>129</v>
          </cell>
          <cell r="C135" t="e">
            <v>#VALUE!</v>
          </cell>
          <cell r="D135" t="e">
            <v>#VALUE!</v>
          </cell>
          <cell r="E135" t="e">
            <v>#VALUE!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 t="e">
            <v>#VALUE!</v>
          </cell>
          <cell r="K135" t="e">
            <v>#VALUE!</v>
          </cell>
          <cell r="L135" t="e">
            <v>#VALUE!</v>
          </cell>
        </row>
        <row r="136">
          <cell r="A136">
            <v>130</v>
          </cell>
          <cell r="B136" t="str">
            <v>130</v>
          </cell>
          <cell r="C136" t="e">
            <v>#VALUE!</v>
          </cell>
          <cell r="D136" t="e">
            <v>#VALUE!</v>
          </cell>
          <cell r="E136" t="e">
            <v>#VALUE!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 t="e">
            <v>#VALUE!</v>
          </cell>
          <cell r="K136" t="e">
            <v>#VALUE!</v>
          </cell>
          <cell r="L136" t="e">
            <v>#VALUE!</v>
          </cell>
        </row>
        <row r="137">
          <cell r="A137">
            <v>131</v>
          </cell>
          <cell r="B137" t="str">
            <v>131</v>
          </cell>
          <cell r="C137" t="e">
            <v>#VALUE!</v>
          </cell>
          <cell r="D137" t="e">
            <v>#VALUE!</v>
          </cell>
          <cell r="E137" t="e">
            <v>#VALUE!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 t="e">
            <v>#VALUE!</v>
          </cell>
          <cell r="K137" t="e">
            <v>#VALUE!</v>
          </cell>
          <cell r="L137" t="e">
            <v>#VALUE!</v>
          </cell>
        </row>
        <row r="138">
          <cell r="A138">
            <v>132</v>
          </cell>
          <cell r="B138" t="str">
            <v>132</v>
          </cell>
          <cell r="C138" t="e">
            <v>#VALUE!</v>
          </cell>
          <cell r="D138" t="e">
            <v>#VALUE!</v>
          </cell>
          <cell r="E138" t="e">
            <v>#VALUE!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 t="e">
            <v>#VALUE!</v>
          </cell>
          <cell r="K138" t="e">
            <v>#VALUE!</v>
          </cell>
          <cell r="L138" t="e">
            <v>#VALUE!</v>
          </cell>
        </row>
        <row r="139">
          <cell r="A139">
            <v>133</v>
          </cell>
          <cell r="B139" t="str">
            <v>133</v>
          </cell>
          <cell r="C139" t="e">
            <v>#VALUE!</v>
          </cell>
          <cell r="D139" t="e">
            <v>#VALUE!</v>
          </cell>
          <cell r="E139" t="e">
            <v>#VALUE!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 t="e">
            <v>#VALUE!</v>
          </cell>
          <cell r="K139" t="e">
            <v>#VALUE!</v>
          </cell>
          <cell r="L139" t="e">
            <v>#VALUE!</v>
          </cell>
        </row>
        <row r="140">
          <cell r="A140">
            <v>134</v>
          </cell>
          <cell r="B140" t="str">
            <v>134</v>
          </cell>
          <cell r="C140" t="e">
            <v>#VALUE!</v>
          </cell>
          <cell r="D140" t="e">
            <v>#VALUE!</v>
          </cell>
          <cell r="E140" t="e">
            <v>#VALUE!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 t="e">
            <v>#VALUE!</v>
          </cell>
          <cell r="K140" t="e">
            <v>#VALUE!</v>
          </cell>
          <cell r="L140" t="e">
            <v>#VALUE!</v>
          </cell>
        </row>
        <row r="141">
          <cell r="A141">
            <v>135</v>
          </cell>
          <cell r="B141" t="str">
            <v>135</v>
          </cell>
          <cell r="C141" t="e">
            <v>#VALUE!</v>
          </cell>
          <cell r="D141" t="e">
            <v>#VALUE!</v>
          </cell>
          <cell r="E141" t="e">
            <v>#VALUE!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 t="e">
            <v>#VALUE!</v>
          </cell>
          <cell r="K141" t="e">
            <v>#VALUE!</v>
          </cell>
          <cell r="L141" t="e">
            <v>#VALUE!</v>
          </cell>
        </row>
        <row r="142">
          <cell r="A142">
            <v>136</v>
          </cell>
          <cell r="B142" t="str">
            <v>136</v>
          </cell>
          <cell r="C142" t="e">
            <v>#VALUE!</v>
          </cell>
          <cell r="D142" t="e">
            <v>#VALUE!</v>
          </cell>
          <cell r="E142" t="e">
            <v>#VALUE!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 t="e">
            <v>#VALUE!</v>
          </cell>
          <cell r="K142" t="e">
            <v>#VALUE!</v>
          </cell>
          <cell r="L142" t="e">
            <v>#VALUE!</v>
          </cell>
        </row>
        <row r="143">
          <cell r="A143">
            <v>137</v>
          </cell>
          <cell r="B143" t="str">
            <v>137</v>
          </cell>
          <cell r="C143" t="e">
            <v>#VALUE!</v>
          </cell>
          <cell r="D143" t="e">
            <v>#VALUE!</v>
          </cell>
          <cell r="E143" t="e">
            <v>#VALUE!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 t="e">
            <v>#VALUE!</v>
          </cell>
          <cell r="K143" t="e">
            <v>#VALUE!</v>
          </cell>
          <cell r="L143" t="e">
            <v>#VALUE!</v>
          </cell>
        </row>
        <row r="144">
          <cell r="A144">
            <v>138</v>
          </cell>
          <cell r="B144" t="str">
            <v>138</v>
          </cell>
          <cell r="C144" t="e">
            <v>#VALUE!</v>
          </cell>
          <cell r="D144" t="e">
            <v>#VALUE!</v>
          </cell>
          <cell r="E144" t="e">
            <v>#VALUE!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 t="e">
            <v>#VALUE!</v>
          </cell>
          <cell r="K144" t="e">
            <v>#VALUE!</v>
          </cell>
          <cell r="L144" t="e">
            <v>#VALUE!</v>
          </cell>
        </row>
        <row r="145">
          <cell r="A145">
            <v>139</v>
          </cell>
          <cell r="B145" t="str">
            <v>139</v>
          </cell>
          <cell r="C145" t="e">
            <v>#VALUE!</v>
          </cell>
          <cell r="D145" t="e">
            <v>#VALUE!</v>
          </cell>
          <cell r="E145" t="e">
            <v>#VALUE!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 t="e">
            <v>#VALUE!</v>
          </cell>
          <cell r="K145" t="e">
            <v>#VALUE!</v>
          </cell>
          <cell r="L145" t="e">
            <v>#VALUE!</v>
          </cell>
        </row>
        <row r="146">
          <cell r="A146">
            <v>140</v>
          </cell>
          <cell r="B146" t="str">
            <v>140</v>
          </cell>
          <cell r="C146" t="e">
            <v>#VALUE!</v>
          </cell>
          <cell r="D146" t="e">
            <v>#VALUE!</v>
          </cell>
          <cell r="E146" t="e">
            <v>#VALUE!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 t="e">
            <v>#VALUE!</v>
          </cell>
          <cell r="K146" t="e">
            <v>#VALUE!</v>
          </cell>
          <cell r="L146" t="e">
            <v>#VALUE!</v>
          </cell>
        </row>
        <row r="147">
          <cell r="A147">
            <v>141</v>
          </cell>
          <cell r="B147" t="str">
            <v>141</v>
          </cell>
          <cell r="C147" t="e">
            <v>#VALUE!</v>
          </cell>
          <cell r="D147" t="e">
            <v>#VALUE!</v>
          </cell>
          <cell r="E147" t="e">
            <v>#VALUE!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 t="e">
            <v>#VALUE!</v>
          </cell>
          <cell r="K147" t="e">
            <v>#VALUE!</v>
          </cell>
          <cell r="L147" t="e">
            <v>#VALUE!</v>
          </cell>
        </row>
        <row r="148">
          <cell r="A148">
            <v>142</v>
          </cell>
          <cell r="B148" t="str">
            <v>142</v>
          </cell>
          <cell r="C148" t="e">
            <v>#VALUE!</v>
          </cell>
          <cell r="D148" t="e">
            <v>#VALUE!</v>
          </cell>
          <cell r="E148" t="e">
            <v>#VALUE!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 t="e">
            <v>#VALUE!</v>
          </cell>
          <cell r="K148" t="e">
            <v>#VALUE!</v>
          </cell>
          <cell r="L148" t="e">
            <v>#VALUE!</v>
          </cell>
        </row>
        <row r="149">
          <cell r="A149">
            <v>143</v>
          </cell>
          <cell r="B149" t="str">
            <v>143</v>
          </cell>
          <cell r="C149" t="e">
            <v>#VALUE!</v>
          </cell>
          <cell r="D149" t="e">
            <v>#VALUE!</v>
          </cell>
          <cell r="E149" t="e">
            <v>#VALUE!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 t="e">
            <v>#VALUE!</v>
          </cell>
          <cell r="K149" t="e">
            <v>#VALUE!</v>
          </cell>
          <cell r="L149" t="e">
            <v>#VALUE!</v>
          </cell>
        </row>
        <row r="150">
          <cell r="A150">
            <v>144</v>
          </cell>
          <cell r="B150" t="str">
            <v>144</v>
          </cell>
          <cell r="C150" t="e">
            <v>#VALUE!</v>
          </cell>
          <cell r="D150" t="e">
            <v>#VALUE!</v>
          </cell>
          <cell r="E150" t="e">
            <v>#VALUE!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 t="e">
            <v>#VALUE!</v>
          </cell>
          <cell r="K150" t="e">
            <v>#VALUE!</v>
          </cell>
          <cell r="L150" t="e">
            <v>#VALUE!</v>
          </cell>
        </row>
        <row r="151">
          <cell r="A151">
            <v>145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A152">
            <v>146</v>
          </cell>
          <cell r="B152">
            <v>0</v>
          </cell>
          <cell r="C152" t="str">
            <v>Главный судья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 t="str">
            <v>???????????????</v>
          </cell>
        </row>
        <row r="153">
          <cell r="A153">
            <v>147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</row>
        <row r="154">
          <cell r="A154">
            <v>148</v>
          </cell>
          <cell r="B154">
            <v>0</v>
          </cell>
          <cell r="C154" t="str">
            <v>Главный секретарь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 t="str">
            <v>???????????????</v>
          </cell>
        </row>
        <row r="155">
          <cell r="A155">
            <v>149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A156">
            <v>150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A157">
            <v>151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A158">
            <v>152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A159">
            <v>153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A160">
            <v>154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>
            <v>155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A162">
            <v>156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A163">
            <v>157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>
            <v>158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A165">
            <v>159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A166">
            <v>160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>
            <v>161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>
            <v>162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>
            <v>163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A170">
            <v>164</v>
          </cell>
          <cell r="B170" t="str">
            <v>ПЕРВЕНСТВО Г. МОСКВЫ ПО НАСТОЛЬНОМУ ТЕННИСУ СРЕДИ ДЮСШ И СДЮШОР 2018 ГОДА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A171">
            <v>165</v>
          </cell>
          <cell r="B171" t="str">
            <v>27 - 28 января 2018 года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 t="str">
            <v>СК "Чертаново"</v>
          </cell>
          <cell r="J171">
            <v>0</v>
          </cell>
          <cell r="K171">
            <v>0</v>
          </cell>
          <cell r="L171">
            <v>0</v>
          </cell>
        </row>
        <row r="172">
          <cell r="A172">
            <v>166</v>
          </cell>
          <cell r="B172" t="str">
            <v>С П И С О К    У Ч А С Т Н И К О В    Л И Ч Н Ы Х   С О Р Е В Н О В А Н И Й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A173">
            <v>167</v>
          </cell>
          <cell r="B173" t="str">
            <v>ДЕВУШКИ 2000 - 2002 г.р.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A174">
            <v>168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A175">
            <v>169</v>
          </cell>
          <cell r="B175" t="str">
            <v>№</v>
          </cell>
          <cell r="C175" t="str">
            <v>Фамилия, Имя</v>
          </cell>
          <cell r="D175" t="str">
            <v>Дата рождения</v>
          </cell>
          <cell r="E175" t="str">
            <v>Рейтинг</v>
          </cell>
          <cell r="F175" t="str">
            <v>Организация</v>
          </cell>
          <cell r="G175">
            <v>0</v>
          </cell>
          <cell r="H175" t="str">
            <v>Тренер</v>
          </cell>
          <cell r="J175">
            <v>0</v>
          </cell>
          <cell r="K175">
            <v>0</v>
          </cell>
          <cell r="L175">
            <v>0</v>
          </cell>
        </row>
        <row r="176">
          <cell r="A176">
            <v>170</v>
          </cell>
          <cell r="B176" t="str">
            <v>1</v>
          </cell>
          <cell r="C176" t="e">
            <v>#VALUE!</v>
          </cell>
          <cell r="D176" t="e">
            <v>#VALUE!</v>
          </cell>
          <cell r="E176" t="e">
            <v>#VALUE!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 t="e">
            <v>#VALUE!</v>
          </cell>
          <cell r="K176" t="e">
            <v>#VALUE!</v>
          </cell>
          <cell r="L176" t="e">
            <v>#VALUE!</v>
          </cell>
        </row>
        <row r="177">
          <cell r="A177">
            <v>171</v>
          </cell>
          <cell r="B177" t="str">
            <v>2</v>
          </cell>
          <cell r="C177" t="e">
            <v>#VALUE!</v>
          </cell>
          <cell r="D177" t="e">
            <v>#VALUE!</v>
          </cell>
          <cell r="E177" t="e">
            <v>#VALUE!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 t="e">
            <v>#VALUE!</v>
          </cell>
          <cell r="K177" t="e">
            <v>#VALUE!</v>
          </cell>
          <cell r="L177" t="e">
            <v>#VALUE!</v>
          </cell>
        </row>
        <row r="178">
          <cell r="A178">
            <v>172</v>
          </cell>
          <cell r="B178" t="str">
            <v>3</v>
          </cell>
          <cell r="C178" t="e">
            <v>#VALUE!</v>
          </cell>
          <cell r="D178" t="e">
            <v>#VALUE!</v>
          </cell>
          <cell r="E178" t="e">
            <v>#VALUE!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 t="e">
            <v>#VALUE!</v>
          </cell>
          <cell r="K178" t="e">
            <v>#VALUE!</v>
          </cell>
          <cell r="L178" t="e">
            <v>#VALUE!</v>
          </cell>
        </row>
        <row r="179">
          <cell r="A179">
            <v>173</v>
          </cell>
          <cell r="B179" t="str">
            <v>4</v>
          </cell>
          <cell r="C179" t="e">
            <v>#VALUE!</v>
          </cell>
          <cell r="D179" t="e">
            <v>#VALUE!</v>
          </cell>
          <cell r="E179" t="e">
            <v>#VALUE!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 t="e">
            <v>#VALUE!</v>
          </cell>
          <cell r="K179" t="e">
            <v>#VALUE!</v>
          </cell>
          <cell r="L179" t="e">
            <v>#VALUE!</v>
          </cell>
        </row>
        <row r="180">
          <cell r="A180">
            <v>174</v>
          </cell>
          <cell r="B180" t="str">
            <v>5</v>
          </cell>
          <cell r="C180" t="e">
            <v>#VALUE!</v>
          </cell>
          <cell r="D180" t="e">
            <v>#VALUE!</v>
          </cell>
          <cell r="E180" t="e">
            <v>#VALUE!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 t="e">
            <v>#VALUE!</v>
          </cell>
          <cell r="K180" t="e">
            <v>#VALUE!</v>
          </cell>
          <cell r="L180" t="e">
            <v>#VALUE!</v>
          </cell>
        </row>
        <row r="181">
          <cell r="A181">
            <v>175</v>
          </cell>
          <cell r="B181" t="str">
            <v>6</v>
          </cell>
          <cell r="C181" t="e">
            <v>#VALUE!</v>
          </cell>
          <cell r="D181" t="e">
            <v>#VALUE!</v>
          </cell>
          <cell r="E181" t="e">
            <v>#VALUE!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 t="e">
            <v>#VALUE!</v>
          </cell>
          <cell r="K181" t="e">
            <v>#VALUE!</v>
          </cell>
          <cell r="L181" t="e">
            <v>#VALUE!</v>
          </cell>
        </row>
        <row r="182">
          <cell r="A182">
            <v>176</v>
          </cell>
          <cell r="B182" t="str">
            <v>7</v>
          </cell>
          <cell r="C182" t="e">
            <v>#VALUE!</v>
          </cell>
          <cell r="D182" t="e">
            <v>#VALUE!</v>
          </cell>
          <cell r="E182" t="e">
            <v>#VALUE!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 t="e">
            <v>#VALUE!</v>
          </cell>
          <cell r="K182" t="e">
            <v>#VALUE!</v>
          </cell>
          <cell r="L182" t="e">
            <v>#VALUE!</v>
          </cell>
        </row>
        <row r="183">
          <cell r="A183">
            <v>177</v>
          </cell>
          <cell r="B183" t="str">
            <v>8</v>
          </cell>
          <cell r="C183" t="e">
            <v>#VALUE!</v>
          </cell>
          <cell r="D183" t="e">
            <v>#VALUE!</v>
          </cell>
          <cell r="E183" t="e">
            <v>#VALUE!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 t="e">
            <v>#VALUE!</v>
          </cell>
          <cell r="K183" t="e">
            <v>#VALUE!</v>
          </cell>
          <cell r="L183" t="e">
            <v>#VALUE!</v>
          </cell>
        </row>
        <row r="184">
          <cell r="A184">
            <v>178</v>
          </cell>
          <cell r="B184" t="str">
            <v>9</v>
          </cell>
          <cell r="C184" t="e">
            <v>#VALUE!</v>
          </cell>
          <cell r="D184" t="e">
            <v>#VALUE!</v>
          </cell>
          <cell r="E184" t="e">
            <v>#VALUE!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 t="e">
            <v>#VALUE!</v>
          </cell>
          <cell r="K184" t="e">
            <v>#VALUE!</v>
          </cell>
          <cell r="L184" t="e">
            <v>#VALUE!</v>
          </cell>
        </row>
        <row r="185">
          <cell r="A185">
            <v>179</v>
          </cell>
          <cell r="B185" t="str">
            <v>10</v>
          </cell>
          <cell r="C185" t="e">
            <v>#VALUE!</v>
          </cell>
          <cell r="D185" t="e">
            <v>#VALUE!</v>
          </cell>
          <cell r="E185" t="e">
            <v>#VALUE!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 t="e">
            <v>#VALUE!</v>
          </cell>
          <cell r="K185" t="e">
            <v>#VALUE!</v>
          </cell>
          <cell r="L185" t="e">
            <v>#VALUE!</v>
          </cell>
        </row>
        <row r="186">
          <cell r="A186">
            <v>180</v>
          </cell>
          <cell r="B186" t="str">
            <v>11</v>
          </cell>
          <cell r="C186" t="e">
            <v>#VALUE!</v>
          </cell>
          <cell r="D186" t="e">
            <v>#VALUE!</v>
          </cell>
          <cell r="E186" t="e">
            <v>#VALUE!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 t="e">
            <v>#VALUE!</v>
          </cell>
          <cell r="K186" t="e">
            <v>#VALUE!</v>
          </cell>
          <cell r="L186" t="e">
            <v>#VALUE!</v>
          </cell>
        </row>
        <row r="187">
          <cell r="A187">
            <v>181</v>
          </cell>
          <cell r="B187" t="str">
            <v>12</v>
          </cell>
          <cell r="C187" t="e">
            <v>#VALUE!</v>
          </cell>
          <cell r="D187" t="e">
            <v>#VALUE!</v>
          </cell>
          <cell r="E187" t="e">
            <v>#VALUE!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 t="e">
            <v>#VALUE!</v>
          </cell>
          <cell r="K187" t="e">
            <v>#VALUE!</v>
          </cell>
          <cell r="L187" t="e">
            <v>#VALUE!</v>
          </cell>
        </row>
        <row r="188">
          <cell r="A188">
            <v>182</v>
          </cell>
          <cell r="B188" t="str">
            <v>13</v>
          </cell>
          <cell r="C188" t="e">
            <v>#VALUE!</v>
          </cell>
          <cell r="D188" t="e">
            <v>#VALUE!</v>
          </cell>
          <cell r="E188" t="e">
            <v>#VALUE!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 t="e">
            <v>#VALUE!</v>
          </cell>
          <cell r="K188" t="e">
            <v>#VALUE!</v>
          </cell>
          <cell r="L188" t="e">
            <v>#VALUE!</v>
          </cell>
        </row>
        <row r="189">
          <cell r="A189">
            <v>183</v>
          </cell>
          <cell r="B189" t="str">
            <v>14</v>
          </cell>
          <cell r="C189" t="e">
            <v>#VALUE!</v>
          </cell>
          <cell r="D189" t="e">
            <v>#VALUE!</v>
          </cell>
          <cell r="E189" t="e">
            <v>#VALUE!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 t="e">
            <v>#VALUE!</v>
          </cell>
          <cell r="K189" t="e">
            <v>#VALUE!</v>
          </cell>
          <cell r="L189" t="e">
            <v>#VALUE!</v>
          </cell>
        </row>
        <row r="190">
          <cell r="A190">
            <v>184</v>
          </cell>
          <cell r="B190" t="str">
            <v>15</v>
          </cell>
          <cell r="C190" t="e">
            <v>#VALUE!</v>
          </cell>
          <cell r="D190" t="e">
            <v>#VALUE!</v>
          </cell>
          <cell r="E190" t="e">
            <v>#VALUE!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 t="e">
            <v>#VALUE!</v>
          </cell>
          <cell r="K190" t="e">
            <v>#VALUE!</v>
          </cell>
          <cell r="L190" t="e">
            <v>#VALUE!</v>
          </cell>
        </row>
        <row r="191">
          <cell r="A191">
            <v>185</v>
          </cell>
          <cell r="B191" t="str">
            <v>16</v>
          </cell>
          <cell r="C191" t="e">
            <v>#VALUE!</v>
          </cell>
          <cell r="D191" t="e">
            <v>#VALUE!</v>
          </cell>
          <cell r="E191" t="e">
            <v>#VALUE!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 t="e">
            <v>#VALUE!</v>
          </cell>
          <cell r="K191" t="e">
            <v>#VALUE!</v>
          </cell>
          <cell r="L191" t="e">
            <v>#VALUE!</v>
          </cell>
        </row>
        <row r="192">
          <cell r="A192">
            <v>186</v>
          </cell>
          <cell r="B192" t="str">
            <v>17</v>
          </cell>
          <cell r="C192" t="e">
            <v>#VALUE!</v>
          </cell>
          <cell r="D192" t="e">
            <v>#VALUE!</v>
          </cell>
          <cell r="E192" t="e">
            <v>#VALUE!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 t="e">
            <v>#VALUE!</v>
          </cell>
          <cell r="K192" t="e">
            <v>#VALUE!</v>
          </cell>
          <cell r="L192" t="e">
            <v>#VALUE!</v>
          </cell>
        </row>
        <row r="193">
          <cell r="A193">
            <v>187</v>
          </cell>
          <cell r="B193" t="str">
            <v>18</v>
          </cell>
          <cell r="C193" t="e">
            <v>#VALUE!</v>
          </cell>
          <cell r="D193" t="e">
            <v>#VALUE!</v>
          </cell>
          <cell r="E193" t="e">
            <v>#VALUE!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 t="e">
            <v>#VALUE!</v>
          </cell>
          <cell r="K193" t="e">
            <v>#VALUE!</v>
          </cell>
          <cell r="L193" t="e">
            <v>#VALUE!</v>
          </cell>
        </row>
        <row r="194">
          <cell r="A194">
            <v>188</v>
          </cell>
          <cell r="B194" t="str">
            <v>19</v>
          </cell>
          <cell r="C194" t="e">
            <v>#VALUE!</v>
          </cell>
          <cell r="D194" t="e">
            <v>#VALUE!</v>
          </cell>
          <cell r="E194" t="e">
            <v>#VALUE!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 t="e">
            <v>#VALUE!</v>
          </cell>
          <cell r="K194" t="e">
            <v>#VALUE!</v>
          </cell>
          <cell r="L194" t="e">
            <v>#VALUE!</v>
          </cell>
        </row>
        <row r="195">
          <cell r="A195">
            <v>189</v>
          </cell>
          <cell r="B195" t="str">
            <v>20</v>
          </cell>
          <cell r="C195" t="e">
            <v>#VALUE!</v>
          </cell>
          <cell r="D195" t="e">
            <v>#VALUE!</v>
          </cell>
          <cell r="E195" t="e">
            <v>#VALUE!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 t="e">
            <v>#VALUE!</v>
          </cell>
          <cell r="K195" t="e">
            <v>#VALUE!</v>
          </cell>
          <cell r="L195" t="e">
            <v>#VALUE!</v>
          </cell>
        </row>
        <row r="196">
          <cell r="A196">
            <v>190</v>
          </cell>
          <cell r="B196" t="str">
            <v>21</v>
          </cell>
          <cell r="C196" t="e">
            <v>#VALUE!</v>
          </cell>
          <cell r="D196" t="e">
            <v>#VALUE!</v>
          </cell>
          <cell r="E196" t="e">
            <v>#VALUE!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 t="e">
            <v>#VALUE!</v>
          </cell>
          <cell r="K196" t="e">
            <v>#VALUE!</v>
          </cell>
          <cell r="L196" t="e">
            <v>#VALUE!</v>
          </cell>
        </row>
        <row r="197">
          <cell r="A197">
            <v>191</v>
          </cell>
          <cell r="B197" t="str">
            <v>22</v>
          </cell>
          <cell r="C197" t="e">
            <v>#VALUE!</v>
          </cell>
          <cell r="D197" t="e">
            <v>#VALUE!</v>
          </cell>
          <cell r="E197" t="e">
            <v>#VALUE!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 t="e">
            <v>#VALUE!</v>
          </cell>
          <cell r="K197" t="e">
            <v>#VALUE!</v>
          </cell>
          <cell r="L197" t="e">
            <v>#VALUE!</v>
          </cell>
        </row>
        <row r="198">
          <cell r="A198">
            <v>192</v>
          </cell>
          <cell r="B198" t="str">
            <v>23</v>
          </cell>
          <cell r="C198" t="e">
            <v>#VALUE!</v>
          </cell>
          <cell r="D198" t="e">
            <v>#VALUE!</v>
          </cell>
          <cell r="E198" t="e">
            <v>#VALUE!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 t="e">
            <v>#VALUE!</v>
          </cell>
          <cell r="K198" t="e">
            <v>#VALUE!</v>
          </cell>
          <cell r="L198" t="e">
            <v>#VALUE!</v>
          </cell>
        </row>
        <row r="199">
          <cell r="A199">
            <v>193</v>
          </cell>
          <cell r="B199" t="str">
            <v>24</v>
          </cell>
          <cell r="C199" t="e">
            <v>#VALUE!</v>
          </cell>
          <cell r="D199" t="e">
            <v>#VALUE!</v>
          </cell>
          <cell r="E199" t="e">
            <v>#VALUE!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 t="e">
            <v>#VALUE!</v>
          </cell>
          <cell r="K199" t="e">
            <v>#VALUE!</v>
          </cell>
          <cell r="L199" t="e">
            <v>#VALUE!</v>
          </cell>
        </row>
        <row r="200">
          <cell r="A200">
            <v>194</v>
          </cell>
          <cell r="B200" t="str">
            <v>25</v>
          </cell>
          <cell r="C200" t="e">
            <v>#VALUE!</v>
          </cell>
          <cell r="D200" t="e">
            <v>#VALUE!</v>
          </cell>
          <cell r="E200" t="e">
            <v>#VALUE!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 t="e">
            <v>#VALUE!</v>
          </cell>
          <cell r="K200" t="e">
            <v>#VALUE!</v>
          </cell>
          <cell r="L200" t="e">
            <v>#VALUE!</v>
          </cell>
        </row>
        <row r="201">
          <cell r="A201">
            <v>195</v>
          </cell>
          <cell r="B201" t="str">
            <v>26</v>
          </cell>
          <cell r="C201" t="e">
            <v>#VALUE!</v>
          </cell>
          <cell r="D201" t="e">
            <v>#VALUE!</v>
          </cell>
          <cell r="E201" t="e">
            <v>#VALUE!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 t="e">
            <v>#VALUE!</v>
          </cell>
          <cell r="K201" t="e">
            <v>#VALUE!</v>
          </cell>
          <cell r="L201" t="e">
            <v>#VALUE!</v>
          </cell>
        </row>
        <row r="202">
          <cell r="A202">
            <v>196</v>
          </cell>
          <cell r="B202" t="str">
            <v>27</v>
          </cell>
          <cell r="C202" t="e">
            <v>#VALUE!</v>
          </cell>
          <cell r="D202" t="e">
            <v>#VALUE!</v>
          </cell>
          <cell r="E202" t="e">
            <v>#VALUE!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 t="e">
            <v>#VALUE!</v>
          </cell>
          <cell r="K202" t="e">
            <v>#VALUE!</v>
          </cell>
          <cell r="L202" t="e">
            <v>#VALUE!</v>
          </cell>
        </row>
        <row r="203">
          <cell r="A203">
            <v>197</v>
          </cell>
          <cell r="B203" t="str">
            <v>28</v>
          </cell>
          <cell r="C203" t="e">
            <v>#VALUE!</v>
          </cell>
          <cell r="D203" t="e">
            <v>#VALUE!</v>
          </cell>
          <cell r="E203" t="e">
            <v>#VALUE!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 t="e">
            <v>#VALUE!</v>
          </cell>
          <cell r="K203" t="e">
            <v>#VALUE!</v>
          </cell>
          <cell r="L203" t="e">
            <v>#VALUE!</v>
          </cell>
        </row>
        <row r="204">
          <cell r="A204">
            <v>198</v>
          </cell>
          <cell r="B204" t="str">
            <v>29</v>
          </cell>
          <cell r="C204" t="e">
            <v>#VALUE!</v>
          </cell>
          <cell r="D204" t="e">
            <v>#VALUE!</v>
          </cell>
          <cell r="E204" t="e">
            <v>#VALUE!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 t="e">
            <v>#VALUE!</v>
          </cell>
          <cell r="K204" t="e">
            <v>#VALUE!</v>
          </cell>
          <cell r="L204" t="e">
            <v>#VALUE!</v>
          </cell>
        </row>
        <row r="205">
          <cell r="A205">
            <v>199</v>
          </cell>
          <cell r="B205" t="str">
            <v>30</v>
          </cell>
          <cell r="C205" t="e">
            <v>#VALUE!</v>
          </cell>
          <cell r="D205" t="e">
            <v>#VALUE!</v>
          </cell>
          <cell r="E205" t="e">
            <v>#VALUE!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 t="e">
            <v>#VALUE!</v>
          </cell>
          <cell r="K205" t="e">
            <v>#VALUE!</v>
          </cell>
          <cell r="L205" t="e">
            <v>#VALUE!</v>
          </cell>
        </row>
        <row r="206">
          <cell r="A206">
            <v>200</v>
          </cell>
          <cell r="B206" t="str">
            <v>31</v>
          </cell>
          <cell r="C206" t="e">
            <v>#VALUE!</v>
          </cell>
          <cell r="D206" t="e">
            <v>#VALUE!</v>
          </cell>
          <cell r="E206" t="e">
            <v>#VALUE!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 t="e">
            <v>#VALUE!</v>
          </cell>
          <cell r="K206" t="e">
            <v>#VALUE!</v>
          </cell>
          <cell r="L206" t="e">
            <v>#VALUE!</v>
          </cell>
        </row>
        <row r="207">
          <cell r="A207">
            <v>201</v>
          </cell>
          <cell r="B207" t="str">
            <v>32</v>
          </cell>
          <cell r="C207" t="e">
            <v>#VALUE!</v>
          </cell>
          <cell r="D207" t="e">
            <v>#VALUE!</v>
          </cell>
          <cell r="E207" t="e">
            <v>#VALUE!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 t="e">
            <v>#VALUE!</v>
          </cell>
          <cell r="K207" t="e">
            <v>#VALUE!</v>
          </cell>
          <cell r="L207" t="e">
            <v>#VALUE!</v>
          </cell>
        </row>
        <row r="208">
          <cell r="A208">
            <v>202</v>
          </cell>
          <cell r="B208" t="str">
            <v>33</v>
          </cell>
          <cell r="C208" t="e">
            <v>#VALUE!</v>
          </cell>
          <cell r="D208" t="e">
            <v>#VALUE!</v>
          </cell>
          <cell r="E208" t="e">
            <v>#VALUE!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 t="e">
            <v>#VALUE!</v>
          </cell>
          <cell r="K208" t="e">
            <v>#VALUE!</v>
          </cell>
          <cell r="L208" t="e">
            <v>#VALUE!</v>
          </cell>
        </row>
        <row r="209">
          <cell r="A209">
            <v>203</v>
          </cell>
          <cell r="B209" t="str">
            <v>34</v>
          </cell>
          <cell r="C209" t="e">
            <v>#VALUE!</v>
          </cell>
          <cell r="D209" t="e">
            <v>#VALUE!</v>
          </cell>
          <cell r="E209" t="e">
            <v>#VALUE!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 t="e">
            <v>#VALUE!</v>
          </cell>
          <cell r="K209" t="e">
            <v>#VALUE!</v>
          </cell>
          <cell r="L209" t="e">
            <v>#VALUE!</v>
          </cell>
        </row>
        <row r="210">
          <cell r="A210">
            <v>204</v>
          </cell>
          <cell r="B210" t="str">
            <v>35</v>
          </cell>
          <cell r="C210" t="e">
            <v>#VALUE!</v>
          </cell>
          <cell r="D210" t="e">
            <v>#VALUE!</v>
          </cell>
          <cell r="E210" t="e">
            <v>#VALUE!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 t="e">
            <v>#VALUE!</v>
          </cell>
          <cell r="K210" t="e">
            <v>#VALUE!</v>
          </cell>
          <cell r="L210" t="e">
            <v>#VALUE!</v>
          </cell>
        </row>
        <row r="211">
          <cell r="A211">
            <v>205</v>
          </cell>
          <cell r="B211" t="str">
            <v>36</v>
          </cell>
          <cell r="C211" t="e">
            <v>#VALUE!</v>
          </cell>
          <cell r="D211" t="e">
            <v>#VALUE!</v>
          </cell>
          <cell r="E211" t="e">
            <v>#VALUE!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 t="e">
            <v>#VALUE!</v>
          </cell>
          <cell r="K211" t="e">
            <v>#VALUE!</v>
          </cell>
          <cell r="L211" t="e">
            <v>#VALUE!</v>
          </cell>
        </row>
        <row r="212">
          <cell r="A212">
            <v>206</v>
          </cell>
          <cell r="B212" t="str">
            <v>37</v>
          </cell>
          <cell r="C212" t="e">
            <v>#VALUE!</v>
          </cell>
          <cell r="D212" t="e">
            <v>#VALUE!</v>
          </cell>
          <cell r="E212" t="e">
            <v>#VALUE!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 t="e">
            <v>#VALUE!</v>
          </cell>
          <cell r="K212" t="e">
            <v>#VALUE!</v>
          </cell>
          <cell r="L212" t="e">
            <v>#VALUE!</v>
          </cell>
        </row>
        <row r="213">
          <cell r="A213">
            <v>207</v>
          </cell>
          <cell r="B213" t="str">
            <v>38</v>
          </cell>
          <cell r="C213" t="e">
            <v>#VALUE!</v>
          </cell>
          <cell r="D213" t="e">
            <v>#VALUE!</v>
          </cell>
          <cell r="E213" t="e">
            <v>#VALUE!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 t="e">
            <v>#VALUE!</v>
          </cell>
          <cell r="K213" t="e">
            <v>#VALUE!</v>
          </cell>
          <cell r="L213" t="e">
            <v>#VALUE!</v>
          </cell>
        </row>
        <row r="214">
          <cell r="A214">
            <v>208</v>
          </cell>
          <cell r="B214" t="str">
            <v>39</v>
          </cell>
          <cell r="C214" t="e">
            <v>#VALUE!</v>
          </cell>
          <cell r="D214" t="e">
            <v>#VALUE!</v>
          </cell>
          <cell r="E214" t="e">
            <v>#VALUE!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 t="e">
            <v>#VALUE!</v>
          </cell>
          <cell r="K214" t="e">
            <v>#VALUE!</v>
          </cell>
          <cell r="L214" t="e">
            <v>#VALUE!</v>
          </cell>
        </row>
        <row r="215">
          <cell r="A215">
            <v>209</v>
          </cell>
          <cell r="B215" t="str">
            <v>40</v>
          </cell>
          <cell r="C215" t="e">
            <v>#VALUE!</v>
          </cell>
          <cell r="D215" t="e">
            <v>#VALUE!</v>
          </cell>
          <cell r="E215" t="e">
            <v>#VALUE!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 t="e">
            <v>#VALUE!</v>
          </cell>
          <cell r="K215" t="e">
            <v>#VALUE!</v>
          </cell>
          <cell r="L215" t="e">
            <v>#VALUE!</v>
          </cell>
        </row>
        <row r="216">
          <cell r="A216">
            <v>210</v>
          </cell>
          <cell r="B216" t="str">
            <v>41</v>
          </cell>
          <cell r="C216" t="e">
            <v>#VALUE!</v>
          </cell>
          <cell r="D216" t="e">
            <v>#VALUE!</v>
          </cell>
          <cell r="E216" t="e">
            <v>#VALUE!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 t="e">
            <v>#VALUE!</v>
          </cell>
          <cell r="K216" t="e">
            <v>#VALUE!</v>
          </cell>
          <cell r="L216" t="e">
            <v>#VALUE!</v>
          </cell>
        </row>
        <row r="217">
          <cell r="A217">
            <v>211</v>
          </cell>
          <cell r="B217" t="str">
            <v>42</v>
          </cell>
          <cell r="C217" t="e">
            <v>#VALUE!</v>
          </cell>
          <cell r="D217" t="e">
            <v>#VALUE!</v>
          </cell>
          <cell r="E217" t="e">
            <v>#VALUE!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 t="e">
            <v>#VALUE!</v>
          </cell>
          <cell r="K217" t="e">
            <v>#VALUE!</v>
          </cell>
          <cell r="L217" t="e">
            <v>#VALUE!</v>
          </cell>
        </row>
        <row r="218">
          <cell r="A218">
            <v>212</v>
          </cell>
          <cell r="B218" t="str">
            <v>43</v>
          </cell>
          <cell r="C218" t="e">
            <v>#VALUE!</v>
          </cell>
          <cell r="D218" t="e">
            <v>#VALUE!</v>
          </cell>
          <cell r="E218" t="e">
            <v>#VALUE!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 t="e">
            <v>#VALUE!</v>
          </cell>
          <cell r="K218" t="e">
            <v>#VALUE!</v>
          </cell>
          <cell r="L218" t="e">
            <v>#VALUE!</v>
          </cell>
        </row>
        <row r="219">
          <cell r="A219">
            <v>213</v>
          </cell>
          <cell r="B219" t="str">
            <v>44</v>
          </cell>
          <cell r="C219" t="e">
            <v>#VALUE!</v>
          </cell>
          <cell r="D219" t="e">
            <v>#VALUE!</v>
          </cell>
          <cell r="E219" t="e">
            <v>#VALUE!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 t="e">
            <v>#VALUE!</v>
          </cell>
          <cell r="K219" t="e">
            <v>#VALUE!</v>
          </cell>
          <cell r="L219" t="e">
            <v>#VALUE!</v>
          </cell>
        </row>
        <row r="220">
          <cell r="A220">
            <v>214</v>
          </cell>
          <cell r="B220" t="str">
            <v>45</v>
          </cell>
          <cell r="C220" t="e">
            <v>#VALUE!</v>
          </cell>
          <cell r="D220" t="e">
            <v>#VALUE!</v>
          </cell>
          <cell r="E220" t="e">
            <v>#VALUE!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 t="e">
            <v>#VALUE!</v>
          </cell>
          <cell r="K220" t="e">
            <v>#VALUE!</v>
          </cell>
          <cell r="L220" t="e">
            <v>#VALUE!</v>
          </cell>
        </row>
        <row r="221">
          <cell r="A221">
            <v>215</v>
          </cell>
          <cell r="B221" t="str">
            <v>46</v>
          </cell>
          <cell r="C221" t="e">
            <v>#VALUE!</v>
          </cell>
          <cell r="D221" t="e">
            <v>#VALUE!</v>
          </cell>
          <cell r="E221" t="e">
            <v>#VALUE!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 t="e">
            <v>#VALUE!</v>
          </cell>
          <cell r="K221" t="e">
            <v>#VALUE!</v>
          </cell>
          <cell r="L221" t="e">
            <v>#VALUE!</v>
          </cell>
        </row>
        <row r="222">
          <cell r="A222">
            <v>216</v>
          </cell>
          <cell r="B222" t="str">
            <v>47</v>
          </cell>
          <cell r="C222" t="e">
            <v>#VALUE!</v>
          </cell>
          <cell r="D222" t="e">
            <v>#VALUE!</v>
          </cell>
          <cell r="E222" t="e">
            <v>#VALUE!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 t="e">
            <v>#VALUE!</v>
          </cell>
          <cell r="K222" t="e">
            <v>#VALUE!</v>
          </cell>
          <cell r="L222" t="e">
            <v>#VALUE!</v>
          </cell>
        </row>
        <row r="223">
          <cell r="A223">
            <v>217</v>
          </cell>
          <cell r="B223" t="str">
            <v>48</v>
          </cell>
          <cell r="C223" t="e">
            <v>#VALUE!</v>
          </cell>
          <cell r="D223" t="e">
            <v>#VALUE!</v>
          </cell>
          <cell r="E223" t="e">
            <v>#VALUE!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 t="e">
            <v>#VALUE!</v>
          </cell>
          <cell r="K223" t="e">
            <v>#VALUE!</v>
          </cell>
          <cell r="L223" t="e">
            <v>#VALUE!</v>
          </cell>
        </row>
        <row r="224">
          <cell r="A224">
            <v>218</v>
          </cell>
          <cell r="B224" t="str">
            <v>49</v>
          </cell>
          <cell r="C224" t="e">
            <v>#VALUE!</v>
          </cell>
          <cell r="D224" t="e">
            <v>#VALUE!</v>
          </cell>
          <cell r="E224" t="e">
            <v>#VALUE!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 t="e">
            <v>#VALUE!</v>
          </cell>
          <cell r="K224" t="e">
            <v>#VALUE!</v>
          </cell>
          <cell r="L224" t="e">
            <v>#VALUE!</v>
          </cell>
        </row>
        <row r="225">
          <cell r="A225">
            <v>219</v>
          </cell>
          <cell r="B225" t="str">
            <v>50</v>
          </cell>
          <cell r="C225" t="e">
            <v>#VALUE!</v>
          </cell>
          <cell r="D225" t="e">
            <v>#VALUE!</v>
          </cell>
          <cell r="E225" t="e">
            <v>#VALUE!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 t="e">
            <v>#VALUE!</v>
          </cell>
          <cell r="K225" t="e">
            <v>#VALUE!</v>
          </cell>
          <cell r="L225" t="e">
            <v>#VALUE!</v>
          </cell>
        </row>
        <row r="226">
          <cell r="A226">
            <v>220</v>
          </cell>
          <cell r="B226" t="str">
            <v>51</v>
          </cell>
          <cell r="C226" t="e">
            <v>#VALUE!</v>
          </cell>
          <cell r="D226" t="e">
            <v>#VALUE!</v>
          </cell>
          <cell r="E226" t="e">
            <v>#VALUE!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 t="e">
            <v>#VALUE!</v>
          </cell>
          <cell r="K226" t="e">
            <v>#VALUE!</v>
          </cell>
          <cell r="L226" t="e">
            <v>#VALUE!</v>
          </cell>
        </row>
        <row r="227">
          <cell r="A227">
            <v>221</v>
          </cell>
          <cell r="B227" t="str">
            <v>52</v>
          </cell>
          <cell r="C227" t="e">
            <v>#VALUE!</v>
          </cell>
          <cell r="D227" t="e">
            <v>#VALUE!</v>
          </cell>
          <cell r="E227" t="e">
            <v>#VALUE!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 t="e">
            <v>#VALUE!</v>
          </cell>
          <cell r="K227" t="e">
            <v>#VALUE!</v>
          </cell>
          <cell r="L227" t="e">
            <v>#VALUE!</v>
          </cell>
        </row>
        <row r="228">
          <cell r="A228">
            <v>222</v>
          </cell>
          <cell r="B228" t="str">
            <v>53</v>
          </cell>
          <cell r="C228" t="e">
            <v>#VALUE!</v>
          </cell>
          <cell r="D228" t="e">
            <v>#VALUE!</v>
          </cell>
          <cell r="E228" t="e">
            <v>#VALUE!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 t="e">
            <v>#VALUE!</v>
          </cell>
          <cell r="K228" t="e">
            <v>#VALUE!</v>
          </cell>
          <cell r="L228" t="e">
            <v>#VALUE!</v>
          </cell>
        </row>
        <row r="229">
          <cell r="A229">
            <v>223</v>
          </cell>
          <cell r="B229" t="str">
            <v>54</v>
          </cell>
          <cell r="C229" t="e">
            <v>#VALUE!</v>
          </cell>
          <cell r="D229" t="e">
            <v>#VALUE!</v>
          </cell>
          <cell r="E229" t="e">
            <v>#VALUE!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 t="e">
            <v>#VALUE!</v>
          </cell>
          <cell r="K229" t="e">
            <v>#VALUE!</v>
          </cell>
          <cell r="L229" t="e">
            <v>#VALUE!</v>
          </cell>
        </row>
        <row r="230">
          <cell r="A230">
            <v>224</v>
          </cell>
          <cell r="B230" t="str">
            <v>55</v>
          </cell>
          <cell r="C230" t="e">
            <v>#VALUE!</v>
          </cell>
          <cell r="D230" t="e">
            <v>#VALUE!</v>
          </cell>
          <cell r="E230" t="e">
            <v>#VALUE!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 t="e">
            <v>#VALUE!</v>
          </cell>
          <cell r="K230" t="e">
            <v>#VALUE!</v>
          </cell>
          <cell r="L230" t="e">
            <v>#VALUE!</v>
          </cell>
        </row>
        <row r="231">
          <cell r="A231">
            <v>225</v>
          </cell>
          <cell r="B231" t="str">
            <v>56</v>
          </cell>
          <cell r="C231" t="e">
            <v>#VALUE!</v>
          </cell>
          <cell r="D231" t="e">
            <v>#VALUE!</v>
          </cell>
          <cell r="E231" t="e">
            <v>#VALUE!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 t="e">
            <v>#VALUE!</v>
          </cell>
          <cell r="K231" t="e">
            <v>#VALUE!</v>
          </cell>
          <cell r="L231" t="e">
            <v>#VALUE!</v>
          </cell>
        </row>
        <row r="232">
          <cell r="A232">
            <v>226</v>
          </cell>
          <cell r="B232" t="str">
            <v>57</v>
          </cell>
          <cell r="C232" t="e">
            <v>#VALUE!</v>
          </cell>
          <cell r="D232" t="e">
            <v>#VALUE!</v>
          </cell>
          <cell r="E232" t="e">
            <v>#VALUE!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 t="e">
            <v>#VALUE!</v>
          </cell>
          <cell r="K232" t="e">
            <v>#VALUE!</v>
          </cell>
          <cell r="L232" t="e">
            <v>#VALUE!</v>
          </cell>
        </row>
        <row r="233">
          <cell r="A233">
            <v>227</v>
          </cell>
          <cell r="B233" t="str">
            <v>58</v>
          </cell>
          <cell r="C233" t="e">
            <v>#VALUE!</v>
          </cell>
          <cell r="D233" t="e">
            <v>#VALUE!</v>
          </cell>
          <cell r="E233" t="e">
            <v>#VALUE!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 t="e">
            <v>#VALUE!</v>
          </cell>
          <cell r="K233" t="e">
            <v>#VALUE!</v>
          </cell>
          <cell r="L233" t="e">
            <v>#VALUE!</v>
          </cell>
        </row>
        <row r="234">
          <cell r="A234">
            <v>228</v>
          </cell>
          <cell r="B234" t="str">
            <v>59</v>
          </cell>
          <cell r="C234" t="e">
            <v>#VALUE!</v>
          </cell>
          <cell r="D234" t="e">
            <v>#VALUE!</v>
          </cell>
          <cell r="E234" t="e">
            <v>#VALUE!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 t="e">
            <v>#VALUE!</v>
          </cell>
          <cell r="K234" t="e">
            <v>#VALUE!</v>
          </cell>
          <cell r="L234" t="e">
            <v>#VALUE!</v>
          </cell>
        </row>
        <row r="235">
          <cell r="A235">
            <v>229</v>
          </cell>
          <cell r="B235" t="str">
            <v>60</v>
          </cell>
          <cell r="C235" t="e">
            <v>#VALUE!</v>
          </cell>
          <cell r="D235" t="e">
            <v>#VALUE!</v>
          </cell>
          <cell r="E235" t="e">
            <v>#VALUE!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 t="e">
            <v>#VALUE!</v>
          </cell>
          <cell r="K235" t="e">
            <v>#VALUE!</v>
          </cell>
          <cell r="L235" t="e">
            <v>#VALUE!</v>
          </cell>
        </row>
        <row r="236">
          <cell r="A236">
            <v>230</v>
          </cell>
          <cell r="B236" t="str">
            <v>61</v>
          </cell>
          <cell r="C236" t="e">
            <v>#VALUE!</v>
          </cell>
          <cell r="D236" t="e">
            <v>#VALUE!</v>
          </cell>
          <cell r="E236" t="e">
            <v>#VALUE!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 t="e">
            <v>#VALUE!</v>
          </cell>
          <cell r="K236" t="e">
            <v>#VALUE!</v>
          </cell>
          <cell r="L236" t="e">
            <v>#VALUE!</v>
          </cell>
        </row>
        <row r="237">
          <cell r="A237">
            <v>231</v>
          </cell>
          <cell r="B237" t="str">
            <v>62</v>
          </cell>
          <cell r="C237" t="e">
            <v>#VALUE!</v>
          </cell>
          <cell r="D237" t="e">
            <v>#VALUE!</v>
          </cell>
          <cell r="E237" t="e">
            <v>#VALUE!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 t="e">
            <v>#VALUE!</v>
          </cell>
          <cell r="K237" t="e">
            <v>#VALUE!</v>
          </cell>
          <cell r="L237" t="e">
            <v>#VALUE!</v>
          </cell>
        </row>
        <row r="238">
          <cell r="A238">
            <v>232</v>
          </cell>
          <cell r="B238" t="str">
            <v>63</v>
          </cell>
          <cell r="C238" t="e">
            <v>#VALUE!</v>
          </cell>
          <cell r="D238" t="e">
            <v>#VALUE!</v>
          </cell>
          <cell r="E238" t="e">
            <v>#VALUE!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 t="e">
            <v>#VALUE!</v>
          </cell>
          <cell r="K238" t="e">
            <v>#VALUE!</v>
          </cell>
          <cell r="L238" t="e">
            <v>#VALUE!</v>
          </cell>
        </row>
        <row r="239">
          <cell r="A239">
            <v>233</v>
          </cell>
          <cell r="B239" t="str">
            <v>64</v>
          </cell>
          <cell r="C239" t="e">
            <v>#VALUE!</v>
          </cell>
          <cell r="D239" t="e">
            <v>#VALUE!</v>
          </cell>
          <cell r="E239" t="e">
            <v>#VALUE!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 t="e">
            <v>#VALUE!</v>
          </cell>
          <cell r="K239" t="e">
            <v>#VALUE!</v>
          </cell>
          <cell r="L239" t="e">
            <v>#VALUE!</v>
          </cell>
        </row>
        <row r="240">
          <cell r="A240">
            <v>234</v>
          </cell>
          <cell r="B240" t="str">
            <v>65</v>
          </cell>
          <cell r="C240" t="e">
            <v>#VALUE!</v>
          </cell>
          <cell r="D240" t="e">
            <v>#VALUE!</v>
          </cell>
          <cell r="E240" t="e">
            <v>#VALUE!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 t="e">
            <v>#VALUE!</v>
          </cell>
          <cell r="K240" t="e">
            <v>#VALUE!</v>
          </cell>
          <cell r="L240" t="e">
            <v>#VALUE!</v>
          </cell>
        </row>
        <row r="241">
          <cell r="A241">
            <v>235</v>
          </cell>
          <cell r="B241" t="str">
            <v>66</v>
          </cell>
          <cell r="C241" t="e">
            <v>#VALUE!</v>
          </cell>
          <cell r="D241" t="e">
            <v>#VALUE!</v>
          </cell>
          <cell r="E241" t="e">
            <v>#VALUE!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 t="e">
            <v>#VALUE!</v>
          </cell>
          <cell r="K241" t="e">
            <v>#VALUE!</v>
          </cell>
          <cell r="L241" t="e">
            <v>#VALUE!</v>
          </cell>
        </row>
        <row r="242">
          <cell r="A242">
            <v>236</v>
          </cell>
          <cell r="B242" t="str">
            <v>67</v>
          </cell>
          <cell r="C242" t="e">
            <v>#VALUE!</v>
          </cell>
          <cell r="D242" t="e">
            <v>#VALUE!</v>
          </cell>
          <cell r="E242" t="e">
            <v>#VALUE!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 t="e">
            <v>#VALUE!</v>
          </cell>
          <cell r="K242" t="e">
            <v>#VALUE!</v>
          </cell>
          <cell r="L242" t="e">
            <v>#VALUE!</v>
          </cell>
        </row>
        <row r="243">
          <cell r="A243">
            <v>237</v>
          </cell>
          <cell r="B243" t="str">
            <v>68</v>
          </cell>
          <cell r="C243" t="e">
            <v>#VALUE!</v>
          </cell>
          <cell r="D243" t="e">
            <v>#VALUE!</v>
          </cell>
          <cell r="E243" t="e">
            <v>#VALUE!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 t="e">
            <v>#VALUE!</v>
          </cell>
          <cell r="K243" t="e">
            <v>#VALUE!</v>
          </cell>
          <cell r="L243" t="e">
            <v>#VALUE!</v>
          </cell>
        </row>
        <row r="244">
          <cell r="A244">
            <v>238</v>
          </cell>
          <cell r="B244" t="str">
            <v>69</v>
          </cell>
          <cell r="C244" t="e">
            <v>#VALUE!</v>
          </cell>
          <cell r="D244" t="e">
            <v>#VALUE!</v>
          </cell>
          <cell r="E244" t="e">
            <v>#VALUE!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 t="e">
            <v>#VALUE!</v>
          </cell>
          <cell r="K244" t="e">
            <v>#VALUE!</v>
          </cell>
          <cell r="L244" t="e">
            <v>#VALUE!</v>
          </cell>
        </row>
        <row r="245">
          <cell r="A245">
            <v>239</v>
          </cell>
          <cell r="B245" t="str">
            <v>70</v>
          </cell>
          <cell r="C245" t="e">
            <v>#VALUE!</v>
          </cell>
          <cell r="D245" t="e">
            <v>#VALUE!</v>
          </cell>
          <cell r="E245" t="e">
            <v>#VALUE!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 t="e">
            <v>#VALUE!</v>
          </cell>
          <cell r="K245" t="e">
            <v>#VALUE!</v>
          </cell>
          <cell r="L245" t="e">
            <v>#VALUE!</v>
          </cell>
        </row>
        <row r="246">
          <cell r="A246">
            <v>240</v>
          </cell>
          <cell r="B246" t="str">
            <v>71</v>
          </cell>
          <cell r="C246" t="e">
            <v>#VALUE!</v>
          </cell>
          <cell r="D246" t="e">
            <v>#VALUE!</v>
          </cell>
          <cell r="E246" t="e">
            <v>#VALUE!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 t="e">
            <v>#VALUE!</v>
          </cell>
          <cell r="K246" t="e">
            <v>#VALUE!</v>
          </cell>
          <cell r="L246" t="e">
            <v>#VALUE!</v>
          </cell>
        </row>
        <row r="247">
          <cell r="A247">
            <v>241</v>
          </cell>
          <cell r="B247" t="str">
            <v>72</v>
          </cell>
          <cell r="C247" t="e">
            <v>#VALUE!</v>
          </cell>
          <cell r="D247" t="e">
            <v>#VALUE!</v>
          </cell>
          <cell r="E247" t="e">
            <v>#VALUE!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 t="e">
            <v>#VALUE!</v>
          </cell>
          <cell r="K247" t="e">
            <v>#VALUE!</v>
          </cell>
          <cell r="L247" t="e">
            <v>#VALUE!</v>
          </cell>
        </row>
        <row r="248">
          <cell r="A248">
            <v>242</v>
          </cell>
          <cell r="B248" t="str">
            <v>73</v>
          </cell>
          <cell r="C248" t="e">
            <v>#VALUE!</v>
          </cell>
          <cell r="D248" t="e">
            <v>#VALUE!</v>
          </cell>
          <cell r="E248" t="e">
            <v>#VALUE!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 t="e">
            <v>#VALUE!</v>
          </cell>
          <cell r="K248" t="e">
            <v>#VALUE!</v>
          </cell>
          <cell r="L248" t="e">
            <v>#VALUE!</v>
          </cell>
        </row>
        <row r="249">
          <cell r="A249">
            <v>243</v>
          </cell>
          <cell r="B249" t="str">
            <v>74</v>
          </cell>
          <cell r="C249" t="e">
            <v>#VALUE!</v>
          </cell>
          <cell r="D249" t="e">
            <v>#VALUE!</v>
          </cell>
          <cell r="E249" t="e">
            <v>#VALUE!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 t="e">
            <v>#VALUE!</v>
          </cell>
          <cell r="K249" t="e">
            <v>#VALUE!</v>
          </cell>
          <cell r="L249" t="e">
            <v>#VALUE!</v>
          </cell>
        </row>
        <row r="250">
          <cell r="A250">
            <v>244</v>
          </cell>
          <cell r="B250" t="str">
            <v>75</v>
          </cell>
          <cell r="C250" t="e">
            <v>#VALUE!</v>
          </cell>
          <cell r="D250" t="e">
            <v>#VALUE!</v>
          </cell>
          <cell r="E250" t="e">
            <v>#VALUE!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 t="e">
            <v>#VALUE!</v>
          </cell>
          <cell r="K250" t="e">
            <v>#VALUE!</v>
          </cell>
          <cell r="L250" t="e">
            <v>#VALUE!</v>
          </cell>
        </row>
        <row r="251">
          <cell r="A251">
            <v>245</v>
          </cell>
          <cell r="B251" t="str">
            <v>76</v>
          </cell>
          <cell r="C251" t="e">
            <v>#VALUE!</v>
          </cell>
          <cell r="D251" t="e">
            <v>#VALUE!</v>
          </cell>
          <cell r="E251" t="e">
            <v>#VALUE!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 t="e">
            <v>#VALUE!</v>
          </cell>
          <cell r="K251" t="e">
            <v>#VALUE!</v>
          </cell>
          <cell r="L251" t="e">
            <v>#VALUE!</v>
          </cell>
        </row>
        <row r="252">
          <cell r="A252">
            <v>246</v>
          </cell>
          <cell r="B252" t="str">
            <v>77</v>
          </cell>
          <cell r="C252" t="e">
            <v>#VALUE!</v>
          </cell>
          <cell r="D252" t="e">
            <v>#VALUE!</v>
          </cell>
          <cell r="E252" t="e">
            <v>#VALUE!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 t="e">
            <v>#VALUE!</v>
          </cell>
          <cell r="K252" t="e">
            <v>#VALUE!</v>
          </cell>
          <cell r="L252" t="e">
            <v>#VALUE!</v>
          </cell>
        </row>
        <row r="253">
          <cell r="A253">
            <v>247</v>
          </cell>
          <cell r="B253" t="str">
            <v>78</v>
          </cell>
          <cell r="C253" t="e">
            <v>#VALUE!</v>
          </cell>
          <cell r="D253" t="e">
            <v>#VALUE!</v>
          </cell>
          <cell r="E253" t="e">
            <v>#VALUE!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 t="e">
            <v>#VALUE!</v>
          </cell>
          <cell r="K253" t="e">
            <v>#VALUE!</v>
          </cell>
          <cell r="L253" t="e">
            <v>#VALUE!</v>
          </cell>
        </row>
        <row r="254">
          <cell r="A254">
            <v>248</v>
          </cell>
          <cell r="B254" t="str">
            <v>79</v>
          </cell>
          <cell r="C254" t="e">
            <v>#VALUE!</v>
          </cell>
          <cell r="D254" t="e">
            <v>#VALUE!</v>
          </cell>
          <cell r="E254" t="e">
            <v>#VALUE!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 t="e">
            <v>#VALUE!</v>
          </cell>
          <cell r="K254" t="e">
            <v>#VALUE!</v>
          </cell>
          <cell r="L254" t="e">
            <v>#VALUE!</v>
          </cell>
        </row>
        <row r="255">
          <cell r="A255">
            <v>249</v>
          </cell>
          <cell r="B255" t="str">
            <v>80</v>
          </cell>
          <cell r="C255" t="e">
            <v>#VALUE!</v>
          </cell>
          <cell r="D255" t="e">
            <v>#VALUE!</v>
          </cell>
          <cell r="E255" t="e">
            <v>#VALUE!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 t="e">
            <v>#VALUE!</v>
          </cell>
          <cell r="K255" t="e">
            <v>#VALUE!</v>
          </cell>
          <cell r="L255" t="e">
            <v>#VALUE!</v>
          </cell>
        </row>
        <row r="256">
          <cell r="A256">
            <v>250</v>
          </cell>
          <cell r="B256" t="str">
            <v>81</v>
          </cell>
          <cell r="C256" t="e">
            <v>#VALUE!</v>
          </cell>
          <cell r="D256" t="e">
            <v>#VALUE!</v>
          </cell>
          <cell r="E256" t="e">
            <v>#VALUE!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 t="e">
            <v>#VALUE!</v>
          </cell>
          <cell r="K256" t="e">
            <v>#VALUE!</v>
          </cell>
          <cell r="L256" t="e">
            <v>#VALUE!</v>
          </cell>
        </row>
        <row r="257">
          <cell r="A257">
            <v>251</v>
          </cell>
          <cell r="B257" t="str">
            <v>82</v>
          </cell>
          <cell r="C257" t="e">
            <v>#VALUE!</v>
          </cell>
          <cell r="D257" t="e">
            <v>#VALUE!</v>
          </cell>
          <cell r="E257" t="e">
            <v>#VALUE!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 t="e">
            <v>#VALUE!</v>
          </cell>
          <cell r="K257" t="e">
            <v>#VALUE!</v>
          </cell>
          <cell r="L257" t="e">
            <v>#VALUE!</v>
          </cell>
        </row>
        <row r="258">
          <cell r="A258">
            <v>252</v>
          </cell>
          <cell r="B258" t="str">
            <v>83</v>
          </cell>
          <cell r="C258" t="e">
            <v>#VALUE!</v>
          </cell>
          <cell r="D258" t="e">
            <v>#VALUE!</v>
          </cell>
          <cell r="E258" t="e">
            <v>#VALUE!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 t="e">
            <v>#VALUE!</v>
          </cell>
          <cell r="K258" t="e">
            <v>#VALUE!</v>
          </cell>
          <cell r="L258" t="e">
            <v>#VALUE!</v>
          </cell>
        </row>
        <row r="259">
          <cell r="A259">
            <v>253</v>
          </cell>
          <cell r="B259" t="str">
            <v>84</v>
          </cell>
          <cell r="C259" t="e">
            <v>#VALUE!</v>
          </cell>
          <cell r="D259" t="e">
            <v>#VALUE!</v>
          </cell>
          <cell r="E259" t="e">
            <v>#VALUE!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 t="e">
            <v>#VALUE!</v>
          </cell>
          <cell r="K259" t="e">
            <v>#VALUE!</v>
          </cell>
          <cell r="L259" t="e">
            <v>#VALUE!</v>
          </cell>
        </row>
        <row r="260">
          <cell r="A260">
            <v>254</v>
          </cell>
          <cell r="B260" t="str">
            <v>85</v>
          </cell>
          <cell r="C260" t="e">
            <v>#VALUE!</v>
          </cell>
          <cell r="D260" t="e">
            <v>#VALUE!</v>
          </cell>
          <cell r="E260" t="e">
            <v>#VALUE!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 t="e">
            <v>#VALUE!</v>
          </cell>
          <cell r="K260" t="e">
            <v>#VALUE!</v>
          </cell>
          <cell r="L260" t="e">
            <v>#VALUE!</v>
          </cell>
        </row>
        <row r="261">
          <cell r="A261">
            <v>255</v>
          </cell>
          <cell r="B261" t="str">
            <v>86</v>
          </cell>
          <cell r="C261" t="e">
            <v>#VALUE!</v>
          </cell>
          <cell r="D261" t="e">
            <v>#VALUE!</v>
          </cell>
          <cell r="E261" t="e">
            <v>#VALUE!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 t="e">
            <v>#VALUE!</v>
          </cell>
          <cell r="K261" t="e">
            <v>#VALUE!</v>
          </cell>
          <cell r="L261" t="e">
            <v>#VALUE!</v>
          </cell>
        </row>
        <row r="262">
          <cell r="A262">
            <v>256</v>
          </cell>
          <cell r="B262" t="str">
            <v>87</v>
          </cell>
          <cell r="C262" t="e">
            <v>#VALUE!</v>
          </cell>
          <cell r="D262" t="e">
            <v>#VALUE!</v>
          </cell>
          <cell r="E262" t="e">
            <v>#VALUE!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 t="e">
            <v>#VALUE!</v>
          </cell>
          <cell r="K262" t="e">
            <v>#VALUE!</v>
          </cell>
          <cell r="L262" t="e">
            <v>#VALUE!</v>
          </cell>
        </row>
        <row r="263">
          <cell r="A263">
            <v>257</v>
          </cell>
          <cell r="B263" t="str">
            <v>88</v>
          </cell>
          <cell r="C263" t="e">
            <v>#VALUE!</v>
          </cell>
          <cell r="D263" t="e">
            <v>#VALUE!</v>
          </cell>
          <cell r="E263" t="e">
            <v>#VALUE!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 t="e">
            <v>#VALUE!</v>
          </cell>
          <cell r="K263" t="e">
            <v>#VALUE!</v>
          </cell>
          <cell r="L263" t="e">
            <v>#VALUE!</v>
          </cell>
        </row>
        <row r="264">
          <cell r="A264">
            <v>258</v>
          </cell>
          <cell r="B264" t="str">
            <v>89</v>
          </cell>
          <cell r="C264" t="e">
            <v>#VALUE!</v>
          </cell>
          <cell r="D264" t="e">
            <v>#VALUE!</v>
          </cell>
          <cell r="E264" t="e">
            <v>#VALUE!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 t="e">
            <v>#VALUE!</v>
          </cell>
          <cell r="K264" t="e">
            <v>#VALUE!</v>
          </cell>
          <cell r="L264" t="e">
            <v>#VALUE!</v>
          </cell>
        </row>
        <row r="265">
          <cell r="A265">
            <v>259</v>
          </cell>
          <cell r="B265" t="str">
            <v>90</v>
          </cell>
          <cell r="C265" t="e">
            <v>#VALUE!</v>
          </cell>
          <cell r="D265" t="e">
            <v>#VALUE!</v>
          </cell>
          <cell r="E265" t="e">
            <v>#VALUE!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 t="e">
            <v>#VALUE!</v>
          </cell>
          <cell r="K265" t="e">
            <v>#VALUE!</v>
          </cell>
          <cell r="L265" t="e">
            <v>#VALUE!</v>
          </cell>
        </row>
        <row r="266">
          <cell r="A266">
            <v>260</v>
          </cell>
          <cell r="B266" t="str">
            <v>91</v>
          </cell>
          <cell r="C266" t="e">
            <v>#VALUE!</v>
          </cell>
          <cell r="D266" t="e">
            <v>#VALUE!</v>
          </cell>
          <cell r="E266" t="e">
            <v>#VALUE!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 t="e">
            <v>#VALUE!</v>
          </cell>
          <cell r="K266" t="e">
            <v>#VALUE!</v>
          </cell>
          <cell r="L266" t="e">
            <v>#VALUE!</v>
          </cell>
        </row>
        <row r="267">
          <cell r="A267">
            <v>261</v>
          </cell>
          <cell r="B267" t="str">
            <v>92</v>
          </cell>
          <cell r="C267" t="e">
            <v>#VALUE!</v>
          </cell>
          <cell r="D267" t="e">
            <v>#VALUE!</v>
          </cell>
          <cell r="E267" t="e">
            <v>#VALUE!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 t="e">
            <v>#VALUE!</v>
          </cell>
          <cell r="K267" t="e">
            <v>#VALUE!</v>
          </cell>
          <cell r="L267" t="e">
            <v>#VALUE!</v>
          </cell>
        </row>
        <row r="268">
          <cell r="A268">
            <v>262</v>
          </cell>
          <cell r="B268" t="str">
            <v>93</v>
          </cell>
          <cell r="C268" t="e">
            <v>#VALUE!</v>
          </cell>
          <cell r="D268" t="e">
            <v>#VALUE!</v>
          </cell>
          <cell r="E268" t="e">
            <v>#VALUE!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 t="e">
            <v>#VALUE!</v>
          </cell>
          <cell r="K268" t="e">
            <v>#VALUE!</v>
          </cell>
          <cell r="L268" t="e">
            <v>#VALUE!</v>
          </cell>
        </row>
        <row r="269">
          <cell r="A269">
            <v>263</v>
          </cell>
          <cell r="B269" t="str">
            <v>94</v>
          </cell>
          <cell r="C269" t="e">
            <v>#VALUE!</v>
          </cell>
          <cell r="D269" t="e">
            <v>#VALUE!</v>
          </cell>
          <cell r="E269" t="e">
            <v>#VALUE!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 t="e">
            <v>#VALUE!</v>
          </cell>
          <cell r="K269" t="e">
            <v>#VALUE!</v>
          </cell>
          <cell r="L269" t="e">
            <v>#VALUE!</v>
          </cell>
        </row>
        <row r="270">
          <cell r="A270">
            <v>264</v>
          </cell>
          <cell r="B270" t="str">
            <v>95</v>
          </cell>
          <cell r="C270" t="e">
            <v>#VALUE!</v>
          </cell>
          <cell r="D270" t="e">
            <v>#VALUE!</v>
          </cell>
          <cell r="E270" t="e">
            <v>#VALUE!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 t="e">
            <v>#VALUE!</v>
          </cell>
          <cell r="K270" t="e">
            <v>#VALUE!</v>
          </cell>
          <cell r="L270" t="e">
            <v>#VALUE!</v>
          </cell>
        </row>
        <row r="271">
          <cell r="A271">
            <v>265</v>
          </cell>
          <cell r="B271" t="str">
            <v>96</v>
          </cell>
          <cell r="C271" t="e">
            <v>#VALUE!</v>
          </cell>
          <cell r="D271" t="e">
            <v>#VALUE!</v>
          </cell>
          <cell r="E271" t="e">
            <v>#VALUE!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 t="e">
            <v>#VALUE!</v>
          </cell>
          <cell r="K271" t="e">
            <v>#VALUE!</v>
          </cell>
          <cell r="L271" t="e">
            <v>#VALUE!</v>
          </cell>
        </row>
        <row r="272">
          <cell r="A272">
            <v>266</v>
          </cell>
          <cell r="B272" t="str">
            <v>97</v>
          </cell>
          <cell r="C272" t="e">
            <v>#VALUE!</v>
          </cell>
          <cell r="D272" t="e">
            <v>#VALUE!</v>
          </cell>
          <cell r="E272" t="e">
            <v>#VALUE!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 t="e">
            <v>#VALUE!</v>
          </cell>
          <cell r="K272" t="e">
            <v>#VALUE!</v>
          </cell>
          <cell r="L272" t="e">
            <v>#VALUE!</v>
          </cell>
        </row>
        <row r="273">
          <cell r="A273">
            <v>267</v>
          </cell>
          <cell r="B273" t="str">
            <v>98</v>
          </cell>
          <cell r="C273" t="e">
            <v>#VALUE!</v>
          </cell>
          <cell r="D273" t="e">
            <v>#VALUE!</v>
          </cell>
          <cell r="E273" t="e">
            <v>#VALUE!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 t="e">
            <v>#VALUE!</v>
          </cell>
          <cell r="K273" t="e">
            <v>#VALUE!</v>
          </cell>
          <cell r="L273" t="e">
            <v>#VALUE!</v>
          </cell>
        </row>
        <row r="274">
          <cell r="A274">
            <v>268</v>
          </cell>
          <cell r="B274" t="str">
            <v>99</v>
          </cell>
          <cell r="C274" t="e">
            <v>#VALUE!</v>
          </cell>
          <cell r="D274" t="e">
            <v>#VALUE!</v>
          </cell>
          <cell r="E274" t="e">
            <v>#VALUE!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 t="e">
            <v>#VALUE!</v>
          </cell>
          <cell r="K274" t="e">
            <v>#VALUE!</v>
          </cell>
          <cell r="L274" t="e">
            <v>#VALUE!</v>
          </cell>
        </row>
        <row r="275">
          <cell r="A275">
            <v>269</v>
          </cell>
          <cell r="B275" t="str">
            <v>100</v>
          </cell>
          <cell r="C275" t="e">
            <v>#VALUE!</v>
          </cell>
          <cell r="D275" t="e">
            <v>#VALUE!</v>
          </cell>
          <cell r="E275" t="e">
            <v>#VALUE!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 t="e">
            <v>#VALUE!</v>
          </cell>
          <cell r="K275" t="e">
            <v>#VALUE!</v>
          </cell>
          <cell r="L275" t="e">
            <v>#VALUE!</v>
          </cell>
        </row>
        <row r="276">
          <cell r="A276">
            <v>270</v>
          </cell>
          <cell r="B276" t="str">
            <v>101</v>
          </cell>
          <cell r="C276" t="e">
            <v>#VALUE!</v>
          </cell>
          <cell r="D276" t="e">
            <v>#VALUE!</v>
          </cell>
          <cell r="E276" t="e">
            <v>#VALUE!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 t="e">
            <v>#VALUE!</v>
          </cell>
          <cell r="K276" t="e">
            <v>#VALUE!</v>
          </cell>
          <cell r="L276" t="e">
            <v>#VALUE!</v>
          </cell>
        </row>
        <row r="277">
          <cell r="A277">
            <v>271</v>
          </cell>
          <cell r="B277" t="str">
            <v>102</v>
          </cell>
          <cell r="C277" t="e">
            <v>#VALUE!</v>
          </cell>
          <cell r="D277" t="e">
            <v>#VALUE!</v>
          </cell>
          <cell r="E277" t="e">
            <v>#VALUE!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 t="e">
            <v>#VALUE!</v>
          </cell>
          <cell r="K277" t="e">
            <v>#VALUE!</v>
          </cell>
          <cell r="L277" t="e">
            <v>#VALUE!</v>
          </cell>
        </row>
        <row r="278">
          <cell r="A278">
            <v>272</v>
          </cell>
          <cell r="B278" t="str">
            <v>103</v>
          </cell>
          <cell r="C278" t="e">
            <v>#VALUE!</v>
          </cell>
          <cell r="D278" t="e">
            <v>#VALUE!</v>
          </cell>
          <cell r="E278" t="e">
            <v>#VALUE!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 t="e">
            <v>#VALUE!</v>
          </cell>
          <cell r="K278" t="e">
            <v>#VALUE!</v>
          </cell>
          <cell r="L278" t="e">
            <v>#VALUE!</v>
          </cell>
        </row>
        <row r="279">
          <cell r="A279">
            <v>273</v>
          </cell>
          <cell r="B279" t="str">
            <v>104</v>
          </cell>
          <cell r="C279" t="e">
            <v>#VALUE!</v>
          </cell>
          <cell r="D279" t="e">
            <v>#VALUE!</v>
          </cell>
          <cell r="E279" t="e">
            <v>#VALUE!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 t="e">
            <v>#VALUE!</v>
          </cell>
          <cell r="K279" t="e">
            <v>#VALUE!</v>
          </cell>
          <cell r="L279" t="e">
            <v>#VALUE!</v>
          </cell>
        </row>
        <row r="280">
          <cell r="A280">
            <v>274</v>
          </cell>
          <cell r="B280" t="str">
            <v>105</v>
          </cell>
          <cell r="C280" t="e">
            <v>#VALUE!</v>
          </cell>
          <cell r="D280" t="e">
            <v>#VALUE!</v>
          </cell>
          <cell r="E280" t="e">
            <v>#VALUE!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 t="e">
            <v>#VALUE!</v>
          </cell>
          <cell r="K280" t="e">
            <v>#VALUE!</v>
          </cell>
          <cell r="L280" t="e">
            <v>#VALUE!</v>
          </cell>
        </row>
        <row r="281">
          <cell r="A281">
            <v>275</v>
          </cell>
          <cell r="B281" t="str">
            <v>106</v>
          </cell>
          <cell r="C281" t="e">
            <v>#VALUE!</v>
          </cell>
          <cell r="D281" t="e">
            <v>#VALUE!</v>
          </cell>
          <cell r="E281" t="e">
            <v>#VALUE!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 t="e">
            <v>#VALUE!</v>
          </cell>
          <cell r="K281" t="e">
            <v>#VALUE!</v>
          </cell>
          <cell r="L281" t="e">
            <v>#VALUE!</v>
          </cell>
        </row>
        <row r="282">
          <cell r="A282">
            <v>276</v>
          </cell>
          <cell r="B282" t="str">
            <v>107</v>
          </cell>
          <cell r="C282" t="e">
            <v>#VALUE!</v>
          </cell>
          <cell r="D282" t="e">
            <v>#VALUE!</v>
          </cell>
          <cell r="E282" t="e">
            <v>#VALUE!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 t="e">
            <v>#VALUE!</v>
          </cell>
          <cell r="K282" t="e">
            <v>#VALUE!</v>
          </cell>
          <cell r="L282" t="e">
            <v>#VALUE!</v>
          </cell>
        </row>
        <row r="283">
          <cell r="A283">
            <v>277</v>
          </cell>
          <cell r="B283" t="str">
            <v>108</v>
          </cell>
          <cell r="C283" t="e">
            <v>#VALUE!</v>
          </cell>
          <cell r="D283" t="e">
            <v>#VALUE!</v>
          </cell>
          <cell r="E283" t="e">
            <v>#VALUE!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 t="e">
            <v>#VALUE!</v>
          </cell>
          <cell r="K283" t="e">
            <v>#VALUE!</v>
          </cell>
          <cell r="L283" t="e">
            <v>#VALUE!</v>
          </cell>
        </row>
        <row r="284">
          <cell r="A284">
            <v>278</v>
          </cell>
          <cell r="B284" t="str">
            <v>109</v>
          </cell>
          <cell r="C284" t="e">
            <v>#VALUE!</v>
          </cell>
          <cell r="D284" t="e">
            <v>#VALUE!</v>
          </cell>
          <cell r="E284" t="e">
            <v>#VALUE!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 t="e">
            <v>#VALUE!</v>
          </cell>
          <cell r="K284" t="e">
            <v>#VALUE!</v>
          </cell>
          <cell r="L284" t="e">
            <v>#VALUE!</v>
          </cell>
        </row>
        <row r="285">
          <cell r="A285">
            <v>279</v>
          </cell>
          <cell r="B285" t="str">
            <v>110</v>
          </cell>
          <cell r="C285" t="e">
            <v>#VALUE!</v>
          </cell>
          <cell r="D285" t="e">
            <v>#VALUE!</v>
          </cell>
          <cell r="E285" t="e">
            <v>#VALUE!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 t="e">
            <v>#VALUE!</v>
          </cell>
          <cell r="K285" t="e">
            <v>#VALUE!</v>
          </cell>
          <cell r="L285" t="e">
            <v>#VALUE!</v>
          </cell>
        </row>
        <row r="286">
          <cell r="A286">
            <v>280</v>
          </cell>
          <cell r="B286" t="str">
            <v>111</v>
          </cell>
          <cell r="C286" t="e">
            <v>#VALUE!</v>
          </cell>
          <cell r="D286" t="e">
            <v>#VALUE!</v>
          </cell>
          <cell r="E286" t="e">
            <v>#VALUE!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 t="e">
            <v>#VALUE!</v>
          </cell>
          <cell r="K286" t="e">
            <v>#VALUE!</v>
          </cell>
          <cell r="L286" t="e">
            <v>#VALUE!</v>
          </cell>
        </row>
        <row r="287">
          <cell r="A287">
            <v>281</v>
          </cell>
          <cell r="B287" t="str">
            <v>112</v>
          </cell>
          <cell r="C287" t="e">
            <v>#VALUE!</v>
          </cell>
          <cell r="D287" t="e">
            <v>#VALUE!</v>
          </cell>
          <cell r="E287" t="e">
            <v>#VALUE!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 t="e">
            <v>#VALUE!</v>
          </cell>
          <cell r="K287" t="e">
            <v>#VALUE!</v>
          </cell>
          <cell r="L287" t="e">
            <v>#VALUE!</v>
          </cell>
        </row>
        <row r="288">
          <cell r="A288">
            <v>282</v>
          </cell>
          <cell r="B288" t="str">
            <v>113</v>
          </cell>
          <cell r="C288" t="e">
            <v>#VALUE!</v>
          </cell>
          <cell r="D288" t="e">
            <v>#VALUE!</v>
          </cell>
          <cell r="E288" t="e">
            <v>#VALUE!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 t="e">
            <v>#VALUE!</v>
          </cell>
          <cell r="K288" t="e">
            <v>#VALUE!</v>
          </cell>
          <cell r="L288" t="e">
            <v>#VALUE!</v>
          </cell>
        </row>
        <row r="289">
          <cell r="A289">
            <v>283</v>
          </cell>
          <cell r="B289" t="str">
            <v>114</v>
          </cell>
          <cell r="C289" t="e">
            <v>#VALUE!</v>
          </cell>
          <cell r="D289" t="e">
            <v>#VALUE!</v>
          </cell>
          <cell r="E289" t="e">
            <v>#VALUE!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 t="e">
            <v>#VALUE!</v>
          </cell>
          <cell r="K289" t="e">
            <v>#VALUE!</v>
          </cell>
          <cell r="L289" t="e">
            <v>#VALUE!</v>
          </cell>
        </row>
        <row r="290">
          <cell r="A290">
            <v>284</v>
          </cell>
          <cell r="B290" t="str">
            <v>115</v>
          </cell>
          <cell r="C290" t="e">
            <v>#VALUE!</v>
          </cell>
          <cell r="D290" t="e">
            <v>#VALUE!</v>
          </cell>
          <cell r="E290" t="e">
            <v>#VALUE!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 t="e">
            <v>#VALUE!</v>
          </cell>
          <cell r="K290" t="e">
            <v>#VALUE!</v>
          </cell>
          <cell r="L290" t="e">
            <v>#VALUE!</v>
          </cell>
        </row>
        <row r="291">
          <cell r="A291">
            <v>285</v>
          </cell>
          <cell r="B291" t="str">
            <v>116</v>
          </cell>
          <cell r="C291" t="e">
            <v>#VALUE!</v>
          </cell>
          <cell r="D291" t="e">
            <v>#VALUE!</v>
          </cell>
          <cell r="E291" t="e">
            <v>#VALUE!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 t="e">
            <v>#VALUE!</v>
          </cell>
          <cell r="K291" t="e">
            <v>#VALUE!</v>
          </cell>
          <cell r="L291" t="e">
            <v>#VALUE!</v>
          </cell>
        </row>
        <row r="292">
          <cell r="A292">
            <v>286</v>
          </cell>
          <cell r="B292" t="str">
            <v>117</v>
          </cell>
          <cell r="C292" t="e">
            <v>#VALUE!</v>
          </cell>
          <cell r="D292" t="e">
            <v>#VALUE!</v>
          </cell>
          <cell r="E292" t="e">
            <v>#VALUE!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 t="e">
            <v>#VALUE!</v>
          </cell>
          <cell r="K292" t="e">
            <v>#VALUE!</v>
          </cell>
          <cell r="L292" t="e">
            <v>#VALUE!</v>
          </cell>
        </row>
        <row r="293">
          <cell r="A293">
            <v>287</v>
          </cell>
          <cell r="B293" t="str">
            <v>118</v>
          </cell>
          <cell r="C293" t="e">
            <v>#VALUE!</v>
          </cell>
          <cell r="D293" t="e">
            <v>#VALUE!</v>
          </cell>
          <cell r="E293" t="e">
            <v>#VALUE!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 t="e">
            <v>#VALUE!</v>
          </cell>
          <cell r="K293" t="e">
            <v>#VALUE!</v>
          </cell>
          <cell r="L293" t="e">
            <v>#VALUE!</v>
          </cell>
        </row>
        <row r="294">
          <cell r="A294">
            <v>288</v>
          </cell>
          <cell r="B294" t="str">
            <v>119</v>
          </cell>
          <cell r="C294" t="e">
            <v>#VALUE!</v>
          </cell>
          <cell r="D294" t="e">
            <v>#VALUE!</v>
          </cell>
          <cell r="E294" t="e">
            <v>#VALUE!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 t="e">
            <v>#VALUE!</v>
          </cell>
          <cell r="K294" t="e">
            <v>#VALUE!</v>
          </cell>
          <cell r="L294" t="e">
            <v>#VALUE!</v>
          </cell>
        </row>
        <row r="295">
          <cell r="A295">
            <v>289</v>
          </cell>
          <cell r="B295" t="str">
            <v>120</v>
          </cell>
          <cell r="C295" t="e">
            <v>#VALUE!</v>
          </cell>
          <cell r="D295" t="e">
            <v>#VALUE!</v>
          </cell>
          <cell r="E295" t="e">
            <v>#VALUE!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 t="e">
            <v>#VALUE!</v>
          </cell>
          <cell r="K295" t="e">
            <v>#VALUE!</v>
          </cell>
          <cell r="L295" t="e">
            <v>#VALUE!</v>
          </cell>
        </row>
        <row r="296">
          <cell r="A296">
            <v>290</v>
          </cell>
          <cell r="B296" t="str">
            <v>121</v>
          </cell>
          <cell r="C296" t="e">
            <v>#VALUE!</v>
          </cell>
          <cell r="D296" t="e">
            <v>#VALUE!</v>
          </cell>
          <cell r="E296" t="e">
            <v>#VALUE!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 t="e">
            <v>#VALUE!</v>
          </cell>
          <cell r="K296" t="e">
            <v>#VALUE!</v>
          </cell>
          <cell r="L296" t="e">
            <v>#VALUE!</v>
          </cell>
        </row>
        <row r="297">
          <cell r="A297">
            <v>291</v>
          </cell>
          <cell r="B297" t="str">
            <v>122</v>
          </cell>
          <cell r="C297" t="e">
            <v>#VALUE!</v>
          </cell>
          <cell r="D297" t="e">
            <v>#VALUE!</v>
          </cell>
          <cell r="E297" t="e">
            <v>#VALUE!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 t="e">
            <v>#VALUE!</v>
          </cell>
          <cell r="K297" t="e">
            <v>#VALUE!</v>
          </cell>
          <cell r="L297" t="e">
            <v>#VALUE!</v>
          </cell>
        </row>
        <row r="298">
          <cell r="A298">
            <v>292</v>
          </cell>
          <cell r="B298" t="str">
            <v>123</v>
          </cell>
          <cell r="C298" t="e">
            <v>#VALUE!</v>
          </cell>
          <cell r="D298" t="e">
            <v>#VALUE!</v>
          </cell>
          <cell r="E298" t="e">
            <v>#VALUE!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 t="e">
            <v>#VALUE!</v>
          </cell>
          <cell r="K298" t="e">
            <v>#VALUE!</v>
          </cell>
          <cell r="L298" t="e">
            <v>#VALUE!</v>
          </cell>
        </row>
        <row r="299">
          <cell r="A299">
            <v>293</v>
          </cell>
          <cell r="B299" t="str">
            <v>124</v>
          </cell>
          <cell r="C299" t="e">
            <v>#VALUE!</v>
          </cell>
          <cell r="D299" t="e">
            <v>#VALUE!</v>
          </cell>
          <cell r="E299" t="e">
            <v>#VALUE!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 t="e">
            <v>#VALUE!</v>
          </cell>
          <cell r="K299" t="e">
            <v>#VALUE!</v>
          </cell>
          <cell r="L299" t="e">
            <v>#VALUE!</v>
          </cell>
        </row>
        <row r="300">
          <cell r="A300">
            <v>294</v>
          </cell>
          <cell r="B300" t="str">
            <v>125</v>
          </cell>
          <cell r="C300" t="e">
            <v>#VALUE!</v>
          </cell>
          <cell r="D300" t="e">
            <v>#VALUE!</v>
          </cell>
          <cell r="E300" t="e">
            <v>#VALUE!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 t="e">
            <v>#VALUE!</v>
          </cell>
          <cell r="K300" t="e">
            <v>#VALUE!</v>
          </cell>
          <cell r="L300" t="e">
            <v>#VALUE!</v>
          </cell>
        </row>
        <row r="301">
          <cell r="A301">
            <v>295</v>
          </cell>
          <cell r="B301" t="str">
            <v>126</v>
          </cell>
          <cell r="C301" t="e">
            <v>#VALUE!</v>
          </cell>
          <cell r="D301" t="e">
            <v>#VALUE!</v>
          </cell>
          <cell r="E301" t="e">
            <v>#VALUE!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 t="e">
            <v>#VALUE!</v>
          </cell>
          <cell r="K301" t="e">
            <v>#VALUE!</v>
          </cell>
          <cell r="L301" t="e">
            <v>#VALUE!</v>
          </cell>
        </row>
        <row r="302">
          <cell r="A302">
            <v>296</v>
          </cell>
          <cell r="B302" t="str">
            <v>127</v>
          </cell>
          <cell r="C302" t="e">
            <v>#VALUE!</v>
          </cell>
          <cell r="D302" t="e">
            <v>#VALUE!</v>
          </cell>
          <cell r="E302" t="e">
            <v>#VALUE!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 t="e">
            <v>#VALUE!</v>
          </cell>
          <cell r="K302" t="e">
            <v>#VALUE!</v>
          </cell>
          <cell r="L302" t="e">
            <v>#VALUE!</v>
          </cell>
        </row>
        <row r="303">
          <cell r="A303">
            <v>297</v>
          </cell>
          <cell r="B303" t="str">
            <v>128</v>
          </cell>
          <cell r="C303" t="e">
            <v>#VALUE!</v>
          </cell>
          <cell r="D303" t="e">
            <v>#VALUE!</v>
          </cell>
          <cell r="E303" t="e">
            <v>#VALUE!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 t="e">
            <v>#VALUE!</v>
          </cell>
          <cell r="K303" t="e">
            <v>#VALUE!</v>
          </cell>
          <cell r="L303" t="e">
            <v>#VALUE!</v>
          </cell>
        </row>
        <row r="304">
          <cell r="A304">
            <v>298</v>
          </cell>
          <cell r="B304" t="str">
            <v>129</v>
          </cell>
          <cell r="C304" t="e">
            <v>#VALUE!</v>
          </cell>
          <cell r="D304" t="e">
            <v>#VALUE!</v>
          </cell>
          <cell r="E304" t="e">
            <v>#VALUE!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 t="e">
            <v>#VALUE!</v>
          </cell>
          <cell r="K304" t="e">
            <v>#VALUE!</v>
          </cell>
          <cell r="L304" t="e">
            <v>#VALUE!</v>
          </cell>
        </row>
        <row r="305">
          <cell r="A305">
            <v>299</v>
          </cell>
          <cell r="B305" t="str">
            <v>130</v>
          </cell>
          <cell r="C305" t="e">
            <v>#VALUE!</v>
          </cell>
          <cell r="D305" t="e">
            <v>#VALUE!</v>
          </cell>
          <cell r="E305" t="e">
            <v>#VALUE!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 t="e">
            <v>#VALUE!</v>
          </cell>
          <cell r="K305" t="e">
            <v>#VALUE!</v>
          </cell>
          <cell r="L305" t="e">
            <v>#VALUE!</v>
          </cell>
        </row>
        <row r="306">
          <cell r="A306">
            <v>300</v>
          </cell>
          <cell r="B306" t="str">
            <v>131</v>
          </cell>
          <cell r="C306" t="e">
            <v>#VALUE!</v>
          </cell>
          <cell r="D306" t="e">
            <v>#VALUE!</v>
          </cell>
          <cell r="E306" t="e">
            <v>#VALUE!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 t="e">
            <v>#VALUE!</v>
          </cell>
          <cell r="K306" t="e">
            <v>#VALUE!</v>
          </cell>
          <cell r="L306" t="e">
            <v>#VALUE!</v>
          </cell>
        </row>
        <row r="307">
          <cell r="A307">
            <v>301</v>
          </cell>
          <cell r="B307" t="str">
            <v>132</v>
          </cell>
          <cell r="C307" t="e">
            <v>#VALUE!</v>
          </cell>
          <cell r="D307" t="e">
            <v>#VALUE!</v>
          </cell>
          <cell r="E307" t="e">
            <v>#VALUE!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 t="e">
            <v>#VALUE!</v>
          </cell>
          <cell r="K307" t="e">
            <v>#VALUE!</v>
          </cell>
          <cell r="L307" t="e">
            <v>#VALUE!</v>
          </cell>
        </row>
        <row r="308">
          <cell r="A308">
            <v>302</v>
          </cell>
          <cell r="B308" t="str">
            <v>133</v>
          </cell>
          <cell r="C308" t="e">
            <v>#VALUE!</v>
          </cell>
          <cell r="D308" t="e">
            <v>#VALUE!</v>
          </cell>
          <cell r="E308" t="e">
            <v>#VALUE!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 t="e">
            <v>#VALUE!</v>
          </cell>
          <cell r="K308" t="e">
            <v>#VALUE!</v>
          </cell>
          <cell r="L308" t="e">
            <v>#VALUE!</v>
          </cell>
        </row>
        <row r="309">
          <cell r="A309">
            <v>303</v>
          </cell>
          <cell r="B309" t="str">
            <v>134</v>
          </cell>
          <cell r="C309" t="e">
            <v>#VALUE!</v>
          </cell>
          <cell r="D309" t="e">
            <v>#VALUE!</v>
          </cell>
          <cell r="E309" t="e">
            <v>#VALUE!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 t="e">
            <v>#VALUE!</v>
          </cell>
          <cell r="K309" t="e">
            <v>#VALUE!</v>
          </cell>
          <cell r="L309" t="e">
            <v>#VALUE!</v>
          </cell>
        </row>
        <row r="310">
          <cell r="A310">
            <v>304</v>
          </cell>
          <cell r="B310" t="str">
            <v>135</v>
          </cell>
          <cell r="C310" t="e">
            <v>#VALUE!</v>
          </cell>
          <cell r="D310" t="e">
            <v>#VALUE!</v>
          </cell>
          <cell r="E310" t="e">
            <v>#VALUE!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 t="e">
            <v>#VALUE!</v>
          </cell>
          <cell r="K310" t="e">
            <v>#VALUE!</v>
          </cell>
          <cell r="L310" t="e">
            <v>#VALUE!</v>
          </cell>
        </row>
        <row r="311">
          <cell r="A311">
            <v>305</v>
          </cell>
          <cell r="B311" t="str">
            <v>136</v>
          </cell>
          <cell r="C311" t="e">
            <v>#VALUE!</v>
          </cell>
          <cell r="D311" t="e">
            <v>#VALUE!</v>
          </cell>
          <cell r="E311" t="e">
            <v>#VALUE!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 t="e">
            <v>#VALUE!</v>
          </cell>
          <cell r="K311" t="e">
            <v>#VALUE!</v>
          </cell>
          <cell r="L311" t="e">
            <v>#VALUE!</v>
          </cell>
        </row>
        <row r="312">
          <cell r="A312">
            <v>306</v>
          </cell>
          <cell r="B312" t="str">
            <v>137</v>
          </cell>
          <cell r="C312" t="e">
            <v>#VALUE!</v>
          </cell>
          <cell r="D312" t="e">
            <v>#VALUE!</v>
          </cell>
          <cell r="E312" t="e">
            <v>#VALUE!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 t="e">
            <v>#VALUE!</v>
          </cell>
          <cell r="K312" t="e">
            <v>#VALUE!</v>
          </cell>
          <cell r="L312" t="e">
            <v>#VALUE!</v>
          </cell>
        </row>
        <row r="313">
          <cell r="A313">
            <v>307</v>
          </cell>
          <cell r="B313" t="str">
            <v>138</v>
          </cell>
          <cell r="C313" t="e">
            <v>#VALUE!</v>
          </cell>
          <cell r="D313" t="e">
            <v>#VALUE!</v>
          </cell>
          <cell r="E313" t="e">
            <v>#VALUE!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 t="e">
            <v>#VALUE!</v>
          </cell>
          <cell r="K313" t="e">
            <v>#VALUE!</v>
          </cell>
          <cell r="L313" t="e">
            <v>#VALUE!</v>
          </cell>
        </row>
        <row r="314">
          <cell r="A314">
            <v>308</v>
          </cell>
          <cell r="B314" t="str">
            <v>139</v>
          </cell>
          <cell r="C314" t="e">
            <v>#VALUE!</v>
          </cell>
          <cell r="D314" t="e">
            <v>#VALUE!</v>
          </cell>
          <cell r="E314" t="e">
            <v>#VALUE!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 t="e">
            <v>#VALUE!</v>
          </cell>
          <cell r="K314" t="e">
            <v>#VALUE!</v>
          </cell>
          <cell r="L314" t="e">
            <v>#VALUE!</v>
          </cell>
        </row>
        <row r="315">
          <cell r="A315">
            <v>309</v>
          </cell>
          <cell r="B315" t="str">
            <v>140</v>
          </cell>
          <cell r="C315" t="e">
            <v>#VALUE!</v>
          </cell>
          <cell r="D315" t="e">
            <v>#VALUE!</v>
          </cell>
          <cell r="E315" t="e">
            <v>#VALUE!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 t="e">
            <v>#VALUE!</v>
          </cell>
          <cell r="K315" t="e">
            <v>#VALUE!</v>
          </cell>
          <cell r="L315" t="e">
            <v>#VALUE!</v>
          </cell>
        </row>
        <row r="316">
          <cell r="A316">
            <v>310</v>
          </cell>
          <cell r="B316" t="str">
            <v>141</v>
          </cell>
          <cell r="C316" t="e">
            <v>#VALUE!</v>
          </cell>
          <cell r="D316" t="e">
            <v>#VALUE!</v>
          </cell>
          <cell r="E316" t="e">
            <v>#VALUE!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 t="e">
            <v>#VALUE!</v>
          </cell>
          <cell r="K316" t="e">
            <v>#VALUE!</v>
          </cell>
          <cell r="L316" t="e">
            <v>#VALUE!</v>
          </cell>
        </row>
        <row r="317">
          <cell r="A317">
            <v>311</v>
          </cell>
          <cell r="B317" t="str">
            <v>142</v>
          </cell>
          <cell r="C317" t="e">
            <v>#VALUE!</v>
          </cell>
          <cell r="D317" t="e">
            <v>#VALUE!</v>
          </cell>
          <cell r="E317" t="e">
            <v>#VALUE!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 t="e">
            <v>#VALUE!</v>
          </cell>
          <cell r="K317" t="e">
            <v>#VALUE!</v>
          </cell>
          <cell r="L317" t="e">
            <v>#VALUE!</v>
          </cell>
        </row>
        <row r="318">
          <cell r="A318">
            <v>312</v>
          </cell>
          <cell r="B318" t="str">
            <v>143</v>
          </cell>
          <cell r="C318" t="e">
            <v>#VALUE!</v>
          </cell>
          <cell r="D318" t="e">
            <v>#VALUE!</v>
          </cell>
          <cell r="E318" t="e">
            <v>#VALUE!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 t="e">
            <v>#VALUE!</v>
          </cell>
          <cell r="K318" t="e">
            <v>#VALUE!</v>
          </cell>
          <cell r="L318" t="e">
            <v>#VALUE!</v>
          </cell>
        </row>
        <row r="319">
          <cell r="A319">
            <v>313</v>
          </cell>
          <cell r="B319" t="str">
            <v>144</v>
          </cell>
          <cell r="C319" t="e">
            <v>#VALUE!</v>
          </cell>
          <cell r="D319" t="e">
            <v>#VALUE!</v>
          </cell>
          <cell r="E319" t="e">
            <v>#VALUE!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 t="e">
            <v>#VALUE!</v>
          </cell>
          <cell r="K319" t="e">
            <v>#VALUE!</v>
          </cell>
          <cell r="L319" t="e">
            <v>#VALUE!</v>
          </cell>
        </row>
        <row r="320">
          <cell r="A320">
            <v>314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A321">
            <v>315</v>
          </cell>
          <cell r="B321">
            <v>0</v>
          </cell>
          <cell r="C321" t="str">
            <v>Главный судья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 t="str">
            <v>???????????????</v>
          </cell>
        </row>
        <row r="322">
          <cell r="A322">
            <v>316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A323">
            <v>317</v>
          </cell>
          <cell r="B323">
            <v>0</v>
          </cell>
          <cell r="C323" t="str">
            <v>Главный секретарь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 t="str">
            <v>???????????????</v>
          </cell>
        </row>
        <row r="324">
          <cell r="A324">
            <v>318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A325" t="str">
            <v>-</v>
          </cell>
          <cell r="B325" t="str">
            <v>-</v>
          </cell>
          <cell r="C325" t="str">
            <v>-</v>
          </cell>
          <cell r="D325" t="str">
            <v>-</v>
          </cell>
          <cell r="E325" t="str">
            <v>-</v>
          </cell>
          <cell r="F325" t="str">
            <v>-</v>
          </cell>
          <cell r="G325">
            <v>0</v>
          </cell>
          <cell r="H325" t="str">
            <v>-</v>
          </cell>
          <cell r="I325" t="str">
            <v>-</v>
          </cell>
          <cell r="J325" t="str">
            <v>-</v>
          </cell>
          <cell r="K325" t="str">
            <v>-</v>
          </cell>
          <cell r="L325" t="str">
            <v>-</v>
          </cell>
        </row>
        <row r="326">
          <cell r="A326">
            <v>999</v>
          </cell>
          <cell r="B326">
            <v>222</v>
          </cell>
          <cell r="C326" t="str">
            <v>X</v>
          </cell>
          <cell r="D326" t="str">
            <v>X</v>
          </cell>
          <cell r="E326" t="str">
            <v>X</v>
          </cell>
          <cell r="F326" t="str">
            <v>X</v>
          </cell>
          <cell r="G326">
            <v>0</v>
          </cell>
          <cell r="H326" t="str">
            <v>X</v>
          </cell>
          <cell r="I326" t="str">
            <v>X</v>
          </cell>
          <cell r="J326" t="str">
            <v>X</v>
          </cell>
          <cell r="K326" t="str">
            <v>X</v>
          </cell>
          <cell r="L326" t="str">
            <v>X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32"/>
  <sheetViews>
    <sheetView tabSelected="1" zoomScaleNormal="100" workbookViewId="0">
      <selection activeCell="DH28" sqref="DH28"/>
    </sheetView>
  </sheetViews>
  <sheetFormatPr defaultRowHeight="13.5" outlineLevelCol="2" x14ac:dyDescent="0.25"/>
  <cols>
    <col min="1" max="1" width="2.7109375" style="2" customWidth="1"/>
    <col min="2" max="2" width="3.5703125" style="2" customWidth="1"/>
    <col min="3" max="3" width="6" style="53" hidden="1" customWidth="1" outlineLevel="1"/>
    <col min="4" max="4" width="20.85546875" style="2" customWidth="1" collapsed="1"/>
    <col min="5" max="5" width="1.140625" style="2" hidden="1" customWidth="1"/>
    <col min="6" max="6" width="6.28515625" style="2" customWidth="1"/>
    <col min="7" max="8" width="1.140625" style="2" customWidth="1"/>
    <col min="9" max="9" width="6.28515625" style="2" customWidth="1"/>
    <col min="10" max="11" width="1.140625" style="2" customWidth="1"/>
    <col min="12" max="12" width="6.28515625" style="2" customWidth="1"/>
    <col min="13" max="14" width="1.140625" style="2" customWidth="1"/>
    <col min="15" max="15" width="6.28515625" style="2" customWidth="1"/>
    <col min="16" max="17" width="1.140625" style="2" customWidth="1"/>
    <col min="18" max="18" width="6.28515625" style="2" customWidth="1"/>
    <col min="19" max="20" width="1.140625" style="2" customWidth="1"/>
    <col min="21" max="21" width="6.28515625" style="2" customWidth="1"/>
    <col min="22" max="22" width="1.140625" style="2" customWidth="1"/>
    <col min="23" max="23" width="5.7109375" style="2" customWidth="1"/>
    <col min="24" max="24" width="6.28515625" style="2" customWidth="1"/>
    <col min="25" max="25" width="5.5703125" style="87" customWidth="1"/>
    <col min="26" max="26" width="8.28515625" style="3" hidden="1" customWidth="1" outlineLevel="1"/>
    <col min="27" max="27" width="27.85546875" style="2" hidden="1" customWidth="1" outlineLevel="2"/>
    <col min="28" max="28" width="20" style="2" hidden="1" customWidth="1" outlineLevel="2"/>
    <col min="29" max="30" width="9.140625" style="5" hidden="1" customWidth="1" outlineLevel="2"/>
    <col min="31" max="31" width="6.42578125" style="2" hidden="1" customWidth="1" outlineLevel="1" collapsed="1"/>
    <col min="32" max="32" width="30.140625" style="2" hidden="1" customWidth="1" outlineLevel="1"/>
    <col min="33" max="33" width="4.28515625" style="2" hidden="1" customWidth="1" outlineLevel="1"/>
    <col min="34" max="34" width="4.28515625" style="3" hidden="1" customWidth="1" outlineLevel="1"/>
    <col min="35" max="35" width="4.28515625" style="2" hidden="1" customWidth="1" outlineLevel="1"/>
    <col min="36" max="36" width="4.28515625" style="3" hidden="1" customWidth="1" outlineLevel="1"/>
    <col min="37" max="37" width="4.28515625" style="2" hidden="1" customWidth="1" outlineLevel="1"/>
    <col min="38" max="38" width="4.28515625" style="3" hidden="1" customWidth="1" outlineLevel="1"/>
    <col min="39" max="39" width="4.28515625" style="2" hidden="1" customWidth="1" outlineLevel="1"/>
    <col min="40" max="40" width="4.28515625" style="3" hidden="1" customWidth="1" outlineLevel="1"/>
    <col min="41" max="41" width="4.28515625" style="2" hidden="1" customWidth="1" outlineLevel="1"/>
    <col min="42" max="42" width="4.28515625" style="3" hidden="1" customWidth="1" outlineLevel="1"/>
    <col min="43" max="43" width="3" style="2" hidden="1" customWidth="1" outlineLevel="1"/>
    <col min="44" max="45" width="6.42578125" style="1" hidden="1" customWidth="1" outlineLevel="1"/>
    <col min="46" max="57" width="2.7109375" style="2" hidden="1" customWidth="1" outlineLevel="1"/>
    <col min="58" max="62" width="3.28515625" style="2" hidden="1" customWidth="1" outlineLevel="1"/>
    <col min="63" max="68" width="2.7109375" style="2" hidden="1" customWidth="1" outlineLevel="1"/>
    <col min="69" max="69" width="2.42578125" style="2" hidden="1" customWidth="1" outlineLevel="1"/>
    <col min="70" max="71" width="14" style="2" hidden="1" customWidth="1" outlineLevel="1"/>
    <col min="72" max="72" width="13.5703125" style="2" hidden="1" customWidth="1" outlineLevel="1"/>
    <col min="73" max="75" width="0" style="2" hidden="1" customWidth="1" outlineLevel="1"/>
    <col min="76" max="106" width="5.7109375" style="2" hidden="1" customWidth="1" outlineLevel="2"/>
    <col min="107" max="107" width="0" style="2" hidden="1" customWidth="1" outlineLevel="1" collapsed="1"/>
    <col min="108" max="109" width="0" style="2" hidden="1" customWidth="1" outlineLevel="1"/>
    <col min="110" max="110" width="9.140625" style="2" collapsed="1"/>
    <col min="111" max="16384" width="9.140625" style="2"/>
  </cols>
  <sheetData>
    <row r="1" spans="1:106" ht="15" customHeight="1" x14ac:dyDescent="0.25">
      <c r="B1" s="132" t="s">
        <v>56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1:106" ht="12.6" customHeight="1" x14ac:dyDescent="0.3">
      <c r="A2" s="74"/>
      <c r="B2" s="132" t="s">
        <v>59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4"/>
      <c r="AG2" s="6">
        <v>1</v>
      </c>
      <c r="AI2" s="7"/>
    </row>
    <row r="3" spans="1:106" ht="12.6" customHeight="1" x14ac:dyDescent="0.3">
      <c r="A3" s="74"/>
      <c r="B3" s="132" t="s">
        <v>60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1"/>
    </row>
    <row r="4" spans="1:106" ht="12.6" customHeight="1" thickBot="1" x14ac:dyDescent="0.3">
      <c r="A4" s="74"/>
      <c r="B4" s="8"/>
      <c r="C4" s="9"/>
      <c r="D4" s="8"/>
      <c r="E4" s="10"/>
      <c r="F4" s="10"/>
      <c r="G4" s="10"/>
      <c r="H4" s="10"/>
      <c r="I4" s="133" t="s">
        <v>53</v>
      </c>
      <c r="J4" s="133"/>
      <c r="K4" s="133"/>
      <c r="L4" s="133"/>
      <c r="M4" s="133"/>
      <c r="N4" s="133"/>
      <c r="O4" s="133"/>
      <c r="P4" s="133"/>
      <c r="Q4" s="10"/>
      <c r="R4" s="10"/>
      <c r="S4" s="10"/>
      <c r="T4" s="10"/>
      <c r="U4" s="10"/>
      <c r="V4" s="10"/>
      <c r="W4" s="10"/>
      <c r="X4" s="10"/>
      <c r="Y4" s="82"/>
      <c r="Z4" s="44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6"/>
      <c r="AS4" s="76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</row>
    <row r="5" spans="1:106" ht="12.6" customHeight="1" thickBot="1" x14ac:dyDescent="0.3">
      <c r="A5" s="74"/>
      <c r="B5" s="12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5" t="s">
        <v>15</v>
      </c>
      <c r="X5" s="14"/>
      <c r="Y5" s="14"/>
      <c r="Z5" s="77" t="s">
        <v>54</v>
      </c>
      <c r="AE5" s="78" t="str">
        <f>IF(C13=0," ","2-4")</f>
        <v>2-4</v>
      </c>
      <c r="AF5" s="79" t="str">
        <f>IF(C13=0," ",CONCATENATE(D9,"-",D13))</f>
        <v>KEZAR-ЖАЛЫН</v>
      </c>
      <c r="AG5" s="62">
        <v>2</v>
      </c>
      <c r="AH5" s="63">
        <v>1</v>
      </c>
      <c r="AI5" s="62">
        <v>2</v>
      </c>
      <c r="AJ5" s="63">
        <v>1</v>
      </c>
      <c r="AK5" s="62">
        <v>2</v>
      </c>
      <c r="AL5" s="63">
        <v>1</v>
      </c>
      <c r="AM5" s="62"/>
      <c r="AN5" s="63"/>
      <c r="AO5" s="62"/>
      <c r="AP5" s="64"/>
      <c r="AQ5" s="65"/>
      <c r="AR5" s="66">
        <f>IF(AG5+AH5&lt;&gt;0,SUM(AT5:AX5),"")</f>
        <v>3</v>
      </c>
      <c r="AS5" s="66">
        <f>IF(AG5+AH5&lt;&gt;0,SUM(AZ5:BD5),"")</f>
        <v>0</v>
      </c>
      <c r="AT5" s="67">
        <f>IF(AG5&gt;AH5,1,0)</f>
        <v>1</v>
      </c>
      <c r="AU5" s="67">
        <f>IF(AI5&gt;AJ5,1,0)</f>
        <v>1</v>
      </c>
      <c r="AV5" s="67">
        <f>IF(AK5&gt;AL5,1,0)</f>
        <v>1</v>
      </c>
      <c r="AW5" s="67">
        <f>IF(AM5&gt;AN5,1,0)</f>
        <v>0</v>
      </c>
      <c r="AX5" s="67">
        <f>IF(AO5&gt;AP5,1,0)</f>
        <v>0</v>
      </c>
      <c r="AY5" s="68"/>
      <c r="AZ5" s="67">
        <f>IF(AH5&gt;AG5,1,0)</f>
        <v>0</v>
      </c>
      <c r="BA5" s="67">
        <f>IF(AJ5&gt;AI5,1,0)</f>
        <v>0</v>
      </c>
      <c r="BB5" s="67">
        <f>IF(AL5&gt;AK5,1,0)</f>
        <v>0</v>
      </c>
      <c r="BC5" s="67">
        <f>IF(AN5&gt;AM5,1,0)</f>
        <v>0</v>
      </c>
      <c r="BD5" s="67">
        <f>IF(AP5&gt;AO5,1,0)</f>
        <v>0</v>
      </c>
      <c r="BE5" s="68"/>
      <c r="BF5" s="67">
        <f>IF(AG5&gt;AH5,AH5,IF(AH5&gt;AG5,-AG5,""))</f>
        <v>1</v>
      </c>
      <c r="BG5" s="67" t="str">
        <f>IF(AI5&gt;AJ5,", "&amp;AJ5,IF(AJ5&gt;AI5,", "&amp;-AI5,""))</f>
        <v>, 1</v>
      </c>
      <c r="BH5" s="67" t="str">
        <f>IF(AK5&gt;AL5,", "&amp;AL5,IF(AL5&gt;AK5,", "&amp;-AK5,""))</f>
        <v>, 1</v>
      </c>
      <c r="BI5" s="67" t="str">
        <f>IF(AM5&gt;AN5,", "&amp;AN5,IF(AN5&gt;AM5,", "&amp;-AM5,""))</f>
        <v/>
      </c>
      <c r="BJ5" s="67" t="str">
        <f>IF(AO5&gt;AP5,", "&amp;AP5,IF(AP5&gt;AO5,", "&amp;-AO5,""))</f>
        <v/>
      </c>
      <c r="BK5" s="68"/>
      <c r="BL5" s="67">
        <f>IF(AH5&gt;AG5,AG5,IF(AG5&gt;AH5,-AH5,""))</f>
        <v>-1</v>
      </c>
      <c r="BM5" s="67" t="str">
        <f>IF(AJ5&gt;AI5,", "&amp;AI5,IF(AI5&gt;AJ5,", "&amp;-AJ5,""))</f>
        <v>, -1</v>
      </c>
      <c r="BN5" s="67" t="str">
        <f>IF(AL5&gt;AK5,", "&amp;AK5,IF(AK5&gt;AL5,", "&amp;-AL5,""))</f>
        <v>, -1</v>
      </c>
      <c r="BO5" s="67" t="str">
        <f>IF(AN5&gt;AM5,", "&amp;AM5,IF(AM5&gt;AN5,", "&amp;-AN5,""))</f>
        <v/>
      </c>
      <c r="BP5" s="67" t="str">
        <f>IF(AP5&gt;AO5,", "&amp;AO5,IF(AO5&gt;AP5,", "&amp;-AP5,""))</f>
        <v/>
      </c>
      <c r="BQ5" s="68"/>
      <c r="BR5" s="69" t="str">
        <f>CONCATENATE(,BF5,BG5,BH5,BI5,BJ5,)</f>
        <v>1, 1, 1</v>
      </c>
      <c r="BS5" s="69" t="str">
        <f>CONCATENATE(,BL5,BM5,BN5,BO5,BP5,)</f>
        <v>-1, -1, -1</v>
      </c>
      <c r="BT5" s="69" t="str">
        <f>IF(AR5&gt;AS5,BR5,IF(AS5&gt;AR5,BS5,""))</f>
        <v>1, 1, 1</v>
      </c>
      <c r="BU5" s="2" t="str">
        <f>IF(AR5&gt;AS5,AS5&amp;" : "&amp;AR5,IF(AS5&gt;AR5,AR5&amp;" : "&amp;AS5,""))</f>
        <v>0 : 3</v>
      </c>
      <c r="BV5" s="128" t="str">
        <f>W5</f>
        <v>Группа № 1</v>
      </c>
      <c r="BX5" s="70"/>
      <c r="BY5" s="71" t="s">
        <v>16</v>
      </c>
      <c r="BZ5" s="71" t="s">
        <v>17</v>
      </c>
      <c r="CA5" s="71" t="s">
        <v>18</v>
      </c>
      <c r="CB5" s="71" t="s">
        <v>19</v>
      </c>
      <c r="CC5" s="71" t="s">
        <v>20</v>
      </c>
      <c r="CD5" s="71" t="s">
        <v>21</v>
      </c>
      <c r="CE5" s="71" t="s">
        <v>22</v>
      </c>
      <c r="CF5" s="71" t="s">
        <v>23</v>
      </c>
      <c r="CG5" s="71" t="s">
        <v>24</v>
      </c>
      <c r="CH5" s="71" t="s">
        <v>25</v>
      </c>
      <c r="CJ5" s="70"/>
      <c r="CK5" s="71" t="s">
        <v>26</v>
      </c>
      <c r="CL5" s="71" t="s">
        <v>27</v>
      </c>
      <c r="CM5" s="71" t="s">
        <v>28</v>
      </c>
      <c r="CN5" s="71" t="s">
        <v>29</v>
      </c>
      <c r="CO5" s="71" t="s">
        <v>30</v>
      </c>
      <c r="CP5" s="71" t="s">
        <v>31</v>
      </c>
      <c r="CQ5" s="24"/>
      <c r="CR5" s="72" t="s">
        <v>2</v>
      </c>
      <c r="CS5" s="72" t="s">
        <v>3</v>
      </c>
      <c r="CT5" s="72"/>
      <c r="CV5" s="72" t="s">
        <v>2</v>
      </c>
      <c r="CW5" s="72" t="s">
        <v>3</v>
      </c>
      <c r="CY5" s="73"/>
      <c r="DA5" s="73"/>
      <c r="DB5" s="73"/>
    </row>
    <row r="6" spans="1:106" ht="12.6" customHeight="1" thickTop="1" thickBot="1" x14ac:dyDescent="0.3">
      <c r="A6" s="74"/>
      <c r="B6" s="25" t="s">
        <v>1</v>
      </c>
      <c r="C6" s="48"/>
      <c r="D6" s="25" t="s">
        <v>32</v>
      </c>
      <c r="E6" s="131">
        <v>1</v>
      </c>
      <c r="F6" s="131"/>
      <c r="G6" s="131"/>
      <c r="H6" s="131">
        <v>2</v>
      </c>
      <c r="I6" s="131"/>
      <c r="J6" s="131"/>
      <c r="K6" s="131">
        <v>3</v>
      </c>
      <c r="L6" s="131"/>
      <c r="M6" s="131"/>
      <c r="N6" s="131">
        <v>4</v>
      </c>
      <c r="O6" s="131"/>
      <c r="P6" s="131"/>
      <c r="Q6" s="131">
        <v>5</v>
      </c>
      <c r="R6" s="131"/>
      <c r="S6" s="131"/>
      <c r="T6" s="131">
        <v>6</v>
      </c>
      <c r="U6" s="131"/>
      <c r="V6" s="131"/>
      <c r="W6" s="25" t="s">
        <v>2</v>
      </c>
      <c r="X6" s="25" t="s">
        <v>0</v>
      </c>
      <c r="Y6" s="25" t="s">
        <v>3</v>
      </c>
      <c r="Z6" s="49"/>
      <c r="AE6" s="80" t="str">
        <f>IF(C15=0," ","1-5")</f>
        <v>1-5</v>
      </c>
      <c r="AF6" s="57" t="str">
        <f>IF(C15=0," ",CONCATENATE(D7,"-",D15))</f>
        <v>АРЫСТАН-ОСДЮСШОР-3</v>
      </c>
      <c r="AG6" s="26">
        <v>2</v>
      </c>
      <c r="AH6" s="27">
        <v>1</v>
      </c>
      <c r="AI6" s="26">
        <v>2</v>
      </c>
      <c r="AJ6" s="27">
        <v>1</v>
      </c>
      <c r="AK6" s="26">
        <v>2</v>
      </c>
      <c r="AL6" s="27">
        <v>1</v>
      </c>
      <c r="AM6" s="26"/>
      <c r="AN6" s="27"/>
      <c r="AO6" s="26"/>
      <c r="AP6" s="28"/>
      <c r="AQ6" s="17"/>
      <c r="AR6" s="18">
        <f t="shared" ref="AR6:AR19" si="0">IF(AG6+AH6&lt;&gt;0,SUM(AT6:AX6),"")</f>
        <v>3</v>
      </c>
      <c r="AS6" s="18">
        <f t="shared" ref="AS6:AS19" si="1">IF(AG6+AH6&lt;&gt;0,SUM(AZ6:BD6),"")</f>
        <v>0</v>
      </c>
      <c r="AT6" s="19">
        <f t="shared" ref="AT6:AT19" si="2">IF(AG6&gt;AH6,1,0)</f>
        <v>1</v>
      </c>
      <c r="AU6" s="19">
        <f t="shared" ref="AU6:AU19" si="3">IF(AI6&gt;AJ6,1,0)</f>
        <v>1</v>
      </c>
      <c r="AV6" s="19">
        <f t="shared" ref="AV6:AV19" si="4">IF(AK6&gt;AL6,1,0)</f>
        <v>1</v>
      </c>
      <c r="AW6" s="19">
        <f t="shared" ref="AW6:AW19" si="5">IF(AM6&gt;AN6,1,0)</f>
        <v>0</v>
      </c>
      <c r="AX6" s="19">
        <f t="shared" ref="AX6:AX19" si="6">IF(AO6&gt;AP6,1,0)</f>
        <v>0</v>
      </c>
      <c r="AY6" s="20"/>
      <c r="AZ6" s="19">
        <f t="shared" ref="AZ6:AZ19" si="7">IF(AH6&gt;AG6,1,0)</f>
        <v>0</v>
      </c>
      <c r="BA6" s="19">
        <f t="shared" ref="BA6:BA19" si="8">IF(AJ6&gt;AI6,1,0)</f>
        <v>0</v>
      </c>
      <c r="BB6" s="19">
        <f t="shared" ref="BB6:BB19" si="9">IF(AL6&gt;AK6,1,0)</f>
        <v>0</v>
      </c>
      <c r="BC6" s="19">
        <f t="shared" ref="BC6:BC19" si="10">IF(AN6&gt;AM6,1,0)</f>
        <v>0</v>
      </c>
      <c r="BD6" s="19">
        <f t="shared" ref="BD6:BD19" si="11">IF(AP6&gt;AO6,1,0)</f>
        <v>0</v>
      </c>
      <c r="BE6" s="20"/>
      <c r="BF6" s="19">
        <f t="shared" ref="BF6:BF19" si="12">IF(AG6&gt;AH6,AH6,IF(AH6&gt;AG6,-AG6,""))</f>
        <v>1</v>
      </c>
      <c r="BG6" s="19" t="str">
        <f t="shared" ref="BG6:BG19" si="13">IF(AI6&gt;AJ6,", "&amp;AJ6,IF(AJ6&gt;AI6,", "&amp;-AI6,""))</f>
        <v>, 1</v>
      </c>
      <c r="BH6" s="19" t="str">
        <f t="shared" ref="BH6:BH19" si="14">IF(AK6&gt;AL6,", "&amp;AL6,IF(AL6&gt;AK6,", "&amp;-AK6,""))</f>
        <v>, 1</v>
      </c>
      <c r="BI6" s="19" t="str">
        <f t="shared" ref="BI6:BI19" si="15">IF(AM6&gt;AN6,", "&amp;AN6,IF(AN6&gt;AM6,", "&amp;-AM6,""))</f>
        <v/>
      </c>
      <c r="BJ6" s="19" t="str">
        <f t="shared" ref="BJ6:BJ19" si="16">IF(AO6&gt;AP6,", "&amp;AP6,IF(AP6&gt;AO6,", "&amp;-AO6,""))</f>
        <v/>
      </c>
      <c r="BK6" s="20"/>
      <c r="BL6" s="19">
        <f t="shared" ref="BL6:BL19" si="17">IF(AH6&gt;AG6,AG6,IF(AG6&gt;AH6,-AH6,""))</f>
        <v>-1</v>
      </c>
      <c r="BM6" s="19" t="str">
        <f t="shared" ref="BM6:BM19" si="18">IF(AJ6&gt;AI6,", "&amp;AI6,IF(AI6&gt;AJ6,", "&amp;-AJ6,""))</f>
        <v>, -1</v>
      </c>
      <c r="BN6" s="19" t="str">
        <f t="shared" ref="BN6:BN19" si="19">IF(AL6&gt;AK6,", "&amp;AK6,IF(AK6&gt;AL6,", "&amp;-AL6,""))</f>
        <v>, -1</v>
      </c>
      <c r="BO6" s="19" t="str">
        <f t="shared" ref="BO6:BO19" si="20">IF(AN6&gt;AM6,", "&amp;AM6,IF(AM6&gt;AN6,", "&amp;-AN6,""))</f>
        <v/>
      </c>
      <c r="BP6" s="19" t="str">
        <f t="shared" ref="BP6:BP19" si="21">IF(AP6&gt;AO6,", "&amp;AO6,IF(AO6&gt;AP6,", "&amp;-AP6,""))</f>
        <v/>
      </c>
      <c r="BQ6" s="20"/>
      <c r="BR6" s="21" t="str">
        <f t="shared" ref="BR6:BR19" si="22">CONCATENATE(,BF6,BG6,BH6,BI6,BJ6,)</f>
        <v>1, 1, 1</v>
      </c>
      <c r="BS6" s="21" t="str">
        <f t="shared" ref="BS6:BS19" si="23">CONCATENATE(,BL6,BM6,BN6,BO6,BP6,)</f>
        <v>-1, -1, -1</v>
      </c>
      <c r="BT6" s="21" t="str">
        <f t="shared" ref="BT6:BT19" si="24">IF(AR6&gt;AS6,BR6,IF(AS6&gt;AR6,BS6,""))</f>
        <v>1, 1, 1</v>
      </c>
      <c r="BU6" s="2" t="str">
        <f t="shared" ref="BU6:BU19" si="25">IF(AR6&gt;AS6,AS6&amp;" : "&amp;AR6,IF(AS6&gt;AR6,AR6&amp;" : "&amp;AS6,""))</f>
        <v>0 : 3</v>
      </c>
      <c r="BV6" s="129"/>
      <c r="BX6" s="22">
        <v>1</v>
      </c>
      <c r="BY6" s="29">
        <f>((AR17+AR11)/(AS17+AS11))/10</f>
        <v>0.3</v>
      </c>
      <c r="BZ6" s="29">
        <f>((AR17+AS8)/(AS17+AR8))/10</f>
        <v>0.3</v>
      </c>
      <c r="CA6" s="29">
        <f>((AR17+AR6)/(AS17+AS6))/10</f>
        <v>0.3</v>
      </c>
      <c r="CB6" s="29" t="e">
        <f>((AR17+AS15)/(AS17+AR15))/10</f>
        <v>#VALUE!</v>
      </c>
      <c r="CC6" s="29" t="e">
        <f>((AR11+AS8)/(AS11+AR8))/10</f>
        <v>#DIV/0!</v>
      </c>
      <c r="CD6" s="29" t="e">
        <f>((AR11+AR6)/(AS11+AS6))/10</f>
        <v>#DIV/0!</v>
      </c>
      <c r="CE6" s="29" t="e">
        <f>((AR11+AS15)/(AR15+AS11))/10</f>
        <v>#VALUE!</v>
      </c>
      <c r="CF6" s="29" t="e">
        <f>((AS8+AR6)/(AR8+AS6))/10</f>
        <v>#DIV/0!</v>
      </c>
      <c r="CG6" s="29" t="e">
        <f>((AS8+AS15)/(AR8+AR15))/10</f>
        <v>#VALUE!</v>
      </c>
      <c r="CH6" s="29" t="e">
        <f>((AR6+AS15)/(AS6+AR15))/10</f>
        <v>#VALUE!</v>
      </c>
      <c r="CJ6" s="22">
        <v>1</v>
      </c>
      <c r="CK6" s="30"/>
      <c r="CL6" s="31">
        <f>IF(AR17&gt;AS17,CR6+0.1,CR6-0.1)</f>
        <v>8.1</v>
      </c>
      <c r="CM6" s="31">
        <f>IF(AR11&gt;AS11,CR6+0.1,CR6-0.1)</f>
        <v>8.1</v>
      </c>
      <c r="CN6" s="31">
        <f>IF(AS8&gt;AR8,CR6+0.1,CR6-0.1)</f>
        <v>8.1</v>
      </c>
      <c r="CO6" s="31">
        <f>IF(AR6&gt;AS6,CR6+0.1,CR6-0.1)</f>
        <v>8.1</v>
      </c>
      <c r="CP6" s="31">
        <f>IF(AS15&gt;AR15,CR6+0.1,CR6-0.1)</f>
        <v>7.9</v>
      </c>
      <c r="CQ6" s="32"/>
      <c r="CR6" s="91">
        <f>W7</f>
        <v>8</v>
      </c>
      <c r="CS6" s="91">
        <f>IF(AND(CR6=CR8,CR6=CR10),BY6,(IF(AND(CR6=CR8,CR6=CR12),BZ6,(IF(AND(CR6=CR8,CR6=CR14),CA6,(IF(AND(CR6=CR8,CR6=CR16),CB6,(IF(AND(CR6=CR10,CR6=CR12),CC6,(IF(AND(CR6=CR10,CR6=CR14),CD6,(IF(AND(CR6=CR10,CR6=CR16),CE6,(IF(AND(CR6=CR12,CR6=CR14),CF6,(IF(AND(CR6=CR12,CR6=CR16),CG6,(IF(AND(CR6=CR14,CR6=CR16),CH6,999)))))))))))))))))))</f>
        <v>999</v>
      </c>
      <c r="CT6" s="91">
        <f>IF(CY6=1,CR6+CS6,CS6)</f>
        <v>999</v>
      </c>
      <c r="CV6" s="91">
        <f>CR6</f>
        <v>8</v>
      </c>
      <c r="CW6" s="108">
        <f>IF(CV6=CV8,CL6,(IF(CV6=CV10,CM6,(IF(CV6=CV12,CN6,(IF(CV6=CV14,CO6,(IF(CV6=CV16,CP6,999)))))))))</f>
        <v>999</v>
      </c>
      <c r="CY6" s="91">
        <f>IF(CS6&lt;&gt;999,1,0)</f>
        <v>0</v>
      </c>
      <c r="DA6" s="108">
        <f>IF(CY6=1,CT6,CW6)</f>
        <v>999</v>
      </c>
      <c r="DB6" s="91">
        <f>IF(DA6&lt;&gt;999,DA6,CV6)</f>
        <v>8</v>
      </c>
    </row>
    <row r="7" spans="1:106" ht="12.6" customHeight="1" thickTop="1" x14ac:dyDescent="0.25">
      <c r="A7" s="74"/>
      <c r="B7" s="122">
        <v>1</v>
      </c>
      <c r="C7" s="123">
        <f>[1]Лист3!$A$51</f>
        <v>8</v>
      </c>
      <c r="D7" s="56" t="s">
        <v>4</v>
      </c>
      <c r="E7" s="124"/>
      <c r="F7" s="124"/>
      <c r="G7" s="125"/>
      <c r="H7" s="33"/>
      <c r="I7" s="34">
        <f>IF(AR17&gt;AS17,2,$AG$2)</f>
        <v>2</v>
      </c>
      <c r="J7" s="35"/>
      <c r="K7" s="33"/>
      <c r="L7" s="34">
        <f>IF(AR11&gt;AS11,2,$AG$2)</f>
        <v>2</v>
      </c>
      <c r="M7" s="35"/>
      <c r="N7" s="33"/>
      <c r="O7" s="34">
        <f>IF(AS8&gt;AR8,2,$AG$2)</f>
        <v>2</v>
      </c>
      <c r="P7" s="35"/>
      <c r="Q7" s="33"/>
      <c r="R7" s="34">
        <f>IF(AR6&gt;AS6,2,$AG$2)</f>
        <v>2</v>
      </c>
      <c r="S7" s="35"/>
      <c r="T7" s="33"/>
      <c r="U7" s="34"/>
      <c r="V7" s="36"/>
      <c r="W7" s="126">
        <f>SUM(F7,I7,L7,O7,R7,U7)</f>
        <v>8</v>
      </c>
      <c r="X7" s="127">
        <f t="shared" ref="X7" si="26">IF(($AG$2=1),IF(CY6=1,CS6*10,0),0)</f>
        <v>0</v>
      </c>
      <c r="Y7" s="122" t="s">
        <v>26</v>
      </c>
      <c r="Z7" s="50"/>
      <c r="AA7" s="105">
        <f>IF(C7="","",VLOOKUP(C7,'[2]Список участников'!A:L,8,FALSE))</f>
        <v>0</v>
      </c>
      <c r="AC7" s="106">
        <f>IF(C7&gt;0,1,0)</f>
        <v>1</v>
      </c>
      <c r="AD7" s="106">
        <f>SUM(AC7:AC18)</f>
        <v>6</v>
      </c>
      <c r="AE7" s="80" t="str">
        <f>IF(C17=0," ","3-6")</f>
        <v>3-6</v>
      </c>
      <c r="AF7" s="57" t="str">
        <f>IF(C17=0," ",CONCATENATE(D11,"-",D17))</f>
        <v>АК-АЛТЫН-</v>
      </c>
      <c r="AG7" s="26"/>
      <c r="AH7" s="27"/>
      <c r="AI7" s="26"/>
      <c r="AJ7" s="27"/>
      <c r="AK7" s="26"/>
      <c r="AL7" s="27"/>
      <c r="AM7" s="26"/>
      <c r="AN7" s="27"/>
      <c r="AO7" s="26"/>
      <c r="AP7" s="28"/>
      <c r="AQ7" s="17"/>
      <c r="AR7" s="18" t="str">
        <f t="shared" si="0"/>
        <v/>
      </c>
      <c r="AS7" s="18" t="str">
        <f t="shared" si="1"/>
        <v/>
      </c>
      <c r="AT7" s="19">
        <f t="shared" si="2"/>
        <v>0</v>
      </c>
      <c r="AU7" s="19">
        <f t="shared" si="3"/>
        <v>0</v>
      </c>
      <c r="AV7" s="19">
        <f t="shared" si="4"/>
        <v>0</v>
      </c>
      <c r="AW7" s="19">
        <f t="shared" si="5"/>
        <v>0</v>
      </c>
      <c r="AX7" s="19">
        <f t="shared" si="6"/>
        <v>0</v>
      </c>
      <c r="AY7" s="20"/>
      <c r="AZ7" s="19">
        <f t="shared" si="7"/>
        <v>0</v>
      </c>
      <c r="BA7" s="19">
        <f t="shared" si="8"/>
        <v>0</v>
      </c>
      <c r="BB7" s="19">
        <f t="shared" si="9"/>
        <v>0</v>
      </c>
      <c r="BC7" s="19">
        <f t="shared" si="10"/>
        <v>0</v>
      </c>
      <c r="BD7" s="19">
        <f t="shared" si="11"/>
        <v>0</v>
      </c>
      <c r="BE7" s="20"/>
      <c r="BF7" s="19" t="str">
        <f t="shared" si="12"/>
        <v/>
      </c>
      <c r="BG7" s="19" t="str">
        <f t="shared" si="13"/>
        <v/>
      </c>
      <c r="BH7" s="19" t="str">
        <f t="shared" si="14"/>
        <v/>
      </c>
      <c r="BI7" s="19" t="str">
        <f t="shared" si="15"/>
        <v/>
      </c>
      <c r="BJ7" s="19" t="str">
        <f t="shared" si="16"/>
        <v/>
      </c>
      <c r="BK7" s="20"/>
      <c r="BL7" s="19" t="str">
        <f t="shared" si="17"/>
        <v/>
      </c>
      <c r="BM7" s="19" t="str">
        <f t="shared" si="18"/>
        <v/>
      </c>
      <c r="BN7" s="19" t="str">
        <f t="shared" si="19"/>
        <v/>
      </c>
      <c r="BO7" s="19" t="str">
        <f t="shared" si="20"/>
        <v/>
      </c>
      <c r="BP7" s="19" t="str">
        <f t="shared" si="21"/>
        <v/>
      </c>
      <c r="BQ7" s="20"/>
      <c r="BR7" s="21" t="str">
        <f t="shared" si="22"/>
        <v/>
      </c>
      <c r="BS7" s="21" t="str">
        <f t="shared" si="23"/>
        <v/>
      </c>
      <c r="BT7" s="21" t="str">
        <f t="shared" si="24"/>
        <v/>
      </c>
      <c r="BU7" s="2" t="str">
        <f t="shared" si="25"/>
        <v/>
      </c>
      <c r="BV7" s="129"/>
      <c r="BX7" s="22"/>
      <c r="BY7" s="30"/>
      <c r="BZ7" s="30"/>
      <c r="CA7" s="30"/>
      <c r="CB7" s="30"/>
      <c r="CC7" s="30"/>
      <c r="CD7" s="30"/>
      <c r="CE7" s="30"/>
      <c r="CF7" s="30"/>
      <c r="CG7" s="30"/>
      <c r="CH7" s="30"/>
      <c r="CJ7" s="22">
        <v>2</v>
      </c>
      <c r="CK7" s="31">
        <f>IF(AS17&gt;AR17,CR8+0.1,CR8-0.1)</f>
        <v>6.9</v>
      </c>
      <c r="CL7" s="30"/>
      <c r="CM7" s="31">
        <f>IF(AS14&gt;AR14,CR8+0.1,CR8-0.1)</f>
        <v>7.1</v>
      </c>
      <c r="CN7" s="31">
        <f>IF(AR5&gt;AS5,CR8+0.1,CR8-0.1)</f>
        <v>7.1</v>
      </c>
      <c r="CO7" s="31">
        <f>IF(AR12&gt;AS12,CR8+0.1,CR8-0.1)</f>
        <v>7.1</v>
      </c>
      <c r="CP7" s="31">
        <f>IF(AS9&gt;AR9,CR8,CR8-0.1)</f>
        <v>6.9</v>
      </c>
      <c r="CQ7" s="32"/>
      <c r="CR7" s="92"/>
      <c r="CS7" s="92"/>
      <c r="CT7" s="92"/>
      <c r="CV7" s="92"/>
      <c r="CW7" s="109"/>
      <c r="CY7" s="92"/>
      <c r="DA7" s="109"/>
      <c r="DB7" s="92"/>
    </row>
    <row r="8" spans="1:106" ht="12.6" customHeight="1" x14ac:dyDescent="0.25">
      <c r="A8" s="74"/>
      <c r="B8" s="110"/>
      <c r="C8" s="111"/>
      <c r="D8" s="59" t="s">
        <v>5</v>
      </c>
      <c r="E8" s="114"/>
      <c r="F8" s="114"/>
      <c r="G8" s="115"/>
      <c r="H8" s="121" t="str">
        <f>IF(AR17&gt;AS17,BT17,BU17)</f>
        <v>1, -1, 1, -1, 1</v>
      </c>
      <c r="I8" s="119"/>
      <c r="J8" s="120"/>
      <c r="K8" s="121" t="str">
        <f>IF(AR11&gt;AS11,BT11,BU11)</f>
        <v>1, 1, 1</v>
      </c>
      <c r="L8" s="119"/>
      <c r="M8" s="120"/>
      <c r="N8" s="121" t="str">
        <f>IF(AS8&gt;AR8,BT8,BU8)</f>
        <v>1, 1, 1</v>
      </c>
      <c r="O8" s="119"/>
      <c r="P8" s="120"/>
      <c r="Q8" s="121" t="str">
        <f>IF(AR6&gt;AS6,BT6,BU6)</f>
        <v>1, 1, 1</v>
      </c>
      <c r="R8" s="119"/>
      <c r="S8" s="120"/>
      <c r="T8" s="121"/>
      <c r="U8" s="119"/>
      <c r="V8" s="119"/>
      <c r="W8" s="116"/>
      <c r="X8" s="117"/>
      <c r="Y8" s="110"/>
      <c r="Z8" s="77" t="s">
        <v>55</v>
      </c>
      <c r="AA8" s="105"/>
      <c r="AC8" s="106"/>
      <c r="AD8" s="106"/>
      <c r="AE8" s="80" t="str">
        <f>IF(C13=0," ","4-1")</f>
        <v>4-1</v>
      </c>
      <c r="AF8" s="57" t="str">
        <f>IF(C13=0," ",CONCATENATE(D13,"-",D7))</f>
        <v>ЖАЛЫН-АРЫСТАН</v>
      </c>
      <c r="AG8" s="26">
        <v>1</v>
      </c>
      <c r="AH8" s="27">
        <v>2</v>
      </c>
      <c r="AI8" s="26">
        <v>1</v>
      </c>
      <c r="AJ8" s="27">
        <v>2</v>
      </c>
      <c r="AK8" s="26">
        <v>1</v>
      </c>
      <c r="AL8" s="27">
        <v>2</v>
      </c>
      <c r="AM8" s="26"/>
      <c r="AN8" s="27"/>
      <c r="AO8" s="26"/>
      <c r="AP8" s="28"/>
      <c r="AQ8" s="17"/>
      <c r="AR8" s="18">
        <f t="shared" si="0"/>
        <v>0</v>
      </c>
      <c r="AS8" s="18">
        <f t="shared" si="1"/>
        <v>3</v>
      </c>
      <c r="AT8" s="19">
        <f t="shared" si="2"/>
        <v>0</v>
      </c>
      <c r="AU8" s="19">
        <f t="shared" si="3"/>
        <v>0</v>
      </c>
      <c r="AV8" s="19">
        <f t="shared" si="4"/>
        <v>0</v>
      </c>
      <c r="AW8" s="19">
        <f t="shared" si="5"/>
        <v>0</v>
      </c>
      <c r="AX8" s="19">
        <f t="shared" si="6"/>
        <v>0</v>
      </c>
      <c r="AY8" s="20"/>
      <c r="AZ8" s="19">
        <f t="shared" si="7"/>
        <v>1</v>
      </c>
      <c r="BA8" s="19">
        <f t="shared" si="8"/>
        <v>1</v>
      </c>
      <c r="BB8" s="19">
        <f t="shared" si="9"/>
        <v>1</v>
      </c>
      <c r="BC8" s="19">
        <f t="shared" si="10"/>
        <v>0</v>
      </c>
      <c r="BD8" s="19">
        <f t="shared" si="11"/>
        <v>0</v>
      </c>
      <c r="BE8" s="20"/>
      <c r="BF8" s="19">
        <f t="shared" si="12"/>
        <v>-1</v>
      </c>
      <c r="BG8" s="19" t="str">
        <f t="shared" si="13"/>
        <v>, -1</v>
      </c>
      <c r="BH8" s="19" t="str">
        <f t="shared" si="14"/>
        <v>, -1</v>
      </c>
      <c r="BI8" s="19" t="str">
        <f t="shared" si="15"/>
        <v/>
      </c>
      <c r="BJ8" s="19" t="str">
        <f t="shared" si="16"/>
        <v/>
      </c>
      <c r="BK8" s="20"/>
      <c r="BL8" s="19">
        <f t="shared" si="17"/>
        <v>1</v>
      </c>
      <c r="BM8" s="19" t="str">
        <f t="shared" si="18"/>
        <v>, 1</v>
      </c>
      <c r="BN8" s="19" t="str">
        <f t="shared" si="19"/>
        <v>, 1</v>
      </c>
      <c r="BO8" s="19" t="str">
        <f t="shared" si="20"/>
        <v/>
      </c>
      <c r="BP8" s="19" t="str">
        <f t="shared" si="21"/>
        <v/>
      </c>
      <c r="BQ8" s="20"/>
      <c r="BR8" s="21" t="str">
        <f t="shared" si="22"/>
        <v>-1, -1, -1</v>
      </c>
      <c r="BS8" s="21" t="str">
        <f t="shared" si="23"/>
        <v>1, 1, 1</v>
      </c>
      <c r="BT8" s="21" t="str">
        <f t="shared" si="24"/>
        <v>1, 1, 1</v>
      </c>
      <c r="BU8" s="2" t="str">
        <f t="shared" si="25"/>
        <v>0 : 3</v>
      </c>
      <c r="BV8" s="129"/>
      <c r="BX8" s="22">
        <v>2</v>
      </c>
      <c r="BY8" s="23" t="s">
        <v>33</v>
      </c>
      <c r="BZ8" s="23" t="s">
        <v>34</v>
      </c>
      <c r="CA8" s="23" t="s">
        <v>35</v>
      </c>
      <c r="CB8" s="23" t="s">
        <v>36</v>
      </c>
      <c r="CC8" s="23" t="s">
        <v>20</v>
      </c>
      <c r="CD8" s="23" t="s">
        <v>21</v>
      </c>
      <c r="CE8" s="23" t="s">
        <v>22</v>
      </c>
      <c r="CF8" s="23" t="s">
        <v>23</v>
      </c>
      <c r="CG8" s="23" t="s">
        <v>24</v>
      </c>
      <c r="CH8" s="23" t="s">
        <v>25</v>
      </c>
      <c r="CJ8" s="22">
        <v>3</v>
      </c>
      <c r="CK8" s="31">
        <f>IF(AS11&gt;AR11,CR10+0.1,CR10-0.1)</f>
        <v>3.9</v>
      </c>
      <c r="CL8" s="31">
        <f>IF(AR14&gt;AS14,CR10+0.1,CR10-0.1)</f>
        <v>3.9</v>
      </c>
      <c r="CM8" s="37"/>
      <c r="CN8" s="31">
        <f>IF(AR18&gt;AS18,CR10+0.1,CR10-0.1)</f>
        <v>3.9</v>
      </c>
      <c r="CO8" s="31">
        <f>IF(AS10&gt;AR10,CR10+0.1,CR10-0.1)</f>
        <v>3.9</v>
      </c>
      <c r="CP8" s="31">
        <f>IF(AR7&gt;AS7,CR10+0.1,CR10-0.1)</f>
        <v>3.9</v>
      </c>
      <c r="CQ8" s="24"/>
      <c r="CR8" s="91">
        <f>W9</f>
        <v>7</v>
      </c>
      <c r="CS8" s="91">
        <f>IF(AND(CR8=CR6,CR8=CR10),BY9,(IF(AND(CR8=CR6,CR8=CR12),BZ9,(IF(AND(CR8=CR6,CR8=CR14),CA9,(IF(AND(CR8=CR6,CR8=CR16),CB9,(IF(AND(CR8=CR10,CR8=CR12),CC9,(IF(AND(CR8=CR10,CR8=CR14),CD9,(IF(AND(CR8=CR10,CR8=CR16),CE9,(IF(AND(CR8=CR12,CR8=CR14),CF9,(IF(AND(CR8=CR12,CR8=CR16),CG9,(IF(AND(CR8=CR14,CR8=CR16),CH9,999)))))))))))))))))))</f>
        <v>999</v>
      </c>
      <c r="CT8" s="91">
        <f t="shared" ref="CT8" si="27">IF(CY8=1,CR8+CS8,CS8)</f>
        <v>999</v>
      </c>
      <c r="CV8" s="91">
        <f>CR8</f>
        <v>7</v>
      </c>
      <c r="CW8" s="108">
        <f>IF(CV8=CV6,CK7,(IF(CV8=CV10,CM7,(IF(CV8=CV12,CN7,(IF(CV8=CV14,CO7,(IF(CV8=CV16,CP7,999)))))))))</f>
        <v>999</v>
      </c>
      <c r="CY8" s="91">
        <f t="shared" ref="CY8" si="28">IF(CS8&lt;&gt;999,1,0)</f>
        <v>0</v>
      </c>
      <c r="DA8" s="108">
        <f>IF(CY8=1,CT8,CW8)</f>
        <v>999</v>
      </c>
      <c r="DB8" s="91">
        <f t="shared" ref="DB8" si="29">IF(DA8&lt;&gt;999,DA8,CV8)</f>
        <v>7</v>
      </c>
    </row>
    <row r="9" spans="1:106" ht="12.6" customHeight="1" x14ac:dyDescent="0.25">
      <c r="A9" s="74"/>
      <c r="B9" s="93">
        <v>2</v>
      </c>
      <c r="C9" s="95">
        <f>[1]Лист3!$A$52</f>
        <v>40</v>
      </c>
      <c r="D9" s="54" t="s">
        <v>10</v>
      </c>
      <c r="E9" s="38"/>
      <c r="F9" s="39">
        <f>IF(AS17&gt;AR17,2,$AG$2)</f>
        <v>1</v>
      </c>
      <c r="G9" s="40"/>
      <c r="H9" s="97"/>
      <c r="I9" s="98"/>
      <c r="J9" s="112"/>
      <c r="K9" s="41"/>
      <c r="L9" s="39">
        <f>IF(AS14&gt;AR14,2,$AG$2)</f>
        <v>2</v>
      </c>
      <c r="M9" s="40"/>
      <c r="N9" s="41"/>
      <c r="O9" s="39">
        <f>IF(AR5&gt;AS5,2,$AG$2)</f>
        <v>2</v>
      </c>
      <c r="P9" s="40"/>
      <c r="Q9" s="41"/>
      <c r="R9" s="39">
        <f>IF(AR12&gt;AS12,2,$AG$2)</f>
        <v>2</v>
      </c>
      <c r="S9" s="40"/>
      <c r="T9" s="41"/>
      <c r="U9" s="39"/>
      <c r="V9" s="38"/>
      <c r="W9" s="101">
        <f>SUM(F9,I9,L9,O9,R9,U9)</f>
        <v>7</v>
      </c>
      <c r="X9" s="103">
        <f t="shared" ref="X9" si="30">IF(($AG$2=1),IF(CY8=1,CS8*10,0),0)</f>
        <v>0</v>
      </c>
      <c r="Y9" s="93" t="s">
        <v>27</v>
      </c>
      <c r="Z9" s="50"/>
      <c r="AA9" s="105">
        <f>IF(C9="","",VLOOKUP(C9,'[2]Список участников'!A:L,8,FALSE))</f>
        <v>0</v>
      </c>
      <c r="AC9" s="106">
        <f>IF(C9&gt;0,1,0)</f>
        <v>1</v>
      </c>
      <c r="AD9" s="106"/>
      <c r="AE9" s="80" t="str">
        <f>IF(C17=0," ","6-2")</f>
        <v>6-2</v>
      </c>
      <c r="AF9" s="57" t="str">
        <f>IF(C17=0," ",CONCATENATE(D17,"-",D9))</f>
        <v>-KEZAR</v>
      </c>
      <c r="AG9" s="26"/>
      <c r="AH9" s="27"/>
      <c r="AI9" s="26"/>
      <c r="AJ9" s="27"/>
      <c r="AK9" s="26"/>
      <c r="AL9" s="27"/>
      <c r="AM9" s="26"/>
      <c r="AN9" s="27"/>
      <c r="AO9" s="26"/>
      <c r="AP9" s="28"/>
      <c r="AQ9" s="17"/>
      <c r="AR9" s="18" t="str">
        <f t="shared" si="0"/>
        <v/>
      </c>
      <c r="AS9" s="18" t="str">
        <f t="shared" si="1"/>
        <v/>
      </c>
      <c r="AT9" s="19">
        <f t="shared" si="2"/>
        <v>0</v>
      </c>
      <c r="AU9" s="19">
        <f t="shared" si="3"/>
        <v>0</v>
      </c>
      <c r="AV9" s="19">
        <f t="shared" si="4"/>
        <v>0</v>
      </c>
      <c r="AW9" s="19">
        <f t="shared" si="5"/>
        <v>0</v>
      </c>
      <c r="AX9" s="19">
        <f t="shared" si="6"/>
        <v>0</v>
      </c>
      <c r="AY9" s="20"/>
      <c r="AZ9" s="19">
        <f t="shared" si="7"/>
        <v>0</v>
      </c>
      <c r="BA9" s="19">
        <f t="shared" si="8"/>
        <v>0</v>
      </c>
      <c r="BB9" s="19">
        <f t="shared" si="9"/>
        <v>0</v>
      </c>
      <c r="BC9" s="19">
        <f t="shared" si="10"/>
        <v>0</v>
      </c>
      <c r="BD9" s="19">
        <f t="shared" si="11"/>
        <v>0</v>
      </c>
      <c r="BE9" s="20"/>
      <c r="BF9" s="19" t="str">
        <f t="shared" si="12"/>
        <v/>
      </c>
      <c r="BG9" s="19" t="str">
        <f t="shared" si="13"/>
        <v/>
      </c>
      <c r="BH9" s="19" t="str">
        <f t="shared" si="14"/>
        <v/>
      </c>
      <c r="BI9" s="19" t="str">
        <f t="shared" si="15"/>
        <v/>
      </c>
      <c r="BJ9" s="19" t="str">
        <f t="shared" si="16"/>
        <v/>
      </c>
      <c r="BK9" s="20"/>
      <c r="BL9" s="19" t="str">
        <f t="shared" si="17"/>
        <v/>
      </c>
      <c r="BM9" s="19" t="str">
        <f t="shared" si="18"/>
        <v/>
      </c>
      <c r="BN9" s="19" t="str">
        <f t="shared" si="19"/>
        <v/>
      </c>
      <c r="BO9" s="19" t="str">
        <f t="shared" si="20"/>
        <v/>
      </c>
      <c r="BP9" s="19" t="str">
        <f t="shared" si="21"/>
        <v/>
      </c>
      <c r="BQ9" s="20"/>
      <c r="BR9" s="21" t="str">
        <f t="shared" si="22"/>
        <v/>
      </c>
      <c r="BS9" s="21" t="str">
        <f t="shared" si="23"/>
        <v/>
      </c>
      <c r="BT9" s="21" t="str">
        <f t="shared" si="24"/>
        <v/>
      </c>
      <c r="BU9" s="2" t="str">
        <f t="shared" si="25"/>
        <v/>
      </c>
      <c r="BV9" s="129"/>
      <c r="BX9" s="22"/>
      <c r="BY9" s="29">
        <f>((AS17+AS14)/(AR17+AR14))/10</f>
        <v>0.16666666666666669</v>
      </c>
      <c r="BZ9" s="29">
        <f>((AS17+AR5)/(AR17+AS5))/10</f>
        <v>0.16666666666666669</v>
      </c>
      <c r="CA9" s="29">
        <f>((AS17+AR12)/(AR17+AS12))/10</f>
        <v>0.125</v>
      </c>
      <c r="CB9" s="29" t="e">
        <f>((AS17+AS9)/(AR17+AR9))/10</f>
        <v>#VALUE!</v>
      </c>
      <c r="CC9" s="29" t="e">
        <f>((AS14+AR5)/(AR14+AS5))/10</f>
        <v>#DIV/0!</v>
      </c>
      <c r="CD9" s="29">
        <f>((AS14+AR12)/(AR14+AS12))/10</f>
        <v>0.6</v>
      </c>
      <c r="CE9" s="29" t="e">
        <f>((AS14+AS9)/(AR14+AR9))/10</f>
        <v>#VALUE!</v>
      </c>
      <c r="CF9" s="29">
        <f>((AR5+AR12)/(AS5+AS12))/10</f>
        <v>0.6</v>
      </c>
      <c r="CG9" s="29" t="e">
        <f>((AR5+AS9)/(AS5+AR9))/10</f>
        <v>#VALUE!</v>
      </c>
      <c r="CH9" s="29" t="e">
        <f>((AR12+AS12)/(AS9+AR9))/10</f>
        <v>#VALUE!</v>
      </c>
      <c r="CJ9" s="22">
        <v>4</v>
      </c>
      <c r="CK9" s="31">
        <f>IF(AR8&gt;AS8,CR12+0.1,CR12-0.1)</f>
        <v>5.9</v>
      </c>
      <c r="CL9" s="31">
        <f>IF(AS5&gt;AR5,CR12+0.1,CR12-0.1)</f>
        <v>5.9</v>
      </c>
      <c r="CM9" s="31">
        <f>IF(AS34&gt;AT34,CR12+0.1,CR12-0.1)</f>
        <v>6.1</v>
      </c>
      <c r="CN9" s="30"/>
      <c r="CO9" s="31">
        <f>IF(AS16&gt;AR16,CR12+0.1,CR12-0.1)</f>
        <v>6.1</v>
      </c>
      <c r="CP9" s="31">
        <f>IF(AR13&gt;AS13,CR12+0.1,CR12-0.1)</f>
        <v>5.9</v>
      </c>
      <c r="CQ9" s="32"/>
      <c r="CR9" s="92"/>
      <c r="CS9" s="92"/>
      <c r="CT9" s="92"/>
      <c r="CV9" s="92"/>
      <c r="CW9" s="109"/>
      <c r="CY9" s="92"/>
      <c r="DA9" s="109"/>
      <c r="DB9" s="92"/>
    </row>
    <row r="10" spans="1:106" ht="12.6" customHeight="1" x14ac:dyDescent="0.25">
      <c r="A10" s="74"/>
      <c r="B10" s="110"/>
      <c r="C10" s="111"/>
      <c r="D10" s="60" t="s">
        <v>9</v>
      </c>
      <c r="E10" s="118" t="str">
        <f>IF(AS17&gt;AR17,BT17,BU17)</f>
        <v>2 : 3</v>
      </c>
      <c r="F10" s="119"/>
      <c r="G10" s="120"/>
      <c r="H10" s="113"/>
      <c r="I10" s="114"/>
      <c r="J10" s="115"/>
      <c r="K10" s="121" t="str">
        <f>IF(AS14&gt;AR14,BT14,BU14)</f>
        <v>1, 1, 1</v>
      </c>
      <c r="L10" s="119"/>
      <c r="M10" s="120"/>
      <c r="N10" s="121" t="str">
        <f>IF(AR5&gt;AS5,BT5,BU5)</f>
        <v>1, 1, 1</v>
      </c>
      <c r="O10" s="119"/>
      <c r="P10" s="120"/>
      <c r="Q10" s="121" t="str">
        <f>IF(AR12&gt;AS12,BT12,BU12)</f>
        <v>1, 1, -1, 1</v>
      </c>
      <c r="R10" s="119"/>
      <c r="S10" s="120"/>
      <c r="T10" s="121"/>
      <c r="U10" s="119"/>
      <c r="V10" s="119"/>
      <c r="W10" s="116"/>
      <c r="X10" s="117"/>
      <c r="Y10" s="110"/>
      <c r="Z10" s="50"/>
      <c r="AA10" s="105"/>
      <c r="AC10" s="106"/>
      <c r="AD10" s="106"/>
      <c r="AE10" s="80" t="str">
        <f>IF(C15=0," ","5-3")</f>
        <v>5-3</v>
      </c>
      <c r="AF10" s="57" t="str">
        <f>IF(C15=0," ",CONCATENATE(D15,"-",D11))</f>
        <v>ОСДЮСШОР-3-АК-АЛТЫН</v>
      </c>
      <c r="AG10" s="26">
        <v>2</v>
      </c>
      <c r="AH10" s="27">
        <v>1</v>
      </c>
      <c r="AI10" s="26">
        <v>1</v>
      </c>
      <c r="AJ10" s="27">
        <v>2</v>
      </c>
      <c r="AK10" s="26">
        <v>2</v>
      </c>
      <c r="AL10" s="27">
        <v>1</v>
      </c>
      <c r="AM10" s="26">
        <v>1</v>
      </c>
      <c r="AN10" s="27">
        <v>2</v>
      </c>
      <c r="AO10" s="26">
        <v>2</v>
      </c>
      <c r="AP10" s="28">
        <v>1</v>
      </c>
      <c r="AQ10" s="17"/>
      <c r="AR10" s="18">
        <f t="shared" si="0"/>
        <v>3</v>
      </c>
      <c r="AS10" s="18">
        <f t="shared" si="1"/>
        <v>2</v>
      </c>
      <c r="AT10" s="19">
        <f t="shared" si="2"/>
        <v>1</v>
      </c>
      <c r="AU10" s="19">
        <f t="shared" si="3"/>
        <v>0</v>
      </c>
      <c r="AV10" s="19">
        <f t="shared" si="4"/>
        <v>1</v>
      </c>
      <c r="AW10" s="19">
        <f t="shared" si="5"/>
        <v>0</v>
      </c>
      <c r="AX10" s="19">
        <f t="shared" si="6"/>
        <v>1</v>
      </c>
      <c r="AY10" s="20"/>
      <c r="AZ10" s="19">
        <f t="shared" si="7"/>
        <v>0</v>
      </c>
      <c r="BA10" s="19">
        <f t="shared" si="8"/>
        <v>1</v>
      </c>
      <c r="BB10" s="19">
        <f t="shared" si="9"/>
        <v>0</v>
      </c>
      <c r="BC10" s="19">
        <f t="shared" si="10"/>
        <v>1</v>
      </c>
      <c r="BD10" s="19">
        <f t="shared" si="11"/>
        <v>0</v>
      </c>
      <c r="BE10" s="20"/>
      <c r="BF10" s="19">
        <f t="shared" si="12"/>
        <v>1</v>
      </c>
      <c r="BG10" s="19" t="str">
        <f t="shared" si="13"/>
        <v>, -1</v>
      </c>
      <c r="BH10" s="19" t="str">
        <f t="shared" si="14"/>
        <v>, 1</v>
      </c>
      <c r="BI10" s="19" t="str">
        <f t="shared" si="15"/>
        <v>, -1</v>
      </c>
      <c r="BJ10" s="19" t="str">
        <f t="shared" si="16"/>
        <v>, 1</v>
      </c>
      <c r="BK10" s="20"/>
      <c r="BL10" s="19">
        <f t="shared" si="17"/>
        <v>-1</v>
      </c>
      <c r="BM10" s="19" t="str">
        <f t="shared" si="18"/>
        <v>, 1</v>
      </c>
      <c r="BN10" s="19" t="str">
        <f t="shared" si="19"/>
        <v>, -1</v>
      </c>
      <c r="BO10" s="19" t="str">
        <f t="shared" si="20"/>
        <v>, 1</v>
      </c>
      <c r="BP10" s="19" t="str">
        <f t="shared" si="21"/>
        <v>, -1</v>
      </c>
      <c r="BQ10" s="20"/>
      <c r="BR10" s="21" t="str">
        <f t="shared" si="22"/>
        <v>1, -1, 1, -1, 1</v>
      </c>
      <c r="BS10" s="21" t="str">
        <f t="shared" si="23"/>
        <v>-1, 1, -1, 1, -1</v>
      </c>
      <c r="BT10" s="21" t="str">
        <f t="shared" si="24"/>
        <v>1, -1, 1, -1, 1</v>
      </c>
      <c r="BU10" s="2" t="str">
        <f t="shared" si="25"/>
        <v>2 : 3</v>
      </c>
      <c r="BV10" s="129"/>
      <c r="BX10" s="22">
        <v>3</v>
      </c>
      <c r="BY10" s="23" t="s">
        <v>37</v>
      </c>
      <c r="BZ10" s="23" t="s">
        <v>34</v>
      </c>
      <c r="CA10" s="23" t="s">
        <v>35</v>
      </c>
      <c r="CB10" s="23" t="s">
        <v>36</v>
      </c>
      <c r="CC10" s="23" t="s">
        <v>17</v>
      </c>
      <c r="CD10" s="23" t="s">
        <v>18</v>
      </c>
      <c r="CE10" s="23" t="s">
        <v>19</v>
      </c>
      <c r="CF10" s="23" t="s">
        <v>23</v>
      </c>
      <c r="CG10" s="23" t="s">
        <v>24</v>
      </c>
      <c r="CH10" s="23" t="s">
        <v>25</v>
      </c>
      <c r="CJ10" s="22">
        <v>5</v>
      </c>
      <c r="CK10" s="31">
        <f>IF(AS6&gt;AR6,CR14+0.1,CR14-0.1)</f>
        <v>4.9000000000000004</v>
      </c>
      <c r="CL10" s="31">
        <f>IF(AS12&gt;AR12,CR14+0.1,CR14-0.1)</f>
        <v>4.9000000000000004</v>
      </c>
      <c r="CM10" s="31">
        <f>IF(AR10&gt;AS10,CR14+0.1,CR14-0.1)</f>
        <v>5.0999999999999996</v>
      </c>
      <c r="CN10" s="31">
        <f>IF(AR16&gt;AS16,CR14+0.1,CR14-0.1)</f>
        <v>4.9000000000000004</v>
      </c>
      <c r="CO10" s="37"/>
      <c r="CP10" s="31">
        <f>IF(AR19&gt;AS19,CR14+0.1,CR14-0.1)</f>
        <v>4.9000000000000004</v>
      </c>
      <c r="CQ10" s="24"/>
      <c r="CR10" s="91">
        <f>W11</f>
        <v>4</v>
      </c>
      <c r="CS10" s="91">
        <f>IF(AND(CR10=CR6,CR10=CR8),BY11,(IF(AND(CR10=CR6,CR10=CR12),BZ11,(IF(AND(CR10=CR6,CR10=CR14),CA11,(IF(AND(CR10=CR6,CR10=CR16),CB11,(IF(AND(CR10=CR8,CR10=CR12),CC11,(IF(AND(CR10=CR8,CR10=CR14),CD11,(IF(AND(CR10=CR8,CR10=CR16),CE11,(IF(AND(CR10=CR12,CR10=CR14),CF11,(IF(AND(CR10=CR12,CR10=CR16),CG11,(IF(AND(CR10=CR14,CR10=CR16),CH11,999)))))))))))))))))))</f>
        <v>999</v>
      </c>
      <c r="CT10" s="91">
        <f t="shared" ref="CT10" si="31">IF(CY10=1,CR10+CS10,CS10)</f>
        <v>999</v>
      </c>
      <c r="CV10" s="91">
        <f>CR10</f>
        <v>4</v>
      </c>
      <c r="CW10" s="108">
        <f>IF(CV10=CV6,CK8,(IF(CV10=CV8,CL8,(IF(CV10=CV12,CN8,(IF(CV10=CV14,CO8,(IF(CV10=CV16,CP8,999)))))))))</f>
        <v>999</v>
      </c>
      <c r="CY10" s="91">
        <f t="shared" ref="CY10" si="32">IF(CS10&lt;&gt;999,1,0)</f>
        <v>0</v>
      </c>
      <c r="DA10" s="108">
        <f>IF(CY10=1,CT10,CW10)</f>
        <v>999</v>
      </c>
      <c r="DB10" s="91">
        <f t="shared" ref="DB10" si="33">IF(DA10&lt;&gt;999,DA10,CV10)</f>
        <v>4</v>
      </c>
    </row>
    <row r="11" spans="1:106" ht="12.6" customHeight="1" x14ac:dyDescent="0.25">
      <c r="A11" s="74"/>
      <c r="B11" s="93">
        <v>3</v>
      </c>
      <c r="C11" s="95">
        <f>[1]Лист3!$A$53</f>
        <v>56</v>
      </c>
      <c r="D11" s="55" t="s">
        <v>58</v>
      </c>
      <c r="E11" s="38"/>
      <c r="F11" s="39">
        <f>IF(AS11&gt;AR11,2,$AG$2)</f>
        <v>1</v>
      </c>
      <c r="G11" s="40"/>
      <c r="H11" s="41"/>
      <c r="I11" s="39">
        <f>IF(AR14&gt;AS14,2,$AG$2)</f>
        <v>1</v>
      </c>
      <c r="J11" s="40"/>
      <c r="K11" s="97"/>
      <c r="L11" s="98"/>
      <c r="M11" s="112"/>
      <c r="N11" s="41"/>
      <c r="O11" s="39">
        <f>IF(AR18&gt;AS18,2,$AG$2)</f>
        <v>1</v>
      </c>
      <c r="P11" s="40"/>
      <c r="Q11" s="41"/>
      <c r="R11" s="39">
        <f>IF(AS10&gt;AR10,2,$AG$2)</f>
        <v>1</v>
      </c>
      <c r="S11" s="40"/>
      <c r="T11" s="41"/>
      <c r="U11" s="39"/>
      <c r="V11" s="38"/>
      <c r="W11" s="101">
        <f>SUM(F11,I11,L11,O11,R11,U11)</f>
        <v>4</v>
      </c>
      <c r="X11" s="103">
        <f t="shared" ref="X11" si="34">IF(($AG$2=1),IF(CY10=1,CS10*10,0),0)</f>
        <v>0</v>
      </c>
      <c r="Y11" s="93" t="s">
        <v>30</v>
      </c>
      <c r="Z11" s="77" t="s">
        <v>65</v>
      </c>
      <c r="AA11" s="105">
        <f>IF(C11="","",VLOOKUP(C11,'[2]Список участников'!A:L,8,FALSE))</f>
        <v>0</v>
      </c>
      <c r="AC11" s="106">
        <f>IF(C11&gt;0,1,0)</f>
        <v>1</v>
      </c>
      <c r="AD11" s="106"/>
      <c r="AE11" s="80" t="s">
        <v>33</v>
      </c>
      <c r="AF11" s="57" t="str">
        <f>IF(C11=0," ",CONCATENATE(D7,"-",D11))</f>
        <v>АРЫСТАН-АК-АЛТЫН</v>
      </c>
      <c r="AG11" s="26">
        <v>2</v>
      </c>
      <c r="AH11" s="27">
        <v>1</v>
      </c>
      <c r="AI11" s="26">
        <v>2</v>
      </c>
      <c r="AJ11" s="27">
        <v>1</v>
      </c>
      <c r="AK11" s="26">
        <v>2</v>
      </c>
      <c r="AL11" s="27">
        <v>1</v>
      </c>
      <c r="AM11" s="26"/>
      <c r="AN11" s="27"/>
      <c r="AO11" s="26"/>
      <c r="AP11" s="28"/>
      <c r="AQ11" s="17"/>
      <c r="AR11" s="18">
        <f t="shared" si="0"/>
        <v>3</v>
      </c>
      <c r="AS11" s="18">
        <f t="shared" si="1"/>
        <v>0</v>
      </c>
      <c r="AT11" s="19">
        <f t="shared" si="2"/>
        <v>1</v>
      </c>
      <c r="AU11" s="19">
        <f t="shared" si="3"/>
        <v>1</v>
      </c>
      <c r="AV11" s="19">
        <f t="shared" si="4"/>
        <v>1</v>
      </c>
      <c r="AW11" s="19">
        <f t="shared" si="5"/>
        <v>0</v>
      </c>
      <c r="AX11" s="19">
        <f t="shared" si="6"/>
        <v>0</v>
      </c>
      <c r="AY11" s="20"/>
      <c r="AZ11" s="19">
        <f t="shared" si="7"/>
        <v>0</v>
      </c>
      <c r="BA11" s="19">
        <f t="shared" si="8"/>
        <v>0</v>
      </c>
      <c r="BB11" s="19">
        <f t="shared" si="9"/>
        <v>0</v>
      </c>
      <c r="BC11" s="19">
        <f t="shared" si="10"/>
        <v>0</v>
      </c>
      <c r="BD11" s="19">
        <f t="shared" si="11"/>
        <v>0</v>
      </c>
      <c r="BE11" s="20"/>
      <c r="BF11" s="19">
        <f t="shared" si="12"/>
        <v>1</v>
      </c>
      <c r="BG11" s="19" t="str">
        <f t="shared" si="13"/>
        <v>, 1</v>
      </c>
      <c r="BH11" s="19" t="str">
        <f t="shared" si="14"/>
        <v>, 1</v>
      </c>
      <c r="BI11" s="19" t="str">
        <f t="shared" si="15"/>
        <v/>
      </c>
      <c r="BJ11" s="19" t="str">
        <f t="shared" si="16"/>
        <v/>
      </c>
      <c r="BK11" s="20"/>
      <c r="BL11" s="19">
        <f t="shared" si="17"/>
        <v>-1</v>
      </c>
      <c r="BM11" s="19" t="str">
        <f t="shared" si="18"/>
        <v>, -1</v>
      </c>
      <c r="BN11" s="19" t="str">
        <f t="shared" si="19"/>
        <v>, -1</v>
      </c>
      <c r="BO11" s="19" t="str">
        <f t="shared" si="20"/>
        <v/>
      </c>
      <c r="BP11" s="19" t="str">
        <f t="shared" si="21"/>
        <v/>
      </c>
      <c r="BQ11" s="20"/>
      <c r="BR11" s="21" t="str">
        <f t="shared" si="22"/>
        <v>1, 1, 1</v>
      </c>
      <c r="BS11" s="21" t="str">
        <f t="shared" si="23"/>
        <v>-1, -1, -1</v>
      </c>
      <c r="BT11" s="21" t="str">
        <f t="shared" si="24"/>
        <v>1, 1, 1</v>
      </c>
      <c r="BU11" s="2" t="str">
        <f t="shared" si="25"/>
        <v>0 : 3</v>
      </c>
      <c r="BV11" s="129"/>
      <c r="BX11" s="22"/>
      <c r="BY11" s="29">
        <f>((AS11+AR14)/(AR11+AS14))/10</f>
        <v>0</v>
      </c>
      <c r="BZ11" s="29">
        <f>((AS11+AR18)/(AR11+AS18))/10</f>
        <v>3.3333333333333333E-2</v>
      </c>
      <c r="CA11" s="29">
        <f>((AS11+AS10)/(AR11+AR10))/10</f>
        <v>3.3333333333333333E-2</v>
      </c>
      <c r="CB11" s="29" t="e">
        <f>((AS11+AR7)/(AR11+AS7))/10</f>
        <v>#VALUE!</v>
      </c>
      <c r="CC11" s="29">
        <f>((AR14+AR18)/(AS14+AS18))/10</f>
        <v>3.3333333333333333E-2</v>
      </c>
      <c r="CD11" s="29">
        <f>((AR14+AS10)/(AS14+AR10))/10</f>
        <v>3.3333333333333333E-2</v>
      </c>
      <c r="CE11" s="29" t="e">
        <f>((AR14+AR7)/(AS14+AS7))/10</f>
        <v>#VALUE!</v>
      </c>
      <c r="CF11" s="29">
        <f>((AR18+AS10)/(AS18+AR10))/10</f>
        <v>6.6666666666666666E-2</v>
      </c>
      <c r="CG11" s="29" t="e">
        <f>((AR18+AR7)/(AS18+AS7))/10</f>
        <v>#VALUE!</v>
      </c>
      <c r="CH11" s="29" t="e">
        <f>((AS10+AR7)/(AR10+AS7))/10</f>
        <v>#VALUE!</v>
      </c>
      <c r="CJ11" s="22">
        <v>6</v>
      </c>
      <c r="CK11" s="31">
        <f>IF(AR15&gt;AS15,CR16+0.1,CR16-0.1)</f>
        <v>-0.1</v>
      </c>
      <c r="CL11" s="31">
        <f>IF(AR9&gt;AS9,CR16+0.1,CR16-0.1)</f>
        <v>-0.1</v>
      </c>
      <c r="CM11" s="31">
        <f>IF(AS7&gt;AR7,CR16+0.1,CR16-0.1)</f>
        <v>-0.1</v>
      </c>
      <c r="CN11" s="31">
        <f>IF(AS13&gt;AR13,CR16+0.1,CR16-0.1)</f>
        <v>-0.1</v>
      </c>
      <c r="CO11" s="31">
        <f>IF(AS19&gt;AR19,CR16+0.1,CR16-0.1)</f>
        <v>-0.1</v>
      </c>
      <c r="CP11" s="30"/>
      <c r="CQ11" s="32"/>
      <c r="CR11" s="92"/>
      <c r="CS11" s="92"/>
      <c r="CT11" s="92"/>
      <c r="CV11" s="92"/>
      <c r="CW11" s="109"/>
      <c r="CY11" s="92"/>
      <c r="DA11" s="109"/>
      <c r="DB11" s="92"/>
    </row>
    <row r="12" spans="1:106" ht="12.6" customHeight="1" x14ac:dyDescent="0.25">
      <c r="A12" s="74"/>
      <c r="B12" s="110"/>
      <c r="C12" s="111"/>
      <c r="D12" s="60" t="s">
        <v>63</v>
      </c>
      <c r="E12" s="118" t="str">
        <f>IF(AS11&gt;AR11,BT11,BU11)</f>
        <v>0 : 3</v>
      </c>
      <c r="F12" s="119"/>
      <c r="G12" s="120"/>
      <c r="H12" s="121" t="str">
        <f>IF(AR14&gt;AS14,BT14,BU14)</f>
        <v>0 : 3</v>
      </c>
      <c r="I12" s="119"/>
      <c r="J12" s="120"/>
      <c r="K12" s="113"/>
      <c r="L12" s="114"/>
      <c r="M12" s="115"/>
      <c r="N12" s="121" t="str">
        <f>IF(AR18&gt;AS18,BT18,BU18)</f>
        <v>2 : 3</v>
      </c>
      <c r="O12" s="119"/>
      <c r="P12" s="120"/>
      <c r="Q12" s="121" t="str">
        <f>IF(AS10&gt;AR10,BT10,BU10)</f>
        <v>2 : 3</v>
      </c>
      <c r="R12" s="119"/>
      <c r="S12" s="120"/>
      <c r="T12" s="121"/>
      <c r="U12" s="119"/>
      <c r="V12" s="119"/>
      <c r="W12" s="116"/>
      <c r="X12" s="117"/>
      <c r="Y12" s="110"/>
      <c r="Z12" s="50"/>
      <c r="AA12" s="105"/>
      <c r="AC12" s="106"/>
      <c r="AD12" s="106"/>
      <c r="AE12" s="80" t="str">
        <f>IF(C15=0," ","2-5")</f>
        <v>2-5</v>
      </c>
      <c r="AF12" s="57" t="str">
        <f>IF(C15=0," ",CONCATENATE(D9,"-",D15))</f>
        <v>KEZAR-ОСДЮСШОР-3</v>
      </c>
      <c r="AG12" s="26">
        <v>2</v>
      </c>
      <c r="AH12" s="27">
        <v>1</v>
      </c>
      <c r="AI12" s="26">
        <v>2</v>
      </c>
      <c r="AJ12" s="27">
        <v>1</v>
      </c>
      <c r="AK12" s="26">
        <v>1</v>
      </c>
      <c r="AL12" s="27">
        <v>2</v>
      </c>
      <c r="AM12" s="26">
        <v>2</v>
      </c>
      <c r="AN12" s="27">
        <v>1</v>
      </c>
      <c r="AO12" s="26"/>
      <c r="AP12" s="28"/>
      <c r="AQ12" s="17"/>
      <c r="AR12" s="18">
        <f t="shared" si="0"/>
        <v>3</v>
      </c>
      <c r="AS12" s="18">
        <f t="shared" si="1"/>
        <v>1</v>
      </c>
      <c r="AT12" s="19">
        <f t="shared" si="2"/>
        <v>1</v>
      </c>
      <c r="AU12" s="19">
        <f t="shared" si="3"/>
        <v>1</v>
      </c>
      <c r="AV12" s="19">
        <f t="shared" si="4"/>
        <v>0</v>
      </c>
      <c r="AW12" s="19">
        <f t="shared" si="5"/>
        <v>1</v>
      </c>
      <c r="AX12" s="19">
        <f t="shared" si="6"/>
        <v>0</v>
      </c>
      <c r="AY12" s="20"/>
      <c r="AZ12" s="19">
        <f t="shared" si="7"/>
        <v>0</v>
      </c>
      <c r="BA12" s="19">
        <f t="shared" si="8"/>
        <v>0</v>
      </c>
      <c r="BB12" s="19">
        <f t="shared" si="9"/>
        <v>1</v>
      </c>
      <c r="BC12" s="19">
        <f t="shared" si="10"/>
        <v>0</v>
      </c>
      <c r="BD12" s="19">
        <f t="shared" si="11"/>
        <v>0</v>
      </c>
      <c r="BE12" s="20"/>
      <c r="BF12" s="19">
        <f t="shared" si="12"/>
        <v>1</v>
      </c>
      <c r="BG12" s="19" t="str">
        <f t="shared" si="13"/>
        <v>, 1</v>
      </c>
      <c r="BH12" s="19" t="str">
        <f t="shared" si="14"/>
        <v>, -1</v>
      </c>
      <c r="BI12" s="19" t="str">
        <f t="shared" si="15"/>
        <v>, 1</v>
      </c>
      <c r="BJ12" s="19" t="str">
        <f t="shared" si="16"/>
        <v/>
      </c>
      <c r="BK12" s="20"/>
      <c r="BL12" s="19">
        <f t="shared" si="17"/>
        <v>-1</v>
      </c>
      <c r="BM12" s="19" t="str">
        <f t="shared" si="18"/>
        <v>, -1</v>
      </c>
      <c r="BN12" s="19" t="str">
        <f t="shared" si="19"/>
        <v>, 1</v>
      </c>
      <c r="BO12" s="19" t="str">
        <f t="shared" si="20"/>
        <v>, -1</v>
      </c>
      <c r="BP12" s="19" t="str">
        <f t="shared" si="21"/>
        <v/>
      </c>
      <c r="BQ12" s="20"/>
      <c r="BR12" s="21" t="str">
        <f t="shared" si="22"/>
        <v>1, 1, -1, 1</v>
      </c>
      <c r="BS12" s="21" t="str">
        <f t="shared" si="23"/>
        <v>-1, -1, 1, -1</v>
      </c>
      <c r="BT12" s="21" t="str">
        <f t="shared" si="24"/>
        <v>1, 1, -1, 1</v>
      </c>
      <c r="BU12" s="2" t="str">
        <f t="shared" si="25"/>
        <v>1 : 3</v>
      </c>
      <c r="BV12" s="129"/>
      <c r="BX12" s="22">
        <v>4</v>
      </c>
      <c r="BY12" s="23" t="s">
        <v>37</v>
      </c>
      <c r="BZ12" s="23" t="s">
        <v>33</v>
      </c>
      <c r="CA12" s="23" t="s">
        <v>35</v>
      </c>
      <c r="CB12" s="23" t="s">
        <v>36</v>
      </c>
      <c r="CC12" s="23" t="s">
        <v>16</v>
      </c>
      <c r="CD12" s="23" t="s">
        <v>18</v>
      </c>
      <c r="CE12" s="23" t="s">
        <v>19</v>
      </c>
      <c r="CF12" s="23" t="s">
        <v>21</v>
      </c>
      <c r="CG12" s="23" t="s">
        <v>22</v>
      </c>
      <c r="CH12" s="23" t="s">
        <v>25</v>
      </c>
      <c r="CJ12" s="32"/>
      <c r="CK12" s="24"/>
      <c r="CL12" s="24"/>
      <c r="CM12" s="24"/>
      <c r="CN12" s="24"/>
      <c r="CO12" s="24"/>
      <c r="CP12" s="24"/>
      <c r="CQ12" s="24"/>
      <c r="CR12" s="91">
        <f>W13</f>
        <v>6</v>
      </c>
      <c r="CS12" s="91">
        <f>IF(AND(CR12=CR6,CR12=CR8),BY13,(IF(AND(CR12=CR6,CR12=CR10),BZ13,(IF(AND(CR12=CR6,CR12=CR14),CA13,(IF(AND(CR12=CR6,CR12=CR16),CB13,(IF(AND(CR12=CR8,CR12=CR10),CC13,(IF(AND(CR12=CR8,CR12=CR14),CD13,(IF(AND(CR12=CR8,CR12=CR16),CE13,(IF(AND(CR12=CR10,CR12=CR14),CF13,(IF(AND(CR12=CR10,CR12=CR16),CG13,(IF(AND(CR12=CR14,CR12=CR16),CH13,999)))))))))))))))))))</f>
        <v>999</v>
      </c>
      <c r="CT12" s="91">
        <f t="shared" ref="CT12" si="35">IF(CY12=1,CR12+CS12,CS12)</f>
        <v>999</v>
      </c>
      <c r="CV12" s="91">
        <f>CR12</f>
        <v>6</v>
      </c>
      <c r="CW12" s="108">
        <f>IF(CV12=CV6,CK9,(IF(CV12=CV8,CL9,(IF(CV12=CV10,CM9,(IF(CV12=CV14,CO9,(IF(CV12=CV16,CP9,999)))))))))</f>
        <v>999</v>
      </c>
      <c r="CY12" s="91">
        <f t="shared" ref="CY12" si="36">IF(CS12&lt;&gt;999,1,0)</f>
        <v>0</v>
      </c>
      <c r="DA12" s="108">
        <f>IF(CY12=1,CT12,CW12)</f>
        <v>999</v>
      </c>
      <c r="DB12" s="91">
        <f t="shared" ref="DB12" si="37">IF(DA12&lt;&gt;999,DA12,CV12)</f>
        <v>6</v>
      </c>
    </row>
    <row r="13" spans="1:106" ht="12.6" customHeight="1" x14ac:dyDescent="0.25">
      <c r="A13" s="74"/>
      <c r="B13" s="93">
        <v>4</v>
      </c>
      <c r="C13" s="95">
        <f>[1]Лист3!$A$54</f>
        <v>89</v>
      </c>
      <c r="D13" s="54" t="s">
        <v>64</v>
      </c>
      <c r="E13" s="38"/>
      <c r="F13" s="39">
        <f>IF(AR8&gt;AS8,2,$AG$2)</f>
        <v>1</v>
      </c>
      <c r="G13" s="40"/>
      <c r="H13" s="41"/>
      <c r="I13" s="39">
        <f>IF(AS5&gt;AR5,2,$AG$2)</f>
        <v>1</v>
      </c>
      <c r="J13" s="40"/>
      <c r="K13" s="41"/>
      <c r="L13" s="39">
        <f>IF(AS18&gt;AR18,2,$AG$2)</f>
        <v>2</v>
      </c>
      <c r="M13" s="40"/>
      <c r="N13" s="97"/>
      <c r="O13" s="98"/>
      <c r="P13" s="112"/>
      <c r="Q13" s="41"/>
      <c r="R13" s="39">
        <f>IF(AS16&gt;AR16,2,$AG$2)</f>
        <v>2</v>
      </c>
      <c r="S13" s="40"/>
      <c r="T13" s="41"/>
      <c r="U13" s="39"/>
      <c r="V13" s="38"/>
      <c r="W13" s="101">
        <f>SUM(F13,I13,L13,O13,R13,U13)</f>
        <v>6</v>
      </c>
      <c r="X13" s="103">
        <f t="shared" ref="X13" si="38">IF(($AG$2=1),IF(CY12=1,CS12*10,0),0)</f>
        <v>0</v>
      </c>
      <c r="Y13" s="93" t="s">
        <v>28</v>
      </c>
      <c r="Z13" s="50"/>
      <c r="AA13" s="105">
        <f>IF(C13="","",VLOOKUP(C13,'[2]Список участников'!A:L,8,FALSE))</f>
        <v>0</v>
      </c>
      <c r="AC13" s="106">
        <f>IF(C13&gt;0,1,0)</f>
        <v>1</v>
      </c>
      <c r="AD13" s="106"/>
      <c r="AE13" s="80" t="str">
        <f>IF(C17=0," ","4-6")</f>
        <v>4-6</v>
      </c>
      <c r="AF13" s="57" t="str">
        <f>IF(C17=0," ",CONCATENATE(D13,"-",D17))</f>
        <v>ЖАЛЫН-</v>
      </c>
      <c r="AG13" s="26"/>
      <c r="AH13" s="27"/>
      <c r="AI13" s="26"/>
      <c r="AJ13" s="27"/>
      <c r="AK13" s="26"/>
      <c r="AL13" s="27"/>
      <c r="AM13" s="26"/>
      <c r="AN13" s="27"/>
      <c r="AO13" s="26"/>
      <c r="AP13" s="28"/>
      <c r="AQ13" s="17"/>
      <c r="AR13" s="18" t="str">
        <f t="shared" si="0"/>
        <v/>
      </c>
      <c r="AS13" s="18" t="str">
        <f t="shared" si="1"/>
        <v/>
      </c>
      <c r="AT13" s="19">
        <f t="shared" si="2"/>
        <v>0</v>
      </c>
      <c r="AU13" s="19">
        <f t="shared" si="3"/>
        <v>0</v>
      </c>
      <c r="AV13" s="19">
        <f t="shared" si="4"/>
        <v>0</v>
      </c>
      <c r="AW13" s="19">
        <f t="shared" si="5"/>
        <v>0</v>
      </c>
      <c r="AX13" s="19">
        <f t="shared" si="6"/>
        <v>0</v>
      </c>
      <c r="AY13" s="20"/>
      <c r="AZ13" s="19">
        <f t="shared" si="7"/>
        <v>0</v>
      </c>
      <c r="BA13" s="19">
        <f t="shared" si="8"/>
        <v>0</v>
      </c>
      <c r="BB13" s="19">
        <f t="shared" si="9"/>
        <v>0</v>
      </c>
      <c r="BC13" s="19">
        <f t="shared" si="10"/>
        <v>0</v>
      </c>
      <c r="BD13" s="19">
        <f t="shared" si="11"/>
        <v>0</v>
      </c>
      <c r="BE13" s="20"/>
      <c r="BF13" s="19" t="str">
        <f t="shared" si="12"/>
        <v/>
      </c>
      <c r="BG13" s="19" t="str">
        <f t="shared" si="13"/>
        <v/>
      </c>
      <c r="BH13" s="19" t="str">
        <f t="shared" si="14"/>
        <v/>
      </c>
      <c r="BI13" s="19" t="str">
        <f t="shared" si="15"/>
        <v/>
      </c>
      <c r="BJ13" s="19" t="str">
        <f t="shared" si="16"/>
        <v/>
      </c>
      <c r="BK13" s="20"/>
      <c r="BL13" s="19" t="str">
        <f t="shared" si="17"/>
        <v/>
      </c>
      <c r="BM13" s="19" t="str">
        <f t="shared" si="18"/>
        <v/>
      </c>
      <c r="BN13" s="19" t="str">
        <f t="shared" si="19"/>
        <v/>
      </c>
      <c r="BO13" s="19" t="str">
        <f t="shared" si="20"/>
        <v/>
      </c>
      <c r="BP13" s="19" t="str">
        <f t="shared" si="21"/>
        <v/>
      </c>
      <c r="BQ13" s="20"/>
      <c r="BR13" s="21" t="str">
        <f t="shared" si="22"/>
        <v/>
      </c>
      <c r="BS13" s="21" t="str">
        <f t="shared" si="23"/>
        <v/>
      </c>
      <c r="BT13" s="21" t="str">
        <f t="shared" si="24"/>
        <v/>
      </c>
      <c r="BU13" s="2" t="str">
        <f t="shared" si="25"/>
        <v/>
      </c>
      <c r="BV13" s="129"/>
      <c r="BX13" s="22"/>
      <c r="BY13" s="29">
        <f>((AR8+AS5)/(AS8+AR5))/10</f>
        <v>0</v>
      </c>
      <c r="BZ13" s="29">
        <f>((AR8+AS18)/(AS8+AR18))/10</f>
        <v>0.06</v>
      </c>
      <c r="CA13" s="29">
        <f>((AR8+AS16)/(AS8+AR16))/10</f>
        <v>7.4999999999999997E-2</v>
      </c>
      <c r="CB13" s="29" t="e">
        <f>((AR8+AR13)/(AS8+AS13))/10</f>
        <v>#VALUE!</v>
      </c>
      <c r="CC13" s="29">
        <f>((AS5+AS18)/(AR5+AR18))/10</f>
        <v>0.06</v>
      </c>
      <c r="CD13" s="29">
        <f>((AS5+AS16)/(AR5+AR16))/10</f>
        <v>7.4999999999999997E-2</v>
      </c>
      <c r="CE13" s="29" t="e">
        <f>((AS5+AR13)/(AR5+AS13))/10</f>
        <v>#VALUE!</v>
      </c>
      <c r="CF13" s="29">
        <f>((AS18+AS16)/(AR18+AR16))/10</f>
        <v>0.2</v>
      </c>
      <c r="CG13" s="29" t="e">
        <f>((AS18+AR13)/(AR18+AS13))/10</f>
        <v>#VALUE!</v>
      </c>
      <c r="CH13" s="29" t="e">
        <f>((AS16+AR13)/(AR16+AS13))/10</f>
        <v>#VALUE!</v>
      </c>
      <c r="CJ13" s="32"/>
      <c r="CK13" s="32"/>
      <c r="CL13" s="32"/>
      <c r="CM13" s="32"/>
      <c r="CN13" s="32"/>
      <c r="CO13" s="32"/>
      <c r="CP13" s="32"/>
      <c r="CQ13" s="32"/>
      <c r="CR13" s="92"/>
      <c r="CS13" s="92"/>
      <c r="CT13" s="92"/>
      <c r="CV13" s="92"/>
      <c r="CW13" s="109"/>
      <c r="CY13" s="92"/>
      <c r="DA13" s="109"/>
      <c r="DB13" s="92"/>
    </row>
    <row r="14" spans="1:106" ht="12.6" customHeight="1" thickBot="1" x14ac:dyDescent="0.3">
      <c r="A14" s="74"/>
      <c r="B14" s="110"/>
      <c r="C14" s="111"/>
      <c r="D14" s="61" t="s">
        <v>11</v>
      </c>
      <c r="E14" s="118" t="str">
        <f>IF(AR8&gt;AS8,BT8,BU8)</f>
        <v>0 : 3</v>
      </c>
      <c r="F14" s="119"/>
      <c r="G14" s="120"/>
      <c r="H14" s="121" t="str">
        <f>IF(AS5&gt;AR5,BT5,BU5)</f>
        <v>0 : 3</v>
      </c>
      <c r="I14" s="119"/>
      <c r="J14" s="120"/>
      <c r="K14" s="121" t="str">
        <f>IF(AS18&gt;AR18,BT18,BU18)</f>
        <v>1, -1, 1, -1, 1</v>
      </c>
      <c r="L14" s="119"/>
      <c r="M14" s="120"/>
      <c r="N14" s="113"/>
      <c r="O14" s="114"/>
      <c r="P14" s="115"/>
      <c r="Q14" s="121" t="str">
        <f>IF(AS16&gt;AR16,BT16,BU16)</f>
        <v>-1, 1, 1, 1</v>
      </c>
      <c r="R14" s="119"/>
      <c r="S14" s="120"/>
      <c r="T14" s="121"/>
      <c r="U14" s="119"/>
      <c r="V14" s="119"/>
      <c r="W14" s="116"/>
      <c r="X14" s="117"/>
      <c r="Y14" s="110"/>
      <c r="Z14" s="77" t="s">
        <v>66</v>
      </c>
      <c r="AA14" s="105"/>
      <c r="AC14" s="106"/>
      <c r="AD14" s="106"/>
      <c r="AE14" s="80" t="s">
        <v>38</v>
      </c>
      <c r="AF14" s="57" t="str">
        <f>CONCATENATE(D11,"-",D9)</f>
        <v>АК-АЛТЫН-KEZAR</v>
      </c>
      <c r="AG14" s="26">
        <v>1</v>
      </c>
      <c r="AH14" s="27">
        <v>2</v>
      </c>
      <c r="AI14" s="26">
        <v>1</v>
      </c>
      <c r="AJ14" s="27">
        <v>2</v>
      </c>
      <c r="AK14" s="26">
        <v>1</v>
      </c>
      <c r="AL14" s="27">
        <v>2</v>
      </c>
      <c r="AM14" s="26"/>
      <c r="AN14" s="27"/>
      <c r="AO14" s="26"/>
      <c r="AP14" s="28"/>
      <c r="AQ14" s="17"/>
      <c r="AR14" s="18">
        <f t="shared" si="0"/>
        <v>0</v>
      </c>
      <c r="AS14" s="18">
        <f t="shared" si="1"/>
        <v>3</v>
      </c>
      <c r="AT14" s="19">
        <f t="shared" si="2"/>
        <v>0</v>
      </c>
      <c r="AU14" s="19">
        <f t="shared" si="3"/>
        <v>0</v>
      </c>
      <c r="AV14" s="19">
        <f t="shared" si="4"/>
        <v>0</v>
      </c>
      <c r="AW14" s="19">
        <f t="shared" si="5"/>
        <v>0</v>
      </c>
      <c r="AX14" s="19">
        <f t="shared" si="6"/>
        <v>0</v>
      </c>
      <c r="AY14" s="20"/>
      <c r="AZ14" s="19">
        <f t="shared" si="7"/>
        <v>1</v>
      </c>
      <c r="BA14" s="19">
        <f t="shared" si="8"/>
        <v>1</v>
      </c>
      <c r="BB14" s="19">
        <f t="shared" si="9"/>
        <v>1</v>
      </c>
      <c r="BC14" s="19">
        <f t="shared" si="10"/>
        <v>0</v>
      </c>
      <c r="BD14" s="19">
        <f t="shared" si="11"/>
        <v>0</v>
      </c>
      <c r="BE14" s="20"/>
      <c r="BF14" s="19">
        <f t="shared" si="12"/>
        <v>-1</v>
      </c>
      <c r="BG14" s="19" t="str">
        <f t="shared" si="13"/>
        <v>, -1</v>
      </c>
      <c r="BH14" s="19" t="str">
        <f t="shared" si="14"/>
        <v>, -1</v>
      </c>
      <c r="BI14" s="19" t="str">
        <f t="shared" si="15"/>
        <v/>
      </c>
      <c r="BJ14" s="19" t="str">
        <f t="shared" si="16"/>
        <v/>
      </c>
      <c r="BK14" s="20"/>
      <c r="BL14" s="19">
        <f t="shared" si="17"/>
        <v>1</v>
      </c>
      <c r="BM14" s="19" t="str">
        <f t="shared" si="18"/>
        <v>, 1</v>
      </c>
      <c r="BN14" s="19" t="str">
        <f t="shared" si="19"/>
        <v>, 1</v>
      </c>
      <c r="BO14" s="19" t="str">
        <f t="shared" si="20"/>
        <v/>
      </c>
      <c r="BP14" s="19" t="str">
        <f t="shared" si="21"/>
        <v/>
      </c>
      <c r="BQ14" s="20"/>
      <c r="BR14" s="21" t="str">
        <f t="shared" si="22"/>
        <v>-1, -1, -1</v>
      </c>
      <c r="BS14" s="21" t="str">
        <f t="shared" si="23"/>
        <v>1, 1, 1</v>
      </c>
      <c r="BT14" s="21" t="str">
        <f t="shared" si="24"/>
        <v>1, 1, 1</v>
      </c>
      <c r="BU14" s="2" t="str">
        <f t="shared" si="25"/>
        <v>0 : 3</v>
      </c>
      <c r="BV14" s="129"/>
      <c r="BX14" s="22">
        <v>5</v>
      </c>
      <c r="BY14" s="23" t="s">
        <v>37</v>
      </c>
      <c r="BZ14" s="23" t="s">
        <v>33</v>
      </c>
      <c r="CA14" s="23" t="s">
        <v>34</v>
      </c>
      <c r="CB14" s="23" t="s">
        <v>36</v>
      </c>
      <c r="CC14" s="23" t="s">
        <v>16</v>
      </c>
      <c r="CD14" s="23" t="s">
        <v>17</v>
      </c>
      <c r="CE14" s="23" t="s">
        <v>19</v>
      </c>
      <c r="CF14" s="23" t="s">
        <v>20</v>
      </c>
      <c r="CG14" s="23" t="s">
        <v>22</v>
      </c>
      <c r="CH14" s="23" t="s">
        <v>24</v>
      </c>
      <c r="CJ14" s="32"/>
      <c r="CK14" s="24"/>
      <c r="CL14" s="24"/>
      <c r="CM14" s="24"/>
      <c r="CN14" s="24"/>
      <c r="CO14" s="24"/>
      <c r="CP14" s="24"/>
      <c r="CQ14" s="24"/>
      <c r="CR14" s="91">
        <f>W15</f>
        <v>5</v>
      </c>
      <c r="CS14" s="91">
        <f>IF(AND(CR14=CR6,CR14=CR8),BY15,(IF(AND(CR14=CR6,CR14=CR10),BZ15,(IF(AND(CR14=CR6,CR14=CR12),CA15,(IF(AND(CR14=CR6,CR14=CR16),CB15,(IF(AND(CR14=CR8,CR14=CR10),CC15,(IF(AND(CR14=CR8,CR14=CR12),CD15,(IF(AND(CR14=CR8,CR14=CR16),CE15,(IF(AND(CR14=CR10,CR14=CR12),CF15,(IF(AND(CR14=CR10,CR14=CR16),CG15,(IF(AND(CR14=CR12,CR14=CR16),CH15,999)))))))))))))))))))</f>
        <v>999</v>
      </c>
      <c r="CT14" s="91">
        <f t="shared" ref="CT14" si="39">IF(CY14=1,CR14+CS14,CS14)</f>
        <v>999</v>
      </c>
      <c r="CV14" s="91">
        <f>CR14</f>
        <v>5</v>
      </c>
      <c r="CW14" s="108">
        <f>IF(CV14=CV6,CK10,(IF(CV14=CV8,CL10,(IF(CV14=CV10,CM10,(IF(CV14=CV12,CN10,(IF(CV14=CV16,CP10,999)))))))))</f>
        <v>999</v>
      </c>
      <c r="CY14" s="91">
        <f t="shared" ref="CY14" si="40">IF(CS14&lt;&gt;999,1,0)</f>
        <v>0</v>
      </c>
      <c r="DA14" s="108">
        <f>IF(CY14=1,CT14,CW14)</f>
        <v>999</v>
      </c>
      <c r="DB14" s="91">
        <f t="shared" ref="DB14" si="41">IF(DA14&lt;&gt;999,DA14,CV14)</f>
        <v>5</v>
      </c>
    </row>
    <row r="15" spans="1:106" ht="12.6" customHeight="1" thickTop="1" x14ac:dyDescent="0.25">
      <c r="A15" s="74"/>
      <c r="B15" s="93">
        <v>5</v>
      </c>
      <c r="C15" s="95">
        <f>[1]Лист3!$A$55</f>
        <v>104</v>
      </c>
      <c r="D15" s="54" t="s">
        <v>45</v>
      </c>
      <c r="E15" s="38"/>
      <c r="F15" s="39">
        <f>IF(AS6&gt;AR6,2,$AG$2)</f>
        <v>1</v>
      </c>
      <c r="G15" s="40"/>
      <c r="H15" s="41"/>
      <c r="I15" s="39">
        <f>IF(AS12&gt;AR12,2,$AG$2)</f>
        <v>1</v>
      </c>
      <c r="J15" s="40"/>
      <c r="K15" s="41"/>
      <c r="L15" s="39">
        <f>IF(AR10&gt;AS10,2,$AG$2)</f>
        <v>2</v>
      </c>
      <c r="M15" s="40"/>
      <c r="N15" s="41"/>
      <c r="O15" s="39">
        <f>IF(AR16&gt;AS16,2,$AG$2)</f>
        <v>1</v>
      </c>
      <c r="P15" s="40"/>
      <c r="Q15" s="97"/>
      <c r="R15" s="98"/>
      <c r="S15" s="112"/>
      <c r="T15" s="41"/>
      <c r="U15" s="39"/>
      <c r="V15" s="38"/>
      <c r="W15" s="101">
        <f>SUM(F15,I15,L15,O15,R15,U15)</f>
        <v>5</v>
      </c>
      <c r="X15" s="103">
        <f t="shared" ref="X15" si="42">IF(($AG$2=1),IF(CY14=1,CS14*10,0),0)</f>
        <v>0</v>
      </c>
      <c r="Y15" s="93" t="s">
        <v>29</v>
      </c>
      <c r="Z15" s="50"/>
      <c r="AA15" s="105">
        <f>IF(C15="","",VLOOKUP(C15,'[2]Список участников'!A:L,8,FALSE))</f>
        <v>0</v>
      </c>
      <c r="AC15" s="106">
        <f>IF(C15&gt;0,1,0)</f>
        <v>1</v>
      </c>
      <c r="AD15" s="106"/>
      <c r="AE15" s="80" t="str">
        <f>IF(C17=0," ","6-1")</f>
        <v>6-1</v>
      </c>
      <c r="AF15" s="57" t="str">
        <f>IF(C17=0," ",CONCATENATE(D17,"-",D7))</f>
        <v>-АРЫСТАН</v>
      </c>
      <c r="AG15" s="26"/>
      <c r="AH15" s="27"/>
      <c r="AI15" s="26"/>
      <c r="AJ15" s="27"/>
      <c r="AK15" s="26"/>
      <c r="AL15" s="27"/>
      <c r="AM15" s="26"/>
      <c r="AN15" s="27"/>
      <c r="AO15" s="26"/>
      <c r="AP15" s="28"/>
      <c r="AQ15" s="17"/>
      <c r="AR15" s="18" t="str">
        <f t="shared" si="0"/>
        <v/>
      </c>
      <c r="AS15" s="18" t="str">
        <f t="shared" si="1"/>
        <v/>
      </c>
      <c r="AT15" s="19">
        <f t="shared" si="2"/>
        <v>0</v>
      </c>
      <c r="AU15" s="19">
        <f t="shared" si="3"/>
        <v>0</v>
      </c>
      <c r="AV15" s="19">
        <f t="shared" si="4"/>
        <v>0</v>
      </c>
      <c r="AW15" s="19">
        <f t="shared" si="5"/>
        <v>0</v>
      </c>
      <c r="AX15" s="19">
        <f t="shared" si="6"/>
        <v>0</v>
      </c>
      <c r="AY15" s="20"/>
      <c r="AZ15" s="19">
        <f t="shared" si="7"/>
        <v>0</v>
      </c>
      <c r="BA15" s="19">
        <f t="shared" si="8"/>
        <v>0</v>
      </c>
      <c r="BB15" s="19">
        <f t="shared" si="9"/>
        <v>0</v>
      </c>
      <c r="BC15" s="19">
        <f t="shared" si="10"/>
        <v>0</v>
      </c>
      <c r="BD15" s="19">
        <f t="shared" si="11"/>
        <v>0</v>
      </c>
      <c r="BE15" s="20"/>
      <c r="BF15" s="19" t="str">
        <f t="shared" si="12"/>
        <v/>
      </c>
      <c r="BG15" s="19" t="str">
        <f t="shared" si="13"/>
        <v/>
      </c>
      <c r="BH15" s="19" t="str">
        <f t="shared" si="14"/>
        <v/>
      </c>
      <c r="BI15" s="19" t="str">
        <f t="shared" si="15"/>
        <v/>
      </c>
      <c r="BJ15" s="19" t="str">
        <f t="shared" si="16"/>
        <v/>
      </c>
      <c r="BK15" s="20"/>
      <c r="BL15" s="19" t="str">
        <f t="shared" si="17"/>
        <v/>
      </c>
      <c r="BM15" s="19" t="str">
        <f t="shared" si="18"/>
        <v/>
      </c>
      <c r="BN15" s="19" t="str">
        <f t="shared" si="19"/>
        <v/>
      </c>
      <c r="BO15" s="19" t="str">
        <f t="shared" si="20"/>
        <v/>
      </c>
      <c r="BP15" s="19" t="str">
        <f t="shared" si="21"/>
        <v/>
      </c>
      <c r="BQ15" s="20"/>
      <c r="BR15" s="21" t="str">
        <f t="shared" si="22"/>
        <v/>
      </c>
      <c r="BS15" s="21" t="str">
        <f t="shared" si="23"/>
        <v/>
      </c>
      <c r="BT15" s="21" t="str">
        <f t="shared" si="24"/>
        <v/>
      </c>
      <c r="BU15" s="2" t="str">
        <f t="shared" si="25"/>
        <v/>
      </c>
      <c r="BV15" s="129"/>
      <c r="BX15" s="22"/>
      <c r="BY15" s="29">
        <f>((AS6+AS12)/(AR6+AR12))/10</f>
        <v>1.6666666666666666E-2</v>
      </c>
      <c r="BZ15" s="29">
        <f>((AS6+AR10)/(AR6+AS10))/10</f>
        <v>0.06</v>
      </c>
      <c r="CA15" s="29">
        <f>((AS6+AR16)/(AR6+AS16))/10</f>
        <v>1.6666666666666666E-2</v>
      </c>
      <c r="CB15" s="29" t="e">
        <f>((AS6+AR19)/(AR6+AS19))/10</f>
        <v>#VALUE!</v>
      </c>
      <c r="CC15" s="29">
        <f>((AS12+AR10)/(AR12+AS10))/10</f>
        <v>0.08</v>
      </c>
      <c r="CD15" s="29">
        <f>((AS12+AR16)/(AR12+AS16))/10</f>
        <v>3.3333333333333333E-2</v>
      </c>
      <c r="CE15" s="29" t="e">
        <f>((AS12+AR19)/(AR12+AS19))/10</f>
        <v>#VALUE!</v>
      </c>
      <c r="CF15" s="29">
        <f>((AR10+AR16)/(AS10+AS16))/10</f>
        <v>0.08</v>
      </c>
      <c r="CG15" s="29" t="e">
        <f>((AR10+AR19)/(AS10+AS19))/10</f>
        <v>#VALUE!</v>
      </c>
      <c r="CH15" s="29" t="e">
        <f>((AR16+AR19)/(AS16+AS19))/10</f>
        <v>#VALUE!</v>
      </c>
      <c r="CJ15" s="32"/>
      <c r="CK15" s="32"/>
      <c r="CL15" s="32"/>
      <c r="CM15" s="32"/>
      <c r="CN15" s="32"/>
      <c r="CO15" s="32"/>
      <c r="CP15" s="32"/>
      <c r="CQ15" s="32"/>
      <c r="CR15" s="92"/>
      <c r="CS15" s="92"/>
      <c r="CT15" s="92"/>
      <c r="CV15" s="92"/>
      <c r="CW15" s="109"/>
      <c r="CY15" s="92"/>
      <c r="DA15" s="109"/>
      <c r="DB15" s="92"/>
    </row>
    <row r="16" spans="1:106" ht="12.6" customHeight="1" thickBot="1" x14ac:dyDescent="0.3">
      <c r="A16" s="74"/>
      <c r="B16" s="110"/>
      <c r="C16" s="111"/>
      <c r="D16" s="61" t="s">
        <v>41</v>
      </c>
      <c r="E16" s="118" t="str">
        <f>IF(AS6&gt;AR6,BT6,BU6)</f>
        <v>0 : 3</v>
      </c>
      <c r="F16" s="119"/>
      <c r="G16" s="120"/>
      <c r="H16" s="121" t="str">
        <f>IF(AS12&gt;AR12,BT12,BU12)</f>
        <v>1 : 3</v>
      </c>
      <c r="I16" s="119"/>
      <c r="J16" s="120"/>
      <c r="K16" s="121" t="str">
        <f>IF(AR10&gt;AS10,BT10,BU10)</f>
        <v>1, -1, 1, -1, 1</v>
      </c>
      <c r="L16" s="119"/>
      <c r="M16" s="120"/>
      <c r="N16" s="121" t="str">
        <f>IF(AR16&gt;AS16,BT16,BU16)</f>
        <v>1 : 3</v>
      </c>
      <c r="O16" s="119"/>
      <c r="P16" s="120"/>
      <c r="Q16" s="113"/>
      <c r="R16" s="114"/>
      <c r="S16" s="115"/>
      <c r="T16" s="121"/>
      <c r="U16" s="119"/>
      <c r="V16" s="119"/>
      <c r="W16" s="116"/>
      <c r="X16" s="117"/>
      <c r="Y16" s="110"/>
      <c r="Z16" s="50"/>
      <c r="AA16" s="105"/>
      <c r="AC16" s="106"/>
      <c r="AD16" s="106"/>
      <c r="AE16" s="80" t="str">
        <f>IF(C15=0," ","5-4")</f>
        <v>5-4</v>
      </c>
      <c r="AF16" s="57" t="str">
        <f>IF(C15=0," ",CONCATENATE(D15,"-",D13))</f>
        <v>ОСДЮСШОР-3-ЖАЛЫН</v>
      </c>
      <c r="AG16" s="26">
        <v>2</v>
      </c>
      <c r="AH16" s="27">
        <v>1</v>
      </c>
      <c r="AI16" s="26">
        <v>1</v>
      </c>
      <c r="AJ16" s="27">
        <v>2</v>
      </c>
      <c r="AK16" s="26">
        <v>1</v>
      </c>
      <c r="AL16" s="27">
        <v>2</v>
      </c>
      <c r="AM16" s="26">
        <v>1</v>
      </c>
      <c r="AN16" s="27">
        <v>2</v>
      </c>
      <c r="AO16" s="26"/>
      <c r="AP16" s="28"/>
      <c r="AQ16" s="17"/>
      <c r="AR16" s="18">
        <f t="shared" si="0"/>
        <v>1</v>
      </c>
      <c r="AS16" s="18">
        <f t="shared" si="1"/>
        <v>3</v>
      </c>
      <c r="AT16" s="19">
        <f t="shared" si="2"/>
        <v>1</v>
      </c>
      <c r="AU16" s="19">
        <f t="shared" si="3"/>
        <v>0</v>
      </c>
      <c r="AV16" s="19">
        <f t="shared" si="4"/>
        <v>0</v>
      </c>
      <c r="AW16" s="19">
        <f t="shared" si="5"/>
        <v>0</v>
      </c>
      <c r="AX16" s="19">
        <f t="shared" si="6"/>
        <v>0</v>
      </c>
      <c r="AY16" s="20"/>
      <c r="AZ16" s="19">
        <f t="shared" si="7"/>
        <v>0</v>
      </c>
      <c r="BA16" s="19">
        <f t="shared" si="8"/>
        <v>1</v>
      </c>
      <c r="BB16" s="19">
        <f t="shared" si="9"/>
        <v>1</v>
      </c>
      <c r="BC16" s="19">
        <f t="shared" si="10"/>
        <v>1</v>
      </c>
      <c r="BD16" s="19">
        <f t="shared" si="11"/>
        <v>0</v>
      </c>
      <c r="BE16" s="20"/>
      <c r="BF16" s="19">
        <f t="shared" si="12"/>
        <v>1</v>
      </c>
      <c r="BG16" s="19" t="str">
        <f t="shared" si="13"/>
        <v>, -1</v>
      </c>
      <c r="BH16" s="19" t="str">
        <f t="shared" si="14"/>
        <v>, -1</v>
      </c>
      <c r="BI16" s="19" t="str">
        <f t="shared" si="15"/>
        <v>, -1</v>
      </c>
      <c r="BJ16" s="19" t="str">
        <f t="shared" si="16"/>
        <v/>
      </c>
      <c r="BK16" s="20"/>
      <c r="BL16" s="19">
        <f t="shared" si="17"/>
        <v>-1</v>
      </c>
      <c r="BM16" s="19" t="str">
        <f t="shared" si="18"/>
        <v>, 1</v>
      </c>
      <c r="BN16" s="19" t="str">
        <f t="shared" si="19"/>
        <v>, 1</v>
      </c>
      <c r="BO16" s="19" t="str">
        <f t="shared" si="20"/>
        <v>, 1</v>
      </c>
      <c r="BP16" s="19" t="str">
        <f t="shared" si="21"/>
        <v/>
      </c>
      <c r="BQ16" s="20"/>
      <c r="BR16" s="21" t="str">
        <f t="shared" si="22"/>
        <v>1, -1, -1, -1</v>
      </c>
      <c r="BS16" s="21" t="str">
        <f t="shared" si="23"/>
        <v>-1, 1, 1, 1</v>
      </c>
      <c r="BT16" s="21" t="str">
        <f t="shared" si="24"/>
        <v>-1, 1, 1, 1</v>
      </c>
      <c r="BU16" s="2" t="str">
        <f t="shared" si="25"/>
        <v>1 : 3</v>
      </c>
      <c r="BV16" s="129"/>
      <c r="BX16" s="22">
        <v>6</v>
      </c>
      <c r="BY16" s="23" t="s">
        <v>37</v>
      </c>
      <c r="BZ16" s="23" t="s">
        <v>33</v>
      </c>
      <c r="CA16" s="23" t="s">
        <v>34</v>
      </c>
      <c r="CB16" s="23" t="s">
        <v>35</v>
      </c>
      <c r="CC16" s="23" t="s">
        <v>16</v>
      </c>
      <c r="CD16" s="23" t="s">
        <v>17</v>
      </c>
      <c r="CE16" s="23" t="s">
        <v>18</v>
      </c>
      <c r="CF16" s="23" t="s">
        <v>20</v>
      </c>
      <c r="CG16" s="23" t="s">
        <v>21</v>
      </c>
      <c r="CH16" s="23" t="s">
        <v>23</v>
      </c>
      <c r="CJ16" s="32"/>
      <c r="CK16" s="24"/>
      <c r="CL16" s="24"/>
      <c r="CM16" s="24"/>
      <c r="CN16" s="24"/>
      <c r="CO16" s="24"/>
      <c r="CP16" s="24"/>
      <c r="CQ16" s="24"/>
      <c r="CR16" s="91">
        <f>W17</f>
        <v>0</v>
      </c>
      <c r="CS16" s="91">
        <f>IF(AND(CR16=CR6,CR16=CR8),BY17,(IF(AND(CR16=CR6,CR16=CR10),BZ17,(IF(AND(CR16=CR6,CR16=CR12),CA17,(IF(AND(CR16=CR6,CR16=CR14),CB17,(IF(AND(CR16=CR8,CR16=CR10),CC17,(IF(AND(CR16=CR8,CR16=CR12),CD17,(IF(AND(CR16=CR8,CR16=CR14),CE17,(IF(AND(CR16=CR10,CR16=CR12),CF17,(IF(AND(CR16=CR10,CR16=CR14),CG17,(IF(AND(CR16=CR12,CR16=CR14),CH17,999)))))))))))))))))))</f>
        <v>999</v>
      </c>
      <c r="CT16" s="91">
        <f t="shared" ref="CT16" si="43">IF(CY16=1,CR16+CS16,CS16)</f>
        <v>999</v>
      </c>
      <c r="CV16" s="91">
        <f>CR16</f>
        <v>0</v>
      </c>
      <c r="CW16" s="108">
        <f>IF(CV16=CV6,CK11,(IF(CV16=CV8,CL11,(IF(CV16=CV10,CM11,(IF(CV16=CV12,CN11,(IF(CV16=CV14,CO11,999)))))))))</f>
        <v>999</v>
      </c>
      <c r="CY16" s="91">
        <f t="shared" ref="CY16" si="44">IF(CS16&lt;&gt;999,1,0)</f>
        <v>0</v>
      </c>
      <c r="DA16" s="108">
        <f t="shared" ref="DA16" si="45">IF(CY16=11,CT16,CW16)</f>
        <v>999</v>
      </c>
      <c r="DB16" s="91">
        <f t="shared" ref="DB16" si="46">IF(DA16&lt;&gt;999,DA16,CV16)</f>
        <v>0</v>
      </c>
    </row>
    <row r="17" spans="1:106" ht="12.6" customHeight="1" thickTop="1" x14ac:dyDescent="0.25">
      <c r="A17" s="74"/>
      <c r="B17" s="93" t="s">
        <v>31</v>
      </c>
      <c r="C17" s="95">
        <f>[1]Лист3!$A$56</f>
        <v>137</v>
      </c>
      <c r="D17" s="55"/>
      <c r="E17" s="38"/>
      <c r="F17" s="39"/>
      <c r="G17" s="40"/>
      <c r="H17" s="41"/>
      <c r="I17" s="39"/>
      <c r="J17" s="40"/>
      <c r="K17" s="41"/>
      <c r="L17" s="39"/>
      <c r="M17" s="40"/>
      <c r="N17" s="41"/>
      <c r="O17" s="39"/>
      <c r="P17" s="40"/>
      <c r="Q17" s="41"/>
      <c r="R17" s="39"/>
      <c r="S17" s="40"/>
      <c r="T17" s="97"/>
      <c r="U17" s="98"/>
      <c r="V17" s="98"/>
      <c r="W17" s="101"/>
      <c r="X17" s="103"/>
      <c r="Y17" s="93"/>
      <c r="Z17" s="77" t="s">
        <v>67</v>
      </c>
      <c r="AA17" s="105">
        <f>IF(C17="","",VLOOKUP(C17,'[2]Список участников'!A:L,8,FALSE))</f>
        <v>0</v>
      </c>
      <c r="AC17" s="106">
        <f>IF(C17&gt;0,1,0)</f>
        <v>1</v>
      </c>
      <c r="AD17" s="106"/>
      <c r="AE17" s="80" t="s">
        <v>37</v>
      </c>
      <c r="AF17" s="57" t="str">
        <f>CONCATENATE(D7,"-",D9)</f>
        <v>АРЫСТАН-KEZAR</v>
      </c>
      <c r="AG17" s="26">
        <v>2</v>
      </c>
      <c r="AH17" s="27">
        <v>1</v>
      </c>
      <c r="AI17" s="26">
        <v>1</v>
      </c>
      <c r="AJ17" s="27">
        <v>2</v>
      </c>
      <c r="AK17" s="26">
        <v>2</v>
      </c>
      <c r="AL17" s="27">
        <v>1</v>
      </c>
      <c r="AM17" s="26">
        <v>1</v>
      </c>
      <c r="AN17" s="27">
        <v>2</v>
      </c>
      <c r="AO17" s="26">
        <v>2</v>
      </c>
      <c r="AP17" s="28">
        <v>1</v>
      </c>
      <c r="AQ17" s="17"/>
      <c r="AR17" s="18">
        <f t="shared" si="0"/>
        <v>3</v>
      </c>
      <c r="AS17" s="18">
        <f t="shared" si="1"/>
        <v>2</v>
      </c>
      <c r="AT17" s="19">
        <f t="shared" si="2"/>
        <v>1</v>
      </c>
      <c r="AU17" s="19">
        <f t="shared" si="3"/>
        <v>0</v>
      </c>
      <c r="AV17" s="19">
        <f t="shared" si="4"/>
        <v>1</v>
      </c>
      <c r="AW17" s="19">
        <f t="shared" si="5"/>
        <v>0</v>
      </c>
      <c r="AX17" s="19">
        <f t="shared" si="6"/>
        <v>1</v>
      </c>
      <c r="AY17" s="20"/>
      <c r="AZ17" s="19">
        <f t="shared" si="7"/>
        <v>0</v>
      </c>
      <c r="BA17" s="19">
        <f t="shared" si="8"/>
        <v>1</v>
      </c>
      <c r="BB17" s="19">
        <f t="shared" si="9"/>
        <v>0</v>
      </c>
      <c r="BC17" s="19">
        <f t="shared" si="10"/>
        <v>1</v>
      </c>
      <c r="BD17" s="19">
        <f t="shared" si="11"/>
        <v>0</v>
      </c>
      <c r="BE17" s="20"/>
      <c r="BF17" s="19">
        <f t="shared" si="12"/>
        <v>1</v>
      </c>
      <c r="BG17" s="19" t="str">
        <f t="shared" si="13"/>
        <v>, -1</v>
      </c>
      <c r="BH17" s="19" t="str">
        <f t="shared" si="14"/>
        <v>, 1</v>
      </c>
      <c r="BI17" s="19" t="str">
        <f t="shared" si="15"/>
        <v>, -1</v>
      </c>
      <c r="BJ17" s="19" t="str">
        <f t="shared" si="16"/>
        <v>, 1</v>
      </c>
      <c r="BK17" s="20"/>
      <c r="BL17" s="19">
        <f t="shared" si="17"/>
        <v>-1</v>
      </c>
      <c r="BM17" s="19" t="str">
        <f t="shared" si="18"/>
        <v>, 1</v>
      </c>
      <c r="BN17" s="19" t="str">
        <f t="shared" si="19"/>
        <v>, -1</v>
      </c>
      <c r="BO17" s="19" t="str">
        <f t="shared" si="20"/>
        <v>, 1</v>
      </c>
      <c r="BP17" s="19" t="str">
        <f t="shared" si="21"/>
        <v>, -1</v>
      </c>
      <c r="BQ17" s="20"/>
      <c r="BR17" s="21" t="str">
        <f t="shared" si="22"/>
        <v>1, -1, 1, -1, 1</v>
      </c>
      <c r="BS17" s="21" t="str">
        <f t="shared" si="23"/>
        <v>-1, 1, -1, 1, -1</v>
      </c>
      <c r="BT17" s="21" t="str">
        <f t="shared" si="24"/>
        <v>1, -1, 1, -1, 1</v>
      </c>
      <c r="BU17" s="2" t="str">
        <f t="shared" si="25"/>
        <v>2 : 3</v>
      </c>
      <c r="BV17" s="129"/>
      <c r="BX17" s="22"/>
      <c r="BY17" s="29" t="e">
        <f>((AR15+AR9)/(AS15+AS9))/10</f>
        <v>#VALUE!</v>
      </c>
      <c r="BZ17" s="29" t="e">
        <f>((AR15+AS7)/(AS15+AR7))/10</f>
        <v>#VALUE!</v>
      </c>
      <c r="CA17" s="29" t="e">
        <f>((AR15+AS13)/(AS15+AR13))/10</f>
        <v>#VALUE!</v>
      </c>
      <c r="CB17" s="29" t="e">
        <f>((AR15+AS19)/(AS15+AR19))/10</f>
        <v>#VALUE!</v>
      </c>
      <c r="CC17" s="29" t="e">
        <f>((AR9+AS7)/(AS9+AR7))/10</f>
        <v>#VALUE!</v>
      </c>
      <c r="CD17" s="29" t="e">
        <f>((AR9+AS13)/(AS9+AR13))/10</f>
        <v>#VALUE!</v>
      </c>
      <c r="CE17" s="29" t="e">
        <f>((AR9+AS19)/(AS9+AR19))/10</f>
        <v>#VALUE!</v>
      </c>
      <c r="CF17" s="29" t="e">
        <f>((AS7+AS13)/(AR7+AR13))/10</f>
        <v>#VALUE!</v>
      </c>
      <c r="CG17" s="29" t="e">
        <f>((AS7+AS19)/(AR7+AR19))/10</f>
        <v>#VALUE!</v>
      </c>
      <c r="CH17" s="29" t="e">
        <f>((AS13+AS19)/(AR13+AR19))/10</f>
        <v>#VALUE!</v>
      </c>
      <c r="CJ17" s="32"/>
      <c r="CK17" s="32"/>
      <c r="CL17" s="32"/>
      <c r="CM17" s="32"/>
      <c r="CN17" s="32"/>
      <c r="CO17" s="32"/>
      <c r="CP17" s="32"/>
      <c r="CQ17" s="32"/>
      <c r="CR17" s="92"/>
      <c r="CS17" s="92"/>
      <c r="CT17" s="92"/>
      <c r="CV17" s="92"/>
      <c r="CW17" s="109"/>
      <c r="CY17" s="92"/>
      <c r="DA17" s="109"/>
      <c r="DB17" s="92"/>
    </row>
    <row r="18" spans="1:106" ht="12.6" customHeight="1" thickBot="1" x14ac:dyDescent="0.3">
      <c r="A18" s="74"/>
      <c r="B18" s="94"/>
      <c r="C18" s="96"/>
      <c r="D18" s="60"/>
      <c r="E18" s="107"/>
      <c r="F18" s="89"/>
      <c r="G18" s="90"/>
      <c r="H18" s="88"/>
      <c r="I18" s="89"/>
      <c r="J18" s="90"/>
      <c r="K18" s="88"/>
      <c r="L18" s="89"/>
      <c r="M18" s="90"/>
      <c r="N18" s="88"/>
      <c r="O18" s="89"/>
      <c r="P18" s="90"/>
      <c r="Q18" s="88"/>
      <c r="R18" s="89"/>
      <c r="S18" s="90"/>
      <c r="T18" s="99"/>
      <c r="U18" s="100"/>
      <c r="V18" s="100"/>
      <c r="W18" s="102"/>
      <c r="X18" s="104"/>
      <c r="Y18" s="94"/>
      <c r="Z18" s="50"/>
      <c r="AA18" s="105"/>
      <c r="AC18" s="106"/>
      <c r="AD18" s="106"/>
      <c r="AE18" s="80" t="str">
        <f>IF(C13=0," ","3-4")</f>
        <v>3-4</v>
      </c>
      <c r="AF18" s="57" t="str">
        <f>IF(C13=0," ",CONCATENATE(D11,"-",D13))</f>
        <v>АК-АЛТЫН-ЖАЛЫН</v>
      </c>
      <c r="AG18" s="26">
        <v>1</v>
      </c>
      <c r="AH18" s="27">
        <v>2</v>
      </c>
      <c r="AI18" s="26">
        <v>2</v>
      </c>
      <c r="AJ18" s="27">
        <v>1</v>
      </c>
      <c r="AK18" s="26">
        <v>1</v>
      </c>
      <c r="AL18" s="27">
        <v>2</v>
      </c>
      <c r="AM18" s="26">
        <v>2</v>
      </c>
      <c r="AN18" s="27">
        <v>1</v>
      </c>
      <c r="AO18" s="26">
        <v>1</v>
      </c>
      <c r="AP18" s="28">
        <v>2</v>
      </c>
      <c r="AQ18" s="17"/>
      <c r="AR18" s="18">
        <f t="shared" si="0"/>
        <v>2</v>
      </c>
      <c r="AS18" s="18">
        <f t="shared" si="1"/>
        <v>3</v>
      </c>
      <c r="AT18" s="19">
        <f t="shared" si="2"/>
        <v>0</v>
      </c>
      <c r="AU18" s="19">
        <f t="shared" si="3"/>
        <v>1</v>
      </c>
      <c r="AV18" s="19">
        <f t="shared" si="4"/>
        <v>0</v>
      </c>
      <c r="AW18" s="19">
        <f t="shared" si="5"/>
        <v>1</v>
      </c>
      <c r="AX18" s="19">
        <f t="shared" si="6"/>
        <v>0</v>
      </c>
      <c r="AY18" s="20"/>
      <c r="AZ18" s="19">
        <f t="shared" si="7"/>
        <v>1</v>
      </c>
      <c r="BA18" s="19">
        <f t="shared" si="8"/>
        <v>0</v>
      </c>
      <c r="BB18" s="19">
        <f t="shared" si="9"/>
        <v>1</v>
      </c>
      <c r="BC18" s="19">
        <f t="shared" si="10"/>
        <v>0</v>
      </c>
      <c r="BD18" s="19">
        <f t="shared" si="11"/>
        <v>1</v>
      </c>
      <c r="BE18" s="20"/>
      <c r="BF18" s="19">
        <f t="shared" si="12"/>
        <v>-1</v>
      </c>
      <c r="BG18" s="19" t="str">
        <f t="shared" si="13"/>
        <v>, 1</v>
      </c>
      <c r="BH18" s="19" t="str">
        <f t="shared" si="14"/>
        <v>, -1</v>
      </c>
      <c r="BI18" s="19" t="str">
        <f t="shared" si="15"/>
        <v>, 1</v>
      </c>
      <c r="BJ18" s="19" t="str">
        <f t="shared" si="16"/>
        <v>, -1</v>
      </c>
      <c r="BK18" s="20"/>
      <c r="BL18" s="19">
        <f t="shared" si="17"/>
        <v>1</v>
      </c>
      <c r="BM18" s="19" t="str">
        <f t="shared" si="18"/>
        <v>, -1</v>
      </c>
      <c r="BN18" s="19" t="str">
        <f t="shared" si="19"/>
        <v>, 1</v>
      </c>
      <c r="BO18" s="19" t="str">
        <f t="shared" si="20"/>
        <v>, -1</v>
      </c>
      <c r="BP18" s="19" t="str">
        <f t="shared" si="21"/>
        <v>, 1</v>
      </c>
      <c r="BQ18" s="20"/>
      <c r="BR18" s="21" t="str">
        <f t="shared" si="22"/>
        <v>-1, 1, -1, 1, -1</v>
      </c>
      <c r="BS18" s="21" t="str">
        <f t="shared" si="23"/>
        <v>1, -1, 1, -1, 1</v>
      </c>
      <c r="BT18" s="21" t="str">
        <f t="shared" si="24"/>
        <v>1, -1, 1, -1, 1</v>
      </c>
      <c r="BU18" s="2" t="str">
        <f t="shared" si="25"/>
        <v>2 : 3</v>
      </c>
      <c r="BV18" s="129"/>
    </row>
    <row r="19" spans="1:106" ht="12.6" customHeight="1" thickTop="1" thickBot="1" x14ac:dyDescent="0.3">
      <c r="A19" s="74"/>
      <c r="B19" s="42"/>
      <c r="C19" s="43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14"/>
      <c r="Z19" s="44"/>
      <c r="AE19" s="81" t="str">
        <f>IF(C17=0," ","5-6")</f>
        <v>5-6</v>
      </c>
      <c r="AF19" s="58" t="str">
        <f>IF(C17=0," ",CONCATENATE(D15,"-",D17))</f>
        <v>ОСДЮСШОР-3-</v>
      </c>
      <c r="AG19" s="45"/>
      <c r="AH19" s="46"/>
      <c r="AI19" s="45"/>
      <c r="AJ19" s="46"/>
      <c r="AK19" s="45"/>
      <c r="AL19" s="46"/>
      <c r="AM19" s="45"/>
      <c r="AN19" s="46"/>
      <c r="AO19" s="45"/>
      <c r="AP19" s="47"/>
      <c r="AQ19" s="17"/>
      <c r="AR19" s="18" t="str">
        <f t="shared" si="0"/>
        <v/>
      </c>
      <c r="AS19" s="18" t="str">
        <f t="shared" si="1"/>
        <v/>
      </c>
      <c r="AT19" s="19">
        <f t="shared" si="2"/>
        <v>0</v>
      </c>
      <c r="AU19" s="19">
        <f t="shared" si="3"/>
        <v>0</v>
      </c>
      <c r="AV19" s="19">
        <f t="shared" si="4"/>
        <v>0</v>
      </c>
      <c r="AW19" s="19">
        <f t="shared" si="5"/>
        <v>0</v>
      </c>
      <c r="AX19" s="19">
        <f t="shared" si="6"/>
        <v>0</v>
      </c>
      <c r="AY19" s="20"/>
      <c r="AZ19" s="19">
        <f t="shared" si="7"/>
        <v>0</v>
      </c>
      <c r="BA19" s="19">
        <f t="shared" si="8"/>
        <v>0</v>
      </c>
      <c r="BB19" s="19">
        <f t="shared" si="9"/>
        <v>0</v>
      </c>
      <c r="BC19" s="19">
        <f t="shared" si="10"/>
        <v>0</v>
      </c>
      <c r="BD19" s="19">
        <f t="shared" si="11"/>
        <v>0</v>
      </c>
      <c r="BE19" s="20"/>
      <c r="BF19" s="19" t="str">
        <f t="shared" si="12"/>
        <v/>
      </c>
      <c r="BG19" s="19" t="str">
        <f t="shared" si="13"/>
        <v/>
      </c>
      <c r="BH19" s="19" t="str">
        <f t="shared" si="14"/>
        <v/>
      </c>
      <c r="BI19" s="19" t="str">
        <f t="shared" si="15"/>
        <v/>
      </c>
      <c r="BJ19" s="19" t="str">
        <f t="shared" si="16"/>
        <v/>
      </c>
      <c r="BK19" s="20"/>
      <c r="BL19" s="19" t="str">
        <f t="shared" si="17"/>
        <v/>
      </c>
      <c r="BM19" s="19" t="str">
        <f t="shared" si="18"/>
        <v/>
      </c>
      <c r="BN19" s="19" t="str">
        <f t="shared" si="19"/>
        <v/>
      </c>
      <c r="BO19" s="19" t="str">
        <f t="shared" si="20"/>
        <v/>
      </c>
      <c r="BP19" s="19" t="str">
        <f t="shared" si="21"/>
        <v/>
      </c>
      <c r="BQ19" s="20"/>
      <c r="BR19" s="21" t="str">
        <f t="shared" si="22"/>
        <v/>
      </c>
      <c r="BS19" s="21" t="str">
        <f t="shared" si="23"/>
        <v/>
      </c>
      <c r="BT19" s="21" t="str">
        <f t="shared" si="24"/>
        <v/>
      </c>
      <c r="BU19" s="2" t="str">
        <f t="shared" si="25"/>
        <v/>
      </c>
      <c r="BV19" s="130"/>
    </row>
    <row r="20" spans="1:106" ht="12.6" customHeight="1" thickBot="1" x14ac:dyDescent="0.3">
      <c r="A20" s="74"/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5" t="s">
        <v>39</v>
      </c>
      <c r="X20" s="14"/>
      <c r="Y20" s="14"/>
      <c r="Z20" s="77" t="s">
        <v>54</v>
      </c>
      <c r="AE20" s="78" t="str">
        <f>IF(C28=0," ","2-4")</f>
        <v>2-4</v>
      </c>
      <c r="AF20" s="79" t="str">
        <f>IF(C28=0," ",CONCATENATE(D24,"-",D28))</f>
        <v>TTPRIME-ТОПЖАРГАН</v>
      </c>
      <c r="AG20" s="62">
        <v>1</v>
      </c>
      <c r="AH20" s="63">
        <v>2</v>
      </c>
      <c r="AI20" s="62">
        <v>2</v>
      </c>
      <c r="AJ20" s="63">
        <v>1</v>
      </c>
      <c r="AK20" s="62">
        <v>2</v>
      </c>
      <c r="AL20" s="63">
        <v>1</v>
      </c>
      <c r="AM20" s="62">
        <v>2</v>
      </c>
      <c r="AN20" s="63">
        <v>1</v>
      </c>
      <c r="AO20" s="62"/>
      <c r="AP20" s="64"/>
      <c r="AQ20" s="65"/>
      <c r="AR20" s="66">
        <f>IF(AG20+AH20&lt;&gt;0,SUM(AT20:AX20),"")</f>
        <v>3</v>
      </c>
      <c r="AS20" s="66">
        <f>IF(AG20+AH20&lt;&gt;0,SUM(AZ20:BD20),"")</f>
        <v>1</v>
      </c>
      <c r="AT20" s="67">
        <f>IF(AG20&gt;AH20,1,0)</f>
        <v>0</v>
      </c>
      <c r="AU20" s="67">
        <f>IF(AI20&gt;AJ20,1,0)</f>
        <v>1</v>
      </c>
      <c r="AV20" s="67">
        <f>IF(AK20&gt;AL20,1,0)</f>
        <v>1</v>
      </c>
      <c r="AW20" s="67">
        <f>IF(AM20&gt;AN20,1,0)</f>
        <v>1</v>
      </c>
      <c r="AX20" s="67">
        <f>IF(AO20&gt;AP20,1,0)</f>
        <v>0</v>
      </c>
      <c r="AY20" s="68"/>
      <c r="AZ20" s="67">
        <f>IF(AH20&gt;AG20,1,0)</f>
        <v>1</v>
      </c>
      <c r="BA20" s="67">
        <f>IF(AJ20&gt;AI20,1,0)</f>
        <v>0</v>
      </c>
      <c r="BB20" s="67">
        <f>IF(AL20&gt;AK20,1,0)</f>
        <v>0</v>
      </c>
      <c r="BC20" s="67">
        <f>IF(AN20&gt;AM20,1,0)</f>
        <v>0</v>
      </c>
      <c r="BD20" s="67">
        <f>IF(AP20&gt;AO20,1,0)</f>
        <v>0</v>
      </c>
      <c r="BE20" s="68"/>
      <c r="BF20" s="67">
        <f>IF(AG20&gt;AH20,AH20,IF(AH20&gt;AG20,-AG20,""))</f>
        <v>-1</v>
      </c>
      <c r="BG20" s="67" t="str">
        <f>IF(AI20&gt;AJ20,", "&amp;AJ20,IF(AJ20&gt;AI20,", "&amp;-AI20,""))</f>
        <v>, 1</v>
      </c>
      <c r="BH20" s="67" t="str">
        <f>IF(AK20&gt;AL20,", "&amp;AL20,IF(AL20&gt;AK20,", "&amp;-AK20,""))</f>
        <v>, 1</v>
      </c>
      <c r="BI20" s="67" t="str">
        <f>IF(AM20&gt;AN20,", "&amp;AN20,IF(AN20&gt;AM20,", "&amp;-AM20,""))</f>
        <v>, 1</v>
      </c>
      <c r="BJ20" s="67" t="str">
        <f>IF(AO20&gt;AP20,", "&amp;AP20,IF(AP20&gt;AO20,", "&amp;-AO20,""))</f>
        <v/>
      </c>
      <c r="BK20" s="68"/>
      <c r="BL20" s="67">
        <f>IF(AH20&gt;AG20,AG20,IF(AG20&gt;AH20,-AH20,""))</f>
        <v>1</v>
      </c>
      <c r="BM20" s="67" t="str">
        <f>IF(AJ20&gt;AI20,", "&amp;AI20,IF(AI20&gt;AJ20,", "&amp;-AJ20,""))</f>
        <v>, -1</v>
      </c>
      <c r="BN20" s="67" t="str">
        <f>IF(AL20&gt;AK20,", "&amp;AK20,IF(AK20&gt;AL20,", "&amp;-AL20,""))</f>
        <v>, -1</v>
      </c>
      <c r="BO20" s="67" t="str">
        <f>IF(AN20&gt;AM20,", "&amp;AM20,IF(AM20&gt;AN20,", "&amp;-AN20,""))</f>
        <v>, -1</v>
      </c>
      <c r="BP20" s="67" t="str">
        <f>IF(AP20&gt;AO20,", "&amp;AO20,IF(AO20&gt;AP20,", "&amp;-AP20,""))</f>
        <v/>
      </c>
      <c r="BQ20" s="68"/>
      <c r="BR20" s="69" t="str">
        <f>CONCATENATE(,BF20,BG20,BH20,BI20,BJ20,)</f>
        <v>-1, 1, 1, 1</v>
      </c>
      <c r="BS20" s="69" t="str">
        <f>CONCATENATE(,BL20,BM20,BN20,BO20,BP20,)</f>
        <v>1, -1, -1, -1</v>
      </c>
      <c r="BT20" s="69" t="str">
        <f>IF(AR20&gt;AS20,BR20,IF(AS20&gt;AR20,BS20,""))</f>
        <v>-1, 1, 1, 1</v>
      </c>
      <c r="BU20" s="2" t="str">
        <f>IF(AR20&gt;AS20,AS20&amp;" : "&amp;AR20,IF(AS20&gt;AR20,AR20&amp;" : "&amp;AS20,""))</f>
        <v>1 : 3</v>
      </c>
      <c r="BV20" s="128" t="str">
        <f>W20</f>
        <v>Группа № 2</v>
      </c>
      <c r="BX20" s="70"/>
      <c r="BY20" s="71" t="s">
        <v>16</v>
      </c>
      <c r="BZ20" s="71" t="s">
        <v>17</v>
      </c>
      <c r="CA20" s="71" t="s">
        <v>18</v>
      </c>
      <c r="CB20" s="71" t="s">
        <v>19</v>
      </c>
      <c r="CC20" s="71" t="s">
        <v>20</v>
      </c>
      <c r="CD20" s="71" t="s">
        <v>21</v>
      </c>
      <c r="CE20" s="71" t="s">
        <v>22</v>
      </c>
      <c r="CF20" s="71" t="s">
        <v>23</v>
      </c>
      <c r="CG20" s="71" t="s">
        <v>24</v>
      </c>
      <c r="CH20" s="71" t="s">
        <v>25</v>
      </c>
      <c r="CJ20" s="70"/>
      <c r="CK20" s="71" t="s">
        <v>26</v>
      </c>
      <c r="CL20" s="71" t="s">
        <v>27</v>
      </c>
      <c r="CM20" s="71" t="s">
        <v>28</v>
      </c>
      <c r="CN20" s="71" t="s">
        <v>29</v>
      </c>
      <c r="CO20" s="71" t="s">
        <v>30</v>
      </c>
      <c r="CP20" s="71" t="s">
        <v>31</v>
      </c>
      <c r="CQ20" s="24"/>
      <c r="CR20" s="72" t="s">
        <v>2</v>
      </c>
      <c r="CS20" s="72" t="s">
        <v>3</v>
      </c>
      <c r="CT20" s="72"/>
      <c r="CV20" s="72" t="s">
        <v>2</v>
      </c>
      <c r="CW20" s="72" t="s">
        <v>3</v>
      </c>
      <c r="CY20" s="73"/>
      <c r="DA20" s="73"/>
      <c r="DB20" s="73"/>
    </row>
    <row r="21" spans="1:106" ht="12.6" customHeight="1" thickTop="1" thickBot="1" x14ac:dyDescent="0.3">
      <c r="A21" s="74"/>
      <c r="B21" s="25" t="s">
        <v>1</v>
      </c>
      <c r="C21" s="48"/>
      <c r="D21" s="25" t="s">
        <v>32</v>
      </c>
      <c r="E21" s="131">
        <v>1</v>
      </c>
      <c r="F21" s="131"/>
      <c r="G21" s="131"/>
      <c r="H21" s="131">
        <v>2</v>
      </c>
      <c r="I21" s="131"/>
      <c r="J21" s="131"/>
      <c r="K21" s="131">
        <v>3</v>
      </c>
      <c r="L21" s="131"/>
      <c r="M21" s="131"/>
      <c r="N21" s="131">
        <v>4</v>
      </c>
      <c r="O21" s="131"/>
      <c r="P21" s="131"/>
      <c r="Q21" s="131">
        <v>5</v>
      </c>
      <c r="R21" s="131"/>
      <c r="S21" s="131"/>
      <c r="T21" s="131">
        <v>6</v>
      </c>
      <c r="U21" s="131"/>
      <c r="V21" s="131"/>
      <c r="W21" s="25" t="s">
        <v>2</v>
      </c>
      <c r="X21" s="25" t="s">
        <v>0</v>
      </c>
      <c r="Y21" s="25" t="s">
        <v>3</v>
      </c>
      <c r="Z21" s="49"/>
      <c r="AE21" s="80" t="str">
        <f>IF(C30=0," ","1-5")</f>
        <v>1-5</v>
      </c>
      <c r="AF21" s="57" t="str">
        <f>IF(C30=0," ",CONCATENATE(D22,"-",D30))</f>
        <v>ASM-ВКО-1</v>
      </c>
      <c r="AG21" s="26">
        <v>2</v>
      </c>
      <c r="AH21" s="27">
        <v>1</v>
      </c>
      <c r="AI21" s="26">
        <v>2</v>
      </c>
      <c r="AJ21" s="27">
        <v>1</v>
      </c>
      <c r="AK21" s="26">
        <v>2</v>
      </c>
      <c r="AL21" s="27">
        <v>1</v>
      </c>
      <c r="AM21" s="26"/>
      <c r="AN21" s="27"/>
      <c r="AO21" s="26"/>
      <c r="AP21" s="28"/>
      <c r="AQ21" s="17"/>
      <c r="AR21" s="18">
        <f t="shared" ref="AR21:AR34" si="47">IF(AG21+AH21&lt;&gt;0,SUM(AT21:AX21),"")</f>
        <v>3</v>
      </c>
      <c r="AS21" s="18">
        <f t="shared" ref="AS21:AS34" si="48">IF(AG21+AH21&lt;&gt;0,SUM(AZ21:BD21),"")</f>
        <v>0</v>
      </c>
      <c r="AT21" s="19">
        <f t="shared" ref="AT21:AT34" si="49">IF(AG21&gt;AH21,1,0)</f>
        <v>1</v>
      </c>
      <c r="AU21" s="19">
        <f t="shared" ref="AU21:AU34" si="50">IF(AI21&gt;AJ21,1,0)</f>
        <v>1</v>
      </c>
      <c r="AV21" s="19">
        <f t="shared" ref="AV21:AV34" si="51">IF(AK21&gt;AL21,1,0)</f>
        <v>1</v>
      </c>
      <c r="AW21" s="19">
        <f t="shared" ref="AW21:AW34" si="52">IF(AM21&gt;AN21,1,0)</f>
        <v>0</v>
      </c>
      <c r="AX21" s="19">
        <f t="shared" ref="AX21:AX34" si="53">IF(AO21&gt;AP21,1,0)</f>
        <v>0</v>
      </c>
      <c r="AY21" s="20"/>
      <c r="AZ21" s="19">
        <f t="shared" ref="AZ21:AZ34" si="54">IF(AH21&gt;AG21,1,0)</f>
        <v>0</v>
      </c>
      <c r="BA21" s="19">
        <f t="shared" ref="BA21:BA34" si="55">IF(AJ21&gt;AI21,1,0)</f>
        <v>0</v>
      </c>
      <c r="BB21" s="19">
        <f t="shared" ref="BB21:BB34" si="56">IF(AL21&gt;AK21,1,0)</f>
        <v>0</v>
      </c>
      <c r="BC21" s="19">
        <f t="shared" ref="BC21:BC34" si="57">IF(AN21&gt;AM21,1,0)</f>
        <v>0</v>
      </c>
      <c r="BD21" s="19">
        <f t="shared" ref="BD21:BD34" si="58">IF(AP21&gt;AO21,1,0)</f>
        <v>0</v>
      </c>
      <c r="BE21" s="20"/>
      <c r="BF21" s="19">
        <f t="shared" ref="BF21:BF34" si="59">IF(AG21&gt;AH21,AH21,IF(AH21&gt;AG21,-AG21,""))</f>
        <v>1</v>
      </c>
      <c r="BG21" s="19" t="str">
        <f t="shared" ref="BG21:BG34" si="60">IF(AI21&gt;AJ21,", "&amp;AJ21,IF(AJ21&gt;AI21,", "&amp;-AI21,""))</f>
        <v>, 1</v>
      </c>
      <c r="BH21" s="19" t="str">
        <f t="shared" ref="BH21:BH34" si="61">IF(AK21&gt;AL21,", "&amp;AL21,IF(AL21&gt;AK21,", "&amp;-AK21,""))</f>
        <v>, 1</v>
      </c>
      <c r="BI21" s="19" t="str">
        <f t="shared" ref="BI21:BI34" si="62">IF(AM21&gt;AN21,", "&amp;AN21,IF(AN21&gt;AM21,", "&amp;-AM21,""))</f>
        <v/>
      </c>
      <c r="BJ21" s="19" t="str">
        <f t="shared" ref="BJ21:BJ34" si="63">IF(AO21&gt;AP21,", "&amp;AP21,IF(AP21&gt;AO21,", "&amp;-AO21,""))</f>
        <v/>
      </c>
      <c r="BK21" s="20"/>
      <c r="BL21" s="19">
        <f t="shared" ref="BL21:BL34" si="64">IF(AH21&gt;AG21,AG21,IF(AG21&gt;AH21,-AH21,""))</f>
        <v>-1</v>
      </c>
      <c r="BM21" s="19" t="str">
        <f t="shared" ref="BM21:BM34" si="65">IF(AJ21&gt;AI21,", "&amp;AI21,IF(AI21&gt;AJ21,", "&amp;-AJ21,""))</f>
        <v>, -1</v>
      </c>
      <c r="BN21" s="19" t="str">
        <f t="shared" ref="BN21:BN34" si="66">IF(AL21&gt;AK21,", "&amp;AK21,IF(AK21&gt;AL21,", "&amp;-AL21,""))</f>
        <v>, -1</v>
      </c>
      <c r="BO21" s="19" t="str">
        <f t="shared" ref="BO21:BO34" si="67">IF(AN21&gt;AM21,", "&amp;AM21,IF(AM21&gt;AN21,", "&amp;-AN21,""))</f>
        <v/>
      </c>
      <c r="BP21" s="19" t="str">
        <f t="shared" ref="BP21:BP34" si="68">IF(AP21&gt;AO21,", "&amp;AO21,IF(AO21&gt;AP21,", "&amp;-AP21,""))</f>
        <v/>
      </c>
      <c r="BQ21" s="20"/>
      <c r="BR21" s="21" t="str">
        <f t="shared" ref="BR21:BR34" si="69">CONCATENATE(,BF21,BG21,BH21,BI21,BJ21,)</f>
        <v>1, 1, 1</v>
      </c>
      <c r="BS21" s="21" t="str">
        <f t="shared" ref="BS21:BS34" si="70">CONCATENATE(,BL21,BM21,BN21,BO21,BP21,)</f>
        <v>-1, -1, -1</v>
      </c>
      <c r="BT21" s="21" t="str">
        <f t="shared" ref="BT21:BT34" si="71">IF(AR21&gt;AS21,BR21,IF(AS21&gt;AR21,BS21,""))</f>
        <v>1, 1, 1</v>
      </c>
      <c r="BU21" s="2" t="str">
        <f t="shared" ref="BU21:BU34" si="72">IF(AR21&gt;AS21,AS21&amp;" : "&amp;AR21,IF(AS21&gt;AR21,AR21&amp;" : "&amp;AS21,""))</f>
        <v>0 : 3</v>
      </c>
      <c r="BV21" s="129"/>
      <c r="BX21" s="22">
        <v>1</v>
      </c>
      <c r="BY21" s="29">
        <f>((AR32+AR26)/(AS32+AS26))/10</f>
        <v>0.3</v>
      </c>
      <c r="BZ21" s="29">
        <f>((AR32+AS23)/(AS32+AR23))/10</f>
        <v>0.6</v>
      </c>
      <c r="CA21" s="29">
        <f>((AR32+AR21)/(AS32+AS21))/10</f>
        <v>0.6</v>
      </c>
      <c r="CB21" s="29">
        <f>((AR32+AS30)/(AS32+AR30))/10</f>
        <v>0.6</v>
      </c>
      <c r="CC21" s="29">
        <f>((AR26+AS23)/(AS26+AR23))/10</f>
        <v>0.6</v>
      </c>
      <c r="CD21" s="29">
        <f>((AR26+AR21)/(AS26+AS21))/10</f>
        <v>0.6</v>
      </c>
      <c r="CE21" s="29">
        <f>((AR26+AS30)/(AR30+AS26))/10</f>
        <v>0.6</v>
      </c>
      <c r="CF21" s="29" t="e">
        <f>((AS23+AR21)/(AR23+AS21))/10</f>
        <v>#DIV/0!</v>
      </c>
      <c r="CG21" s="29" t="e">
        <f>((AS23+AS30)/(AR23+AR30))/10</f>
        <v>#DIV/0!</v>
      </c>
      <c r="CH21" s="29" t="e">
        <f>((AR21+AS30)/(AS21+AR30))/10</f>
        <v>#DIV/0!</v>
      </c>
      <c r="CJ21" s="22">
        <v>1</v>
      </c>
      <c r="CK21" s="30"/>
      <c r="CL21" s="31">
        <f>IF(AR32&gt;AS32,CR21+0.1,CR21-0.1)</f>
        <v>10.1</v>
      </c>
      <c r="CM21" s="31">
        <f>IF(AR26&gt;AS26,CR21+0.1,CR21-0.1)</f>
        <v>10.1</v>
      </c>
      <c r="CN21" s="31">
        <f>IF(AS23&gt;AR23,CR21+0.1,CR21-0.1)</f>
        <v>10.1</v>
      </c>
      <c r="CO21" s="31">
        <f>IF(AR21&gt;AS21,CR21+0.1,CR21-0.1)</f>
        <v>10.1</v>
      </c>
      <c r="CP21" s="31">
        <f>IF(AS30&gt;AR30,CR21+0.1,CR21-0.1)</f>
        <v>10.1</v>
      </c>
      <c r="CQ21" s="32"/>
      <c r="CR21" s="91">
        <f>W22</f>
        <v>10</v>
      </c>
      <c r="CS21" s="91">
        <f>IF(AND(CR21=CR23,CR21=CR25),BY21,(IF(AND(CR21=CR23,CR21=CR27),BZ21,(IF(AND(CR21=CR23,CR21=CR29),CA21,(IF(AND(CR21=CR23,CR21=CR31),CB21,(IF(AND(CR21=CR25,CR21=CR27),CC21,(IF(AND(CR21=CR25,CR21=CR29),CD21,(IF(AND(CR21=CR25,CR21=CR31),CE21,(IF(AND(CR21=CR27,CR21=CR29),CF21,(IF(AND(CR21=CR27,CR21=CR31),CG21,(IF(AND(CR21=CR29,CR21=CR31),CH21,999)))))))))))))))))))</f>
        <v>999</v>
      </c>
      <c r="CT21" s="91">
        <f>IF(CY21=1,CR21+CS21,CS21)</f>
        <v>999</v>
      </c>
      <c r="CV21" s="91">
        <f>CR21</f>
        <v>10</v>
      </c>
      <c r="CW21" s="108">
        <f>IF(CV21=CV23,CL21,(IF(CV21=CV25,CM21,(IF(CV21=CV27,CN21,(IF(CV21=CV29,CO21,(IF(CV21=CV31,CP21,999)))))))))</f>
        <v>999</v>
      </c>
      <c r="CY21" s="91">
        <f>IF(CS21&lt;&gt;999,1,0)</f>
        <v>0</v>
      </c>
      <c r="DA21" s="108">
        <f>IF(CY21=1,CT21,CW21)</f>
        <v>999</v>
      </c>
      <c r="DB21" s="91">
        <f>IF(DA21&lt;&gt;999,DA21,CV21)</f>
        <v>10</v>
      </c>
    </row>
    <row r="22" spans="1:106" ht="12.6" customHeight="1" thickTop="1" x14ac:dyDescent="0.25">
      <c r="A22" s="74"/>
      <c r="B22" s="122">
        <v>1</v>
      </c>
      <c r="C22" s="123">
        <f>[1]Лист3!$A$51</f>
        <v>8</v>
      </c>
      <c r="D22" s="54" t="s">
        <v>46</v>
      </c>
      <c r="E22" s="124"/>
      <c r="F22" s="124"/>
      <c r="G22" s="125"/>
      <c r="H22" s="33"/>
      <c r="I22" s="34">
        <f>IF(AR32&gt;AS32,2,$AG$2)</f>
        <v>2</v>
      </c>
      <c r="J22" s="35"/>
      <c r="K22" s="33"/>
      <c r="L22" s="34">
        <f>IF(AR26&gt;AS26,2,$AG$2)</f>
        <v>2</v>
      </c>
      <c r="M22" s="35"/>
      <c r="N22" s="33"/>
      <c r="O22" s="34">
        <f>IF(AS23&gt;AR23,2,$AG$2)</f>
        <v>2</v>
      </c>
      <c r="P22" s="35"/>
      <c r="Q22" s="33"/>
      <c r="R22" s="34">
        <f>IF(AR21&gt;AS21,2,$AG$2)</f>
        <v>2</v>
      </c>
      <c r="S22" s="35"/>
      <c r="T22" s="33"/>
      <c r="U22" s="34">
        <f>IF(AS30&gt;AR30,2,$AG$2)</f>
        <v>2</v>
      </c>
      <c r="V22" s="36"/>
      <c r="W22" s="126">
        <f>SUM(F22,I22,L22,O22,R22,U22)</f>
        <v>10</v>
      </c>
      <c r="X22" s="127">
        <f t="shared" ref="X22" si="73">IF(($AG$2=1),IF(CY21=1,CS21*10,0),0)</f>
        <v>0</v>
      </c>
      <c r="Y22" s="122" t="s">
        <v>26</v>
      </c>
      <c r="Z22" s="50"/>
      <c r="AA22" s="105">
        <f>IF(C22="","",VLOOKUP(C22,'[2]Список участников'!A:L,8,FALSE))</f>
        <v>0</v>
      </c>
      <c r="AC22" s="106">
        <f>IF(C22&gt;0,1,0)</f>
        <v>1</v>
      </c>
      <c r="AD22" s="106">
        <f>SUM(AC22:AC33)</f>
        <v>6</v>
      </c>
      <c r="AE22" s="80" t="str">
        <f>IF(C32=0," ","3-6")</f>
        <v>3-6</v>
      </c>
      <c r="AF22" s="57" t="str">
        <f>IF(C32=0," ",CONCATENATE(D26,"-",D32))</f>
        <v>DEAF-AURORA</v>
      </c>
      <c r="AG22" s="26">
        <v>2</v>
      </c>
      <c r="AH22" s="27">
        <v>1</v>
      </c>
      <c r="AI22" s="26">
        <v>2</v>
      </c>
      <c r="AJ22" s="27">
        <v>1</v>
      </c>
      <c r="AK22" s="26">
        <v>2</v>
      </c>
      <c r="AL22" s="27">
        <v>1</v>
      </c>
      <c r="AM22" s="26"/>
      <c r="AN22" s="27"/>
      <c r="AO22" s="26"/>
      <c r="AP22" s="28"/>
      <c r="AQ22" s="17"/>
      <c r="AR22" s="18">
        <f t="shared" si="47"/>
        <v>3</v>
      </c>
      <c r="AS22" s="18">
        <f t="shared" si="48"/>
        <v>0</v>
      </c>
      <c r="AT22" s="19">
        <f t="shared" si="49"/>
        <v>1</v>
      </c>
      <c r="AU22" s="19">
        <f t="shared" si="50"/>
        <v>1</v>
      </c>
      <c r="AV22" s="19">
        <f t="shared" si="51"/>
        <v>1</v>
      </c>
      <c r="AW22" s="19">
        <f t="shared" si="52"/>
        <v>0</v>
      </c>
      <c r="AX22" s="19">
        <f t="shared" si="53"/>
        <v>0</v>
      </c>
      <c r="AY22" s="20"/>
      <c r="AZ22" s="19">
        <f t="shared" si="54"/>
        <v>0</v>
      </c>
      <c r="BA22" s="19">
        <f t="shared" si="55"/>
        <v>0</v>
      </c>
      <c r="BB22" s="19">
        <f t="shared" si="56"/>
        <v>0</v>
      </c>
      <c r="BC22" s="19">
        <f t="shared" si="57"/>
        <v>0</v>
      </c>
      <c r="BD22" s="19">
        <f t="shared" si="58"/>
        <v>0</v>
      </c>
      <c r="BE22" s="20"/>
      <c r="BF22" s="19">
        <f t="shared" si="59"/>
        <v>1</v>
      </c>
      <c r="BG22" s="19" t="str">
        <f t="shared" si="60"/>
        <v>, 1</v>
      </c>
      <c r="BH22" s="19" t="str">
        <f t="shared" si="61"/>
        <v>, 1</v>
      </c>
      <c r="BI22" s="19" t="str">
        <f t="shared" si="62"/>
        <v/>
      </c>
      <c r="BJ22" s="19" t="str">
        <f t="shared" si="63"/>
        <v/>
      </c>
      <c r="BK22" s="20"/>
      <c r="BL22" s="19">
        <f t="shared" si="64"/>
        <v>-1</v>
      </c>
      <c r="BM22" s="19" t="str">
        <f t="shared" si="65"/>
        <v>, -1</v>
      </c>
      <c r="BN22" s="19" t="str">
        <f t="shared" si="66"/>
        <v>, -1</v>
      </c>
      <c r="BO22" s="19" t="str">
        <f t="shared" si="67"/>
        <v/>
      </c>
      <c r="BP22" s="19" t="str">
        <f t="shared" si="68"/>
        <v/>
      </c>
      <c r="BQ22" s="20"/>
      <c r="BR22" s="21" t="str">
        <f t="shared" si="69"/>
        <v>1, 1, 1</v>
      </c>
      <c r="BS22" s="21" t="str">
        <f t="shared" si="70"/>
        <v>-1, -1, -1</v>
      </c>
      <c r="BT22" s="21" t="str">
        <f t="shared" si="71"/>
        <v>1, 1, 1</v>
      </c>
      <c r="BU22" s="2" t="str">
        <f t="shared" si="72"/>
        <v>0 : 3</v>
      </c>
      <c r="BV22" s="129"/>
      <c r="BX22" s="22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J22" s="22">
        <v>2</v>
      </c>
      <c r="CK22" s="31">
        <f>IF(AS32&gt;AR32,CR23+0.1,CR23-0.1)</f>
        <v>7.9</v>
      </c>
      <c r="CL22" s="30"/>
      <c r="CM22" s="31">
        <f>IF(AS29&gt;AR29,CR23+0.1,CR23-0.1)</f>
        <v>7.9</v>
      </c>
      <c r="CN22" s="31">
        <f>IF(AR20&gt;AS20,CR23+0.1,CR23-0.1)</f>
        <v>8.1</v>
      </c>
      <c r="CO22" s="31">
        <f>IF(AR27&gt;AS27,CR23+0.1,CR23-0.1)</f>
        <v>8.1</v>
      </c>
      <c r="CP22" s="31">
        <f>IF(AS24&gt;AR24,CR23,CR23-0.1)</f>
        <v>8</v>
      </c>
      <c r="CQ22" s="32"/>
      <c r="CR22" s="92"/>
      <c r="CS22" s="92"/>
      <c r="CT22" s="92"/>
      <c r="CV22" s="92"/>
      <c r="CW22" s="109"/>
      <c r="CY22" s="92"/>
      <c r="DA22" s="109"/>
      <c r="DB22" s="92"/>
    </row>
    <row r="23" spans="1:106" ht="12.6" customHeight="1" x14ac:dyDescent="0.25">
      <c r="A23" s="74"/>
      <c r="B23" s="110"/>
      <c r="C23" s="111"/>
      <c r="D23" s="60" t="s">
        <v>42</v>
      </c>
      <c r="E23" s="114"/>
      <c r="F23" s="114"/>
      <c r="G23" s="115"/>
      <c r="H23" s="121" t="str">
        <f>IF(AR32&gt;AS32,BT32,BU32)</f>
        <v>-1, 1, 1, 1</v>
      </c>
      <c r="I23" s="119"/>
      <c r="J23" s="120"/>
      <c r="K23" s="121" t="str">
        <f>IF(AR26&gt;AS26,BT26,BU26)</f>
        <v>-1, 1, 1, 1</v>
      </c>
      <c r="L23" s="119"/>
      <c r="M23" s="120"/>
      <c r="N23" s="121" t="str">
        <f>IF(AS23&gt;AR23,BT23,BU23)</f>
        <v>1, 1, 1</v>
      </c>
      <c r="O23" s="119"/>
      <c r="P23" s="120"/>
      <c r="Q23" s="121" t="str">
        <f>IF(AR21&gt;AS21,BT21,BU21)</f>
        <v>1, 1, 1</v>
      </c>
      <c r="R23" s="119"/>
      <c r="S23" s="120"/>
      <c r="T23" s="121" t="str">
        <f>IF(AS30&gt;AR30,BT30,BU30)</f>
        <v>1, 1, 1</v>
      </c>
      <c r="U23" s="119"/>
      <c r="V23" s="119"/>
      <c r="W23" s="116"/>
      <c r="X23" s="117"/>
      <c r="Y23" s="110"/>
      <c r="Z23" s="77" t="s">
        <v>55</v>
      </c>
      <c r="AA23" s="105"/>
      <c r="AC23" s="106"/>
      <c r="AD23" s="106"/>
      <c r="AE23" s="80" t="str">
        <f>IF(C28=0," ","4-1")</f>
        <v>4-1</v>
      </c>
      <c r="AF23" s="57" t="str">
        <f>IF(C28=0," ",CONCATENATE(D28,"-",D22))</f>
        <v>ТОПЖАРГАН-ASM</v>
      </c>
      <c r="AG23" s="26">
        <v>1</v>
      </c>
      <c r="AH23" s="27">
        <v>2</v>
      </c>
      <c r="AI23" s="26">
        <v>1</v>
      </c>
      <c r="AJ23" s="27">
        <v>2</v>
      </c>
      <c r="AK23" s="26">
        <v>1</v>
      </c>
      <c r="AL23" s="27">
        <v>2</v>
      </c>
      <c r="AM23" s="26"/>
      <c r="AN23" s="27"/>
      <c r="AO23" s="26"/>
      <c r="AP23" s="28"/>
      <c r="AQ23" s="17"/>
      <c r="AR23" s="18">
        <f t="shared" si="47"/>
        <v>0</v>
      </c>
      <c r="AS23" s="18">
        <f t="shared" si="48"/>
        <v>3</v>
      </c>
      <c r="AT23" s="19">
        <f t="shared" si="49"/>
        <v>0</v>
      </c>
      <c r="AU23" s="19">
        <f t="shared" si="50"/>
        <v>0</v>
      </c>
      <c r="AV23" s="19">
        <f t="shared" si="51"/>
        <v>0</v>
      </c>
      <c r="AW23" s="19">
        <f t="shared" si="52"/>
        <v>0</v>
      </c>
      <c r="AX23" s="19">
        <f t="shared" si="53"/>
        <v>0</v>
      </c>
      <c r="AY23" s="20"/>
      <c r="AZ23" s="19">
        <f t="shared" si="54"/>
        <v>1</v>
      </c>
      <c r="BA23" s="19">
        <f t="shared" si="55"/>
        <v>1</v>
      </c>
      <c r="BB23" s="19">
        <f t="shared" si="56"/>
        <v>1</v>
      </c>
      <c r="BC23" s="19">
        <f t="shared" si="57"/>
        <v>0</v>
      </c>
      <c r="BD23" s="19">
        <f t="shared" si="58"/>
        <v>0</v>
      </c>
      <c r="BE23" s="20"/>
      <c r="BF23" s="19">
        <f t="shared" si="59"/>
        <v>-1</v>
      </c>
      <c r="BG23" s="19" t="str">
        <f t="shared" si="60"/>
        <v>, -1</v>
      </c>
      <c r="BH23" s="19" t="str">
        <f t="shared" si="61"/>
        <v>, -1</v>
      </c>
      <c r="BI23" s="19" t="str">
        <f t="shared" si="62"/>
        <v/>
      </c>
      <c r="BJ23" s="19" t="str">
        <f t="shared" si="63"/>
        <v/>
      </c>
      <c r="BK23" s="20"/>
      <c r="BL23" s="19">
        <f t="shared" si="64"/>
        <v>1</v>
      </c>
      <c r="BM23" s="19" t="str">
        <f t="shared" si="65"/>
        <v>, 1</v>
      </c>
      <c r="BN23" s="19" t="str">
        <f t="shared" si="66"/>
        <v>, 1</v>
      </c>
      <c r="BO23" s="19" t="str">
        <f t="shared" si="67"/>
        <v/>
      </c>
      <c r="BP23" s="19" t="str">
        <f t="shared" si="68"/>
        <v/>
      </c>
      <c r="BQ23" s="20"/>
      <c r="BR23" s="21" t="str">
        <f t="shared" si="69"/>
        <v>-1, -1, -1</v>
      </c>
      <c r="BS23" s="21" t="str">
        <f t="shared" si="70"/>
        <v>1, 1, 1</v>
      </c>
      <c r="BT23" s="21" t="str">
        <f t="shared" si="71"/>
        <v>1, 1, 1</v>
      </c>
      <c r="BU23" s="2" t="str">
        <f t="shared" si="72"/>
        <v>0 : 3</v>
      </c>
      <c r="BV23" s="129"/>
      <c r="BX23" s="22">
        <v>2</v>
      </c>
      <c r="BY23" s="23" t="s">
        <v>33</v>
      </c>
      <c r="BZ23" s="23" t="s">
        <v>34</v>
      </c>
      <c r="CA23" s="23" t="s">
        <v>35</v>
      </c>
      <c r="CB23" s="23" t="s">
        <v>36</v>
      </c>
      <c r="CC23" s="23" t="s">
        <v>20</v>
      </c>
      <c r="CD23" s="23" t="s">
        <v>21</v>
      </c>
      <c r="CE23" s="23" t="s">
        <v>22</v>
      </c>
      <c r="CF23" s="23" t="s">
        <v>23</v>
      </c>
      <c r="CG23" s="23" t="s">
        <v>24</v>
      </c>
      <c r="CH23" s="23" t="s">
        <v>25</v>
      </c>
      <c r="CJ23" s="22">
        <v>3</v>
      </c>
      <c r="CK23" s="31">
        <f>IF(AS26&gt;AR26,CR25+0.1,CR25-0.1)</f>
        <v>8.9</v>
      </c>
      <c r="CL23" s="31">
        <f>IF(AR29&gt;AS29,CR25+0.1,CR25-0.1)</f>
        <v>9.1</v>
      </c>
      <c r="CM23" s="37"/>
      <c r="CN23" s="31">
        <f>IF(AR33&gt;AS33,CR25+0.1,CR25-0.1)</f>
        <v>9.1</v>
      </c>
      <c r="CO23" s="31">
        <f>IF(AS25&gt;AR25,CR25+0.1,CR25-0.1)</f>
        <v>9.1</v>
      </c>
      <c r="CP23" s="31">
        <f>IF(AR22&gt;AS22,CR25+0.1,CR25-0.1)</f>
        <v>9.1</v>
      </c>
      <c r="CQ23" s="24"/>
      <c r="CR23" s="91">
        <f>W24</f>
        <v>8</v>
      </c>
      <c r="CS23" s="91">
        <f>IF(AND(CR23=CR21,CR23=CR25),BY24,(IF(AND(CR23=CR21,CR23=CR27),BZ24,(IF(AND(CR23=CR21,CR23=CR29),CA24,(IF(AND(CR23=CR21,CR23=CR31),CB24,(IF(AND(CR23=CR25,CR23=CR27),CC24,(IF(AND(CR23=CR25,CR23=CR29),CD24,(IF(AND(CR23=CR25,CR23=CR31),CE24,(IF(AND(CR23=CR27,CR23=CR29),CF24,(IF(AND(CR23=CR27,CR23=CR31),CG24,(IF(AND(CR23=CR29,CR23=CR31),CH24,999)))))))))))))))))))</f>
        <v>999</v>
      </c>
      <c r="CT23" s="91">
        <f t="shared" ref="CT23" si="74">IF(CY23=1,CR23+CS23,CS23)</f>
        <v>999</v>
      </c>
      <c r="CV23" s="91">
        <f>CR23</f>
        <v>8</v>
      </c>
      <c r="CW23" s="108">
        <f>IF(CV23=CV21,CK22,(IF(CV23=CV25,CM22,(IF(CV23=CV27,CN22,(IF(CV23=CV29,CO22,(IF(CV23=CV31,CP22,999)))))))))</f>
        <v>999</v>
      </c>
      <c r="CY23" s="91">
        <f t="shared" ref="CY23" si="75">IF(CS23&lt;&gt;999,1,0)</f>
        <v>0</v>
      </c>
      <c r="DA23" s="108">
        <f>IF(CY23=1,CT23,CW23)</f>
        <v>999</v>
      </c>
      <c r="DB23" s="91">
        <f t="shared" ref="DB23" si="76">IF(DA23&lt;&gt;999,DA23,CV23)</f>
        <v>8</v>
      </c>
    </row>
    <row r="24" spans="1:106" ht="12.6" customHeight="1" x14ac:dyDescent="0.25">
      <c r="A24" s="74"/>
      <c r="B24" s="93">
        <v>2</v>
      </c>
      <c r="C24" s="95">
        <f>[1]Лист3!$A$52</f>
        <v>40</v>
      </c>
      <c r="D24" s="54" t="s">
        <v>48</v>
      </c>
      <c r="E24" s="38"/>
      <c r="F24" s="39">
        <f>IF(AS32&gt;AR32,2,$AG$2)</f>
        <v>1</v>
      </c>
      <c r="G24" s="40"/>
      <c r="H24" s="97"/>
      <c r="I24" s="98"/>
      <c r="J24" s="112"/>
      <c r="K24" s="41"/>
      <c r="L24" s="39">
        <f>IF(AS29&gt;AR29,2,$AG$2)</f>
        <v>1</v>
      </c>
      <c r="M24" s="40"/>
      <c r="N24" s="41"/>
      <c r="O24" s="39">
        <f>IF(AR20&gt;AS20,2,$AG$2)</f>
        <v>2</v>
      </c>
      <c r="P24" s="40"/>
      <c r="Q24" s="41"/>
      <c r="R24" s="39">
        <f>IF(AR27&gt;AS27,2,$AG$2)</f>
        <v>2</v>
      </c>
      <c r="S24" s="40"/>
      <c r="T24" s="41"/>
      <c r="U24" s="39">
        <f>IF(AS24&gt;AR24,2,$AG$2)</f>
        <v>2</v>
      </c>
      <c r="V24" s="38"/>
      <c r="W24" s="101">
        <f>SUM(F24,I24,L24,O24,R24,U24)</f>
        <v>8</v>
      </c>
      <c r="X24" s="103">
        <f t="shared" ref="X24" si="77">IF(($AG$2=1),IF(CY23=1,CS23*10,0),0)</f>
        <v>0</v>
      </c>
      <c r="Y24" s="93" t="s">
        <v>28</v>
      </c>
      <c r="Z24" s="50"/>
      <c r="AA24" s="105">
        <f>IF(C24="","",VLOOKUP(C24,'[2]Список участников'!A:L,8,FALSE))</f>
        <v>0</v>
      </c>
      <c r="AC24" s="106">
        <f>IF(C24&gt;0,1,0)</f>
        <v>1</v>
      </c>
      <c r="AD24" s="106"/>
      <c r="AE24" s="80" t="str">
        <f>IF(C32=0," ","6-2")</f>
        <v>6-2</v>
      </c>
      <c r="AF24" s="57" t="str">
        <f>IF(C32=0," ",CONCATENATE(D32,"-",D24))</f>
        <v>AURORA-TTPRIME</v>
      </c>
      <c r="AG24" s="26">
        <v>1</v>
      </c>
      <c r="AH24" s="27">
        <v>2</v>
      </c>
      <c r="AI24" s="26">
        <v>1</v>
      </c>
      <c r="AJ24" s="27">
        <v>2</v>
      </c>
      <c r="AK24" s="26">
        <v>1</v>
      </c>
      <c r="AL24" s="27">
        <v>2</v>
      </c>
      <c r="AM24" s="26"/>
      <c r="AN24" s="27"/>
      <c r="AO24" s="26"/>
      <c r="AP24" s="28"/>
      <c r="AQ24" s="17"/>
      <c r="AR24" s="18">
        <f t="shared" si="47"/>
        <v>0</v>
      </c>
      <c r="AS24" s="18">
        <f t="shared" si="48"/>
        <v>3</v>
      </c>
      <c r="AT24" s="19">
        <f t="shared" si="49"/>
        <v>0</v>
      </c>
      <c r="AU24" s="19">
        <f t="shared" si="50"/>
        <v>0</v>
      </c>
      <c r="AV24" s="19">
        <f t="shared" si="51"/>
        <v>0</v>
      </c>
      <c r="AW24" s="19">
        <f t="shared" si="52"/>
        <v>0</v>
      </c>
      <c r="AX24" s="19">
        <f t="shared" si="53"/>
        <v>0</v>
      </c>
      <c r="AY24" s="20"/>
      <c r="AZ24" s="19">
        <f t="shared" si="54"/>
        <v>1</v>
      </c>
      <c r="BA24" s="19">
        <f t="shared" si="55"/>
        <v>1</v>
      </c>
      <c r="BB24" s="19">
        <f t="shared" si="56"/>
        <v>1</v>
      </c>
      <c r="BC24" s="19">
        <f t="shared" si="57"/>
        <v>0</v>
      </c>
      <c r="BD24" s="19">
        <f t="shared" si="58"/>
        <v>0</v>
      </c>
      <c r="BE24" s="20"/>
      <c r="BF24" s="19">
        <f t="shared" si="59"/>
        <v>-1</v>
      </c>
      <c r="BG24" s="19" t="str">
        <f t="shared" si="60"/>
        <v>, -1</v>
      </c>
      <c r="BH24" s="19" t="str">
        <f t="shared" si="61"/>
        <v>, -1</v>
      </c>
      <c r="BI24" s="19" t="str">
        <f t="shared" si="62"/>
        <v/>
      </c>
      <c r="BJ24" s="19" t="str">
        <f t="shared" si="63"/>
        <v/>
      </c>
      <c r="BK24" s="20"/>
      <c r="BL24" s="19">
        <f t="shared" si="64"/>
        <v>1</v>
      </c>
      <c r="BM24" s="19" t="str">
        <f t="shared" si="65"/>
        <v>, 1</v>
      </c>
      <c r="BN24" s="19" t="str">
        <f t="shared" si="66"/>
        <v>, 1</v>
      </c>
      <c r="BO24" s="19" t="str">
        <f t="shared" si="67"/>
        <v/>
      </c>
      <c r="BP24" s="19" t="str">
        <f t="shared" si="68"/>
        <v/>
      </c>
      <c r="BQ24" s="20"/>
      <c r="BR24" s="21" t="str">
        <f t="shared" si="69"/>
        <v>-1, -1, -1</v>
      </c>
      <c r="BS24" s="21" t="str">
        <f t="shared" si="70"/>
        <v>1, 1, 1</v>
      </c>
      <c r="BT24" s="21" t="str">
        <f t="shared" si="71"/>
        <v>1, 1, 1</v>
      </c>
      <c r="BU24" s="2" t="str">
        <f t="shared" si="72"/>
        <v>0 : 3</v>
      </c>
      <c r="BV24" s="129"/>
      <c r="BX24" s="22"/>
      <c r="BY24" s="29">
        <f>((AS32+AS29)/(AR32+AR29))/10</f>
        <v>1.6666666666666666E-2</v>
      </c>
      <c r="BZ24" s="29">
        <f>((AS32+AR20)/(AR32+AS20))/10</f>
        <v>0.1</v>
      </c>
      <c r="CA24" s="29">
        <f>((AS32+AR27)/(AR32+AS27))/10</f>
        <v>0.13333333333333333</v>
      </c>
      <c r="CB24" s="29">
        <f>((AS32+AS24)/(AR32+AR24))/10</f>
        <v>0.13333333333333333</v>
      </c>
      <c r="CC24" s="29">
        <f>((AS29+AR20)/(AR29+AS20))/10</f>
        <v>7.4999999999999997E-2</v>
      </c>
      <c r="CD24" s="29">
        <f>((AS29+AR27)/(AR29+AS27))/10</f>
        <v>0.1</v>
      </c>
      <c r="CE24" s="29">
        <f>((AS29+AS24)/(AR29+AR24))/10</f>
        <v>0.1</v>
      </c>
      <c r="CF24" s="29">
        <f>((AR20+AR27)/(AS20+AS27))/10</f>
        <v>0.6</v>
      </c>
      <c r="CG24" s="29">
        <f>((AR20+AS24)/(AS20+AR24))/10</f>
        <v>0.6</v>
      </c>
      <c r="CH24" s="29">
        <f>((AR27+AS27)/(AS24+AR24))/10</f>
        <v>0.1</v>
      </c>
      <c r="CJ24" s="22">
        <v>4</v>
      </c>
      <c r="CK24" s="31">
        <f>IF(AR23&gt;AS23,CR27+0.1,CR27-0.1)</f>
        <v>6.9</v>
      </c>
      <c r="CL24" s="31">
        <f>IF(AS20&gt;AR20,CR27+0.1,CR27-0.1)</f>
        <v>6.9</v>
      </c>
      <c r="CM24" s="31">
        <f>IF(AS49&gt;AT49,CR27+0.1,CR27-0.1)</f>
        <v>6.9</v>
      </c>
      <c r="CN24" s="30"/>
      <c r="CO24" s="31">
        <f>IF(AS31&gt;AR31,CR27+0.1,CR27-0.1)</f>
        <v>7.1</v>
      </c>
      <c r="CP24" s="31">
        <f>IF(AR28&gt;AS28,CR27+0.1,CR27-0.1)</f>
        <v>7.1</v>
      </c>
      <c r="CQ24" s="32"/>
      <c r="CR24" s="92"/>
      <c r="CS24" s="92"/>
      <c r="CT24" s="92"/>
      <c r="CV24" s="92"/>
      <c r="CW24" s="109"/>
      <c r="CY24" s="92"/>
      <c r="DA24" s="109"/>
      <c r="DB24" s="92"/>
    </row>
    <row r="25" spans="1:106" ht="12.6" customHeight="1" x14ac:dyDescent="0.25">
      <c r="A25" s="74"/>
      <c r="B25" s="110"/>
      <c r="C25" s="111"/>
      <c r="D25" s="60" t="s">
        <v>41</v>
      </c>
      <c r="E25" s="118" t="str">
        <f>IF(AS32&gt;AR32,BT32,BU32)</f>
        <v>1 : 3</v>
      </c>
      <c r="F25" s="119"/>
      <c r="G25" s="120"/>
      <c r="H25" s="113"/>
      <c r="I25" s="114"/>
      <c r="J25" s="115"/>
      <c r="K25" s="121" t="str">
        <f>IF(AS29&gt;AR29,BT29,BU29)</f>
        <v>0 : 3</v>
      </c>
      <c r="L25" s="119"/>
      <c r="M25" s="120"/>
      <c r="N25" s="121" t="str">
        <f>IF(AR20&gt;AS20,BT20,BU20)</f>
        <v>-1, 1, 1, 1</v>
      </c>
      <c r="O25" s="119"/>
      <c r="P25" s="120"/>
      <c r="Q25" s="121" t="str">
        <f>IF(AR27&gt;AS27,BT27,BU27)</f>
        <v>1, 1, 1</v>
      </c>
      <c r="R25" s="119"/>
      <c r="S25" s="120"/>
      <c r="T25" s="121" t="str">
        <f>IF(AS24&gt;AR24,BT24,BU24)</f>
        <v>1, 1, 1</v>
      </c>
      <c r="U25" s="119"/>
      <c r="V25" s="119"/>
      <c r="W25" s="116"/>
      <c r="X25" s="117"/>
      <c r="Y25" s="110"/>
      <c r="Z25" s="50"/>
      <c r="AA25" s="105"/>
      <c r="AC25" s="106"/>
      <c r="AD25" s="106"/>
      <c r="AE25" s="80" t="str">
        <f>IF(C30=0," ","5-3")</f>
        <v>5-3</v>
      </c>
      <c r="AF25" s="57" t="str">
        <f>IF(C30=0," ",CONCATENATE(D30,"-",D26))</f>
        <v>ВКО-1-DEAF</v>
      </c>
      <c r="AG25" s="26">
        <v>1</v>
      </c>
      <c r="AH25" s="27">
        <v>2</v>
      </c>
      <c r="AI25" s="26">
        <v>1</v>
      </c>
      <c r="AJ25" s="27">
        <v>2</v>
      </c>
      <c r="AK25" s="26">
        <v>1</v>
      </c>
      <c r="AL25" s="27">
        <v>2</v>
      </c>
      <c r="AM25" s="26"/>
      <c r="AN25" s="27"/>
      <c r="AO25" s="26"/>
      <c r="AP25" s="28"/>
      <c r="AQ25" s="17"/>
      <c r="AR25" s="18">
        <f t="shared" si="47"/>
        <v>0</v>
      </c>
      <c r="AS25" s="18">
        <f t="shared" si="48"/>
        <v>3</v>
      </c>
      <c r="AT25" s="19">
        <f t="shared" si="49"/>
        <v>0</v>
      </c>
      <c r="AU25" s="19">
        <f t="shared" si="50"/>
        <v>0</v>
      </c>
      <c r="AV25" s="19">
        <f t="shared" si="51"/>
        <v>0</v>
      </c>
      <c r="AW25" s="19">
        <f t="shared" si="52"/>
        <v>0</v>
      </c>
      <c r="AX25" s="19">
        <f t="shared" si="53"/>
        <v>0</v>
      </c>
      <c r="AY25" s="20"/>
      <c r="AZ25" s="19">
        <f t="shared" si="54"/>
        <v>1</v>
      </c>
      <c r="BA25" s="19">
        <f t="shared" si="55"/>
        <v>1</v>
      </c>
      <c r="BB25" s="19">
        <f t="shared" si="56"/>
        <v>1</v>
      </c>
      <c r="BC25" s="19">
        <f t="shared" si="57"/>
        <v>0</v>
      </c>
      <c r="BD25" s="19">
        <f t="shared" si="58"/>
        <v>0</v>
      </c>
      <c r="BE25" s="20"/>
      <c r="BF25" s="19">
        <f t="shared" si="59"/>
        <v>-1</v>
      </c>
      <c r="BG25" s="19" t="str">
        <f t="shared" si="60"/>
        <v>, -1</v>
      </c>
      <c r="BH25" s="19" t="str">
        <f t="shared" si="61"/>
        <v>, -1</v>
      </c>
      <c r="BI25" s="19" t="str">
        <f t="shared" si="62"/>
        <v/>
      </c>
      <c r="BJ25" s="19" t="str">
        <f t="shared" si="63"/>
        <v/>
      </c>
      <c r="BK25" s="20"/>
      <c r="BL25" s="19">
        <f t="shared" si="64"/>
        <v>1</v>
      </c>
      <c r="BM25" s="19" t="str">
        <f t="shared" si="65"/>
        <v>, 1</v>
      </c>
      <c r="BN25" s="19" t="str">
        <f t="shared" si="66"/>
        <v>, 1</v>
      </c>
      <c r="BO25" s="19" t="str">
        <f t="shared" si="67"/>
        <v/>
      </c>
      <c r="BP25" s="19" t="str">
        <f t="shared" si="68"/>
        <v/>
      </c>
      <c r="BQ25" s="20"/>
      <c r="BR25" s="21" t="str">
        <f t="shared" si="69"/>
        <v>-1, -1, -1</v>
      </c>
      <c r="BS25" s="21" t="str">
        <f t="shared" si="70"/>
        <v>1, 1, 1</v>
      </c>
      <c r="BT25" s="21" t="str">
        <f t="shared" si="71"/>
        <v>1, 1, 1</v>
      </c>
      <c r="BU25" s="2" t="str">
        <f t="shared" si="72"/>
        <v>0 : 3</v>
      </c>
      <c r="BV25" s="129"/>
      <c r="BX25" s="22">
        <v>3</v>
      </c>
      <c r="BY25" s="23" t="s">
        <v>37</v>
      </c>
      <c r="BZ25" s="23" t="s">
        <v>34</v>
      </c>
      <c r="CA25" s="23" t="s">
        <v>35</v>
      </c>
      <c r="CB25" s="23" t="s">
        <v>36</v>
      </c>
      <c r="CC25" s="23" t="s">
        <v>17</v>
      </c>
      <c r="CD25" s="23" t="s">
        <v>18</v>
      </c>
      <c r="CE25" s="23" t="s">
        <v>19</v>
      </c>
      <c r="CF25" s="23" t="s">
        <v>23</v>
      </c>
      <c r="CG25" s="23" t="s">
        <v>24</v>
      </c>
      <c r="CH25" s="23" t="s">
        <v>25</v>
      </c>
      <c r="CJ25" s="22">
        <v>5</v>
      </c>
      <c r="CK25" s="31">
        <f>IF(AS21&gt;AR21,CR29+0.1,CR29-0.1)</f>
        <v>4.9000000000000004</v>
      </c>
      <c r="CL25" s="31">
        <f>IF(AS27&gt;AR27,CR29+0.1,CR29-0.1)</f>
        <v>4.9000000000000004</v>
      </c>
      <c r="CM25" s="31">
        <f>IF(AR25&gt;AS25,CR29+0.1,CR29-0.1)</f>
        <v>4.9000000000000004</v>
      </c>
      <c r="CN25" s="31">
        <f>IF(AR31&gt;AS31,CR29+0.1,CR29-0.1)</f>
        <v>4.9000000000000004</v>
      </c>
      <c r="CO25" s="37"/>
      <c r="CP25" s="31">
        <f>IF(AR34&gt;AS34,CR29+0.1,CR29-0.1)</f>
        <v>4.9000000000000004</v>
      </c>
      <c r="CQ25" s="24"/>
      <c r="CR25" s="91">
        <f>W26</f>
        <v>9</v>
      </c>
      <c r="CS25" s="91">
        <f>IF(AND(CR25=CR21,CR25=CR23),BY26,(IF(AND(CR25=CR21,CR25=CR27),BZ26,(IF(AND(CR25=CR21,CR25=CR29),CA26,(IF(AND(CR25=CR21,CR25=CR31),CB26,(IF(AND(CR25=CR23,CR25=CR27),CC26,(IF(AND(CR25=CR23,CR25=CR29),CD26,(IF(AND(CR25=CR23,CR25=CR31),CE26,(IF(AND(CR25=CR27,CR25=CR29),CF26,(IF(AND(CR25=CR27,CR25=CR31),CG26,(IF(AND(CR25=CR29,CR25=CR31),CH26,999)))))))))))))))))))</f>
        <v>999</v>
      </c>
      <c r="CT25" s="91">
        <f t="shared" ref="CT25" si="78">IF(CY25=1,CR25+CS25,CS25)</f>
        <v>999</v>
      </c>
      <c r="CV25" s="91">
        <f>CR25</f>
        <v>9</v>
      </c>
      <c r="CW25" s="108">
        <f>IF(CV25=CV21,CK23,(IF(CV25=CV23,CL23,(IF(CV25=CV27,CN23,(IF(CV25=CV29,CO23,(IF(CV25=CV31,CP23,999)))))))))</f>
        <v>999</v>
      </c>
      <c r="CY25" s="91">
        <f t="shared" ref="CY25" si="79">IF(CS25&lt;&gt;999,1,0)</f>
        <v>0</v>
      </c>
      <c r="DA25" s="108">
        <f>IF(CY25=1,CT25,CW25)</f>
        <v>999</v>
      </c>
      <c r="DB25" s="91">
        <f t="shared" ref="DB25" si="80">IF(DA25&lt;&gt;999,DA25,CV25)</f>
        <v>9</v>
      </c>
    </row>
    <row r="26" spans="1:106" ht="12.6" customHeight="1" x14ac:dyDescent="0.25">
      <c r="A26" s="74"/>
      <c r="B26" s="93">
        <v>3</v>
      </c>
      <c r="C26" s="95">
        <f>[1]Лист3!$A$53</f>
        <v>56</v>
      </c>
      <c r="D26" s="55" t="s">
        <v>49</v>
      </c>
      <c r="E26" s="38"/>
      <c r="F26" s="39">
        <f>IF(AS26&gt;AR26,2,$AG$2)</f>
        <v>1</v>
      </c>
      <c r="G26" s="40"/>
      <c r="H26" s="41"/>
      <c r="I26" s="39">
        <f>IF(AR29&gt;AS29,2,$AG$2)</f>
        <v>2</v>
      </c>
      <c r="J26" s="40"/>
      <c r="K26" s="97"/>
      <c r="L26" s="98"/>
      <c r="M26" s="112"/>
      <c r="N26" s="41"/>
      <c r="O26" s="39">
        <f>IF(AR33&gt;AS33,2,$AG$2)</f>
        <v>2</v>
      </c>
      <c r="P26" s="40"/>
      <c r="Q26" s="41"/>
      <c r="R26" s="39">
        <f>IF(AS25&gt;AR25,2,$AG$2)</f>
        <v>2</v>
      </c>
      <c r="S26" s="40"/>
      <c r="T26" s="41"/>
      <c r="U26" s="39">
        <f>IF(AR22&gt;AS22,2,$AG$2)</f>
        <v>2</v>
      </c>
      <c r="V26" s="38"/>
      <c r="W26" s="101">
        <f>SUM(F26,I26,L26,O26,R26,U26)</f>
        <v>9</v>
      </c>
      <c r="X26" s="103">
        <f t="shared" ref="X26" si="81">IF(($AG$2=1),IF(CY25=1,CS25*10,0),0)</f>
        <v>0</v>
      </c>
      <c r="Y26" s="93" t="s">
        <v>27</v>
      </c>
      <c r="Z26" s="77" t="s">
        <v>65</v>
      </c>
      <c r="AA26" s="105">
        <f>IF(C26="","",VLOOKUP(C26,'[2]Список участников'!A:L,8,FALSE))</f>
        <v>0</v>
      </c>
      <c r="AC26" s="106">
        <f>IF(C26&gt;0,1,0)</f>
        <v>1</v>
      </c>
      <c r="AD26" s="106"/>
      <c r="AE26" s="80" t="s">
        <v>33</v>
      </c>
      <c r="AF26" s="57" t="str">
        <f>IF(C26=0," ",CONCATENATE(D22,"-",D26))</f>
        <v>ASM-DEAF</v>
      </c>
      <c r="AG26" s="26">
        <v>1</v>
      </c>
      <c r="AH26" s="27">
        <v>2</v>
      </c>
      <c r="AI26" s="26">
        <v>2</v>
      </c>
      <c r="AJ26" s="27">
        <v>1</v>
      </c>
      <c r="AK26" s="26">
        <v>2</v>
      </c>
      <c r="AL26" s="27">
        <v>1</v>
      </c>
      <c r="AM26" s="26">
        <v>2</v>
      </c>
      <c r="AN26" s="27">
        <v>1</v>
      </c>
      <c r="AO26" s="26"/>
      <c r="AP26" s="28"/>
      <c r="AQ26" s="17"/>
      <c r="AR26" s="18">
        <f t="shared" si="47"/>
        <v>3</v>
      </c>
      <c r="AS26" s="18">
        <f t="shared" si="48"/>
        <v>1</v>
      </c>
      <c r="AT26" s="19">
        <f t="shared" si="49"/>
        <v>0</v>
      </c>
      <c r="AU26" s="19">
        <f t="shared" si="50"/>
        <v>1</v>
      </c>
      <c r="AV26" s="19">
        <f t="shared" si="51"/>
        <v>1</v>
      </c>
      <c r="AW26" s="19">
        <f t="shared" si="52"/>
        <v>1</v>
      </c>
      <c r="AX26" s="19">
        <f t="shared" si="53"/>
        <v>0</v>
      </c>
      <c r="AY26" s="20"/>
      <c r="AZ26" s="19">
        <f t="shared" si="54"/>
        <v>1</v>
      </c>
      <c r="BA26" s="19">
        <f t="shared" si="55"/>
        <v>0</v>
      </c>
      <c r="BB26" s="19">
        <f t="shared" si="56"/>
        <v>0</v>
      </c>
      <c r="BC26" s="19">
        <f t="shared" si="57"/>
        <v>0</v>
      </c>
      <c r="BD26" s="19">
        <f t="shared" si="58"/>
        <v>0</v>
      </c>
      <c r="BE26" s="20"/>
      <c r="BF26" s="19">
        <f t="shared" si="59"/>
        <v>-1</v>
      </c>
      <c r="BG26" s="19" t="str">
        <f t="shared" si="60"/>
        <v>, 1</v>
      </c>
      <c r="BH26" s="19" t="str">
        <f t="shared" si="61"/>
        <v>, 1</v>
      </c>
      <c r="BI26" s="19" t="str">
        <f t="shared" si="62"/>
        <v>, 1</v>
      </c>
      <c r="BJ26" s="19" t="str">
        <f t="shared" si="63"/>
        <v/>
      </c>
      <c r="BK26" s="20"/>
      <c r="BL26" s="19">
        <f t="shared" si="64"/>
        <v>1</v>
      </c>
      <c r="BM26" s="19" t="str">
        <f t="shared" si="65"/>
        <v>, -1</v>
      </c>
      <c r="BN26" s="19" t="str">
        <f t="shared" si="66"/>
        <v>, -1</v>
      </c>
      <c r="BO26" s="19" t="str">
        <f t="shared" si="67"/>
        <v>, -1</v>
      </c>
      <c r="BP26" s="19" t="str">
        <f t="shared" si="68"/>
        <v/>
      </c>
      <c r="BQ26" s="20"/>
      <c r="BR26" s="21" t="str">
        <f t="shared" si="69"/>
        <v>-1, 1, 1, 1</v>
      </c>
      <c r="BS26" s="21" t="str">
        <f t="shared" si="70"/>
        <v>1, -1, -1, -1</v>
      </c>
      <c r="BT26" s="21" t="str">
        <f t="shared" si="71"/>
        <v>-1, 1, 1, 1</v>
      </c>
      <c r="BU26" s="2" t="str">
        <f t="shared" si="72"/>
        <v>1 : 3</v>
      </c>
      <c r="BV26" s="129"/>
      <c r="BX26" s="22"/>
      <c r="BY26" s="29">
        <f>((AS26+AR29)/(AR26+AS29))/10</f>
        <v>0.13333333333333333</v>
      </c>
      <c r="BZ26" s="29">
        <f>((AS26+AR33)/(AR26+AS33))/10</f>
        <v>0.1</v>
      </c>
      <c r="CA26" s="29">
        <f>((AS26+AS25)/(AR26+AR25))/10</f>
        <v>0.13333333333333333</v>
      </c>
      <c r="CB26" s="29">
        <f>((AS26+AR22)/(AR26+AS22))/10</f>
        <v>0.13333333333333333</v>
      </c>
      <c r="CC26" s="29">
        <f>((AR29+AR33)/(AS29+AS33))/10</f>
        <v>0.6</v>
      </c>
      <c r="CD26" s="29" t="e">
        <f>((AR29+AS25)/(AS29+AR25))/10</f>
        <v>#DIV/0!</v>
      </c>
      <c r="CE26" s="29" t="e">
        <f>((AR29+AR22)/(AS29+AS22))/10</f>
        <v>#DIV/0!</v>
      </c>
      <c r="CF26" s="29">
        <f>((AR33+AS25)/(AS33+AR25))/10</f>
        <v>0.6</v>
      </c>
      <c r="CG26" s="29">
        <f>((AR33+AR22)/(AS33+AS22))/10</f>
        <v>0.6</v>
      </c>
      <c r="CH26" s="29" t="e">
        <f>((AS25+AR22)/(AR25+AS22))/10</f>
        <v>#DIV/0!</v>
      </c>
      <c r="CJ26" s="22">
        <v>6</v>
      </c>
      <c r="CK26" s="31">
        <f>IF(AR30&gt;AS30,CR31+0.1,CR31-0.1)</f>
        <v>5.9</v>
      </c>
      <c r="CL26" s="31">
        <f>IF(AR24&gt;AS24,CR31+0.1,CR31-0.1)</f>
        <v>5.9</v>
      </c>
      <c r="CM26" s="31">
        <f>IF(AS22&gt;AR22,CR31+0.1,CR31-0.1)</f>
        <v>5.9</v>
      </c>
      <c r="CN26" s="31">
        <f>IF(AS28&gt;AR28,CR31+0.1,CR31-0.1)</f>
        <v>5.9</v>
      </c>
      <c r="CO26" s="31">
        <f>IF(AS34&gt;AR34,CR31+0.1,CR31-0.1)</f>
        <v>6.1</v>
      </c>
      <c r="CP26" s="30"/>
      <c r="CQ26" s="32"/>
      <c r="CR26" s="92"/>
      <c r="CS26" s="92"/>
      <c r="CT26" s="92"/>
      <c r="CV26" s="92"/>
      <c r="CW26" s="109"/>
      <c r="CY26" s="92"/>
      <c r="DA26" s="109"/>
      <c r="DB26" s="92"/>
    </row>
    <row r="27" spans="1:106" ht="12.6" customHeight="1" x14ac:dyDescent="0.25">
      <c r="A27" s="74"/>
      <c r="B27" s="110"/>
      <c r="C27" s="111"/>
      <c r="D27" s="60" t="s">
        <v>40</v>
      </c>
      <c r="E27" s="118" t="str">
        <f>IF(AS26&gt;AR26,BT26,BU26)</f>
        <v>1 : 3</v>
      </c>
      <c r="F27" s="119"/>
      <c r="G27" s="120"/>
      <c r="H27" s="121" t="str">
        <f>IF(AR29&gt;AS29,BT29,BU29)</f>
        <v>1, 1, 1</v>
      </c>
      <c r="I27" s="119"/>
      <c r="J27" s="120"/>
      <c r="K27" s="113"/>
      <c r="L27" s="114"/>
      <c r="M27" s="115"/>
      <c r="N27" s="121" t="str">
        <f>IF(AR33&gt;AS33,BT33,BU33)</f>
        <v>1, 1, -1, 1</v>
      </c>
      <c r="O27" s="119"/>
      <c r="P27" s="120"/>
      <c r="Q27" s="121" t="str">
        <f>IF(AS25&gt;AR25,BT25,BU25)</f>
        <v>1, 1, 1</v>
      </c>
      <c r="R27" s="119"/>
      <c r="S27" s="120"/>
      <c r="T27" s="121" t="str">
        <f>IF(AR22&gt;AS22,BT22,BU22)</f>
        <v>1, 1, 1</v>
      </c>
      <c r="U27" s="119"/>
      <c r="V27" s="119"/>
      <c r="W27" s="116"/>
      <c r="X27" s="117"/>
      <c r="Y27" s="110"/>
      <c r="Z27" s="50"/>
      <c r="AA27" s="105"/>
      <c r="AC27" s="106"/>
      <c r="AD27" s="106"/>
      <c r="AE27" s="80" t="str">
        <f>IF(C30=0," ","2-5")</f>
        <v>2-5</v>
      </c>
      <c r="AF27" s="57" t="str">
        <f>IF(C30=0," ",CONCATENATE(D24,"-",D30))</f>
        <v>TTPRIME-ВКО-1</v>
      </c>
      <c r="AG27" s="26">
        <v>2</v>
      </c>
      <c r="AH27" s="27">
        <v>1</v>
      </c>
      <c r="AI27" s="26">
        <v>2</v>
      </c>
      <c r="AJ27" s="27">
        <v>1</v>
      </c>
      <c r="AK27" s="26">
        <v>2</v>
      </c>
      <c r="AL27" s="27">
        <v>1</v>
      </c>
      <c r="AM27" s="26"/>
      <c r="AN27" s="27"/>
      <c r="AO27" s="26"/>
      <c r="AP27" s="28"/>
      <c r="AQ27" s="17"/>
      <c r="AR27" s="18">
        <f t="shared" si="47"/>
        <v>3</v>
      </c>
      <c r="AS27" s="18">
        <f t="shared" si="48"/>
        <v>0</v>
      </c>
      <c r="AT27" s="19">
        <f t="shared" si="49"/>
        <v>1</v>
      </c>
      <c r="AU27" s="19">
        <f t="shared" si="50"/>
        <v>1</v>
      </c>
      <c r="AV27" s="19">
        <f t="shared" si="51"/>
        <v>1</v>
      </c>
      <c r="AW27" s="19">
        <f t="shared" si="52"/>
        <v>0</v>
      </c>
      <c r="AX27" s="19">
        <f t="shared" si="53"/>
        <v>0</v>
      </c>
      <c r="AY27" s="20"/>
      <c r="AZ27" s="19">
        <f t="shared" si="54"/>
        <v>0</v>
      </c>
      <c r="BA27" s="19">
        <f t="shared" si="55"/>
        <v>0</v>
      </c>
      <c r="BB27" s="19">
        <f t="shared" si="56"/>
        <v>0</v>
      </c>
      <c r="BC27" s="19">
        <f t="shared" si="57"/>
        <v>0</v>
      </c>
      <c r="BD27" s="19">
        <f t="shared" si="58"/>
        <v>0</v>
      </c>
      <c r="BE27" s="20"/>
      <c r="BF27" s="19">
        <f t="shared" si="59"/>
        <v>1</v>
      </c>
      <c r="BG27" s="19" t="str">
        <f t="shared" si="60"/>
        <v>, 1</v>
      </c>
      <c r="BH27" s="19" t="str">
        <f t="shared" si="61"/>
        <v>, 1</v>
      </c>
      <c r="BI27" s="19" t="str">
        <f t="shared" si="62"/>
        <v/>
      </c>
      <c r="BJ27" s="19" t="str">
        <f t="shared" si="63"/>
        <v/>
      </c>
      <c r="BK27" s="20"/>
      <c r="BL27" s="19">
        <f t="shared" si="64"/>
        <v>-1</v>
      </c>
      <c r="BM27" s="19" t="str">
        <f t="shared" si="65"/>
        <v>, -1</v>
      </c>
      <c r="BN27" s="19" t="str">
        <f t="shared" si="66"/>
        <v>, -1</v>
      </c>
      <c r="BO27" s="19" t="str">
        <f t="shared" si="67"/>
        <v/>
      </c>
      <c r="BP27" s="19" t="str">
        <f t="shared" si="68"/>
        <v/>
      </c>
      <c r="BQ27" s="20"/>
      <c r="BR27" s="21" t="str">
        <f t="shared" si="69"/>
        <v>1, 1, 1</v>
      </c>
      <c r="BS27" s="21" t="str">
        <f t="shared" si="70"/>
        <v>-1, -1, -1</v>
      </c>
      <c r="BT27" s="21" t="str">
        <f t="shared" si="71"/>
        <v>1, 1, 1</v>
      </c>
      <c r="BU27" s="2" t="str">
        <f t="shared" si="72"/>
        <v>0 : 3</v>
      </c>
      <c r="BV27" s="129"/>
      <c r="BX27" s="22">
        <v>4</v>
      </c>
      <c r="BY27" s="23" t="s">
        <v>37</v>
      </c>
      <c r="BZ27" s="23" t="s">
        <v>33</v>
      </c>
      <c r="CA27" s="23" t="s">
        <v>35</v>
      </c>
      <c r="CB27" s="23" t="s">
        <v>36</v>
      </c>
      <c r="CC27" s="23" t="s">
        <v>16</v>
      </c>
      <c r="CD27" s="23" t="s">
        <v>18</v>
      </c>
      <c r="CE27" s="23" t="s">
        <v>19</v>
      </c>
      <c r="CF27" s="23" t="s">
        <v>21</v>
      </c>
      <c r="CG27" s="23" t="s">
        <v>22</v>
      </c>
      <c r="CH27" s="23" t="s">
        <v>25</v>
      </c>
      <c r="CJ27" s="32"/>
      <c r="CK27" s="24"/>
      <c r="CL27" s="24"/>
      <c r="CM27" s="24"/>
      <c r="CN27" s="24"/>
      <c r="CO27" s="24"/>
      <c r="CP27" s="24"/>
      <c r="CQ27" s="24"/>
      <c r="CR27" s="91">
        <f>W28</f>
        <v>7</v>
      </c>
      <c r="CS27" s="91">
        <f>IF(AND(CR27=CR21,CR27=CR23),BY28,(IF(AND(CR27=CR21,CR27=CR25),BZ28,(IF(AND(CR27=CR21,CR27=CR29),CA28,(IF(AND(CR27=CR21,CR27=CR31),CB28,(IF(AND(CR27=CR23,CR27=CR25),CC28,(IF(AND(CR27=CR23,CR27=CR29),CD28,(IF(AND(CR27=CR23,CR27=CR31),CE28,(IF(AND(CR27=CR25,CR27=CR29),CF28,(IF(AND(CR27=CR25,CR27=CR31),CG28,(IF(AND(CR27=CR29,CR27=CR31),CH28,999)))))))))))))))))))</f>
        <v>999</v>
      </c>
      <c r="CT27" s="91">
        <f t="shared" ref="CT27" si="82">IF(CY27=1,CR27+CS27,CS27)</f>
        <v>999</v>
      </c>
      <c r="CV27" s="91">
        <f>CR27</f>
        <v>7</v>
      </c>
      <c r="CW27" s="108">
        <f>IF(CV27=CV21,CK24,(IF(CV27=CV23,CL24,(IF(CV27=CV25,CM24,(IF(CV27=CV29,CO24,(IF(CV27=CV31,CP24,999)))))))))</f>
        <v>999</v>
      </c>
      <c r="CY27" s="91">
        <f t="shared" ref="CY27" si="83">IF(CS27&lt;&gt;999,1,0)</f>
        <v>0</v>
      </c>
      <c r="DA27" s="108">
        <f>IF(CY27=1,CT27,CW27)</f>
        <v>999</v>
      </c>
      <c r="DB27" s="91">
        <f t="shared" ref="DB27" si="84">IF(DA27&lt;&gt;999,DA27,CV27)</f>
        <v>7</v>
      </c>
    </row>
    <row r="28" spans="1:106" ht="12.6" customHeight="1" x14ac:dyDescent="0.25">
      <c r="A28" s="74"/>
      <c r="B28" s="93">
        <v>4</v>
      </c>
      <c r="C28" s="95">
        <f>[1]Лист3!$A$54</f>
        <v>89</v>
      </c>
      <c r="D28" s="54" t="s">
        <v>43</v>
      </c>
      <c r="E28" s="38"/>
      <c r="F28" s="39">
        <f>IF(AR23&gt;AS23,2,$AG$2)</f>
        <v>1</v>
      </c>
      <c r="G28" s="40"/>
      <c r="H28" s="41"/>
      <c r="I28" s="39">
        <f>IF(AS20&gt;AR20,2,$AG$2)</f>
        <v>1</v>
      </c>
      <c r="J28" s="40"/>
      <c r="K28" s="41"/>
      <c r="L28" s="39">
        <f>IF(AS33&gt;AR33,2,$AG$2)</f>
        <v>1</v>
      </c>
      <c r="M28" s="40"/>
      <c r="N28" s="97"/>
      <c r="O28" s="98"/>
      <c r="P28" s="112"/>
      <c r="Q28" s="41"/>
      <c r="R28" s="39">
        <f>IF(AS31&gt;AR31,2,$AG$2)</f>
        <v>2</v>
      </c>
      <c r="S28" s="40"/>
      <c r="T28" s="41"/>
      <c r="U28" s="39">
        <f>IF(AR28&gt;AS28,2,$AG$2)</f>
        <v>2</v>
      </c>
      <c r="V28" s="38"/>
      <c r="W28" s="101">
        <f>SUM(F28,I28,L28,O28,R28,U28)</f>
        <v>7</v>
      </c>
      <c r="X28" s="103">
        <f t="shared" ref="X28" si="85">IF(($AG$2=1),IF(CY27=1,CS27*10,0),0)</f>
        <v>0</v>
      </c>
      <c r="Y28" s="93" t="s">
        <v>29</v>
      </c>
      <c r="Z28" s="50"/>
      <c r="AA28" s="105">
        <f>IF(C28="","",VLOOKUP(C28,'[2]Список участников'!A:L,8,FALSE))</f>
        <v>0</v>
      </c>
      <c r="AC28" s="106">
        <f>IF(C28&gt;0,1,0)</f>
        <v>1</v>
      </c>
      <c r="AD28" s="106"/>
      <c r="AE28" s="80" t="str">
        <f>IF(C32=0," ","4-6")</f>
        <v>4-6</v>
      </c>
      <c r="AF28" s="57" t="str">
        <f>IF(C32=0," ",CONCATENATE(D28,"-",D32))</f>
        <v>ТОПЖАРГАН-AURORA</v>
      </c>
      <c r="AG28" s="26">
        <v>1</v>
      </c>
      <c r="AH28" s="27">
        <v>2</v>
      </c>
      <c r="AI28" s="26">
        <v>2</v>
      </c>
      <c r="AJ28" s="27">
        <v>1</v>
      </c>
      <c r="AK28" s="26">
        <v>2</v>
      </c>
      <c r="AL28" s="27">
        <v>1</v>
      </c>
      <c r="AM28" s="26">
        <v>2</v>
      </c>
      <c r="AN28" s="27">
        <v>1</v>
      </c>
      <c r="AO28" s="26"/>
      <c r="AP28" s="28"/>
      <c r="AQ28" s="17"/>
      <c r="AR28" s="18">
        <f t="shared" si="47"/>
        <v>3</v>
      </c>
      <c r="AS28" s="18">
        <f t="shared" si="48"/>
        <v>1</v>
      </c>
      <c r="AT28" s="19">
        <f t="shared" si="49"/>
        <v>0</v>
      </c>
      <c r="AU28" s="19">
        <f t="shared" si="50"/>
        <v>1</v>
      </c>
      <c r="AV28" s="19">
        <f t="shared" si="51"/>
        <v>1</v>
      </c>
      <c r="AW28" s="19">
        <f t="shared" si="52"/>
        <v>1</v>
      </c>
      <c r="AX28" s="19">
        <f t="shared" si="53"/>
        <v>0</v>
      </c>
      <c r="AY28" s="20"/>
      <c r="AZ28" s="19">
        <f t="shared" si="54"/>
        <v>1</v>
      </c>
      <c r="BA28" s="19">
        <f t="shared" si="55"/>
        <v>0</v>
      </c>
      <c r="BB28" s="19">
        <f t="shared" si="56"/>
        <v>0</v>
      </c>
      <c r="BC28" s="19">
        <f t="shared" si="57"/>
        <v>0</v>
      </c>
      <c r="BD28" s="19">
        <f t="shared" si="58"/>
        <v>0</v>
      </c>
      <c r="BE28" s="20"/>
      <c r="BF28" s="19">
        <f t="shared" si="59"/>
        <v>-1</v>
      </c>
      <c r="BG28" s="19" t="str">
        <f t="shared" si="60"/>
        <v>, 1</v>
      </c>
      <c r="BH28" s="19" t="str">
        <f t="shared" si="61"/>
        <v>, 1</v>
      </c>
      <c r="BI28" s="19" t="str">
        <f t="shared" si="62"/>
        <v>, 1</v>
      </c>
      <c r="BJ28" s="19" t="str">
        <f t="shared" si="63"/>
        <v/>
      </c>
      <c r="BK28" s="20"/>
      <c r="BL28" s="19">
        <f t="shared" si="64"/>
        <v>1</v>
      </c>
      <c r="BM28" s="19" t="str">
        <f t="shared" si="65"/>
        <v>, -1</v>
      </c>
      <c r="BN28" s="19" t="str">
        <f t="shared" si="66"/>
        <v>, -1</v>
      </c>
      <c r="BO28" s="19" t="str">
        <f t="shared" si="67"/>
        <v>, -1</v>
      </c>
      <c r="BP28" s="19" t="str">
        <f t="shared" si="68"/>
        <v/>
      </c>
      <c r="BQ28" s="20"/>
      <c r="BR28" s="21" t="str">
        <f t="shared" si="69"/>
        <v>-1, 1, 1, 1</v>
      </c>
      <c r="BS28" s="21" t="str">
        <f t="shared" si="70"/>
        <v>1, -1, -1, -1</v>
      </c>
      <c r="BT28" s="21" t="str">
        <f t="shared" si="71"/>
        <v>-1, 1, 1, 1</v>
      </c>
      <c r="BU28" s="2" t="str">
        <f t="shared" si="72"/>
        <v>1 : 3</v>
      </c>
      <c r="BV28" s="129"/>
      <c r="BX28" s="22"/>
      <c r="BY28" s="29">
        <f>((AR23+AS20)/(AS23+AR20))/10</f>
        <v>1.6666666666666666E-2</v>
      </c>
      <c r="BZ28" s="29">
        <f>((AR23+AS33)/(AS23+AR33))/10</f>
        <v>1.6666666666666666E-2</v>
      </c>
      <c r="CA28" s="29">
        <f>((AR23+AS31)/(AS23+AR31))/10</f>
        <v>7.4999999999999997E-2</v>
      </c>
      <c r="CB28" s="29">
        <f>((AR23+AR28)/(AS23+AS28))/10</f>
        <v>7.4999999999999997E-2</v>
      </c>
      <c r="CC28" s="29">
        <f>((AS20+AS33)/(AR20+AR33))/10</f>
        <v>3.3333333333333333E-2</v>
      </c>
      <c r="CD28" s="29">
        <f>((AS20+AS31)/(AR20+AR31))/10</f>
        <v>0.1</v>
      </c>
      <c r="CE28" s="29">
        <f>((AS20+AR28)/(AR20+AS28))/10</f>
        <v>0.1</v>
      </c>
      <c r="CF28" s="29">
        <f>((AS33+AS31)/(AR33+AR31))/10</f>
        <v>0.1</v>
      </c>
      <c r="CG28" s="29">
        <f>((AS33+AR28)/(AR33+AS28))/10</f>
        <v>0.1</v>
      </c>
      <c r="CH28" s="29">
        <f>((AS31+AR28)/(AR31+AS28))/10</f>
        <v>0.3</v>
      </c>
      <c r="CJ28" s="32"/>
      <c r="CK28" s="32"/>
      <c r="CL28" s="32"/>
      <c r="CM28" s="32"/>
      <c r="CN28" s="32"/>
      <c r="CO28" s="32"/>
      <c r="CP28" s="32"/>
      <c r="CQ28" s="32"/>
      <c r="CR28" s="92"/>
      <c r="CS28" s="92"/>
      <c r="CT28" s="92"/>
      <c r="CV28" s="92"/>
      <c r="CW28" s="109"/>
      <c r="CY28" s="92"/>
      <c r="DA28" s="109"/>
      <c r="DB28" s="92"/>
    </row>
    <row r="29" spans="1:106" ht="12.6" customHeight="1" x14ac:dyDescent="0.25">
      <c r="A29" s="74"/>
      <c r="B29" s="110"/>
      <c r="C29" s="111"/>
      <c r="D29" s="60" t="s">
        <v>11</v>
      </c>
      <c r="E29" s="118" t="str">
        <f>IF(AR23&gt;AS23,BT23,BU23)</f>
        <v>0 : 3</v>
      </c>
      <c r="F29" s="119"/>
      <c r="G29" s="120"/>
      <c r="H29" s="121" t="str">
        <f>IF(AS20&gt;AR20,BT20,BU20)</f>
        <v>1 : 3</v>
      </c>
      <c r="I29" s="119"/>
      <c r="J29" s="120"/>
      <c r="K29" s="121" t="str">
        <f>IF(AS33&gt;AR33,BT33,BU33)</f>
        <v>1 : 3</v>
      </c>
      <c r="L29" s="119"/>
      <c r="M29" s="120"/>
      <c r="N29" s="113"/>
      <c r="O29" s="114"/>
      <c r="P29" s="115"/>
      <c r="Q29" s="121" t="str">
        <f>IF(AS31&gt;AR31,BT31,BU31)</f>
        <v>1, -1, 1, 1</v>
      </c>
      <c r="R29" s="119"/>
      <c r="S29" s="120"/>
      <c r="T29" s="121" t="str">
        <f>IF(AR28&gt;AS28,BT28,BU28)</f>
        <v>-1, 1, 1, 1</v>
      </c>
      <c r="U29" s="119"/>
      <c r="V29" s="119"/>
      <c r="W29" s="116"/>
      <c r="X29" s="117"/>
      <c r="Y29" s="110"/>
      <c r="Z29" s="77" t="s">
        <v>66</v>
      </c>
      <c r="AA29" s="105"/>
      <c r="AC29" s="106"/>
      <c r="AD29" s="106"/>
      <c r="AE29" s="80" t="s">
        <v>38</v>
      </c>
      <c r="AF29" s="57" t="str">
        <f>CONCATENATE(D26,"-",D24)</f>
        <v>DEAF-TTPRIME</v>
      </c>
      <c r="AG29" s="26">
        <v>2</v>
      </c>
      <c r="AH29" s="27">
        <v>1</v>
      </c>
      <c r="AI29" s="26">
        <v>2</v>
      </c>
      <c r="AJ29" s="27">
        <v>1</v>
      </c>
      <c r="AK29" s="26">
        <v>2</v>
      </c>
      <c r="AL29" s="27">
        <v>1</v>
      </c>
      <c r="AM29" s="26"/>
      <c r="AN29" s="27"/>
      <c r="AO29" s="26"/>
      <c r="AP29" s="28"/>
      <c r="AQ29" s="17"/>
      <c r="AR29" s="18">
        <f t="shared" si="47"/>
        <v>3</v>
      </c>
      <c r="AS29" s="18">
        <f t="shared" si="48"/>
        <v>0</v>
      </c>
      <c r="AT29" s="19">
        <f t="shared" si="49"/>
        <v>1</v>
      </c>
      <c r="AU29" s="19">
        <f t="shared" si="50"/>
        <v>1</v>
      </c>
      <c r="AV29" s="19">
        <f t="shared" si="51"/>
        <v>1</v>
      </c>
      <c r="AW29" s="19">
        <f t="shared" si="52"/>
        <v>0</v>
      </c>
      <c r="AX29" s="19">
        <f t="shared" si="53"/>
        <v>0</v>
      </c>
      <c r="AY29" s="20"/>
      <c r="AZ29" s="19">
        <f t="shared" si="54"/>
        <v>0</v>
      </c>
      <c r="BA29" s="19">
        <f t="shared" si="55"/>
        <v>0</v>
      </c>
      <c r="BB29" s="19">
        <f t="shared" si="56"/>
        <v>0</v>
      </c>
      <c r="BC29" s="19">
        <f t="shared" si="57"/>
        <v>0</v>
      </c>
      <c r="BD29" s="19">
        <f t="shared" si="58"/>
        <v>0</v>
      </c>
      <c r="BE29" s="20"/>
      <c r="BF29" s="19">
        <f t="shared" si="59"/>
        <v>1</v>
      </c>
      <c r="BG29" s="19" t="str">
        <f t="shared" si="60"/>
        <v>, 1</v>
      </c>
      <c r="BH29" s="19" t="str">
        <f t="shared" si="61"/>
        <v>, 1</v>
      </c>
      <c r="BI29" s="19" t="str">
        <f t="shared" si="62"/>
        <v/>
      </c>
      <c r="BJ29" s="19" t="str">
        <f t="shared" si="63"/>
        <v/>
      </c>
      <c r="BK29" s="20"/>
      <c r="BL29" s="19">
        <f t="shared" si="64"/>
        <v>-1</v>
      </c>
      <c r="BM29" s="19" t="str">
        <f t="shared" si="65"/>
        <v>, -1</v>
      </c>
      <c r="BN29" s="19" t="str">
        <f t="shared" si="66"/>
        <v>, -1</v>
      </c>
      <c r="BO29" s="19" t="str">
        <f t="shared" si="67"/>
        <v/>
      </c>
      <c r="BP29" s="19" t="str">
        <f t="shared" si="68"/>
        <v/>
      </c>
      <c r="BQ29" s="20"/>
      <c r="BR29" s="21" t="str">
        <f t="shared" si="69"/>
        <v>1, 1, 1</v>
      </c>
      <c r="BS29" s="21" t="str">
        <f t="shared" si="70"/>
        <v>-1, -1, -1</v>
      </c>
      <c r="BT29" s="21" t="str">
        <f t="shared" si="71"/>
        <v>1, 1, 1</v>
      </c>
      <c r="BU29" s="2" t="str">
        <f t="shared" si="72"/>
        <v>0 : 3</v>
      </c>
      <c r="BV29" s="129"/>
      <c r="BX29" s="22">
        <v>5</v>
      </c>
      <c r="BY29" s="23" t="s">
        <v>37</v>
      </c>
      <c r="BZ29" s="23" t="s">
        <v>33</v>
      </c>
      <c r="CA29" s="23" t="s">
        <v>34</v>
      </c>
      <c r="CB29" s="23" t="s">
        <v>36</v>
      </c>
      <c r="CC29" s="23" t="s">
        <v>16</v>
      </c>
      <c r="CD29" s="23" t="s">
        <v>17</v>
      </c>
      <c r="CE29" s="23" t="s">
        <v>19</v>
      </c>
      <c r="CF29" s="23" t="s">
        <v>20</v>
      </c>
      <c r="CG29" s="23" t="s">
        <v>22</v>
      </c>
      <c r="CH29" s="23" t="s">
        <v>24</v>
      </c>
      <c r="CJ29" s="32"/>
      <c r="CK29" s="24"/>
      <c r="CL29" s="24"/>
      <c r="CM29" s="24"/>
      <c r="CN29" s="24"/>
      <c r="CO29" s="24"/>
      <c r="CP29" s="24"/>
      <c r="CQ29" s="24"/>
      <c r="CR29" s="91">
        <f>W30</f>
        <v>5</v>
      </c>
      <c r="CS29" s="91">
        <f>IF(AND(CR29=CR21,CR29=CR23),BY30,(IF(AND(CR29=CR21,CR29=CR25),BZ30,(IF(AND(CR29=CR21,CR29=CR27),CA30,(IF(AND(CR29=CR21,CR29=CR31),CB30,(IF(AND(CR29=CR23,CR29=CR25),CC30,(IF(AND(CR29=CR23,CR29=CR27),CD30,(IF(AND(CR29=CR23,CR29=CR31),CE30,(IF(AND(CR29=CR25,CR29=CR27),CF30,(IF(AND(CR29=CR25,CR29=CR31),CG30,(IF(AND(CR29=CR27,CR29=CR31),CH30,999)))))))))))))))))))</f>
        <v>999</v>
      </c>
      <c r="CT29" s="91">
        <f t="shared" ref="CT29" si="86">IF(CY29=1,CR29+CS29,CS29)</f>
        <v>999</v>
      </c>
      <c r="CV29" s="91">
        <f>CR29</f>
        <v>5</v>
      </c>
      <c r="CW29" s="108">
        <f>IF(CV29=CV21,CK25,(IF(CV29=CV23,CL25,(IF(CV29=CV25,CM25,(IF(CV29=CV27,CN25,(IF(CV29=CV31,CP25,999)))))))))</f>
        <v>999</v>
      </c>
      <c r="CY29" s="91">
        <f t="shared" ref="CY29" si="87">IF(CS29&lt;&gt;999,1,0)</f>
        <v>0</v>
      </c>
      <c r="DA29" s="108">
        <f>IF(CY29=1,CT29,CW29)</f>
        <v>999</v>
      </c>
      <c r="DB29" s="91">
        <f t="shared" ref="DB29" si="88">IF(DA29&lt;&gt;999,DA29,CV29)</f>
        <v>5</v>
      </c>
    </row>
    <row r="30" spans="1:106" ht="12.6" customHeight="1" x14ac:dyDescent="0.25">
      <c r="A30" s="74"/>
      <c r="B30" s="93">
        <v>5</v>
      </c>
      <c r="C30" s="95">
        <f>[1]Лист3!$A$55</f>
        <v>104</v>
      </c>
      <c r="D30" s="54" t="s">
        <v>62</v>
      </c>
      <c r="E30" s="38"/>
      <c r="F30" s="39">
        <f>IF(AS21&gt;AR21,2,$AG$2)</f>
        <v>1</v>
      </c>
      <c r="G30" s="40"/>
      <c r="H30" s="41"/>
      <c r="I30" s="39">
        <f>IF(AS27&gt;AR27,2,$AG$2)</f>
        <v>1</v>
      </c>
      <c r="J30" s="40"/>
      <c r="K30" s="41"/>
      <c r="L30" s="39">
        <f>IF(AR25&gt;AS25,2,$AG$2)</f>
        <v>1</v>
      </c>
      <c r="M30" s="40"/>
      <c r="N30" s="41"/>
      <c r="O30" s="39">
        <f>IF(AR31&gt;AS31,2,$AG$2)</f>
        <v>1</v>
      </c>
      <c r="P30" s="40"/>
      <c r="Q30" s="97"/>
      <c r="R30" s="98"/>
      <c r="S30" s="112"/>
      <c r="T30" s="41"/>
      <c r="U30" s="39">
        <f>IF(AR34&gt;AS34,2,$AG$2)</f>
        <v>1</v>
      </c>
      <c r="V30" s="38"/>
      <c r="W30" s="101">
        <f>SUM(F30,I30,L30,O30,R30,U30)</f>
        <v>5</v>
      </c>
      <c r="X30" s="103">
        <f t="shared" ref="X30" si="89">IF(($AG$2=1),IF(CY29=1,CS29*10,0),0)</f>
        <v>0</v>
      </c>
      <c r="Y30" s="93" t="s">
        <v>31</v>
      </c>
      <c r="Z30" s="50"/>
      <c r="AA30" s="105">
        <f>IF(C30="","",VLOOKUP(C30,'[2]Список участников'!A:L,8,FALSE))</f>
        <v>0</v>
      </c>
      <c r="AC30" s="106">
        <f>IF(C30&gt;0,1,0)</f>
        <v>1</v>
      </c>
      <c r="AD30" s="106"/>
      <c r="AE30" s="80" t="str">
        <f>IF(C32=0," ","6-1")</f>
        <v>6-1</v>
      </c>
      <c r="AF30" s="57" t="str">
        <f>IF(C32=0," ",CONCATENATE(D32,"-",D22))</f>
        <v>AURORA-ASM</v>
      </c>
      <c r="AG30" s="26">
        <v>1</v>
      </c>
      <c r="AH30" s="27">
        <v>2</v>
      </c>
      <c r="AI30" s="26">
        <v>1</v>
      </c>
      <c r="AJ30" s="27">
        <v>2</v>
      </c>
      <c r="AK30" s="26">
        <v>1</v>
      </c>
      <c r="AL30" s="27">
        <v>2</v>
      </c>
      <c r="AM30" s="26"/>
      <c r="AN30" s="27"/>
      <c r="AO30" s="26"/>
      <c r="AP30" s="28"/>
      <c r="AQ30" s="17"/>
      <c r="AR30" s="18">
        <f t="shared" si="47"/>
        <v>0</v>
      </c>
      <c r="AS30" s="18">
        <f t="shared" si="48"/>
        <v>3</v>
      </c>
      <c r="AT30" s="19">
        <f t="shared" si="49"/>
        <v>0</v>
      </c>
      <c r="AU30" s="19">
        <f t="shared" si="50"/>
        <v>0</v>
      </c>
      <c r="AV30" s="19">
        <f t="shared" si="51"/>
        <v>0</v>
      </c>
      <c r="AW30" s="19">
        <f t="shared" si="52"/>
        <v>0</v>
      </c>
      <c r="AX30" s="19">
        <f t="shared" si="53"/>
        <v>0</v>
      </c>
      <c r="AY30" s="20"/>
      <c r="AZ30" s="19">
        <f t="shared" si="54"/>
        <v>1</v>
      </c>
      <c r="BA30" s="19">
        <f t="shared" si="55"/>
        <v>1</v>
      </c>
      <c r="BB30" s="19">
        <f t="shared" si="56"/>
        <v>1</v>
      </c>
      <c r="BC30" s="19">
        <f t="shared" si="57"/>
        <v>0</v>
      </c>
      <c r="BD30" s="19">
        <f t="shared" si="58"/>
        <v>0</v>
      </c>
      <c r="BE30" s="20"/>
      <c r="BF30" s="19">
        <f t="shared" si="59"/>
        <v>-1</v>
      </c>
      <c r="BG30" s="19" t="str">
        <f t="shared" si="60"/>
        <v>, -1</v>
      </c>
      <c r="BH30" s="19" t="str">
        <f t="shared" si="61"/>
        <v>, -1</v>
      </c>
      <c r="BI30" s="19" t="str">
        <f t="shared" si="62"/>
        <v/>
      </c>
      <c r="BJ30" s="19" t="str">
        <f t="shared" si="63"/>
        <v/>
      </c>
      <c r="BK30" s="20"/>
      <c r="BL30" s="19">
        <f t="shared" si="64"/>
        <v>1</v>
      </c>
      <c r="BM30" s="19" t="str">
        <f t="shared" si="65"/>
        <v>, 1</v>
      </c>
      <c r="BN30" s="19" t="str">
        <f t="shared" si="66"/>
        <v>, 1</v>
      </c>
      <c r="BO30" s="19" t="str">
        <f t="shared" si="67"/>
        <v/>
      </c>
      <c r="BP30" s="19" t="str">
        <f t="shared" si="68"/>
        <v/>
      </c>
      <c r="BQ30" s="20"/>
      <c r="BR30" s="21" t="str">
        <f t="shared" si="69"/>
        <v>-1, -1, -1</v>
      </c>
      <c r="BS30" s="21" t="str">
        <f t="shared" si="70"/>
        <v>1, 1, 1</v>
      </c>
      <c r="BT30" s="21" t="str">
        <f t="shared" si="71"/>
        <v>1, 1, 1</v>
      </c>
      <c r="BU30" s="2" t="str">
        <f t="shared" si="72"/>
        <v>0 : 3</v>
      </c>
      <c r="BV30" s="129"/>
      <c r="BX30" s="22"/>
      <c r="BY30" s="29">
        <f>((AS21+AS27)/(AR21+AR27))/10</f>
        <v>0</v>
      </c>
      <c r="BZ30" s="29">
        <f>((AS21+AR25)/(AR21+AS25))/10</f>
        <v>0</v>
      </c>
      <c r="CA30" s="29">
        <f>((AS21+AR31)/(AR21+AS31))/10</f>
        <v>1.6666666666666666E-2</v>
      </c>
      <c r="CB30" s="29">
        <f>((AS21+AR34)/(AR21+AS34))/10</f>
        <v>1.6666666666666666E-2</v>
      </c>
      <c r="CC30" s="29">
        <f>((AS27+AR25)/(AR27+AS25))/10</f>
        <v>0</v>
      </c>
      <c r="CD30" s="29">
        <f>((AS27+AR31)/(AR27+AS31))/10</f>
        <v>1.6666666666666666E-2</v>
      </c>
      <c r="CE30" s="29">
        <f>((AS27+AR34)/(AR27+AS34))/10</f>
        <v>1.6666666666666666E-2</v>
      </c>
      <c r="CF30" s="29">
        <f>((AR25+AR31)/(AS25+AS31))/10</f>
        <v>1.6666666666666666E-2</v>
      </c>
      <c r="CG30" s="29">
        <f>((AR25+AR34)/(AS25+AS34))/10</f>
        <v>1.6666666666666666E-2</v>
      </c>
      <c r="CH30" s="29">
        <f>((AR31+AR34)/(AS31+AS34))/10</f>
        <v>3.3333333333333333E-2</v>
      </c>
      <c r="CJ30" s="32"/>
      <c r="CK30" s="32"/>
      <c r="CL30" s="32"/>
      <c r="CM30" s="32"/>
      <c r="CN30" s="32"/>
      <c r="CO30" s="32"/>
      <c r="CP30" s="32"/>
      <c r="CQ30" s="32"/>
      <c r="CR30" s="92"/>
      <c r="CS30" s="92"/>
      <c r="CT30" s="92"/>
      <c r="CV30" s="92"/>
      <c r="CW30" s="109"/>
      <c r="CY30" s="92"/>
      <c r="DA30" s="109"/>
      <c r="DB30" s="92"/>
    </row>
    <row r="31" spans="1:106" ht="12.6" customHeight="1" x14ac:dyDescent="0.25">
      <c r="A31" s="74"/>
      <c r="B31" s="110"/>
      <c r="C31" s="111"/>
      <c r="D31" s="60" t="s">
        <v>7</v>
      </c>
      <c r="E31" s="118" t="str">
        <f>IF(AS21&gt;AR21,BT21,BU21)</f>
        <v>0 : 3</v>
      </c>
      <c r="F31" s="119"/>
      <c r="G31" s="120"/>
      <c r="H31" s="121" t="str">
        <f>IF(AS27&gt;AR27,BT27,BU27)</f>
        <v>0 : 3</v>
      </c>
      <c r="I31" s="119"/>
      <c r="J31" s="120"/>
      <c r="K31" s="121" t="str">
        <f>IF(AR25&gt;AS25,BT25,BU25)</f>
        <v>0 : 3</v>
      </c>
      <c r="L31" s="119"/>
      <c r="M31" s="120"/>
      <c r="N31" s="121" t="str">
        <f>IF(AR31&gt;AS31,BT31,BU31)</f>
        <v>1 : 3</v>
      </c>
      <c r="O31" s="119"/>
      <c r="P31" s="120"/>
      <c r="Q31" s="113"/>
      <c r="R31" s="114"/>
      <c r="S31" s="115"/>
      <c r="T31" s="121" t="str">
        <f>IF(AR34&gt;AS34,BT34,BU34)</f>
        <v>1 : 3</v>
      </c>
      <c r="U31" s="119"/>
      <c r="V31" s="119"/>
      <c r="W31" s="116"/>
      <c r="X31" s="117"/>
      <c r="Y31" s="110"/>
      <c r="Z31" s="50"/>
      <c r="AA31" s="105"/>
      <c r="AC31" s="106"/>
      <c r="AD31" s="106"/>
      <c r="AE31" s="80" t="str">
        <f>IF(C30=0," ","5-4")</f>
        <v>5-4</v>
      </c>
      <c r="AF31" s="57" t="str">
        <f>IF(C30=0," ",CONCATENATE(D30,"-",D28))</f>
        <v>ВКО-1-ТОПЖАРГАН</v>
      </c>
      <c r="AG31" s="26">
        <v>1</v>
      </c>
      <c r="AH31" s="27">
        <v>2</v>
      </c>
      <c r="AI31" s="26">
        <v>2</v>
      </c>
      <c r="AJ31" s="27">
        <v>1</v>
      </c>
      <c r="AK31" s="26">
        <v>1</v>
      </c>
      <c r="AL31" s="27">
        <v>2</v>
      </c>
      <c r="AM31" s="26">
        <v>1</v>
      </c>
      <c r="AN31" s="27">
        <v>2</v>
      </c>
      <c r="AO31" s="26"/>
      <c r="AP31" s="28"/>
      <c r="AQ31" s="17"/>
      <c r="AR31" s="18">
        <f t="shared" si="47"/>
        <v>1</v>
      </c>
      <c r="AS31" s="18">
        <f t="shared" si="48"/>
        <v>3</v>
      </c>
      <c r="AT31" s="19">
        <f t="shared" si="49"/>
        <v>0</v>
      </c>
      <c r="AU31" s="19">
        <f t="shared" si="50"/>
        <v>1</v>
      </c>
      <c r="AV31" s="19">
        <f t="shared" si="51"/>
        <v>0</v>
      </c>
      <c r="AW31" s="19">
        <f t="shared" si="52"/>
        <v>0</v>
      </c>
      <c r="AX31" s="19">
        <f t="shared" si="53"/>
        <v>0</v>
      </c>
      <c r="AY31" s="20"/>
      <c r="AZ31" s="19">
        <f t="shared" si="54"/>
        <v>1</v>
      </c>
      <c r="BA31" s="19">
        <f t="shared" si="55"/>
        <v>0</v>
      </c>
      <c r="BB31" s="19">
        <f t="shared" si="56"/>
        <v>1</v>
      </c>
      <c r="BC31" s="19">
        <f t="shared" si="57"/>
        <v>1</v>
      </c>
      <c r="BD31" s="19">
        <f t="shared" si="58"/>
        <v>0</v>
      </c>
      <c r="BE31" s="20"/>
      <c r="BF31" s="19">
        <f t="shared" si="59"/>
        <v>-1</v>
      </c>
      <c r="BG31" s="19" t="str">
        <f t="shared" si="60"/>
        <v>, 1</v>
      </c>
      <c r="BH31" s="19" t="str">
        <f t="shared" si="61"/>
        <v>, -1</v>
      </c>
      <c r="BI31" s="19" t="str">
        <f t="shared" si="62"/>
        <v>, -1</v>
      </c>
      <c r="BJ31" s="19" t="str">
        <f t="shared" si="63"/>
        <v/>
      </c>
      <c r="BK31" s="20"/>
      <c r="BL31" s="19">
        <f t="shared" si="64"/>
        <v>1</v>
      </c>
      <c r="BM31" s="19" t="str">
        <f t="shared" si="65"/>
        <v>, -1</v>
      </c>
      <c r="BN31" s="19" t="str">
        <f t="shared" si="66"/>
        <v>, 1</v>
      </c>
      <c r="BO31" s="19" t="str">
        <f t="shared" si="67"/>
        <v>, 1</v>
      </c>
      <c r="BP31" s="19" t="str">
        <f t="shared" si="68"/>
        <v/>
      </c>
      <c r="BQ31" s="20"/>
      <c r="BR31" s="21" t="str">
        <f t="shared" si="69"/>
        <v>-1, 1, -1, -1</v>
      </c>
      <c r="BS31" s="21" t="str">
        <f t="shared" si="70"/>
        <v>1, -1, 1, 1</v>
      </c>
      <c r="BT31" s="21" t="str">
        <f t="shared" si="71"/>
        <v>1, -1, 1, 1</v>
      </c>
      <c r="BU31" s="2" t="str">
        <f t="shared" si="72"/>
        <v>1 : 3</v>
      </c>
      <c r="BV31" s="129"/>
      <c r="BX31" s="22">
        <v>6</v>
      </c>
      <c r="BY31" s="23" t="s">
        <v>37</v>
      </c>
      <c r="BZ31" s="23" t="s">
        <v>33</v>
      </c>
      <c r="CA31" s="23" t="s">
        <v>34</v>
      </c>
      <c r="CB31" s="23" t="s">
        <v>35</v>
      </c>
      <c r="CC31" s="23" t="s">
        <v>16</v>
      </c>
      <c r="CD31" s="23" t="s">
        <v>17</v>
      </c>
      <c r="CE31" s="23" t="s">
        <v>18</v>
      </c>
      <c r="CF31" s="23" t="s">
        <v>20</v>
      </c>
      <c r="CG31" s="23" t="s">
        <v>21</v>
      </c>
      <c r="CH31" s="23" t="s">
        <v>23</v>
      </c>
      <c r="CJ31" s="32"/>
      <c r="CK31" s="24"/>
      <c r="CL31" s="24"/>
      <c r="CM31" s="24"/>
      <c r="CN31" s="24"/>
      <c r="CO31" s="24"/>
      <c r="CP31" s="24"/>
      <c r="CQ31" s="24"/>
      <c r="CR31" s="91">
        <f>W32</f>
        <v>6</v>
      </c>
      <c r="CS31" s="91">
        <f>IF(AND(CR31=CR21,CR31=CR23),BY32,(IF(AND(CR31=CR21,CR31=CR25),BZ32,(IF(AND(CR31=CR21,CR31=CR27),CA32,(IF(AND(CR31=CR21,CR31=CR29),CB32,(IF(AND(CR31=CR23,CR31=CR25),CC32,(IF(AND(CR31=CR23,CR31=CR27),CD32,(IF(AND(CR31=CR23,CR31=CR29),CE32,(IF(AND(CR31=CR25,CR31=CR27),CF32,(IF(AND(CR31=CR25,CR31=CR29),CG32,(IF(AND(CR31=CR27,CR31=CR29),CH32,999)))))))))))))))))))</f>
        <v>999</v>
      </c>
      <c r="CT31" s="91">
        <f t="shared" ref="CT31" si="90">IF(CY31=1,CR31+CS31,CS31)</f>
        <v>999</v>
      </c>
      <c r="CV31" s="91">
        <f>CR31</f>
        <v>6</v>
      </c>
      <c r="CW31" s="108">
        <f>IF(CV31=CV21,CK26,(IF(CV31=CV23,CL26,(IF(CV31=CV25,CM26,(IF(CV31=CV27,CN26,(IF(CV31=CV29,CO26,999)))))))))</f>
        <v>999</v>
      </c>
      <c r="CY31" s="91">
        <f t="shared" ref="CY31" si="91">IF(CS31&lt;&gt;999,1,0)</f>
        <v>0</v>
      </c>
      <c r="DA31" s="108">
        <f t="shared" ref="DA31" si="92">IF(CY31=11,CT31,CW31)</f>
        <v>999</v>
      </c>
      <c r="DB31" s="91">
        <f t="shared" ref="DB31" si="93">IF(DA31&lt;&gt;999,DA31,CV31)</f>
        <v>6</v>
      </c>
    </row>
    <row r="32" spans="1:106" ht="12.6" customHeight="1" x14ac:dyDescent="0.25">
      <c r="A32" s="74"/>
      <c r="B32" s="93" t="s">
        <v>31</v>
      </c>
      <c r="C32" s="95">
        <f>[1]Лист3!$A$56</f>
        <v>137</v>
      </c>
      <c r="D32" s="56" t="s">
        <v>47</v>
      </c>
      <c r="E32" s="38"/>
      <c r="F32" s="39">
        <f>IF(AR30&gt;AS30,2,$AG$2)</f>
        <v>1</v>
      </c>
      <c r="G32" s="40"/>
      <c r="H32" s="41"/>
      <c r="I32" s="39">
        <f>IF(AR24&gt;AS24,2,$AG$2)</f>
        <v>1</v>
      </c>
      <c r="J32" s="40"/>
      <c r="K32" s="41"/>
      <c r="L32" s="39">
        <f>IF(AS22&gt;AR22,2,$AG$2)</f>
        <v>1</v>
      </c>
      <c r="M32" s="40"/>
      <c r="N32" s="41"/>
      <c r="O32" s="39">
        <f>IF(AS28&gt;AR28,2,$AG$2)</f>
        <v>1</v>
      </c>
      <c r="P32" s="40"/>
      <c r="Q32" s="41"/>
      <c r="R32" s="39">
        <f>IF(AS34&gt;AR34,2,$AG$2)</f>
        <v>2</v>
      </c>
      <c r="S32" s="40"/>
      <c r="T32" s="97"/>
      <c r="U32" s="98"/>
      <c r="V32" s="98"/>
      <c r="W32" s="101">
        <f>SUM(F32,I32,L32,O32,R32,U32)</f>
        <v>6</v>
      </c>
      <c r="X32" s="103">
        <f t="shared" ref="X32" si="94">IF(($AG$2=1),IF(CY31=1,CS31*10,0),0)</f>
        <v>0</v>
      </c>
      <c r="Y32" s="93" t="s">
        <v>30</v>
      </c>
      <c r="Z32" s="77" t="s">
        <v>67</v>
      </c>
      <c r="AA32" s="105">
        <f>IF(C32="","",VLOOKUP(C32,'[2]Список участников'!A:L,8,FALSE))</f>
        <v>0</v>
      </c>
      <c r="AC32" s="106">
        <f>IF(C32&gt;0,1,0)</f>
        <v>1</v>
      </c>
      <c r="AD32" s="106"/>
      <c r="AE32" s="80" t="s">
        <v>37</v>
      </c>
      <c r="AF32" s="57" t="str">
        <f>CONCATENATE(D22,"-",D24)</f>
        <v>ASM-TTPRIME</v>
      </c>
      <c r="AG32" s="26">
        <v>1</v>
      </c>
      <c r="AH32" s="27">
        <v>2</v>
      </c>
      <c r="AI32" s="26">
        <v>2</v>
      </c>
      <c r="AJ32" s="27">
        <v>1</v>
      </c>
      <c r="AK32" s="26">
        <v>2</v>
      </c>
      <c r="AL32" s="27">
        <v>1</v>
      </c>
      <c r="AM32" s="26">
        <v>2</v>
      </c>
      <c r="AN32" s="27">
        <v>1</v>
      </c>
      <c r="AO32" s="26"/>
      <c r="AP32" s="28"/>
      <c r="AQ32" s="17"/>
      <c r="AR32" s="18">
        <f t="shared" si="47"/>
        <v>3</v>
      </c>
      <c r="AS32" s="18">
        <f t="shared" si="48"/>
        <v>1</v>
      </c>
      <c r="AT32" s="19">
        <f t="shared" si="49"/>
        <v>0</v>
      </c>
      <c r="AU32" s="19">
        <f t="shared" si="50"/>
        <v>1</v>
      </c>
      <c r="AV32" s="19">
        <f t="shared" si="51"/>
        <v>1</v>
      </c>
      <c r="AW32" s="19">
        <f t="shared" si="52"/>
        <v>1</v>
      </c>
      <c r="AX32" s="19">
        <f t="shared" si="53"/>
        <v>0</v>
      </c>
      <c r="AY32" s="20"/>
      <c r="AZ32" s="19">
        <f t="shared" si="54"/>
        <v>1</v>
      </c>
      <c r="BA32" s="19">
        <f t="shared" si="55"/>
        <v>0</v>
      </c>
      <c r="BB32" s="19">
        <f t="shared" si="56"/>
        <v>0</v>
      </c>
      <c r="BC32" s="19">
        <f t="shared" si="57"/>
        <v>0</v>
      </c>
      <c r="BD32" s="19">
        <f t="shared" si="58"/>
        <v>0</v>
      </c>
      <c r="BE32" s="20"/>
      <c r="BF32" s="19">
        <f t="shared" si="59"/>
        <v>-1</v>
      </c>
      <c r="BG32" s="19" t="str">
        <f t="shared" si="60"/>
        <v>, 1</v>
      </c>
      <c r="BH32" s="19" t="str">
        <f t="shared" si="61"/>
        <v>, 1</v>
      </c>
      <c r="BI32" s="19" t="str">
        <f t="shared" si="62"/>
        <v>, 1</v>
      </c>
      <c r="BJ32" s="19" t="str">
        <f t="shared" si="63"/>
        <v/>
      </c>
      <c r="BK32" s="20"/>
      <c r="BL32" s="19">
        <f t="shared" si="64"/>
        <v>1</v>
      </c>
      <c r="BM32" s="19" t="str">
        <f t="shared" si="65"/>
        <v>, -1</v>
      </c>
      <c r="BN32" s="19" t="str">
        <f t="shared" si="66"/>
        <v>, -1</v>
      </c>
      <c r="BO32" s="19" t="str">
        <f t="shared" si="67"/>
        <v>, -1</v>
      </c>
      <c r="BP32" s="19" t="str">
        <f t="shared" si="68"/>
        <v/>
      </c>
      <c r="BQ32" s="20"/>
      <c r="BR32" s="21" t="str">
        <f t="shared" si="69"/>
        <v>-1, 1, 1, 1</v>
      </c>
      <c r="BS32" s="21" t="str">
        <f t="shared" si="70"/>
        <v>1, -1, -1, -1</v>
      </c>
      <c r="BT32" s="21" t="str">
        <f t="shared" si="71"/>
        <v>-1, 1, 1, 1</v>
      </c>
      <c r="BU32" s="2" t="str">
        <f t="shared" si="72"/>
        <v>1 : 3</v>
      </c>
      <c r="BV32" s="129"/>
      <c r="BX32" s="22"/>
      <c r="BY32" s="29">
        <f>((AR30+AR24)/(AS30+AS24))/10</f>
        <v>0</v>
      </c>
      <c r="BZ32" s="29">
        <f>((AR30+AS22)/(AS30+AR22))/10</f>
        <v>0</v>
      </c>
      <c r="CA32" s="29">
        <f>((AR30+AS28)/(AS30+AR28))/10</f>
        <v>1.6666666666666666E-2</v>
      </c>
      <c r="CB32" s="29">
        <f>((AR30+AS34)/(AS30+AR34))/10</f>
        <v>7.4999999999999997E-2</v>
      </c>
      <c r="CC32" s="29">
        <f>((AR24+AS22)/(AS24+AR22))/10</f>
        <v>0</v>
      </c>
      <c r="CD32" s="29">
        <f>((AR24+AS28)/(AS24+AR28))/10</f>
        <v>1.6666666666666666E-2</v>
      </c>
      <c r="CE32" s="29">
        <f>((AR24+AS34)/(AS24+AR34))/10</f>
        <v>7.4999999999999997E-2</v>
      </c>
      <c r="CF32" s="29">
        <f>((AS22+AS28)/(AR22+AR28))/10</f>
        <v>1.6666666666666666E-2</v>
      </c>
      <c r="CG32" s="29">
        <f>((AS22+AS34)/(AR22+AR34))/10</f>
        <v>7.4999999999999997E-2</v>
      </c>
      <c r="CH32" s="29">
        <f>((AS28+AS34)/(AR28+AR34))/10</f>
        <v>0.1</v>
      </c>
      <c r="CJ32" s="32"/>
      <c r="CK32" s="32"/>
      <c r="CL32" s="32"/>
      <c r="CM32" s="32"/>
      <c r="CN32" s="32"/>
      <c r="CO32" s="32"/>
      <c r="CP32" s="32"/>
      <c r="CQ32" s="32"/>
      <c r="CR32" s="92"/>
      <c r="CS32" s="92"/>
      <c r="CT32" s="92"/>
      <c r="CV32" s="92"/>
      <c r="CW32" s="109"/>
      <c r="CY32" s="92"/>
      <c r="DA32" s="109"/>
      <c r="DB32" s="92"/>
    </row>
    <row r="33" spans="1:106" ht="12.6" customHeight="1" thickBot="1" x14ac:dyDescent="0.3">
      <c r="A33" s="74"/>
      <c r="B33" s="94"/>
      <c r="C33" s="96"/>
      <c r="D33" s="59" t="s">
        <v>57</v>
      </c>
      <c r="E33" s="107" t="str">
        <f>IF(AR30&gt;AS30,BT30,BU30)</f>
        <v>0 : 3</v>
      </c>
      <c r="F33" s="89"/>
      <c r="G33" s="90"/>
      <c r="H33" s="88" t="str">
        <f>IF(AR24&gt;AS24,BT24,BU24)</f>
        <v>0 : 3</v>
      </c>
      <c r="I33" s="89"/>
      <c r="J33" s="90"/>
      <c r="K33" s="88" t="str">
        <f>IF(AS22&gt;AR22,BT22,BU22)</f>
        <v>0 : 3</v>
      </c>
      <c r="L33" s="89"/>
      <c r="M33" s="90"/>
      <c r="N33" s="88" t="str">
        <f>IF(AS28&gt;AR28,BT28,BU28)</f>
        <v>1 : 3</v>
      </c>
      <c r="O33" s="89"/>
      <c r="P33" s="90"/>
      <c r="Q33" s="88" t="str">
        <f>IF(AS34&gt;AR34,BT34,BU34)</f>
        <v>-1, 1, 1, 1</v>
      </c>
      <c r="R33" s="89"/>
      <c r="S33" s="90"/>
      <c r="T33" s="99"/>
      <c r="U33" s="100"/>
      <c r="V33" s="100"/>
      <c r="W33" s="102"/>
      <c r="X33" s="104"/>
      <c r="Y33" s="94"/>
      <c r="Z33" s="50"/>
      <c r="AA33" s="105"/>
      <c r="AC33" s="106"/>
      <c r="AD33" s="106"/>
      <c r="AE33" s="80" t="str">
        <f>IF(C28=0," ","3-4")</f>
        <v>3-4</v>
      </c>
      <c r="AF33" s="57" t="str">
        <f>IF(C28=0," ",CONCATENATE(D26,"-",D28))</f>
        <v>DEAF-ТОПЖАРГАН</v>
      </c>
      <c r="AG33" s="26">
        <v>2</v>
      </c>
      <c r="AH33" s="27">
        <v>1</v>
      </c>
      <c r="AI33" s="26">
        <v>2</v>
      </c>
      <c r="AJ33" s="27">
        <v>1</v>
      </c>
      <c r="AK33" s="26">
        <v>1</v>
      </c>
      <c r="AL33" s="27">
        <v>2</v>
      </c>
      <c r="AM33" s="26">
        <v>2</v>
      </c>
      <c r="AN33" s="27">
        <v>1</v>
      </c>
      <c r="AO33" s="26"/>
      <c r="AP33" s="28"/>
      <c r="AQ33" s="17"/>
      <c r="AR33" s="18">
        <f t="shared" si="47"/>
        <v>3</v>
      </c>
      <c r="AS33" s="18">
        <f t="shared" si="48"/>
        <v>1</v>
      </c>
      <c r="AT33" s="19">
        <f t="shared" si="49"/>
        <v>1</v>
      </c>
      <c r="AU33" s="19">
        <f t="shared" si="50"/>
        <v>1</v>
      </c>
      <c r="AV33" s="19">
        <f t="shared" si="51"/>
        <v>0</v>
      </c>
      <c r="AW33" s="19">
        <f t="shared" si="52"/>
        <v>1</v>
      </c>
      <c r="AX33" s="19">
        <f t="shared" si="53"/>
        <v>0</v>
      </c>
      <c r="AY33" s="20"/>
      <c r="AZ33" s="19">
        <f t="shared" si="54"/>
        <v>0</v>
      </c>
      <c r="BA33" s="19">
        <f t="shared" si="55"/>
        <v>0</v>
      </c>
      <c r="BB33" s="19">
        <f t="shared" si="56"/>
        <v>1</v>
      </c>
      <c r="BC33" s="19">
        <f t="shared" si="57"/>
        <v>0</v>
      </c>
      <c r="BD33" s="19">
        <f t="shared" si="58"/>
        <v>0</v>
      </c>
      <c r="BE33" s="20"/>
      <c r="BF33" s="19">
        <f t="shared" si="59"/>
        <v>1</v>
      </c>
      <c r="BG33" s="19" t="str">
        <f t="shared" si="60"/>
        <v>, 1</v>
      </c>
      <c r="BH33" s="19" t="str">
        <f t="shared" si="61"/>
        <v>, -1</v>
      </c>
      <c r="BI33" s="19" t="str">
        <f t="shared" si="62"/>
        <v>, 1</v>
      </c>
      <c r="BJ33" s="19" t="str">
        <f t="shared" si="63"/>
        <v/>
      </c>
      <c r="BK33" s="20"/>
      <c r="BL33" s="19">
        <f t="shared" si="64"/>
        <v>-1</v>
      </c>
      <c r="BM33" s="19" t="str">
        <f t="shared" si="65"/>
        <v>, -1</v>
      </c>
      <c r="BN33" s="19" t="str">
        <f t="shared" si="66"/>
        <v>, 1</v>
      </c>
      <c r="BO33" s="19" t="str">
        <f t="shared" si="67"/>
        <v>, -1</v>
      </c>
      <c r="BP33" s="19" t="str">
        <f t="shared" si="68"/>
        <v/>
      </c>
      <c r="BQ33" s="20"/>
      <c r="BR33" s="21" t="str">
        <f t="shared" si="69"/>
        <v>1, 1, -1, 1</v>
      </c>
      <c r="BS33" s="21" t="str">
        <f t="shared" si="70"/>
        <v>-1, -1, 1, -1</v>
      </c>
      <c r="BT33" s="21" t="str">
        <f t="shared" si="71"/>
        <v>1, 1, -1, 1</v>
      </c>
      <c r="BU33" s="2" t="str">
        <f t="shared" si="72"/>
        <v>1 : 3</v>
      </c>
      <c r="BV33" s="129"/>
    </row>
    <row r="34" spans="1:106" ht="12.6" customHeight="1" thickTop="1" thickBot="1" x14ac:dyDescent="0.3">
      <c r="A34" s="74"/>
      <c r="B34" s="42"/>
      <c r="C34" s="43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14"/>
      <c r="Z34" s="44"/>
      <c r="AE34" s="81" t="str">
        <f>IF(C32=0," ","5-6")</f>
        <v>5-6</v>
      </c>
      <c r="AF34" s="58" t="str">
        <f>IF(C32=0," ",CONCATENATE(D30,"-",D32))</f>
        <v>ВКО-1-AURORA</v>
      </c>
      <c r="AG34" s="45">
        <v>2</v>
      </c>
      <c r="AH34" s="46">
        <v>1</v>
      </c>
      <c r="AI34" s="45">
        <v>1</v>
      </c>
      <c r="AJ34" s="46">
        <v>2</v>
      </c>
      <c r="AK34" s="45">
        <v>1</v>
      </c>
      <c r="AL34" s="46">
        <v>2</v>
      </c>
      <c r="AM34" s="45">
        <v>1</v>
      </c>
      <c r="AN34" s="46">
        <v>2</v>
      </c>
      <c r="AO34" s="45"/>
      <c r="AP34" s="47"/>
      <c r="AQ34" s="17"/>
      <c r="AR34" s="18">
        <f t="shared" si="47"/>
        <v>1</v>
      </c>
      <c r="AS34" s="18">
        <f t="shared" si="48"/>
        <v>3</v>
      </c>
      <c r="AT34" s="19">
        <f t="shared" si="49"/>
        <v>1</v>
      </c>
      <c r="AU34" s="19">
        <f t="shared" si="50"/>
        <v>0</v>
      </c>
      <c r="AV34" s="19">
        <f t="shared" si="51"/>
        <v>0</v>
      </c>
      <c r="AW34" s="19">
        <f t="shared" si="52"/>
        <v>0</v>
      </c>
      <c r="AX34" s="19">
        <f t="shared" si="53"/>
        <v>0</v>
      </c>
      <c r="AY34" s="20"/>
      <c r="AZ34" s="19">
        <f t="shared" si="54"/>
        <v>0</v>
      </c>
      <c r="BA34" s="19">
        <f t="shared" si="55"/>
        <v>1</v>
      </c>
      <c r="BB34" s="19">
        <f t="shared" si="56"/>
        <v>1</v>
      </c>
      <c r="BC34" s="19">
        <f t="shared" si="57"/>
        <v>1</v>
      </c>
      <c r="BD34" s="19">
        <f t="shared" si="58"/>
        <v>0</v>
      </c>
      <c r="BE34" s="20"/>
      <c r="BF34" s="19">
        <f t="shared" si="59"/>
        <v>1</v>
      </c>
      <c r="BG34" s="19" t="str">
        <f t="shared" si="60"/>
        <v>, -1</v>
      </c>
      <c r="BH34" s="19" t="str">
        <f t="shared" si="61"/>
        <v>, -1</v>
      </c>
      <c r="BI34" s="19" t="str">
        <f t="shared" si="62"/>
        <v>, -1</v>
      </c>
      <c r="BJ34" s="19" t="str">
        <f t="shared" si="63"/>
        <v/>
      </c>
      <c r="BK34" s="20"/>
      <c r="BL34" s="19">
        <f t="shared" si="64"/>
        <v>-1</v>
      </c>
      <c r="BM34" s="19" t="str">
        <f t="shared" si="65"/>
        <v>, 1</v>
      </c>
      <c r="BN34" s="19" t="str">
        <f t="shared" si="66"/>
        <v>, 1</v>
      </c>
      <c r="BO34" s="19" t="str">
        <f t="shared" si="67"/>
        <v>, 1</v>
      </c>
      <c r="BP34" s="19" t="str">
        <f t="shared" si="68"/>
        <v/>
      </c>
      <c r="BQ34" s="20"/>
      <c r="BR34" s="21" t="str">
        <f t="shared" si="69"/>
        <v>1, -1, -1, -1</v>
      </c>
      <c r="BS34" s="21" t="str">
        <f t="shared" si="70"/>
        <v>-1, 1, 1, 1</v>
      </c>
      <c r="BT34" s="21" t="str">
        <f t="shared" si="71"/>
        <v>-1, 1, 1, 1</v>
      </c>
      <c r="BU34" s="2" t="str">
        <f t="shared" si="72"/>
        <v>1 : 3</v>
      </c>
      <c r="BV34" s="130"/>
    </row>
    <row r="35" spans="1:106" ht="12.6" customHeight="1" thickBot="1" x14ac:dyDescent="0.3">
      <c r="A35" s="74"/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83" t="s">
        <v>77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5" t="s">
        <v>51</v>
      </c>
      <c r="X35" s="14"/>
      <c r="Y35" s="14"/>
      <c r="Z35" s="16"/>
      <c r="AE35" s="78" t="str">
        <f>IF(C43=0," ","2-4")</f>
        <v>2-4</v>
      </c>
      <c r="AF35" s="79" t="str">
        <f>IF(C43=0," ",CONCATENATE(D39,"-",D43))</f>
        <v>KEZAR-ASM</v>
      </c>
      <c r="AG35" s="62">
        <v>2</v>
      </c>
      <c r="AH35" s="63">
        <v>1</v>
      </c>
      <c r="AI35" s="62">
        <v>1</v>
      </c>
      <c r="AJ35" s="63">
        <v>2</v>
      </c>
      <c r="AK35" s="62">
        <v>1</v>
      </c>
      <c r="AL35" s="63">
        <v>2</v>
      </c>
      <c r="AM35" s="62">
        <v>1</v>
      </c>
      <c r="AN35" s="63">
        <v>2</v>
      </c>
      <c r="AO35" s="62"/>
      <c r="AP35" s="64"/>
      <c r="AQ35" s="65"/>
      <c r="AR35" s="66">
        <f>IF(AG35+AH35&lt;&gt;0,SUM(AT35:AX35),"")</f>
        <v>1</v>
      </c>
      <c r="AS35" s="66">
        <f>IF(AG35+AH35&lt;&gt;0,SUM(AZ35:BD35),"")</f>
        <v>3</v>
      </c>
      <c r="AT35" s="67">
        <f>IF(AG35&gt;AH35,1,0)</f>
        <v>1</v>
      </c>
      <c r="AU35" s="67">
        <f>IF(AI35&gt;AJ35,1,0)</f>
        <v>0</v>
      </c>
      <c r="AV35" s="67">
        <f>IF(AK35&gt;AL35,1,0)</f>
        <v>0</v>
      </c>
      <c r="AW35" s="67">
        <f>IF(AM35&gt;AN35,1,0)</f>
        <v>0</v>
      </c>
      <c r="AX35" s="67">
        <f>IF(AO35&gt;AP35,1,0)</f>
        <v>0</v>
      </c>
      <c r="AY35" s="68"/>
      <c r="AZ35" s="67">
        <f>IF(AH35&gt;AG35,1,0)</f>
        <v>0</v>
      </c>
      <c r="BA35" s="67">
        <f>IF(AJ35&gt;AI35,1,0)</f>
        <v>1</v>
      </c>
      <c r="BB35" s="67">
        <f>IF(AL35&gt;AK35,1,0)</f>
        <v>1</v>
      </c>
      <c r="BC35" s="67">
        <f>IF(AN35&gt;AM35,1,0)</f>
        <v>1</v>
      </c>
      <c r="BD35" s="67">
        <f>IF(AP35&gt;AO35,1,0)</f>
        <v>0</v>
      </c>
      <c r="BE35" s="68"/>
      <c r="BF35" s="67">
        <f>IF(AG35&gt;AH35,AH35,IF(AH35&gt;AG35,-AG35,""))</f>
        <v>1</v>
      </c>
      <c r="BG35" s="67" t="str">
        <f>IF(AI35&gt;AJ35,", "&amp;AJ35,IF(AJ35&gt;AI35,", "&amp;-AI35,""))</f>
        <v>, -1</v>
      </c>
      <c r="BH35" s="67" t="str">
        <f>IF(AK35&gt;AL35,", "&amp;AL35,IF(AL35&gt;AK35,", "&amp;-AK35,""))</f>
        <v>, -1</v>
      </c>
      <c r="BI35" s="67" t="str">
        <f>IF(AM35&gt;AN35,", "&amp;AN35,IF(AN35&gt;AM35,", "&amp;-AM35,""))</f>
        <v>, -1</v>
      </c>
      <c r="BJ35" s="67" t="str">
        <f>IF(AO35&gt;AP35,", "&amp;AP35,IF(AP35&gt;AO35,", "&amp;-AO35,""))</f>
        <v/>
      </c>
      <c r="BK35" s="68"/>
      <c r="BL35" s="67">
        <f>IF(AH35&gt;AG35,AG35,IF(AG35&gt;AH35,-AH35,""))</f>
        <v>-1</v>
      </c>
      <c r="BM35" s="67" t="str">
        <f>IF(AJ35&gt;AI35,", "&amp;AI35,IF(AI35&gt;AJ35,", "&amp;-AJ35,""))</f>
        <v>, 1</v>
      </c>
      <c r="BN35" s="67" t="str">
        <f>IF(AL35&gt;AK35,", "&amp;AK35,IF(AK35&gt;AL35,", "&amp;-AL35,""))</f>
        <v>, 1</v>
      </c>
      <c r="BO35" s="67" t="str">
        <f>IF(AN35&gt;AM35,", "&amp;AM35,IF(AM35&gt;AN35,", "&amp;-AN35,""))</f>
        <v>, 1</v>
      </c>
      <c r="BP35" s="67" t="str">
        <f>IF(AP35&gt;AO35,", "&amp;AO35,IF(AO35&gt;AP35,", "&amp;-AP35,""))</f>
        <v/>
      </c>
      <c r="BQ35" s="68"/>
      <c r="BR35" s="69" t="str">
        <f>CONCATENATE(,BF35,BG35,BH35,BI35,BJ35,)</f>
        <v>1, -1, -1, -1</v>
      </c>
      <c r="BS35" s="69" t="str">
        <f>CONCATENATE(,BL35,BM35,BN35,BO35,BP35,)</f>
        <v>-1, 1, 1, 1</v>
      </c>
      <c r="BT35" s="69" t="str">
        <f>IF(AR35&gt;AS35,BR35,IF(AS35&gt;AR35,BS35,""))</f>
        <v>-1, 1, 1, 1</v>
      </c>
      <c r="BU35" s="2" t="str">
        <f>IF(AR35&gt;AS35,AS35&amp;" : "&amp;AR35,IF(AS35&gt;AR35,AR35&amp;" : "&amp;AS35,""))</f>
        <v>1 : 3</v>
      </c>
      <c r="BV35" s="128" t="str">
        <f>W35</f>
        <v>За 1-6 места</v>
      </c>
      <c r="BX35" s="70"/>
      <c r="BY35" s="71" t="s">
        <v>16</v>
      </c>
      <c r="BZ35" s="71" t="s">
        <v>17</v>
      </c>
      <c r="CA35" s="71" t="s">
        <v>18</v>
      </c>
      <c r="CB35" s="71" t="s">
        <v>19</v>
      </c>
      <c r="CC35" s="71" t="s">
        <v>20</v>
      </c>
      <c r="CD35" s="71" t="s">
        <v>21</v>
      </c>
      <c r="CE35" s="71" t="s">
        <v>22</v>
      </c>
      <c r="CF35" s="71" t="s">
        <v>23</v>
      </c>
      <c r="CG35" s="71" t="s">
        <v>24</v>
      </c>
      <c r="CH35" s="71" t="s">
        <v>25</v>
      </c>
      <c r="CJ35" s="70"/>
      <c r="CK35" s="71" t="s">
        <v>26</v>
      </c>
      <c r="CL35" s="71" t="s">
        <v>27</v>
      </c>
      <c r="CM35" s="71" t="s">
        <v>28</v>
      </c>
      <c r="CN35" s="71" t="s">
        <v>29</v>
      </c>
      <c r="CO35" s="71" t="s">
        <v>30</v>
      </c>
      <c r="CP35" s="71" t="s">
        <v>31</v>
      </c>
      <c r="CQ35" s="24"/>
      <c r="CR35" s="72" t="s">
        <v>2</v>
      </c>
      <c r="CS35" s="72" t="s">
        <v>3</v>
      </c>
      <c r="CT35" s="72"/>
      <c r="CV35" s="72" t="s">
        <v>2</v>
      </c>
      <c r="CW35" s="72" t="s">
        <v>3</v>
      </c>
      <c r="CY35" s="73"/>
      <c r="DA35" s="73"/>
      <c r="DB35" s="73"/>
    </row>
    <row r="36" spans="1:106" ht="12.6" customHeight="1" thickTop="1" thickBot="1" x14ac:dyDescent="0.3">
      <c r="A36" s="74"/>
      <c r="B36" s="25" t="s">
        <v>1</v>
      </c>
      <c r="C36" s="48"/>
      <c r="D36" s="25" t="s">
        <v>32</v>
      </c>
      <c r="E36" s="131">
        <v>1</v>
      </c>
      <c r="F36" s="131"/>
      <c r="G36" s="131"/>
      <c r="H36" s="131">
        <v>2</v>
      </c>
      <c r="I36" s="131"/>
      <c r="J36" s="131"/>
      <c r="K36" s="131">
        <v>3</v>
      </c>
      <c r="L36" s="131"/>
      <c r="M36" s="131"/>
      <c r="N36" s="131">
        <v>4</v>
      </c>
      <c r="O36" s="131"/>
      <c r="P36" s="131"/>
      <c r="Q36" s="131">
        <v>5</v>
      </c>
      <c r="R36" s="131"/>
      <c r="S36" s="131"/>
      <c r="T36" s="131">
        <v>6</v>
      </c>
      <c r="U36" s="131"/>
      <c r="V36" s="131"/>
      <c r="W36" s="25" t="s">
        <v>2</v>
      </c>
      <c r="X36" s="25" t="s">
        <v>0</v>
      </c>
      <c r="Y36" s="25" t="s">
        <v>3</v>
      </c>
      <c r="Z36" s="49"/>
      <c r="AE36" s="80" t="str">
        <f>IF(C45=0," ","1-5")</f>
        <v>1-5</v>
      </c>
      <c r="AF36" s="57" t="str">
        <f>IF(C45=0," ",CONCATENATE(D37,"-",D45))</f>
        <v>АРЫСТАН-DEAF</v>
      </c>
      <c r="AG36" s="26">
        <v>2</v>
      </c>
      <c r="AH36" s="27">
        <v>1</v>
      </c>
      <c r="AI36" s="26">
        <v>1</v>
      </c>
      <c r="AJ36" s="27">
        <v>2</v>
      </c>
      <c r="AK36" s="26">
        <v>2</v>
      </c>
      <c r="AL36" s="27">
        <v>1</v>
      </c>
      <c r="AM36" s="26">
        <v>2</v>
      </c>
      <c r="AN36" s="27">
        <v>1</v>
      </c>
      <c r="AO36" s="26"/>
      <c r="AP36" s="28"/>
      <c r="AQ36" s="17"/>
      <c r="AR36" s="18">
        <f t="shared" ref="AR36:AR49" si="95">IF(AG36+AH36&lt;&gt;0,SUM(AT36:AX36),"")</f>
        <v>3</v>
      </c>
      <c r="AS36" s="18">
        <f t="shared" ref="AS36:AS49" si="96">IF(AG36+AH36&lt;&gt;0,SUM(AZ36:BD36),"")</f>
        <v>1</v>
      </c>
      <c r="AT36" s="19">
        <f t="shared" ref="AT36:AT49" si="97">IF(AG36&gt;AH36,1,0)</f>
        <v>1</v>
      </c>
      <c r="AU36" s="19">
        <f t="shared" ref="AU36:AU49" si="98">IF(AI36&gt;AJ36,1,0)</f>
        <v>0</v>
      </c>
      <c r="AV36" s="19">
        <f t="shared" ref="AV36:AV49" si="99">IF(AK36&gt;AL36,1,0)</f>
        <v>1</v>
      </c>
      <c r="AW36" s="19">
        <f t="shared" ref="AW36:AW49" si="100">IF(AM36&gt;AN36,1,0)</f>
        <v>1</v>
      </c>
      <c r="AX36" s="19">
        <f t="shared" ref="AX36:AX49" si="101">IF(AO36&gt;AP36,1,0)</f>
        <v>0</v>
      </c>
      <c r="AY36" s="20"/>
      <c r="AZ36" s="19">
        <f t="shared" ref="AZ36:AZ49" si="102">IF(AH36&gt;AG36,1,0)</f>
        <v>0</v>
      </c>
      <c r="BA36" s="19">
        <f t="shared" ref="BA36:BA49" si="103">IF(AJ36&gt;AI36,1,0)</f>
        <v>1</v>
      </c>
      <c r="BB36" s="19">
        <f t="shared" ref="BB36:BB49" si="104">IF(AL36&gt;AK36,1,0)</f>
        <v>0</v>
      </c>
      <c r="BC36" s="19">
        <f t="shared" ref="BC36:BC49" si="105">IF(AN36&gt;AM36,1,0)</f>
        <v>0</v>
      </c>
      <c r="BD36" s="19">
        <f t="shared" ref="BD36:BD49" si="106">IF(AP36&gt;AO36,1,0)</f>
        <v>0</v>
      </c>
      <c r="BE36" s="20"/>
      <c r="BF36" s="19">
        <f t="shared" ref="BF36:BF49" si="107">IF(AG36&gt;AH36,AH36,IF(AH36&gt;AG36,-AG36,""))</f>
        <v>1</v>
      </c>
      <c r="BG36" s="19" t="str">
        <f t="shared" ref="BG36:BG49" si="108">IF(AI36&gt;AJ36,", "&amp;AJ36,IF(AJ36&gt;AI36,", "&amp;-AI36,""))</f>
        <v>, -1</v>
      </c>
      <c r="BH36" s="19" t="str">
        <f t="shared" ref="BH36:BH49" si="109">IF(AK36&gt;AL36,", "&amp;AL36,IF(AL36&gt;AK36,", "&amp;-AK36,""))</f>
        <v>, 1</v>
      </c>
      <c r="BI36" s="19" t="str">
        <f t="shared" ref="BI36:BI49" si="110">IF(AM36&gt;AN36,", "&amp;AN36,IF(AN36&gt;AM36,", "&amp;-AM36,""))</f>
        <v>, 1</v>
      </c>
      <c r="BJ36" s="19" t="str">
        <f t="shared" ref="BJ36:BJ49" si="111">IF(AO36&gt;AP36,", "&amp;AP36,IF(AP36&gt;AO36,", "&amp;-AO36,""))</f>
        <v/>
      </c>
      <c r="BK36" s="20"/>
      <c r="BL36" s="19">
        <f t="shared" ref="BL36:BL49" si="112">IF(AH36&gt;AG36,AG36,IF(AG36&gt;AH36,-AH36,""))</f>
        <v>-1</v>
      </c>
      <c r="BM36" s="19" t="str">
        <f t="shared" ref="BM36:BM49" si="113">IF(AJ36&gt;AI36,", "&amp;AI36,IF(AI36&gt;AJ36,", "&amp;-AJ36,""))</f>
        <v>, 1</v>
      </c>
      <c r="BN36" s="19" t="str">
        <f t="shared" ref="BN36:BN49" si="114">IF(AL36&gt;AK36,", "&amp;AK36,IF(AK36&gt;AL36,", "&amp;-AL36,""))</f>
        <v>, -1</v>
      </c>
      <c r="BO36" s="19" t="str">
        <f t="shared" ref="BO36:BO49" si="115">IF(AN36&gt;AM36,", "&amp;AM36,IF(AM36&gt;AN36,", "&amp;-AN36,""))</f>
        <v>, -1</v>
      </c>
      <c r="BP36" s="19" t="str">
        <f t="shared" ref="BP36:BP49" si="116">IF(AP36&gt;AO36,", "&amp;AO36,IF(AO36&gt;AP36,", "&amp;-AP36,""))</f>
        <v/>
      </c>
      <c r="BQ36" s="20"/>
      <c r="BR36" s="21" t="str">
        <f t="shared" ref="BR36:BR49" si="117">CONCATENATE(,BF36,BG36,BH36,BI36,BJ36,)</f>
        <v>1, -1, 1, 1</v>
      </c>
      <c r="BS36" s="21" t="str">
        <f t="shared" ref="BS36:BS49" si="118">CONCATENATE(,BL36,BM36,BN36,BO36,BP36,)</f>
        <v>-1, 1, -1, -1</v>
      </c>
      <c r="BT36" s="21" t="str">
        <f t="shared" ref="BT36:BT49" si="119">IF(AR36&gt;AS36,BR36,IF(AS36&gt;AR36,BS36,""))</f>
        <v>1, -1, 1, 1</v>
      </c>
      <c r="BU36" s="2" t="str">
        <f t="shared" ref="BU36:BU49" si="120">IF(AR36&gt;AS36,AS36&amp;" : "&amp;AR36,IF(AS36&gt;AR36,AR36&amp;" : "&amp;AS36,""))</f>
        <v>1 : 3</v>
      </c>
      <c r="BV36" s="129"/>
      <c r="BX36" s="22">
        <v>1</v>
      </c>
      <c r="BY36" s="29">
        <f>((AR47+AR41)/(AS47+AS41))/10</f>
        <v>0.3</v>
      </c>
      <c r="BZ36" s="29">
        <f>((AR47+AS38)/(AS47+AR38))/10</f>
        <v>0.15</v>
      </c>
      <c r="CA36" s="29">
        <f>((AR47+AR36)/(AS47+AS36))/10</f>
        <v>0.2</v>
      </c>
      <c r="CB36" s="29">
        <f>((AR47+AS45)/(AS47+AR45))/10</f>
        <v>0.3</v>
      </c>
      <c r="CC36" s="29">
        <f>((AR41+AS38)/(AS41+AR38))/10</f>
        <v>0.3</v>
      </c>
      <c r="CD36" s="29">
        <f>((AR41+AR36)/(AS41+AS36))/10</f>
        <v>0.6</v>
      </c>
      <c r="CE36" s="29" t="e">
        <f>((AR41+AS45)/(AR45+AS41))/10</f>
        <v>#DIV/0!</v>
      </c>
      <c r="CF36" s="29">
        <f>((AS38+AR36)/(AR38+AS36))/10</f>
        <v>0.2</v>
      </c>
      <c r="CG36" s="29">
        <f>((AS38+AS45)/(AR38+AR45))/10</f>
        <v>0.3</v>
      </c>
      <c r="CH36" s="29">
        <f>((AR36+AS45)/(AS36+AR45))/10</f>
        <v>0.6</v>
      </c>
      <c r="CJ36" s="22">
        <v>1</v>
      </c>
      <c r="CK36" s="30"/>
      <c r="CL36" s="31">
        <f>IF(AR47&gt;AS47,CR36+0.1,CR36-0.1)</f>
        <v>10.1</v>
      </c>
      <c r="CM36" s="31">
        <f>IF(AR41&gt;AS41,CR36+0.1,CR36-0.1)</f>
        <v>10.1</v>
      </c>
      <c r="CN36" s="31">
        <f>IF(AS38&gt;AR38,CR36+0.1,CR36-0.1)</f>
        <v>10.1</v>
      </c>
      <c r="CO36" s="31">
        <f>IF(AR36&gt;AS36,CR36+0.1,CR36-0.1)</f>
        <v>10.1</v>
      </c>
      <c r="CP36" s="31">
        <f>IF(AS45&gt;AR45,CR36+0.1,CR36-0.1)</f>
        <v>10.1</v>
      </c>
      <c r="CQ36" s="32"/>
      <c r="CR36" s="91">
        <f>W37</f>
        <v>10</v>
      </c>
      <c r="CS36" s="91">
        <f>IF(AND(CR36=CR38,CR36=CR40),BY36,(IF(AND(CR36=CR38,CR36=CR42),BZ36,(IF(AND(CR36=CR38,CR36=CR44),CA36,(IF(AND(CR36=CR38,CR36=CR46),CB36,(IF(AND(CR36=CR40,CR36=CR42),CC36,(IF(AND(CR36=CR40,CR36=CR44),CD36,(IF(AND(CR36=CR40,CR36=CR46),CE36,(IF(AND(CR36=CR42,CR36=CR44),CF36,(IF(AND(CR36=CR42,CR36=CR46),CG36,(IF(AND(CR36=CR44,CR36=CR46),CH36,999)))))))))))))))))))</f>
        <v>999</v>
      </c>
      <c r="CT36" s="91">
        <f>IF(CY36=1,CR36+CS36,CS36)</f>
        <v>999</v>
      </c>
      <c r="CV36" s="91">
        <f>CR36</f>
        <v>10</v>
      </c>
      <c r="CW36" s="108">
        <f>IF(CV36=CV38,CL36,(IF(CV36=CV40,CM36,(IF(CV36=CV42,CN36,(IF(CV36=CV44,CO36,(IF(CV36=CV46,CP36,999)))))))))</f>
        <v>999</v>
      </c>
      <c r="CY36" s="91">
        <f>IF(CS36&lt;&gt;999,1,0)</f>
        <v>0</v>
      </c>
      <c r="DA36" s="108">
        <f>IF(CY36=1,CT36,CW36)</f>
        <v>999</v>
      </c>
      <c r="DB36" s="91">
        <f>IF(DA36&lt;&gt;999,DA36,CV36)</f>
        <v>10</v>
      </c>
    </row>
    <row r="37" spans="1:106" ht="12.6" customHeight="1" thickTop="1" x14ac:dyDescent="0.25">
      <c r="A37" s="74"/>
      <c r="B37" s="122">
        <v>1</v>
      </c>
      <c r="C37" s="123">
        <f>[1]Лист3!$A$51</f>
        <v>8</v>
      </c>
      <c r="D37" s="56" t="s">
        <v>4</v>
      </c>
      <c r="E37" s="124"/>
      <c r="F37" s="124"/>
      <c r="G37" s="125"/>
      <c r="H37" s="33"/>
      <c r="I37" s="34">
        <f>IF(AR47&gt;AS47,2,$AG$2)</f>
        <v>2</v>
      </c>
      <c r="J37" s="35"/>
      <c r="K37" s="33"/>
      <c r="L37" s="34">
        <f>IF(AR41&gt;AS41,2,$AG$2)</f>
        <v>2</v>
      </c>
      <c r="M37" s="35"/>
      <c r="N37" s="33"/>
      <c r="O37" s="34">
        <f>IF(AS38&gt;AR38,2,$AG$2)</f>
        <v>2</v>
      </c>
      <c r="P37" s="35"/>
      <c r="Q37" s="33"/>
      <c r="R37" s="34">
        <f>IF(AR36&gt;AS36,2,$AG$2)</f>
        <v>2</v>
      </c>
      <c r="S37" s="35"/>
      <c r="T37" s="33"/>
      <c r="U37" s="34">
        <f>IF(AS45&gt;AR45,2,$AG$2)</f>
        <v>2</v>
      </c>
      <c r="V37" s="36"/>
      <c r="W37" s="126">
        <f>SUM(F37,I37,L37,O37,R37,U37)</f>
        <v>10</v>
      </c>
      <c r="X37" s="127">
        <f t="shared" ref="X37" si="121">IF(($AG$2=1),IF(CY36=1,CS36*10,0),0)</f>
        <v>0</v>
      </c>
      <c r="Y37" s="122" t="s">
        <v>26</v>
      </c>
      <c r="Z37" s="50"/>
      <c r="AA37" s="105">
        <f>IF(C37="","",VLOOKUP(C37,'[2]Список участников'!A:L,8,FALSE))</f>
        <v>0</v>
      </c>
      <c r="AC37" s="106">
        <f>IF(C37&gt;0,1,0)</f>
        <v>1</v>
      </c>
      <c r="AD37" s="106">
        <f>SUM(AC37:AC48)</f>
        <v>6</v>
      </c>
      <c r="AE37" s="80" t="str">
        <f>IF(C47=0," ","3-6")</f>
        <v>3-6</v>
      </c>
      <c r="AF37" s="57" t="str">
        <f>IF(C47=0," ",CONCATENATE(D41,"-",D47))</f>
        <v>ЖАЛЫН-TTPRIME</v>
      </c>
      <c r="AG37" s="26">
        <v>2</v>
      </c>
      <c r="AH37" s="27">
        <v>1</v>
      </c>
      <c r="AI37" s="26">
        <v>2</v>
      </c>
      <c r="AJ37" s="27">
        <v>1</v>
      </c>
      <c r="AK37" s="26">
        <v>2</v>
      </c>
      <c r="AL37" s="27">
        <v>1</v>
      </c>
      <c r="AM37" s="26"/>
      <c r="AN37" s="27"/>
      <c r="AO37" s="26"/>
      <c r="AP37" s="28"/>
      <c r="AQ37" s="17"/>
      <c r="AR37" s="18">
        <f t="shared" si="95"/>
        <v>3</v>
      </c>
      <c r="AS37" s="18">
        <f t="shared" si="96"/>
        <v>0</v>
      </c>
      <c r="AT37" s="19">
        <f t="shared" si="97"/>
        <v>1</v>
      </c>
      <c r="AU37" s="19">
        <f t="shared" si="98"/>
        <v>1</v>
      </c>
      <c r="AV37" s="19">
        <f t="shared" si="99"/>
        <v>1</v>
      </c>
      <c r="AW37" s="19">
        <f t="shared" si="100"/>
        <v>0</v>
      </c>
      <c r="AX37" s="19">
        <f t="shared" si="101"/>
        <v>0</v>
      </c>
      <c r="AY37" s="20"/>
      <c r="AZ37" s="19">
        <f t="shared" si="102"/>
        <v>0</v>
      </c>
      <c r="BA37" s="19">
        <f t="shared" si="103"/>
        <v>0</v>
      </c>
      <c r="BB37" s="19">
        <f t="shared" si="104"/>
        <v>0</v>
      </c>
      <c r="BC37" s="19">
        <f t="shared" si="105"/>
        <v>0</v>
      </c>
      <c r="BD37" s="19">
        <f t="shared" si="106"/>
        <v>0</v>
      </c>
      <c r="BE37" s="20"/>
      <c r="BF37" s="19">
        <f t="shared" si="107"/>
        <v>1</v>
      </c>
      <c r="BG37" s="19" t="str">
        <f t="shared" si="108"/>
        <v>, 1</v>
      </c>
      <c r="BH37" s="19" t="str">
        <f t="shared" si="109"/>
        <v>, 1</v>
      </c>
      <c r="BI37" s="19" t="str">
        <f t="shared" si="110"/>
        <v/>
      </c>
      <c r="BJ37" s="19" t="str">
        <f t="shared" si="111"/>
        <v/>
      </c>
      <c r="BK37" s="20"/>
      <c r="BL37" s="19">
        <f t="shared" si="112"/>
        <v>-1</v>
      </c>
      <c r="BM37" s="19" t="str">
        <f t="shared" si="113"/>
        <v>, -1</v>
      </c>
      <c r="BN37" s="19" t="str">
        <f t="shared" si="114"/>
        <v>, -1</v>
      </c>
      <c r="BO37" s="19" t="str">
        <f t="shared" si="115"/>
        <v/>
      </c>
      <c r="BP37" s="19" t="str">
        <f t="shared" si="116"/>
        <v/>
      </c>
      <c r="BQ37" s="20"/>
      <c r="BR37" s="21" t="str">
        <f t="shared" si="117"/>
        <v>1, 1, 1</v>
      </c>
      <c r="BS37" s="21" t="str">
        <f t="shared" si="118"/>
        <v>-1, -1, -1</v>
      </c>
      <c r="BT37" s="21" t="str">
        <f t="shared" si="119"/>
        <v>1, 1, 1</v>
      </c>
      <c r="BU37" s="2" t="str">
        <f t="shared" si="120"/>
        <v>0 : 3</v>
      </c>
      <c r="BV37" s="129"/>
      <c r="BX37" s="22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J37" s="22">
        <v>2</v>
      </c>
      <c r="CK37" s="31">
        <f>IF(AS47&gt;AR47,CR38+0.1,CR38-0.1)</f>
        <v>6.9</v>
      </c>
      <c r="CL37" s="30"/>
      <c r="CM37" s="31">
        <f>IF(AS44&gt;AR44,CR38+0.1,CR38-0.1)</f>
        <v>7.1</v>
      </c>
      <c r="CN37" s="31">
        <f>IF(AR35&gt;AS35,CR38+0.1,CR38-0.1)</f>
        <v>6.9</v>
      </c>
      <c r="CO37" s="31">
        <f>IF(AR42&gt;AS42,CR38+0.1,CR38-0.1)</f>
        <v>6.9</v>
      </c>
      <c r="CP37" s="31">
        <f>IF(AS39&gt;AR39,CR38,CR38-0.1)</f>
        <v>7</v>
      </c>
      <c r="CQ37" s="32"/>
      <c r="CR37" s="92"/>
      <c r="CS37" s="92"/>
      <c r="CT37" s="92"/>
      <c r="CV37" s="92"/>
      <c r="CW37" s="109"/>
      <c r="CY37" s="92"/>
      <c r="DA37" s="109"/>
      <c r="DB37" s="92"/>
    </row>
    <row r="38" spans="1:106" ht="12.6" customHeight="1" x14ac:dyDescent="0.25">
      <c r="A38" s="74"/>
      <c r="B38" s="110"/>
      <c r="C38" s="111"/>
      <c r="D38" s="59" t="s">
        <v>5</v>
      </c>
      <c r="E38" s="114"/>
      <c r="F38" s="114"/>
      <c r="G38" s="115"/>
      <c r="H38" s="121" t="str">
        <f>IF(AR47&gt;AS47,BT47,BU47)</f>
        <v>1, -1, 1, -1, 1</v>
      </c>
      <c r="I38" s="119"/>
      <c r="J38" s="120"/>
      <c r="K38" s="121" t="str">
        <f>IF(AR41&gt;AS41,BT41,BU41)</f>
        <v>1, 1, 1</v>
      </c>
      <c r="L38" s="119"/>
      <c r="M38" s="120"/>
      <c r="N38" s="121" t="str">
        <f>IF(AS38&gt;AR38,BT38,BU38)</f>
        <v>1, -1, 1, -1, 1</v>
      </c>
      <c r="O38" s="119"/>
      <c r="P38" s="120"/>
      <c r="Q38" s="121" t="str">
        <f>IF(AR36&gt;AS36,BT36,BU36)</f>
        <v>1, -1, 1, 1</v>
      </c>
      <c r="R38" s="119"/>
      <c r="S38" s="120"/>
      <c r="T38" s="121" t="str">
        <f>IF(AS45&gt;AR45,BT45,BU45)</f>
        <v>1, 1, 1</v>
      </c>
      <c r="U38" s="119"/>
      <c r="V38" s="119"/>
      <c r="W38" s="116"/>
      <c r="X38" s="117"/>
      <c r="Y38" s="110"/>
      <c r="Z38" s="50"/>
      <c r="AA38" s="105"/>
      <c r="AC38" s="106"/>
      <c r="AD38" s="106"/>
      <c r="AE38" s="80" t="str">
        <f>IF(C43=0," ","4-1")</f>
        <v>4-1</v>
      </c>
      <c r="AF38" s="57" t="str">
        <f>IF(C43=0," ",CONCATENATE(D43,"-",D37))</f>
        <v>ASM-АРЫСТАН</v>
      </c>
      <c r="AG38" s="26">
        <v>1</v>
      </c>
      <c r="AH38" s="27">
        <v>2</v>
      </c>
      <c r="AI38" s="26">
        <v>2</v>
      </c>
      <c r="AJ38" s="27">
        <v>1</v>
      </c>
      <c r="AK38" s="26">
        <v>1</v>
      </c>
      <c r="AL38" s="27">
        <v>2</v>
      </c>
      <c r="AM38" s="26">
        <v>2</v>
      </c>
      <c r="AN38" s="27">
        <v>1</v>
      </c>
      <c r="AO38" s="26">
        <v>1</v>
      </c>
      <c r="AP38" s="28">
        <v>2</v>
      </c>
      <c r="AQ38" s="17"/>
      <c r="AR38" s="18">
        <f t="shared" si="95"/>
        <v>2</v>
      </c>
      <c r="AS38" s="18">
        <f t="shared" si="96"/>
        <v>3</v>
      </c>
      <c r="AT38" s="19">
        <f t="shared" si="97"/>
        <v>0</v>
      </c>
      <c r="AU38" s="19">
        <f t="shared" si="98"/>
        <v>1</v>
      </c>
      <c r="AV38" s="19">
        <f t="shared" si="99"/>
        <v>0</v>
      </c>
      <c r="AW38" s="19">
        <f t="shared" si="100"/>
        <v>1</v>
      </c>
      <c r="AX38" s="19">
        <f t="shared" si="101"/>
        <v>0</v>
      </c>
      <c r="AY38" s="20"/>
      <c r="AZ38" s="19">
        <f t="shared" si="102"/>
        <v>1</v>
      </c>
      <c r="BA38" s="19">
        <f t="shared" si="103"/>
        <v>0</v>
      </c>
      <c r="BB38" s="19">
        <f t="shared" si="104"/>
        <v>1</v>
      </c>
      <c r="BC38" s="19">
        <f t="shared" si="105"/>
        <v>0</v>
      </c>
      <c r="BD38" s="19">
        <f t="shared" si="106"/>
        <v>1</v>
      </c>
      <c r="BE38" s="20"/>
      <c r="BF38" s="19">
        <f t="shared" si="107"/>
        <v>-1</v>
      </c>
      <c r="BG38" s="19" t="str">
        <f t="shared" si="108"/>
        <v>, 1</v>
      </c>
      <c r="BH38" s="19" t="str">
        <f t="shared" si="109"/>
        <v>, -1</v>
      </c>
      <c r="BI38" s="19" t="str">
        <f t="shared" si="110"/>
        <v>, 1</v>
      </c>
      <c r="BJ38" s="19" t="str">
        <f t="shared" si="111"/>
        <v>, -1</v>
      </c>
      <c r="BK38" s="20"/>
      <c r="BL38" s="19">
        <f t="shared" si="112"/>
        <v>1</v>
      </c>
      <c r="BM38" s="19" t="str">
        <f t="shared" si="113"/>
        <v>, -1</v>
      </c>
      <c r="BN38" s="19" t="str">
        <f t="shared" si="114"/>
        <v>, 1</v>
      </c>
      <c r="BO38" s="19" t="str">
        <f t="shared" si="115"/>
        <v>, -1</v>
      </c>
      <c r="BP38" s="19" t="str">
        <f t="shared" si="116"/>
        <v>, 1</v>
      </c>
      <c r="BQ38" s="20"/>
      <c r="BR38" s="21" t="str">
        <f t="shared" si="117"/>
        <v>-1, 1, -1, 1, -1</v>
      </c>
      <c r="BS38" s="21" t="str">
        <f t="shared" si="118"/>
        <v>1, -1, 1, -1, 1</v>
      </c>
      <c r="BT38" s="21" t="str">
        <f t="shared" si="119"/>
        <v>1, -1, 1, -1, 1</v>
      </c>
      <c r="BU38" s="2" t="str">
        <f t="shared" si="120"/>
        <v>2 : 3</v>
      </c>
      <c r="BV38" s="129"/>
      <c r="BX38" s="22">
        <v>2</v>
      </c>
      <c r="BY38" s="23" t="s">
        <v>33</v>
      </c>
      <c r="BZ38" s="23" t="s">
        <v>34</v>
      </c>
      <c r="CA38" s="23" t="s">
        <v>35</v>
      </c>
      <c r="CB38" s="23" t="s">
        <v>36</v>
      </c>
      <c r="CC38" s="23" t="s">
        <v>20</v>
      </c>
      <c r="CD38" s="23" t="s">
        <v>21</v>
      </c>
      <c r="CE38" s="23" t="s">
        <v>22</v>
      </c>
      <c r="CF38" s="23" t="s">
        <v>23</v>
      </c>
      <c r="CG38" s="23" t="s">
        <v>24</v>
      </c>
      <c r="CH38" s="23" t="s">
        <v>25</v>
      </c>
      <c r="CJ38" s="22">
        <v>3</v>
      </c>
      <c r="CK38" s="31">
        <f>IF(AS41&gt;AR41,CR40+0.1,CR40-0.1)</f>
        <v>5.9</v>
      </c>
      <c r="CL38" s="31">
        <f>IF(AR44&gt;AS44,CR40+0.1,CR40-0.1)</f>
        <v>5.9</v>
      </c>
      <c r="CM38" s="37"/>
      <c r="CN38" s="31">
        <f>IF(AR48&gt;AS48,CR40+0.1,CR40-0.1)</f>
        <v>5.9</v>
      </c>
      <c r="CO38" s="31">
        <f>IF(AS40&gt;AR40,CR40+0.1,CR40-0.1)</f>
        <v>5.9</v>
      </c>
      <c r="CP38" s="31">
        <f>IF(AR37&gt;AS37,CR40+0.1,CR40-0.1)</f>
        <v>6.1</v>
      </c>
      <c r="CQ38" s="24"/>
      <c r="CR38" s="91">
        <f>W39</f>
        <v>7</v>
      </c>
      <c r="CS38" s="91">
        <f>IF(AND(CR38=CR36,CR38=CR40),BY39,(IF(AND(CR38=CR36,CR38=CR42),BZ39,(IF(AND(CR38=CR36,CR38=CR44),CA39,(IF(AND(CR38=CR36,CR38=CR46),CB39,(IF(AND(CR38=CR40,CR38=CR42),CC39,(IF(AND(CR38=CR40,CR38=CR44),CD39,(IF(AND(CR38=CR40,CR38=CR46),CE39,(IF(AND(CR38=CR42,CR38=CR44),CF39,(IF(AND(CR38=CR42,CR38=CR46),CG39,(IF(AND(CR38=CR44,CR38=CR46),CH39,999)))))))))))))))))))</f>
        <v>999</v>
      </c>
      <c r="CT38" s="91">
        <f t="shared" ref="CT38" si="122">IF(CY38=1,CR38+CS38,CS38)</f>
        <v>999</v>
      </c>
      <c r="CV38" s="91">
        <f>CR38</f>
        <v>7</v>
      </c>
      <c r="CW38" s="108">
        <f>IF(CV38=CV36,CK37,(IF(CV38=CV40,CM37,(IF(CV38=CV42,CN37,(IF(CV38=CV44,CO37,(IF(CV38=CV46,CP37,999)))))))))</f>
        <v>999</v>
      </c>
      <c r="CY38" s="91">
        <f t="shared" ref="CY38" si="123">IF(CS38&lt;&gt;999,1,0)</f>
        <v>0</v>
      </c>
      <c r="DA38" s="108">
        <f>IF(CY38=1,CT38,CW38)</f>
        <v>999</v>
      </c>
      <c r="DB38" s="91">
        <f t="shared" ref="DB38" si="124">IF(DA38&lt;&gt;999,DA38,CV38)</f>
        <v>7</v>
      </c>
    </row>
    <row r="39" spans="1:106" ht="12.6" customHeight="1" x14ac:dyDescent="0.25">
      <c r="A39" s="74"/>
      <c r="B39" s="93">
        <v>2</v>
      </c>
      <c r="C39" s="95">
        <f>[1]Лист3!$A$52</f>
        <v>40</v>
      </c>
      <c r="D39" s="54" t="s">
        <v>10</v>
      </c>
      <c r="E39" s="38"/>
      <c r="F39" s="39">
        <f>IF(AS47&gt;AR47,2,$AG$2)</f>
        <v>1</v>
      </c>
      <c r="G39" s="40"/>
      <c r="H39" s="97"/>
      <c r="I39" s="98"/>
      <c r="J39" s="112"/>
      <c r="K39" s="41"/>
      <c r="L39" s="39">
        <f>IF(AS44&gt;AR44,2,$AG$2)</f>
        <v>2</v>
      </c>
      <c r="M39" s="40"/>
      <c r="N39" s="41"/>
      <c r="O39" s="39">
        <f>IF(AR35&gt;AS35,2,$AG$2)</f>
        <v>1</v>
      </c>
      <c r="P39" s="40"/>
      <c r="Q39" s="41"/>
      <c r="R39" s="39">
        <f>IF(AR42&gt;AS42,2,$AG$2)</f>
        <v>1</v>
      </c>
      <c r="S39" s="40"/>
      <c r="T39" s="41"/>
      <c r="U39" s="39">
        <f>IF(AS39&gt;AR39,2,$AG$2)</f>
        <v>2</v>
      </c>
      <c r="V39" s="38"/>
      <c r="W39" s="101">
        <f>SUM(F39,I39,L39,O39,R39,U39)</f>
        <v>7</v>
      </c>
      <c r="X39" s="103">
        <f t="shared" ref="X39" si="125">IF(($AG$2=1),IF(CY38=1,CS38*10,0),0)</f>
        <v>0</v>
      </c>
      <c r="Y39" s="93" t="s">
        <v>29</v>
      </c>
      <c r="Z39" s="50"/>
      <c r="AA39" s="105">
        <f>IF(C39="","",VLOOKUP(C39,'[2]Список участников'!A:L,8,FALSE))</f>
        <v>0</v>
      </c>
      <c r="AC39" s="106">
        <f>IF(C39&gt;0,1,0)</f>
        <v>1</v>
      </c>
      <c r="AD39" s="106"/>
      <c r="AE39" s="80" t="str">
        <f>IF(C47=0," ","6-2")</f>
        <v>6-2</v>
      </c>
      <c r="AF39" s="57" t="str">
        <f>IF(C47=0," ",CONCATENATE(D47,"-",D39))</f>
        <v>TTPRIME-KEZAR</v>
      </c>
      <c r="AG39" s="26">
        <v>1</v>
      </c>
      <c r="AH39" s="27">
        <v>2</v>
      </c>
      <c r="AI39" s="26">
        <v>1</v>
      </c>
      <c r="AJ39" s="27">
        <v>2</v>
      </c>
      <c r="AK39" s="26">
        <v>1</v>
      </c>
      <c r="AL39" s="27">
        <v>2</v>
      </c>
      <c r="AM39" s="26"/>
      <c r="AN39" s="27"/>
      <c r="AO39" s="26"/>
      <c r="AP39" s="28"/>
      <c r="AQ39" s="17"/>
      <c r="AR39" s="18">
        <f t="shared" si="95"/>
        <v>0</v>
      </c>
      <c r="AS39" s="18">
        <f t="shared" si="96"/>
        <v>3</v>
      </c>
      <c r="AT39" s="19">
        <f t="shared" si="97"/>
        <v>0</v>
      </c>
      <c r="AU39" s="19">
        <f t="shared" si="98"/>
        <v>0</v>
      </c>
      <c r="AV39" s="19">
        <f t="shared" si="99"/>
        <v>0</v>
      </c>
      <c r="AW39" s="19">
        <f t="shared" si="100"/>
        <v>0</v>
      </c>
      <c r="AX39" s="19">
        <f t="shared" si="101"/>
        <v>0</v>
      </c>
      <c r="AY39" s="20"/>
      <c r="AZ39" s="19">
        <f t="shared" si="102"/>
        <v>1</v>
      </c>
      <c r="BA39" s="19">
        <f t="shared" si="103"/>
        <v>1</v>
      </c>
      <c r="BB39" s="19">
        <f t="shared" si="104"/>
        <v>1</v>
      </c>
      <c r="BC39" s="19">
        <f t="shared" si="105"/>
        <v>0</v>
      </c>
      <c r="BD39" s="19">
        <f t="shared" si="106"/>
        <v>0</v>
      </c>
      <c r="BE39" s="20"/>
      <c r="BF39" s="19">
        <f t="shared" si="107"/>
        <v>-1</v>
      </c>
      <c r="BG39" s="19" t="str">
        <f t="shared" si="108"/>
        <v>, -1</v>
      </c>
      <c r="BH39" s="19" t="str">
        <f t="shared" si="109"/>
        <v>, -1</v>
      </c>
      <c r="BI39" s="19" t="str">
        <f t="shared" si="110"/>
        <v/>
      </c>
      <c r="BJ39" s="19" t="str">
        <f t="shared" si="111"/>
        <v/>
      </c>
      <c r="BK39" s="20"/>
      <c r="BL39" s="19">
        <f t="shared" si="112"/>
        <v>1</v>
      </c>
      <c r="BM39" s="19" t="str">
        <f t="shared" si="113"/>
        <v>, 1</v>
      </c>
      <c r="BN39" s="19" t="str">
        <f t="shared" si="114"/>
        <v>, 1</v>
      </c>
      <c r="BO39" s="19" t="str">
        <f t="shared" si="115"/>
        <v/>
      </c>
      <c r="BP39" s="19" t="str">
        <f t="shared" si="116"/>
        <v/>
      </c>
      <c r="BQ39" s="20"/>
      <c r="BR39" s="21" t="str">
        <f t="shared" si="117"/>
        <v>-1, -1, -1</v>
      </c>
      <c r="BS39" s="21" t="str">
        <f t="shared" si="118"/>
        <v>1, 1, 1</v>
      </c>
      <c r="BT39" s="21" t="str">
        <f t="shared" si="119"/>
        <v>1, 1, 1</v>
      </c>
      <c r="BU39" s="2" t="str">
        <f t="shared" si="120"/>
        <v>0 : 3</v>
      </c>
      <c r="BV39" s="129"/>
      <c r="BX39" s="22"/>
      <c r="BY39" s="29">
        <f>((AS47+AS44)/(AR47+AR44))/10</f>
        <v>0.16666666666666669</v>
      </c>
      <c r="BZ39" s="29">
        <f>((AS47+AR35)/(AR47+AS35))/10</f>
        <v>0.05</v>
      </c>
      <c r="CA39" s="29">
        <f>((AS47+AR42)/(AR47+AS42))/10</f>
        <v>0.05</v>
      </c>
      <c r="CB39" s="29">
        <f>((AS47+AS39)/(AR47+AR39))/10</f>
        <v>0.16666666666666669</v>
      </c>
      <c r="CC39" s="29">
        <f>((AS44+AR35)/(AR44+AS35))/10</f>
        <v>0.13333333333333333</v>
      </c>
      <c r="CD39" s="29">
        <f>((AS44+AR42)/(AR44+AS42))/10</f>
        <v>0.13333333333333333</v>
      </c>
      <c r="CE39" s="29" t="e">
        <f>((AS44+AS39)/(AR44+AR39))/10</f>
        <v>#DIV/0!</v>
      </c>
      <c r="CF39" s="29">
        <f>((AR35+AR42)/(AS35+AS42))/10</f>
        <v>3.3333333333333333E-2</v>
      </c>
      <c r="CG39" s="29">
        <f>((AR35+AS39)/(AS35+AR39))/10</f>
        <v>0.13333333333333333</v>
      </c>
      <c r="CH39" s="29">
        <f>((AR42+AS42)/(AS39+AR39))/10</f>
        <v>0.13333333333333333</v>
      </c>
      <c r="CJ39" s="22">
        <v>4</v>
      </c>
      <c r="CK39" s="31">
        <f>IF(AR38&gt;AS38,CR42+0.1,CR42-0.1)</f>
        <v>8.9</v>
      </c>
      <c r="CL39" s="31">
        <f>IF(AS35&gt;AR35,CR42+0.1,CR42-0.1)</f>
        <v>9.1</v>
      </c>
      <c r="CM39" s="31">
        <f>IF(AS64&gt;AT64,CR42+0.1,CR42-0.1)</f>
        <v>9.1</v>
      </c>
      <c r="CN39" s="30"/>
      <c r="CO39" s="31">
        <f>IF(AS46&gt;AR46,CR42+0.1,CR42-0.1)</f>
        <v>9.1</v>
      </c>
      <c r="CP39" s="31">
        <f>IF(AR43&gt;AS43,CR42+0.1,CR42-0.1)</f>
        <v>9.1</v>
      </c>
      <c r="CQ39" s="32"/>
      <c r="CR39" s="92"/>
      <c r="CS39" s="92"/>
      <c r="CT39" s="92"/>
      <c r="CV39" s="92"/>
      <c r="CW39" s="109"/>
      <c r="CY39" s="92"/>
      <c r="DA39" s="109"/>
      <c r="DB39" s="92"/>
    </row>
    <row r="40" spans="1:106" ht="12.6" customHeight="1" x14ac:dyDescent="0.25">
      <c r="A40" s="74"/>
      <c r="B40" s="110"/>
      <c r="C40" s="111"/>
      <c r="D40" s="60" t="s">
        <v>9</v>
      </c>
      <c r="E40" s="118" t="str">
        <f>IF(AS47&gt;AR47,BT47,BU47)</f>
        <v>2 : 3</v>
      </c>
      <c r="F40" s="119"/>
      <c r="G40" s="120"/>
      <c r="H40" s="113"/>
      <c r="I40" s="114"/>
      <c r="J40" s="115"/>
      <c r="K40" s="121" t="str">
        <f>IF(AS44&gt;AR44,BT44,BU44)</f>
        <v>1, 1, 1</v>
      </c>
      <c r="L40" s="119"/>
      <c r="M40" s="120"/>
      <c r="N40" s="121" t="str">
        <f>IF(AR35&gt;AS35,BT35,BU35)</f>
        <v>1 : 3</v>
      </c>
      <c r="O40" s="119"/>
      <c r="P40" s="120"/>
      <c r="Q40" s="121" t="str">
        <f>IF(AR42&gt;AS42,BT42,BU42)</f>
        <v>1 : 3</v>
      </c>
      <c r="R40" s="119"/>
      <c r="S40" s="120"/>
      <c r="T40" s="121" t="str">
        <f>IF(AS39&gt;AR39,BT39,BU39)</f>
        <v>1, 1, 1</v>
      </c>
      <c r="U40" s="119"/>
      <c r="V40" s="119"/>
      <c r="W40" s="116"/>
      <c r="X40" s="117"/>
      <c r="Y40" s="110"/>
      <c r="Z40" s="50"/>
      <c r="AA40" s="105"/>
      <c r="AC40" s="106"/>
      <c r="AD40" s="106"/>
      <c r="AE40" s="80" t="str">
        <f>IF(C45=0," ","5-3")</f>
        <v>5-3</v>
      </c>
      <c r="AF40" s="57" t="str">
        <f>IF(C45=0," ",CONCATENATE(D45,"-",D41))</f>
        <v>DEAF-ЖАЛЫН</v>
      </c>
      <c r="AG40" s="26">
        <v>2</v>
      </c>
      <c r="AH40" s="27">
        <v>1</v>
      </c>
      <c r="AI40" s="26">
        <v>2</v>
      </c>
      <c r="AJ40" s="27">
        <v>1</v>
      </c>
      <c r="AK40" s="26">
        <v>1</v>
      </c>
      <c r="AL40" s="27">
        <v>2</v>
      </c>
      <c r="AM40" s="26">
        <v>1</v>
      </c>
      <c r="AN40" s="27">
        <v>2</v>
      </c>
      <c r="AO40" s="26">
        <v>2</v>
      </c>
      <c r="AP40" s="28">
        <v>1</v>
      </c>
      <c r="AQ40" s="17"/>
      <c r="AR40" s="18">
        <f t="shared" si="95"/>
        <v>3</v>
      </c>
      <c r="AS40" s="18">
        <f t="shared" si="96"/>
        <v>2</v>
      </c>
      <c r="AT40" s="19">
        <f t="shared" si="97"/>
        <v>1</v>
      </c>
      <c r="AU40" s="19">
        <f t="shared" si="98"/>
        <v>1</v>
      </c>
      <c r="AV40" s="19">
        <f t="shared" si="99"/>
        <v>0</v>
      </c>
      <c r="AW40" s="19">
        <f t="shared" si="100"/>
        <v>0</v>
      </c>
      <c r="AX40" s="19">
        <f t="shared" si="101"/>
        <v>1</v>
      </c>
      <c r="AY40" s="20"/>
      <c r="AZ40" s="19">
        <f t="shared" si="102"/>
        <v>0</v>
      </c>
      <c r="BA40" s="19">
        <f t="shared" si="103"/>
        <v>0</v>
      </c>
      <c r="BB40" s="19">
        <f t="shared" si="104"/>
        <v>1</v>
      </c>
      <c r="BC40" s="19">
        <f t="shared" si="105"/>
        <v>1</v>
      </c>
      <c r="BD40" s="19">
        <f t="shared" si="106"/>
        <v>0</v>
      </c>
      <c r="BE40" s="20"/>
      <c r="BF40" s="19">
        <f t="shared" si="107"/>
        <v>1</v>
      </c>
      <c r="BG40" s="19" t="str">
        <f t="shared" si="108"/>
        <v>, 1</v>
      </c>
      <c r="BH40" s="19" t="str">
        <f t="shared" si="109"/>
        <v>, -1</v>
      </c>
      <c r="BI40" s="19" t="str">
        <f t="shared" si="110"/>
        <v>, -1</v>
      </c>
      <c r="BJ40" s="19" t="str">
        <f t="shared" si="111"/>
        <v>, 1</v>
      </c>
      <c r="BK40" s="20"/>
      <c r="BL40" s="19">
        <f t="shared" si="112"/>
        <v>-1</v>
      </c>
      <c r="BM40" s="19" t="str">
        <f t="shared" si="113"/>
        <v>, -1</v>
      </c>
      <c r="BN40" s="19" t="str">
        <f t="shared" si="114"/>
        <v>, 1</v>
      </c>
      <c r="BO40" s="19" t="str">
        <f t="shared" si="115"/>
        <v>, 1</v>
      </c>
      <c r="BP40" s="19" t="str">
        <f t="shared" si="116"/>
        <v>, -1</v>
      </c>
      <c r="BQ40" s="20"/>
      <c r="BR40" s="21" t="str">
        <f t="shared" si="117"/>
        <v>1, 1, -1, -1, 1</v>
      </c>
      <c r="BS40" s="21" t="str">
        <f t="shared" si="118"/>
        <v>-1, -1, 1, 1, -1</v>
      </c>
      <c r="BT40" s="21" t="str">
        <f t="shared" si="119"/>
        <v>1, 1, -1, -1, 1</v>
      </c>
      <c r="BU40" s="2" t="str">
        <f t="shared" si="120"/>
        <v>2 : 3</v>
      </c>
      <c r="BV40" s="129"/>
      <c r="BX40" s="22">
        <v>3</v>
      </c>
      <c r="BY40" s="23" t="s">
        <v>37</v>
      </c>
      <c r="BZ40" s="23" t="s">
        <v>34</v>
      </c>
      <c r="CA40" s="23" t="s">
        <v>35</v>
      </c>
      <c r="CB40" s="23" t="s">
        <v>36</v>
      </c>
      <c r="CC40" s="23" t="s">
        <v>17</v>
      </c>
      <c r="CD40" s="23" t="s">
        <v>18</v>
      </c>
      <c r="CE40" s="23" t="s">
        <v>19</v>
      </c>
      <c r="CF40" s="23" t="s">
        <v>23</v>
      </c>
      <c r="CG40" s="23" t="s">
        <v>24</v>
      </c>
      <c r="CH40" s="23" t="s">
        <v>25</v>
      </c>
      <c r="CJ40" s="22">
        <v>5</v>
      </c>
      <c r="CK40" s="31">
        <f>IF(AS36&gt;AR36,CR44+0.1,CR44-0.1)</f>
        <v>7.9</v>
      </c>
      <c r="CL40" s="31">
        <f>IF(AS42&gt;AR42,CR44+0.1,CR44-0.1)</f>
        <v>8.1</v>
      </c>
      <c r="CM40" s="31">
        <f>IF(AR40&gt;AS40,CR44+0.1,CR44-0.1)</f>
        <v>8.1</v>
      </c>
      <c r="CN40" s="31">
        <f>IF(AR46&gt;AS46,CR44+0.1,CR44-0.1)</f>
        <v>7.9</v>
      </c>
      <c r="CO40" s="37"/>
      <c r="CP40" s="31">
        <f>IF(AR49&gt;AS49,CR44+0.1,CR44-0.1)</f>
        <v>8.1</v>
      </c>
      <c r="CQ40" s="24"/>
      <c r="CR40" s="91">
        <f>W41</f>
        <v>6</v>
      </c>
      <c r="CS40" s="91">
        <f>IF(AND(CR40=CR36,CR40=CR38),BY41,(IF(AND(CR40=CR36,CR40=CR42),BZ41,(IF(AND(CR40=CR36,CR40=CR44),CA41,(IF(AND(CR40=CR36,CR40=CR46),CB41,(IF(AND(CR40=CR38,CR40=CR42),CC41,(IF(AND(CR40=CR38,CR40=CR44),CD41,(IF(AND(CR40=CR38,CR40=CR46),CE41,(IF(AND(CR40=CR42,CR40=CR44),CF41,(IF(AND(CR40=CR42,CR40=CR46),CG41,(IF(AND(CR40=CR44,CR40=CR46),CH41,999)))))))))))))))))))</f>
        <v>999</v>
      </c>
      <c r="CT40" s="91">
        <f t="shared" ref="CT40" si="126">IF(CY40=1,CR40+CS40,CS40)</f>
        <v>999</v>
      </c>
      <c r="CV40" s="91">
        <f>CR40</f>
        <v>6</v>
      </c>
      <c r="CW40" s="108">
        <f>IF(CV40=CV36,CK38,(IF(CV40=CV38,CL38,(IF(CV40=CV42,CN38,(IF(CV40=CV44,CO38,(IF(CV40=CV46,CP38,999)))))))))</f>
        <v>999</v>
      </c>
      <c r="CY40" s="91">
        <f t="shared" ref="CY40" si="127">IF(CS40&lt;&gt;999,1,0)</f>
        <v>0</v>
      </c>
      <c r="DA40" s="108">
        <f>IF(CY40=1,CT40,CW40)</f>
        <v>999</v>
      </c>
      <c r="DB40" s="91">
        <f t="shared" ref="DB40" si="128">IF(DA40&lt;&gt;999,DA40,CV40)</f>
        <v>6</v>
      </c>
    </row>
    <row r="41" spans="1:106" ht="12.6" customHeight="1" x14ac:dyDescent="0.25">
      <c r="A41" s="74"/>
      <c r="B41" s="93">
        <v>3</v>
      </c>
      <c r="C41" s="95">
        <f>[1]Лист3!$A$53</f>
        <v>56</v>
      </c>
      <c r="D41" s="54" t="s">
        <v>64</v>
      </c>
      <c r="E41" s="38"/>
      <c r="F41" s="39">
        <f>IF(AS41&gt;AR41,2,$AG$2)</f>
        <v>1</v>
      </c>
      <c r="G41" s="40"/>
      <c r="H41" s="41"/>
      <c r="I41" s="39">
        <f>IF(AR44&gt;AS44,2,$AG$2)</f>
        <v>1</v>
      </c>
      <c r="J41" s="40"/>
      <c r="K41" s="97"/>
      <c r="L41" s="98"/>
      <c r="M41" s="112"/>
      <c r="N41" s="41"/>
      <c r="O41" s="39">
        <f>IF(AR48&gt;AS48,2,$AG$2)</f>
        <v>1</v>
      </c>
      <c r="P41" s="40"/>
      <c r="Q41" s="41"/>
      <c r="R41" s="39">
        <f>IF(AS40&gt;AR40,2,$AG$2)</f>
        <v>1</v>
      </c>
      <c r="S41" s="40"/>
      <c r="T41" s="41"/>
      <c r="U41" s="39">
        <f>IF(AR37&gt;AS37,2,$AG$2)</f>
        <v>2</v>
      </c>
      <c r="V41" s="38"/>
      <c r="W41" s="101">
        <f>SUM(F41,I41,L41,O41,R41,U41)</f>
        <v>6</v>
      </c>
      <c r="X41" s="103">
        <f t="shared" ref="X41" si="129">IF(($AG$2=1),IF(CY40=1,CS40*10,0),0)</f>
        <v>0</v>
      </c>
      <c r="Y41" s="93" t="s">
        <v>30</v>
      </c>
      <c r="Z41" s="50"/>
      <c r="AA41" s="105">
        <f>IF(C41="","",VLOOKUP(C41,'[2]Список участников'!A:L,8,FALSE))</f>
        <v>0</v>
      </c>
      <c r="AC41" s="106">
        <f>IF(C41&gt;0,1,0)</f>
        <v>1</v>
      </c>
      <c r="AD41" s="106"/>
      <c r="AE41" s="80" t="s">
        <v>33</v>
      </c>
      <c r="AF41" s="57" t="str">
        <f>IF(C41=0," ",CONCATENATE(D37,"-",D41))</f>
        <v>АРЫСТАН-ЖАЛЫН</v>
      </c>
      <c r="AG41" s="26">
        <v>2</v>
      </c>
      <c r="AH41" s="27">
        <v>1</v>
      </c>
      <c r="AI41" s="26">
        <v>2</v>
      </c>
      <c r="AJ41" s="27">
        <v>1</v>
      </c>
      <c r="AK41" s="26">
        <v>2</v>
      </c>
      <c r="AL41" s="27">
        <v>1</v>
      </c>
      <c r="AM41" s="26"/>
      <c r="AN41" s="27"/>
      <c r="AO41" s="26"/>
      <c r="AP41" s="28"/>
      <c r="AQ41" s="17"/>
      <c r="AR41" s="18">
        <f t="shared" si="95"/>
        <v>3</v>
      </c>
      <c r="AS41" s="18">
        <f t="shared" si="96"/>
        <v>0</v>
      </c>
      <c r="AT41" s="19">
        <f t="shared" si="97"/>
        <v>1</v>
      </c>
      <c r="AU41" s="19">
        <f t="shared" si="98"/>
        <v>1</v>
      </c>
      <c r="AV41" s="19">
        <f t="shared" si="99"/>
        <v>1</v>
      </c>
      <c r="AW41" s="19">
        <f t="shared" si="100"/>
        <v>0</v>
      </c>
      <c r="AX41" s="19">
        <f t="shared" si="101"/>
        <v>0</v>
      </c>
      <c r="AY41" s="20"/>
      <c r="AZ41" s="19">
        <f t="shared" si="102"/>
        <v>0</v>
      </c>
      <c r="BA41" s="19">
        <f t="shared" si="103"/>
        <v>0</v>
      </c>
      <c r="BB41" s="19">
        <f t="shared" si="104"/>
        <v>0</v>
      </c>
      <c r="BC41" s="19">
        <f t="shared" si="105"/>
        <v>0</v>
      </c>
      <c r="BD41" s="19">
        <f t="shared" si="106"/>
        <v>0</v>
      </c>
      <c r="BE41" s="20"/>
      <c r="BF41" s="19">
        <f t="shared" si="107"/>
        <v>1</v>
      </c>
      <c r="BG41" s="19" t="str">
        <f t="shared" si="108"/>
        <v>, 1</v>
      </c>
      <c r="BH41" s="19" t="str">
        <f t="shared" si="109"/>
        <v>, 1</v>
      </c>
      <c r="BI41" s="19" t="str">
        <f t="shared" si="110"/>
        <v/>
      </c>
      <c r="BJ41" s="19" t="str">
        <f t="shared" si="111"/>
        <v/>
      </c>
      <c r="BK41" s="20"/>
      <c r="BL41" s="19">
        <f t="shared" si="112"/>
        <v>-1</v>
      </c>
      <c r="BM41" s="19" t="str">
        <f t="shared" si="113"/>
        <v>, -1</v>
      </c>
      <c r="BN41" s="19" t="str">
        <f t="shared" si="114"/>
        <v>, -1</v>
      </c>
      <c r="BO41" s="19" t="str">
        <f t="shared" si="115"/>
        <v/>
      </c>
      <c r="BP41" s="19" t="str">
        <f t="shared" si="116"/>
        <v/>
      </c>
      <c r="BQ41" s="20"/>
      <c r="BR41" s="21" t="str">
        <f t="shared" si="117"/>
        <v>1, 1, 1</v>
      </c>
      <c r="BS41" s="21" t="str">
        <f t="shared" si="118"/>
        <v>-1, -1, -1</v>
      </c>
      <c r="BT41" s="21" t="str">
        <f t="shared" si="119"/>
        <v>1, 1, 1</v>
      </c>
      <c r="BU41" s="2" t="str">
        <f t="shared" si="120"/>
        <v>0 : 3</v>
      </c>
      <c r="BV41" s="129"/>
      <c r="BX41" s="22"/>
      <c r="BY41" s="29">
        <f>((AS41+AR44)/(AR41+AS44))/10</f>
        <v>0</v>
      </c>
      <c r="BZ41" s="29">
        <f>((AS41+AR48)/(AR41+AS48))/10</f>
        <v>1.6666666666666666E-2</v>
      </c>
      <c r="CA41" s="29">
        <f>((AS41+AS40)/(AR41+AR40))/10</f>
        <v>3.3333333333333333E-2</v>
      </c>
      <c r="CB41" s="29">
        <f>((AS41+AR37)/(AR41+AS37))/10</f>
        <v>0.1</v>
      </c>
      <c r="CC41" s="29">
        <f>((AR44+AR48)/(AS44+AS48))/10</f>
        <v>1.6666666666666666E-2</v>
      </c>
      <c r="CD41" s="29">
        <f>((AR44+AS40)/(AS44+AR40))/10</f>
        <v>3.3333333333333333E-2</v>
      </c>
      <c r="CE41" s="29">
        <f>((AR44+AR37)/(AS44+AS37))/10</f>
        <v>0.1</v>
      </c>
      <c r="CF41" s="29">
        <f>((AR48+AS40)/(AS48+AR40))/10</f>
        <v>0.05</v>
      </c>
      <c r="CG41" s="29">
        <f>((AR48+AR37)/(AS48+AS37))/10</f>
        <v>0.13333333333333333</v>
      </c>
      <c r="CH41" s="29">
        <f>((AS40+AR37)/(AR40+AS37))/10</f>
        <v>0.16666666666666669</v>
      </c>
      <c r="CJ41" s="22">
        <v>6</v>
      </c>
      <c r="CK41" s="31">
        <f>IF(AR45&gt;AS45,CR46+0.1,CR46-0.1)</f>
        <v>4.9000000000000004</v>
      </c>
      <c r="CL41" s="31">
        <f>IF(AR39&gt;AS39,CR46+0.1,CR46-0.1)</f>
        <v>4.9000000000000004</v>
      </c>
      <c r="CM41" s="31">
        <f>IF(AS37&gt;AR37,CR46+0.1,CR46-0.1)</f>
        <v>4.9000000000000004</v>
      </c>
      <c r="CN41" s="31">
        <f>IF(AS43&gt;AR43,CR46+0.1,CR46-0.1)</f>
        <v>4.9000000000000004</v>
      </c>
      <c r="CO41" s="31">
        <f>IF(AS49&gt;AR49,CR46+0.1,CR46-0.1)</f>
        <v>4.9000000000000004</v>
      </c>
      <c r="CP41" s="30"/>
      <c r="CQ41" s="32"/>
      <c r="CR41" s="92"/>
      <c r="CS41" s="92"/>
      <c r="CT41" s="92"/>
      <c r="CV41" s="92"/>
      <c r="CW41" s="109"/>
      <c r="CY41" s="92"/>
      <c r="DA41" s="109"/>
      <c r="DB41" s="92"/>
    </row>
    <row r="42" spans="1:106" ht="12.6" customHeight="1" thickBot="1" x14ac:dyDescent="0.3">
      <c r="A42" s="74"/>
      <c r="B42" s="110"/>
      <c r="C42" s="111"/>
      <c r="D42" s="61" t="s">
        <v>11</v>
      </c>
      <c r="E42" s="118" t="str">
        <f>IF(AS41&gt;AR41,BT41,BU41)</f>
        <v>0 : 3</v>
      </c>
      <c r="F42" s="119"/>
      <c r="G42" s="120"/>
      <c r="H42" s="121" t="str">
        <f>IF(AR44&gt;AS44,BT44,BU44)</f>
        <v>0 : 3</v>
      </c>
      <c r="I42" s="119"/>
      <c r="J42" s="120"/>
      <c r="K42" s="113"/>
      <c r="L42" s="114"/>
      <c r="M42" s="115"/>
      <c r="N42" s="121" t="str">
        <f>IF(AR48&gt;AS48,BT48,BU48)</f>
        <v>1 : 3</v>
      </c>
      <c r="O42" s="119"/>
      <c r="P42" s="120"/>
      <c r="Q42" s="121" t="str">
        <f>IF(AS40&gt;AR40,BT40,BU40)</f>
        <v>2 : 3</v>
      </c>
      <c r="R42" s="119"/>
      <c r="S42" s="120"/>
      <c r="T42" s="121" t="str">
        <f>IF(AR37&gt;AS37,BT37,BU37)</f>
        <v>1, 1, 1</v>
      </c>
      <c r="U42" s="119"/>
      <c r="V42" s="119"/>
      <c r="W42" s="116"/>
      <c r="X42" s="117"/>
      <c r="Y42" s="110"/>
      <c r="Z42" s="50"/>
      <c r="AA42" s="105"/>
      <c r="AC42" s="106"/>
      <c r="AD42" s="106"/>
      <c r="AE42" s="80" t="str">
        <f>IF(C45=0," ","2-5")</f>
        <v>2-5</v>
      </c>
      <c r="AF42" s="57" t="str">
        <f>IF(C45=0," ",CONCATENATE(D39,"-",D45))</f>
        <v>KEZAR-DEAF</v>
      </c>
      <c r="AG42" s="26">
        <v>1</v>
      </c>
      <c r="AH42" s="27">
        <v>2</v>
      </c>
      <c r="AI42" s="26">
        <v>1</v>
      </c>
      <c r="AJ42" s="27">
        <v>2</v>
      </c>
      <c r="AK42" s="26">
        <v>2</v>
      </c>
      <c r="AL42" s="27">
        <v>1</v>
      </c>
      <c r="AM42" s="26">
        <v>1</v>
      </c>
      <c r="AN42" s="27">
        <v>2</v>
      </c>
      <c r="AO42" s="26"/>
      <c r="AP42" s="28"/>
      <c r="AQ42" s="17"/>
      <c r="AR42" s="18">
        <f t="shared" si="95"/>
        <v>1</v>
      </c>
      <c r="AS42" s="18">
        <f t="shared" si="96"/>
        <v>3</v>
      </c>
      <c r="AT42" s="19">
        <f t="shared" si="97"/>
        <v>0</v>
      </c>
      <c r="AU42" s="19">
        <f t="shared" si="98"/>
        <v>0</v>
      </c>
      <c r="AV42" s="19">
        <f t="shared" si="99"/>
        <v>1</v>
      </c>
      <c r="AW42" s="19">
        <f t="shared" si="100"/>
        <v>0</v>
      </c>
      <c r="AX42" s="19">
        <f t="shared" si="101"/>
        <v>0</v>
      </c>
      <c r="AY42" s="20"/>
      <c r="AZ42" s="19">
        <f t="shared" si="102"/>
        <v>1</v>
      </c>
      <c r="BA42" s="19">
        <f t="shared" si="103"/>
        <v>1</v>
      </c>
      <c r="BB42" s="19">
        <f t="shared" si="104"/>
        <v>0</v>
      </c>
      <c r="BC42" s="19">
        <f t="shared" si="105"/>
        <v>1</v>
      </c>
      <c r="BD42" s="19">
        <f t="shared" si="106"/>
        <v>0</v>
      </c>
      <c r="BE42" s="20"/>
      <c r="BF42" s="19">
        <f t="shared" si="107"/>
        <v>-1</v>
      </c>
      <c r="BG42" s="19" t="str">
        <f t="shared" si="108"/>
        <v>, -1</v>
      </c>
      <c r="BH42" s="19" t="str">
        <f t="shared" si="109"/>
        <v>, 1</v>
      </c>
      <c r="BI42" s="19" t="str">
        <f t="shared" si="110"/>
        <v>, -1</v>
      </c>
      <c r="BJ42" s="19" t="str">
        <f t="shared" si="111"/>
        <v/>
      </c>
      <c r="BK42" s="20"/>
      <c r="BL42" s="19">
        <f t="shared" si="112"/>
        <v>1</v>
      </c>
      <c r="BM42" s="19" t="str">
        <f t="shared" si="113"/>
        <v>, 1</v>
      </c>
      <c r="BN42" s="19" t="str">
        <f t="shared" si="114"/>
        <v>, -1</v>
      </c>
      <c r="BO42" s="19" t="str">
        <f t="shared" si="115"/>
        <v>, 1</v>
      </c>
      <c r="BP42" s="19" t="str">
        <f t="shared" si="116"/>
        <v/>
      </c>
      <c r="BQ42" s="20"/>
      <c r="BR42" s="21" t="str">
        <f t="shared" si="117"/>
        <v>-1, -1, 1, -1</v>
      </c>
      <c r="BS42" s="21" t="str">
        <f t="shared" si="118"/>
        <v>1, 1, -1, 1</v>
      </c>
      <c r="BT42" s="21" t="str">
        <f t="shared" si="119"/>
        <v>1, 1, -1, 1</v>
      </c>
      <c r="BU42" s="2" t="str">
        <f t="shared" si="120"/>
        <v>1 : 3</v>
      </c>
      <c r="BV42" s="129"/>
      <c r="BX42" s="22">
        <v>4</v>
      </c>
      <c r="BY42" s="23" t="s">
        <v>37</v>
      </c>
      <c r="BZ42" s="23" t="s">
        <v>33</v>
      </c>
      <c r="CA42" s="23" t="s">
        <v>35</v>
      </c>
      <c r="CB42" s="23" t="s">
        <v>36</v>
      </c>
      <c r="CC42" s="23" t="s">
        <v>16</v>
      </c>
      <c r="CD42" s="23" t="s">
        <v>18</v>
      </c>
      <c r="CE42" s="23" t="s">
        <v>19</v>
      </c>
      <c r="CF42" s="23" t="s">
        <v>21</v>
      </c>
      <c r="CG42" s="23" t="s">
        <v>22</v>
      </c>
      <c r="CH42" s="23" t="s">
        <v>25</v>
      </c>
      <c r="CJ42" s="32"/>
      <c r="CK42" s="24"/>
      <c r="CL42" s="24"/>
      <c r="CM42" s="24"/>
      <c r="CN42" s="24"/>
      <c r="CO42" s="24"/>
      <c r="CP42" s="24"/>
      <c r="CQ42" s="24"/>
      <c r="CR42" s="91">
        <f>W43</f>
        <v>9</v>
      </c>
      <c r="CS42" s="91">
        <f>IF(AND(CR42=CR36,CR42=CR38),BY43,(IF(AND(CR42=CR36,CR42=CR40),BZ43,(IF(AND(CR42=CR36,CR42=CR44),CA43,(IF(AND(CR42=CR36,CR42=CR46),CB43,(IF(AND(CR42=CR38,CR42=CR40),CC43,(IF(AND(CR42=CR38,CR42=CR44),CD43,(IF(AND(CR42=CR38,CR42=CR46),CE43,(IF(AND(CR42=CR40,CR42=CR44),CF43,(IF(AND(CR42=CR40,CR42=CR46),CG43,(IF(AND(CR42=CR44,CR42=CR46),CH43,999)))))))))))))))))))</f>
        <v>999</v>
      </c>
      <c r="CT42" s="91">
        <f t="shared" ref="CT42" si="130">IF(CY42=1,CR42+CS42,CS42)</f>
        <v>999</v>
      </c>
      <c r="CV42" s="91">
        <f>CR42</f>
        <v>9</v>
      </c>
      <c r="CW42" s="108">
        <f>IF(CV42=CV36,CK39,(IF(CV42=CV38,CL39,(IF(CV42=CV40,CM39,(IF(CV42=CV44,CO39,(IF(CV42=CV46,CP39,999)))))))))</f>
        <v>999</v>
      </c>
      <c r="CY42" s="91">
        <f t="shared" ref="CY42" si="131">IF(CS42&lt;&gt;999,1,0)</f>
        <v>0</v>
      </c>
      <c r="DA42" s="108">
        <f>IF(CY42=1,CT42,CW42)</f>
        <v>999</v>
      </c>
      <c r="DB42" s="91">
        <f t="shared" ref="DB42" si="132">IF(DA42&lt;&gt;999,DA42,CV42)</f>
        <v>9</v>
      </c>
    </row>
    <row r="43" spans="1:106" ht="12.6" customHeight="1" thickTop="1" x14ac:dyDescent="0.25">
      <c r="A43" s="74"/>
      <c r="B43" s="93">
        <v>4</v>
      </c>
      <c r="C43" s="95">
        <f>[1]Лист3!$A$54</f>
        <v>89</v>
      </c>
      <c r="D43" s="54" t="s">
        <v>46</v>
      </c>
      <c r="E43" s="38"/>
      <c r="F43" s="39">
        <f>IF(AR38&gt;AS38,2,$AG$2)</f>
        <v>1</v>
      </c>
      <c r="G43" s="40"/>
      <c r="H43" s="41"/>
      <c r="I43" s="39">
        <f>IF(AS35&gt;AR35,2,$AG$2)</f>
        <v>2</v>
      </c>
      <c r="J43" s="40"/>
      <c r="K43" s="41"/>
      <c r="L43" s="39">
        <f>IF(AS48&gt;AR48,2,$AG$2)</f>
        <v>2</v>
      </c>
      <c r="M43" s="40"/>
      <c r="N43" s="97"/>
      <c r="O43" s="98"/>
      <c r="P43" s="112"/>
      <c r="Q43" s="41"/>
      <c r="R43" s="39">
        <f>IF(AS46&gt;AR46,2,$AG$2)</f>
        <v>2</v>
      </c>
      <c r="S43" s="40"/>
      <c r="T43" s="41"/>
      <c r="U43" s="39">
        <f>IF(AR43&gt;AS43,2,$AG$2)</f>
        <v>2</v>
      </c>
      <c r="V43" s="38"/>
      <c r="W43" s="101">
        <f>SUM(F43,I43,L43,O43,R43,U43)</f>
        <v>9</v>
      </c>
      <c r="X43" s="103">
        <f t="shared" ref="X43" si="133">IF(($AG$2=1),IF(CY42=1,CS42*10,0),0)</f>
        <v>0</v>
      </c>
      <c r="Y43" s="93" t="s">
        <v>27</v>
      </c>
      <c r="Z43" s="50"/>
      <c r="AA43" s="105">
        <f>IF(C43="","",VLOOKUP(C43,'[2]Список участников'!A:L,8,FALSE))</f>
        <v>0</v>
      </c>
      <c r="AC43" s="106">
        <f>IF(C43&gt;0,1,0)</f>
        <v>1</v>
      </c>
      <c r="AD43" s="106"/>
      <c r="AE43" s="80" t="str">
        <f>IF(C47=0," ","4-6")</f>
        <v>4-6</v>
      </c>
      <c r="AF43" s="57" t="str">
        <f>IF(C47=0," ",CONCATENATE(D43,"-",D47))</f>
        <v>ASM-TTPRIME</v>
      </c>
      <c r="AG43" s="26">
        <v>1</v>
      </c>
      <c r="AH43" s="27">
        <v>2</v>
      </c>
      <c r="AI43" s="26">
        <v>2</v>
      </c>
      <c r="AJ43" s="27">
        <v>1</v>
      </c>
      <c r="AK43" s="26">
        <v>2</v>
      </c>
      <c r="AL43" s="27">
        <v>1</v>
      </c>
      <c r="AM43" s="26">
        <v>2</v>
      </c>
      <c r="AN43" s="27">
        <v>1</v>
      </c>
      <c r="AO43" s="26"/>
      <c r="AP43" s="28"/>
      <c r="AQ43" s="17"/>
      <c r="AR43" s="18">
        <f t="shared" si="95"/>
        <v>3</v>
      </c>
      <c r="AS43" s="18">
        <f t="shared" si="96"/>
        <v>1</v>
      </c>
      <c r="AT43" s="19">
        <f t="shared" si="97"/>
        <v>0</v>
      </c>
      <c r="AU43" s="19">
        <f t="shared" si="98"/>
        <v>1</v>
      </c>
      <c r="AV43" s="19">
        <f t="shared" si="99"/>
        <v>1</v>
      </c>
      <c r="AW43" s="19">
        <f t="shared" si="100"/>
        <v>1</v>
      </c>
      <c r="AX43" s="19">
        <f t="shared" si="101"/>
        <v>0</v>
      </c>
      <c r="AY43" s="20"/>
      <c r="AZ43" s="19">
        <f t="shared" si="102"/>
        <v>1</v>
      </c>
      <c r="BA43" s="19">
        <f t="shared" si="103"/>
        <v>0</v>
      </c>
      <c r="BB43" s="19">
        <f t="shared" si="104"/>
        <v>0</v>
      </c>
      <c r="BC43" s="19">
        <f t="shared" si="105"/>
        <v>0</v>
      </c>
      <c r="BD43" s="19">
        <f t="shared" si="106"/>
        <v>0</v>
      </c>
      <c r="BE43" s="20"/>
      <c r="BF43" s="19">
        <f t="shared" si="107"/>
        <v>-1</v>
      </c>
      <c r="BG43" s="19" t="str">
        <f t="shared" si="108"/>
        <v>, 1</v>
      </c>
      <c r="BH43" s="19" t="str">
        <f t="shared" si="109"/>
        <v>, 1</v>
      </c>
      <c r="BI43" s="19" t="str">
        <f t="shared" si="110"/>
        <v>, 1</v>
      </c>
      <c r="BJ43" s="19" t="str">
        <f t="shared" si="111"/>
        <v/>
      </c>
      <c r="BK43" s="20"/>
      <c r="BL43" s="19">
        <f t="shared" si="112"/>
        <v>1</v>
      </c>
      <c r="BM43" s="19" t="str">
        <f t="shared" si="113"/>
        <v>, -1</v>
      </c>
      <c r="BN43" s="19" t="str">
        <f t="shared" si="114"/>
        <v>, -1</v>
      </c>
      <c r="BO43" s="19" t="str">
        <f t="shared" si="115"/>
        <v>, -1</v>
      </c>
      <c r="BP43" s="19" t="str">
        <f t="shared" si="116"/>
        <v/>
      </c>
      <c r="BQ43" s="20"/>
      <c r="BR43" s="21" t="str">
        <f t="shared" si="117"/>
        <v>-1, 1, 1, 1</v>
      </c>
      <c r="BS43" s="21" t="str">
        <f t="shared" si="118"/>
        <v>1, -1, -1, -1</v>
      </c>
      <c r="BT43" s="21" t="str">
        <f t="shared" si="119"/>
        <v>-1, 1, 1, 1</v>
      </c>
      <c r="BU43" s="2" t="str">
        <f t="shared" si="120"/>
        <v>1 : 3</v>
      </c>
      <c r="BV43" s="129"/>
      <c r="BX43" s="22"/>
      <c r="BY43" s="29">
        <f>((AR38+AS35)/(AS38+AR35))/10</f>
        <v>0.125</v>
      </c>
      <c r="BZ43" s="29">
        <f>((AR38+AS48)/(AS38+AR48))/10</f>
        <v>0.125</v>
      </c>
      <c r="CA43" s="29">
        <f>((AR38+AS46)/(AS38+AR46))/10</f>
        <v>0.125</v>
      </c>
      <c r="CB43" s="29">
        <f>((AR38+AR43)/(AS38+AS43))/10</f>
        <v>0.125</v>
      </c>
      <c r="CC43" s="29">
        <f>((AS35+AS48)/(AR35+AR48))/10</f>
        <v>0.3</v>
      </c>
      <c r="CD43" s="29">
        <f>((AS35+AS46)/(AR35+AR46))/10</f>
        <v>0.3</v>
      </c>
      <c r="CE43" s="29">
        <f>((AS35+AR43)/(AR35+AS43))/10</f>
        <v>0.3</v>
      </c>
      <c r="CF43" s="29">
        <f>((AS48+AS46)/(AR48+AR46))/10</f>
        <v>0.3</v>
      </c>
      <c r="CG43" s="29">
        <f>((AS48+AR43)/(AR48+AS43))/10</f>
        <v>0.3</v>
      </c>
      <c r="CH43" s="29">
        <f>((AS46+AR43)/(AR46+AS43))/10</f>
        <v>0.3</v>
      </c>
      <c r="CJ43" s="32"/>
      <c r="CK43" s="32"/>
      <c r="CL43" s="32"/>
      <c r="CM43" s="32"/>
      <c r="CN43" s="32"/>
      <c r="CO43" s="32"/>
      <c r="CP43" s="32"/>
      <c r="CQ43" s="32"/>
      <c r="CR43" s="92"/>
      <c r="CS43" s="92"/>
      <c r="CT43" s="92"/>
      <c r="CV43" s="92"/>
      <c r="CW43" s="109"/>
      <c r="CY43" s="92"/>
      <c r="DA43" s="109"/>
      <c r="DB43" s="92"/>
    </row>
    <row r="44" spans="1:106" ht="12.6" customHeight="1" x14ac:dyDescent="0.25">
      <c r="A44" s="74"/>
      <c r="B44" s="110"/>
      <c r="C44" s="111"/>
      <c r="D44" s="60" t="s">
        <v>42</v>
      </c>
      <c r="E44" s="118" t="str">
        <f>IF(AR38&gt;AS38,BT38,BU38)</f>
        <v>2 : 3</v>
      </c>
      <c r="F44" s="119"/>
      <c r="G44" s="120"/>
      <c r="H44" s="121" t="str">
        <f>IF(AS35&gt;AR35,BT35,BU35)</f>
        <v>-1, 1, 1, 1</v>
      </c>
      <c r="I44" s="119"/>
      <c r="J44" s="120"/>
      <c r="K44" s="121" t="str">
        <f>IF(AS48&gt;AR48,BT48,BU48)</f>
        <v>-1, 1, 1, 1</v>
      </c>
      <c r="L44" s="119"/>
      <c r="M44" s="120"/>
      <c r="N44" s="113"/>
      <c r="O44" s="114"/>
      <c r="P44" s="115"/>
      <c r="Q44" s="121" t="str">
        <f>IF(AS46&gt;AR46,BT46,BU46)</f>
        <v>-1, 1, 1, 1</v>
      </c>
      <c r="R44" s="119"/>
      <c r="S44" s="120"/>
      <c r="T44" s="121" t="str">
        <f>IF(AR43&gt;AS43,BT43,BU43)</f>
        <v>-1, 1, 1, 1</v>
      </c>
      <c r="U44" s="119"/>
      <c r="V44" s="119"/>
      <c r="W44" s="116"/>
      <c r="X44" s="117"/>
      <c r="Y44" s="110"/>
      <c r="Z44" s="50"/>
      <c r="AA44" s="105"/>
      <c r="AC44" s="106"/>
      <c r="AD44" s="106"/>
      <c r="AE44" s="80" t="s">
        <v>38</v>
      </c>
      <c r="AF44" s="57" t="str">
        <f>CONCATENATE(D41,"-",D39)</f>
        <v>ЖАЛЫН-KEZAR</v>
      </c>
      <c r="AG44" s="62">
        <v>1</v>
      </c>
      <c r="AH44" s="63">
        <v>2</v>
      </c>
      <c r="AI44" s="62">
        <v>1</v>
      </c>
      <c r="AJ44" s="63">
        <v>2</v>
      </c>
      <c r="AK44" s="62">
        <v>1</v>
      </c>
      <c r="AL44" s="63">
        <v>2</v>
      </c>
      <c r="AM44" s="62"/>
      <c r="AN44" s="27"/>
      <c r="AO44" s="26"/>
      <c r="AP44" s="28"/>
      <c r="AQ44" s="17"/>
      <c r="AR44" s="18">
        <f t="shared" si="95"/>
        <v>0</v>
      </c>
      <c r="AS44" s="18">
        <f t="shared" si="96"/>
        <v>3</v>
      </c>
      <c r="AT44" s="19">
        <f t="shared" si="97"/>
        <v>0</v>
      </c>
      <c r="AU44" s="19">
        <f t="shared" si="98"/>
        <v>0</v>
      </c>
      <c r="AV44" s="19">
        <f t="shared" si="99"/>
        <v>0</v>
      </c>
      <c r="AW44" s="19">
        <f t="shared" si="100"/>
        <v>0</v>
      </c>
      <c r="AX44" s="19">
        <f t="shared" si="101"/>
        <v>0</v>
      </c>
      <c r="AY44" s="20"/>
      <c r="AZ44" s="19">
        <f t="shared" si="102"/>
        <v>1</v>
      </c>
      <c r="BA44" s="19">
        <f t="shared" si="103"/>
        <v>1</v>
      </c>
      <c r="BB44" s="19">
        <f t="shared" si="104"/>
        <v>1</v>
      </c>
      <c r="BC44" s="19">
        <f t="shared" si="105"/>
        <v>0</v>
      </c>
      <c r="BD44" s="19">
        <f t="shared" si="106"/>
        <v>0</v>
      </c>
      <c r="BE44" s="20"/>
      <c r="BF44" s="19">
        <f t="shared" si="107"/>
        <v>-1</v>
      </c>
      <c r="BG44" s="19" t="str">
        <f t="shared" si="108"/>
        <v>, -1</v>
      </c>
      <c r="BH44" s="19" t="str">
        <f t="shared" si="109"/>
        <v>, -1</v>
      </c>
      <c r="BI44" s="19" t="str">
        <f t="shared" si="110"/>
        <v/>
      </c>
      <c r="BJ44" s="19" t="str">
        <f t="shared" si="111"/>
        <v/>
      </c>
      <c r="BK44" s="20"/>
      <c r="BL44" s="19">
        <f t="shared" si="112"/>
        <v>1</v>
      </c>
      <c r="BM44" s="19" t="str">
        <f t="shared" si="113"/>
        <v>, 1</v>
      </c>
      <c r="BN44" s="19" t="str">
        <f t="shared" si="114"/>
        <v>, 1</v>
      </c>
      <c r="BO44" s="19" t="str">
        <f t="shared" si="115"/>
        <v/>
      </c>
      <c r="BP44" s="19" t="str">
        <f t="shared" si="116"/>
        <v/>
      </c>
      <c r="BQ44" s="20"/>
      <c r="BR44" s="21" t="str">
        <f t="shared" si="117"/>
        <v>-1, -1, -1</v>
      </c>
      <c r="BS44" s="21" t="str">
        <f t="shared" si="118"/>
        <v>1, 1, 1</v>
      </c>
      <c r="BT44" s="21" t="str">
        <f t="shared" si="119"/>
        <v>1, 1, 1</v>
      </c>
      <c r="BU44" s="2" t="str">
        <f t="shared" si="120"/>
        <v>0 : 3</v>
      </c>
      <c r="BV44" s="129"/>
      <c r="BX44" s="22">
        <v>5</v>
      </c>
      <c r="BY44" s="23" t="s">
        <v>37</v>
      </c>
      <c r="BZ44" s="23" t="s">
        <v>33</v>
      </c>
      <c r="CA44" s="23" t="s">
        <v>34</v>
      </c>
      <c r="CB44" s="23" t="s">
        <v>36</v>
      </c>
      <c r="CC44" s="23" t="s">
        <v>16</v>
      </c>
      <c r="CD44" s="23" t="s">
        <v>17</v>
      </c>
      <c r="CE44" s="23" t="s">
        <v>19</v>
      </c>
      <c r="CF44" s="23" t="s">
        <v>20</v>
      </c>
      <c r="CG44" s="23" t="s">
        <v>22</v>
      </c>
      <c r="CH44" s="23" t="s">
        <v>24</v>
      </c>
      <c r="CJ44" s="32"/>
      <c r="CK44" s="24"/>
      <c r="CL44" s="24"/>
      <c r="CM44" s="24"/>
      <c r="CN44" s="24"/>
      <c r="CO44" s="24"/>
      <c r="CP44" s="24"/>
      <c r="CQ44" s="24"/>
      <c r="CR44" s="91">
        <f>W45</f>
        <v>8</v>
      </c>
      <c r="CS44" s="91">
        <f>IF(AND(CR44=CR36,CR44=CR38),BY45,(IF(AND(CR44=CR36,CR44=CR40),BZ45,(IF(AND(CR44=CR36,CR44=CR42),CA45,(IF(AND(CR44=CR36,CR44=CR46),CB45,(IF(AND(CR44=CR38,CR44=CR40),CC45,(IF(AND(CR44=CR38,CR44=CR42),CD45,(IF(AND(CR44=CR38,CR44=CR46),CE45,(IF(AND(CR44=CR40,CR44=CR42),CF45,(IF(AND(CR44=CR40,CR44=CR46),CG45,(IF(AND(CR44=CR42,CR44=CR46),CH45,999)))))))))))))))))))</f>
        <v>999</v>
      </c>
      <c r="CT44" s="91">
        <f t="shared" ref="CT44" si="134">IF(CY44=1,CR44+CS44,CS44)</f>
        <v>999</v>
      </c>
      <c r="CV44" s="91">
        <f>CR44</f>
        <v>8</v>
      </c>
      <c r="CW44" s="108">
        <f>IF(CV44=CV36,CK40,(IF(CV44=CV38,CL40,(IF(CV44=CV40,CM40,(IF(CV44=CV42,CN40,(IF(CV44=CV46,CP40,999)))))))))</f>
        <v>999</v>
      </c>
      <c r="CY44" s="91">
        <f t="shared" ref="CY44" si="135">IF(CS44&lt;&gt;999,1,0)</f>
        <v>0</v>
      </c>
      <c r="DA44" s="108">
        <f>IF(CY44=1,CT44,CW44)</f>
        <v>999</v>
      </c>
      <c r="DB44" s="91">
        <f t="shared" ref="DB44" si="136">IF(DA44&lt;&gt;999,DA44,CV44)</f>
        <v>8</v>
      </c>
    </row>
    <row r="45" spans="1:106" ht="12.6" customHeight="1" x14ac:dyDescent="0.25">
      <c r="A45" s="74"/>
      <c r="B45" s="93">
        <v>5</v>
      </c>
      <c r="C45" s="95">
        <f>[1]Лист3!$A$55</f>
        <v>104</v>
      </c>
      <c r="D45" s="55" t="s">
        <v>49</v>
      </c>
      <c r="E45" s="38"/>
      <c r="F45" s="39">
        <f>IF(AS36&gt;AR36,2,$AG$2)</f>
        <v>1</v>
      </c>
      <c r="G45" s="40"/>
      <c r="H45" s="41"/>
      <c r="I45" s="39">
        <f>IF(AS42&gt;AR42,2,$AG$2)</f>
        <v>2</v>
      </c>
      <c r="J45" s="40"/>
      <c r="K45" s="41"/>
      <c r="L45" s="39">
        <f>IF(AR40&gt;AS40,2,$AG$2)</f>
        <v>2</v>
      </c>
      <c r="M45" s="40"/>
      <c r="N45" s="41"/>
      <c r="O45" s="39">
        <f>IF(AR46&gt;AS46,2,$AG$2)</f>
        <v>1</v>
      </c>
      <c r="P45" s="40"/>
      <c r="Q45" s="97"/>
      <c r="R45" s="98"/>
      <c r="S45" s="112"/>
      <c r="T45" s="41"/>
      <c r="U45" s="39">
        <f>IF(AR49&gt;AS49,2,$AG$2)</f>
        <v>2</v>
      </c>
      <c r="V45" s="38"/>
      <c r="W45" s="101">
        <f>SUM(F45,I45,L45,O45,R45,U45)</f>
        <v>8</v>
      </c>
      <c r="X45" s="103">
        <f t="shared" ref="X45" si="137">IF(($AG$2=1),IF(CY44=1,CS44*10,0),0)</f>
        <v>0</v>
      </c>
      <c r="Y45" s="93" t="s">
        <v>28</v>
      </c>
      <c r="Z45" s="50"/>
      <c r="AA45" s="105">
        <f>IF(C45="","",VLOOKUP(C45,'[2]Список участников'!A:L,8,FALSE))</f>
        <v>0</v>
      </c>
      <c r="AC45" s="106">
        <f>IF(C45&gt;0,1,0)</f>
        <v>1</v>
      </c>
      <c r="AD45" s="106"/>
      <c r="AE45" s="80" t="str">
        <f>IF(C47=0," ","6-1")</f>
        <v>6-1</v>
      </c>
      <c r="AF45" s="57" t="str">
        <f>IF(C47=0," ",CONCATENATE(D47,"-",D37))</f>
        <v>TTPRIME-АРЫСТАН</v>
      </c>
      <c r="AG45" s="26">
        <v>1</v>
      </c>
      <c r="AH45" s="27">
        <v>2</v>
      </c>
      <c r="AI45" s="26">
        <v>1</v>
      </c>
      <c r="AJ45" s="27">
        <v>2</v>
      </c>
      <c r="AK45" s="26">
        <v>1</v>
      </c>
      <c r="AL45" s="27">
        <v>2</v>
      </c>
      <c r="AM45" s="26"/>
      <c r="AN45" s="27"/>
      <c r="AO45" s="26"/>
      <c r="AP45" s="28"/>
      <c r="AQ45" s="17"/>
      <c r="AR45" s="18">
        <f t="shared" si="95"/>
        <v>0</v>
      </c>
      <c r="AS45" s="18">
        <f t="shared" si="96"/>
        <v>3</v>
      </c>
      <c r="AT45" s="19">
        <f t="shared" si="97"/>
        <v>0</v>
      </c>
      <c r="AU45" s="19">
        <f t="shared" si="98"/>
        <v>0</v>
      </c>
      <c r="AV45" s="19">
        <f t="shared" si="99"/>
        <v>0</v>
      </c>
      <c r="AW45" s="19">
        <f t="shared" si="100"/>
        <v>0</v>
      </c>
      <c r="AX45" s="19">
        <f t="shared" si="101"/>
        <v>0</v>
      </c>
      <c r="AY45" s="20"/>
      <c r="AZ45" s="19">
        <f t="shared" si="102"/>
        <v>1</v>
      </c>
      <c r="BA45" s="19">
        <f t="shared" si="103"/>
        <v>1</v>
      </c>
      <c r="BB45" s="19">
        <f t="shared" si="104"/>
        <v>1</v>
      </c>
      <c r="BC45" s="19">
        <f t="shared" si="105"/>
        <v>0</v>
      </c>
      <c r="BD45" s="19">
        <f t="shared" si="106"/>
        <v>0</v>
      </c>
      <c r="BE45" s="20"/>
      <c r="BF45" s="19">
        <f t="shared" si="107"/>
        <v>-1</v>
      </c>
      <c r="BG45" s="19" t="str">
        <f t="shared" si="108"/>
        <v>, -1</v>
      </c>
      <c r="BH45" s="19" t="str">
        <f t="shared" si="109"/>
        <v>, -1</v>
      </c>
      <c r="BI45" s="19" t="str">
        <f t="shared" si="110"/>
        <v/>
      </c>
      <c r="BJ45" s="19" t="str">
        <f t="shared" si="111"/>
        <v/>
      </c>
      <c r="BK45" s="20"/>
      <c r="BL45" s="19">
        <f t="shared" si="112"/>
        <v>1</v>
      </c>
      <c r="BM45" s="19" t="str">
        <f t="shared" si="113"/>
        <v>, 1</v>
      </c>
      <c r="BN45" s="19" t="str">
        <f t="shared" si="114"/>
        <v>, 1</v>
      </c>
      <c r="BO45" s="19" t="str">
        <f t="shared" si="115"/>
        <v/>
      </c>
      <c r="BP45" s="19" t="str">
        <f t="shared" si="116"/>
        <v/>
      </c>
      <c r="BQ45" s="20"/>
      <c r="BR45" s="21" t="str">
        <f t="shared" si="117"/>
        <v>-1, -1, -1</v>
      </c>
      <c r="BS45" s="21" t="str">
        <f t="shared" si="118"/>
        <v>1, 1, 1</v>
      </c>
      <c r="BT45" s="21" t="str">
        <f t="shared" si="119"/>
        <v>1, 1, 1</v>
      </c>
      <c r="BU45" s="2" t="str">
        <f t="shared" si="120"/>
        <v>0 : 3</v>
      </c>
      <c r="BV45" s="129"/>
      <c r="BX45" s="22"/>
      <c r="BY45" s="29">
        <f>((AS36+AS42)/(AR36+AR42))/10</f>
        <v>0.1</v>
      </c>
      <c r="BZ45" s="29">
        <f>((AS36+AR40)/(AR36+AS40))/10</f>
        <v>0.08</v>
      </c>
      <c r="CA45" s="29">
        <f>((AS36+AR46)/(AR36+AS46))/10</f>
        <v>3.3333333333333333E-2</v>
      </c>
      <c r="CB45" s="29">
        <f>((AS36+AR49)/(AR36+AS49))/10</f>
        <v>0.13333333333333333</v>
      </c>
      <c r="CC45" s="29">
        <f>((AS42+AR40)/(AR42+AS40))/10</f>
        <v>0.2</v>
      </c>
      <c r="CD45" s="29">
        <f>((AS42+AR46)/(AR42+AS46))/10</f>
        <v>0.1</v>
      </c>
      <c r="CE45" s="29">
        <f>((AS42+AR49)/(AR42+AS49))/10</f>
        <v>0.6</v>
      </c>
      <c r="CF45" s="29">
        <f>((AR40+AR46)/(AS40+AS46))/10</f>
        <v>0.08</v>
      </c>
      <c r="CG45" s="29">
        <f>((AR40+AR49)/(AS40+AS49))/10</f>
        <v>0.3</v>
      </c>
      <c r="CH45" s="29">
        <f>((AR46+AR49)/(AS46+AS49))/10</f>
        <v>0.13333333333333333</v>
      </c>
      <c r="CJ45" s="32"/>
      <c r="CK45" s="32"/>
      <c r="CL45" s="32"/>
      <c r="CM45" s="32"/>
      <c r="CN45" s="32"/>
      <c r="CO45" s="32"/>
      <c r="CP45" s="32"/>
      <c r="CQ45" s="32"/>
      <c r="CR45" s="92"/>
      <c r="CS45" s="92"/>
      <c r="CT45" s="92"/>
      <c r="CV45" s="92"/>
      <c r="CW45" s="109"/>
      <c r="CY45" s="92"/>
      <c r="DA45" s="109"/>
      <c r="DB45" s="92"/>
    </row>
    <row r="46" spans="1:106" ht="12.6" customHeight="1" x14ac:dyDescent="0.25">
      <c r="A46" s="74"/>
      <c r="B46" s="110"/>
      <c r="C46" s="111"/>
      <c r="D46" s="60" t="s">
        <v>40</v>
      </c>
      <c r="E46" s="118" t="str">
        <f>IF(AS36&gt;AR36,BT36,BU36)</f>
        <v>1 : 3</v>
      </c>
      <c r="F46" s="119"/>
      <c r="G46" s="120"/>
      <c r="H46" s="121" t="str">
        <f>IF(AS42&gt;AR42,BT42,BU42)</f>
        <v>1, 1, -1, 1</v>
      </c>
      <c r="I46" s="119"/>
      <c r="J46" s="120"/>
      <c r="K46" s="121" t="str">
        <f>IF(AR40&gt;AS40,BT40,BU40)</f>
        <v>1, 1, -1, -1, 1</v>
      </c>
      <c r="L46" s="119"/>
      <c r="M46" s="120"/>
      <c r="N46" s="121" t="str">
        <f>IF(AR46&gt;AS46,BT46,BU46)</f>
        <v>1 : 3</v>
      </c>
      <c r="O46" s="119"/>
      <c r="P46" s="120"/>
      <c r="Q46" s="113"/>
      <c r="R46" s="114"/>
      <c r="S46" s="115"/>
      <c r="T46" s="121" t="str">
        <f>IF(AR49&gt;AS49,BT49,BU49)</f>
        <v>1, 1, 1</v>
      </c>
      <c r="U46" s="119"/>
      <c r="V46" s="119"/>
      <c r="W46" s="116"/>
      <c r="X46" s="117"/>
      <c r="Y46" s="110"/>
      <c r="Z46" s="50"/>
      <c r="AA46" s="105"/>
      <c r="AC46" s="106"/>
      <c r="AD46" s="106"/>
      <c r="AE46" s="80" t="str">
        <f>IF(C45=0," ","5-4")</f>
        <v>5-4</v>
      </c>
      <c r="AF46" s="57" t="str">
        <f>IF(C45=0," ",CONCATENATE(D45,"-",D43))</f>
        <v>DEAF-ASM</v>
      </c>
      <c r="AG46" s="26">
        <v>2</v>
      </c>
      <c r="AH46" s="27">
        <v>1</v>
      </c>
      <c r="AI46" s="26">
        <v>1</v>
      </c>
      <c r="AJ46" s="27">
        <v>2</v>
      </c>
      <c r="AK46" s="26">
        <v>1</v>
      </c>
      <c r="AL46" s="27">
        <v>2</v>
      </c>
      <c r="AM46" s="26">
        <v>1</v>
      </c>
      <c r="AN46" s="27">
        <v>2</v>
      </c>
      <c r="AO46" s="26"/>
      <c r="AP46" s="28"/>
      <c r="AQ46" s="17"/>
      <c r="AR46" s="18">
        <f t="shared" si="95"/>
        <v>1</v>
      </c>
      <c r="AS46" s="18">
        <f t="shared" si="96"/>
        <v>3</v>
      </c>
      <c r="AT46" s="19">
        <f t="shared" si="97"/>
        <v>1</v>
      </c>
      <c r="AU46" s="19">
        <f t="shared" si="98"/>
        <v>0</v>
      </c>
      <c r="AV46" s="19">
        <f t="shared" si="99"/>
        <v>0</v>
      </c>
      <c r="AW46" s="19">
        <f t="shared" si="100"/>
        <v>0</v>
      </c>
      <c r="AX46" s="19">
        <f t="shared" si="101"/>
        <v>0</v>
      </c>
      <c r="AY46" s="20"/>
      <c r="AZ46" s="19">
        <f t="shared" si="102"/>
        <v>0</v>
      </c>
      <c r="BA46" s="19">
        <f t="shared" si="103"/>
        <v>1</v>
      </c>
      <c r="BB46" s="19">
        <f t="shared" si="104"/>
        <v>1</v>
      </c>
      <c r="BC46" s="19">
        <f t="shared" si="105"/>
        <v>1</v>
      </c>
      <c r="BD46" s="19">
        <f t="shared" si="106"/>
        <v>0</v>
      </c>
      <c r="BE46" s="20"/>
      <c r="BF46" s="19">
        <f t="shared" si="107"/>
        <v>1</v>
      </c>
      <c r="BG46" s="19" t="str">
        <f t="shared" si="108"/>
        <v>, -1</v>
      </c>
      <c r="BH46" s="19" t="str">
        <f t="shared" si="109"/>
        <v>, -1</v>
      </c>
      <c r="BI46" s="19" t="str">
        <f t="shared" si="110"/>
        <v>, -1</v>
      </c>
      <c r="BJ46" s="19" t="str">
        <f t="shared" si="111"/>
        <v/>
      </c>
      <c r="BK46" s="20"/>
      <c r="BL46" s="19">
        <f t="shared" si="112"/>
        <v>-1</v>
      </c>
      <c r="BM46" s="19" t="str">
        <f t="shared" si="113"/>
        <v>, 1</v>
      </c>
      <c r="BN46" s="19" t="str">
        <f t="shared" si="114"/>
        <v>, 1</v>
      </c>
      <c r="BO46" s="19" t="str">
        <f t="shared" si="115"/>
        <v>, 1</v>
      </c>
      <c r="BP46" s="19" t="str">
        <f t="shared" si="116"/>
        <v/>
      </c>
      <c r="BQ46" s="20"/>
      <c r="BR46" s="21" t="str">
        <f t="shared" si="117"/>
        <v>1, -1, -1, -1</v>
      </c>
      <c r="BS46" s="21" t="str">
        <f t="shared" si="118"/>
        <v>-1, 1, 1, 1</v>
      </c>
      <c r="BT46" s="21" t="str">
        <f t="shared" si="119"/>
        <v>-1, 1, 1, 1</v>
      </c>
      <c r="BU46" s="2" t="str">
        <f t="shared" si="120"/>
        <v>1 : 3</v>
      </c>
      <c r="BV46" s="129"/>
      <c r="BX46" s="22">
        <v>6</v>
      </c>
      <c r="BY46" s="23" t="s">
        <v>37</v>
      </c>
      <c r="BZ46" s="23" t="s">
        <v>33</v>
      </c>
      <c r="CA46" s="23" t="s">
        <v>34</v>
      </c>
      <c r="CB46" s="23" t="s">
        <v>35</v>
      </c>
      <c r="CC46" s="23" t="s">
        <v>16</v>
      </c>
      <c r="CD46" s="23" t="s">
        <v>17</v>
      </c>
      <c r="CE46" s="23" t="s">
        <v>18</v>
      </c>
      <c r="CF46" s="23" t="s">
        <v>20</v>
      </c>
      <c r="CG46" s="23" t="s">
        <v>21</v>
      </c>
      <c r="CH46" s="23" t="s">
        <v>23</v>
      </c>
      <c r="CJ46" s="32"/>
      <c r="CK46" s="24"/>
      <c r="CL46" s="24"/>
      <c r="CM46" s="24"/>
      <c r="CN46" s="24"/>
      <c r="CO46" s="24"/>
      <c r="CP46" s="24"/>
      <c r="CQ46" s="24"/>
      <c r="CR46" s="91">
        <f>W47</f>
        <v>5</v>
      </c>
      <c r="CS46" s="91">
        <f>IF(AND(CR46=CR36,CR46=CR38),BY47,(IF(AND(CR46=CR36,CR46=CR40),BZ47,(IF(AND(CR46=CR36,CR46=CR42),CA47,(IF(AND(CR46=CR36,CR46=CR44),CB47,(IF(AND(CR46=CR38,CR46=CR40),CC47,(IF(AND(CR46=CR38,CR46=CR42),CD47,(IF(AND(CR46=CR38,CR46=CR44),CE47,(IF(AND(CR46=CR40,CR46=CR42),CF47,(IF(AND(CR46=CR40,CR46=CR44),CG47,(IF(AND(CR46=CR42,CR46=CR44),CH47,999)))))))))))))))))))</f>
        <v>999</v>
      </c>
      <c r="CT46" s="91">
        <f t="shared" ref="CT46" si="138">IF(CY46=1,CR46+CS46,CS46)</f>
        <v>999</v>
      </c>
      <c r="CV46" s="91">
        <f>CR46</f>
        <v>5</v>
      </c>
      <c r="CW46" s="108">
        <f>IF(CV46=CV36,CK41,(IF(CV46=CV38,CL41,(IF(CV46=CV40,CM41,(IF(CV46=CV42,CN41,(IF(CV46=CV44,CO41,999)))))))))</f>
        <v>999</v>
      </c>
      <c r="CY46" s="91">
        <f t="shared" ref="CY46" si="139">IF(CS46&lt;&gt;999,1,0)</f>
        <v>0</v>
      </c>
      <c r="DA46" s="108">
        <f t="shared" ref="DA46" si="140">IF(CY46=11,CT46,CW46)</f>
        <v>999</v>
      </c>
      <c r="DB46" s="91">
        <f t="shared" ref="DB46" si="141">IF(DA46&lt;&gt;999,DA46,CV46)</f>
        <v>5</v>
      </c>
    </row>
    <row r="47" spans="1:106" ht="12.6" customHeight="1" x14ac:dyDescent="0.25">
      <c r="A47" s="74"/>
      <c r="B47" s="93" t="s">
        <v>31</v>
      </c>
      <c r="C47" s="95">
        <f>[1]Лист3!$A$56</f>
        <v>137</v>
      </c>
      <c r="D47" s="54" t="s">
        <v>48</v>
      </c>
      <c r="E47" s="38"/>
      <c r="F47" s="39">
        <f>IF(AR45&gt;AS45,2,$AG$2)</f>
        <v>1</v>
      </c>
      <c r="G47" s="40"/>
      <c r="H47" s="41"/>
      <c r="I47" s="39">
        <f>IF(AR39&gt;AS39,2,$AG$2)</f>
        <v>1</v>
      </c>
      <c r="J47" s="40"/>
      <c r="K47" s="41"/>
      <c r="L47" s="39">
        <f>IF(AS37&gt;AR37,2,$AG$2)</f>
        <v>1</v>
      </c>
      <c r="M47" s="40"/>
      <c r="N47" s="41"/>
      <c r="O47" s="39">
        <f>IF(AS43&gt;AR43,2,$AG$2)</f>
        <v>1</v>
      </c>
      <c r="P47" s="40"/>
      <c r="Q47" s="41"/>
      <c r="R47" s="39">
        <f>IF(AS49&gt;AR49,2,$AG$2)</f>
        <v>1</v>
      </c>
      <c r="S47" s="40"/>
      <c r="T47" s="97"/>
      <c r="U47" s="98"/>
      <c r="V47" s="98"/>
      <c r="W47" s="101">
        <f>SUM(F47,I47,L47,O47,R47,U47)</f>
        <v>5</v>
      </c>
      <c r="X47" s="103">
        <f t="shared" ref="X47" si="142">IF(($AG$2=1),IF(CY46=1,CS46*10,0),0)</f>
        <v>0</v>
      </c>
      <c r="Y47" s="93" t="s">
        <v>31</v>
      </c>
      <c r="Z47" s="50"/>
      <c r="AA47" s="105">
        <f>IF(C47="","",VLOOKUP(C47,'[2]Список участников'!A:L,8,FALSE))</f>
        <v>0</v>
      </c>
      <c r="AC47" s="106">
        <f>IF(C47&gt;0,1,0)</f>
        <v>1</v>
      </c>
      <c r="AD47" s="106"/>
      <c r="AE47" s="80" t="s">
        <v>37</v>
      </c>
      <c r="AF47" s="57" t="str">
        <f>CONCATENATE(D37,"-",D39)</f>
        <v>АРЫСТАН-KEZAR</v>
      </c>
      <c r="AG47" s="26">
        <v>2</v>
      </c>
      <c r="AH47" s="27">
        <v>1</v>
      </c>
      <c r="AI47" s="26">
        <v>1</v>
      </c>
      <c r="AJ47" s="27">
        <v>2</v>
      </c>
      <c r="AK47" s="26">
        <v>2</v>
      </c>
      <c r="AL47" s="27">
        <v>1</v>
      </c>
      <c r="AM47" s="26">
        <v>1</v>
      </c>
      <c r="AN47" s="27">
        <v>2</v>
      </c>
      <c r="AO47" s="26">
        <v>2</v>
      </c>
      <c r="AP47" s="28">
        <v>1</v>
      </c>
      <c r="AQ47" s="17"/>
      <c r="AR47" s="18">
        <f t="shared" si="95"/>
        <v>3</v>
      </c>
      <c r="AS47" s="18">
        <f t="shared" si="96"/>
        <v>2</v>
      </c>
      <c r="AT47" s="19">
        <f t="shared" si="97"/>
        <v>1</v>
      </c>
      <c r="AU47" s="19">
        <f t="shared" si="98"/>
        <v>0</v>
      </c>
      <c r="AV47" s="19">
        <f t="shared" si="99"/>
        <v>1</v>
      </c>
      <c r="AW47" s="19">
        <f t="shared" si="100"/>
        <v>0</v>
      </c>
      <c r="AX47" s="19">
        <f t="shared" si="101"/>
        <v>1</v>
      </c>
      <c r="AY47" s="20"/>
      <c r="AZ47" s="19">
        <f t="shared" si="102"/>
        <v>0</v>
      </c>
      <c r="BA47" s="19">
        <f t="shared" si="103"/>
        <v>1</v>
      </c>
      <c r="BB47" s="19">
        <f t="shared" si="104"/>
        <v>0</v>
      </c>
      <c r="BC47" s="19">
        <f t="shared" si="105"/>
        <v>1</v>
      </c>
      <c r="BD47" s="19">
        <f t="shared" si="106"/>
        <v>0</v>
      </c>
      <c r="BE47" s="20"/>
      <c r="BF47" s="19">
        <f t="shared" si="107"/>
        <v>1</v>
      </c>
      <c r="BG47" s="19" t="str">
        <f t="shared" si="108"/>
        <v>, -1</v>
      </c>
      <c r="BH47" s="19" t="str">
        <f t="shared" si="109"/>
        <v>, 1</v>
      </c>
      <c r="BI47" s="19" t="str">
        <f t="shared" si="110"/>
        <v>, -1</v>
      </c>
      <c r="BJ47" s="19" t="str">
        <f t="shared" si="111"/>
        <v>, 1</v>
      </c>
      <c r="BK47" s="20"/>
      <c r="BL47" s="19">
        <f t="shared" si="112"/>
        <v>-1</v>
      </c>
      <c r="BM47" s="19" t="str">
        <f t="shared" si="113"/>
        <v>, 1</v>
      </c>
      <c r="BN47" s="19" t="str">
        <f t="shared" si="114"/>
        <v>, -1</v>
      </c>
      <c r="BO47" s="19" t="str">
        <f t="shared" si="115"/>
        <v>, 1</v>
      </c>
      <c r="BP47" s="19" t="str">
        <f t="shared" si="116"/>
        <v>, -1</v>
      </c>
      <c r="BQ47" s="20"/>
      <c r="BR47" s="21" t="str">
        <f t="shared" si="117"/>
        <v>1, -1, 1, -1, 1</v>
      </c>
      <c r="BS47" s="21" t="str">
        <f t="shared" si="118"/>
        <v>-1, 1, -1, 1, -1</v>
      </c>
      <c r="BT47" s="21" t="str">
        <f t="shared" si="119"/>
        <v>1, -1, 1, -1, 1</v>
      </c>
      <c r="BU47" s="2" t="str">
        <f t="shared" si="120"/>
        <v>2 : 3</v>
      </c>
      <c r="BV47" s="129"/>
      <c r="BX47" s="22"/>
      <c r="BY47" s="29">
        <f>((AR45+AR39)/(AS45+AS39))/10</f>
        <v>0</v>
      </c>
      <c r="BZ47" s="29">
        <f>((AR45+AS37)/(AS45+AR37))/10</f>
        <v>0</v>
      </c>
      <c r="CA47" s="29">
        <f>((AR45+AS43)/(AS45+AR43))/10</f>
        <v>1.6666666666666666E-2</v>
      </c>
      <c r="CB47" s="29">
        <f>((AR45+AS49)/(AS45+AR49))/10</f>
        <v>0</v>
      </c>
      <c r="CC47" s="29">
        <f>((AR39+AS37)/(AS39+AR37))/10</f>
        <v>0</v>
      </c>
      <c r="CD47" s="29">
        <f>((AR39+AS43)/(AS39+AR43))/10</f>
        <v>1.6666666666666666E-2</v>
      </c>
      <c r="CE47" s="29">
        <f>((AR39+AS49)/(AS39+AR49))/10</f>
        <v>0</v>
      </c>
      <c r="CF47" s="29">
        <f>((AS37+AS43)/(AR37+AR43))/10</f>
        <v>1.6666666666666666E-2</v>
      </c>
      <c r="CG47" s="29">
        <f>((AS37+AS49)/(AR37+AR49))/10</f>
        <v>0</v>
      </c>
      <c r="CH47" s="29">
        <f>((AS43+AS49)/(AR43+AR49))/10</f>
        <v>1.6666666666666666E-2</v>
      </c>
      <c r="CJ47" s="32"/>
      <c r="CK47" s="32"/>
      <c r="CL47" s="32"/>
      <c r="CM47" s="32"/>
      <c r="CN47" s="32"/>
      <c r="CO47" s="32"/>
      <c r="CP47" s="32"/>
      <c r="CQ47" s="32"/>
      <c r="CR47" s="92"/>
      <c r="CS47" s="92"/>
      <c r="CT47" s="92"/>
      <c r="CV47" s="92"/>
      <c r="CW47" s="109"/>
      <c r="CY47" s="92"/>
      <c r="DA47" s="109"/>
      <c r="DB47" s="92"/>
    </row>
    <row r="48" spans="1:106" ht="12.6" customHeight="1" thickBot="1" x14ac:dyDescent="0.3">
      <c r="A48" s="74"/>
      <c r="B48" s="94"/>
      <c r="C48" s="96"/>
      <c r="D48" s="60" t="s">
        <v>41</v>
      </c>
      <c r="E48" s="107" t="str">
        <f>IF(AR45&gt;AS45,BT45,BU45)</f>
        <v>0 : 3</v>
      </c>
      <c r="F48" s="89"/>
      <c r="G48" s="90"/>
      <c r="H48" s="88" t="str">
        <f>IF(AR39&gt;AS39,BT39,BU39)</f>
        <v>0 : 3</v>
      </c>
      <c r="I48" s="89"/>
      <c r="J48" s="90"/>
      <c r="K48" s="88" t="str">
        <f>IF(AS37&gt;AR37,BT37,BU37)</f>
        <v>0 : 3</v>
      </c>
      <c r="L48" s="89"/>
      <c r="M48" s="90"/>
      <c r="N48" s="88" t="str">
        <f>IF(AS43&gt;AR43,BT43,BU43)</f>
        <v>1 : 3</v>
      </c>
      <c r="O48" s="89"/>
      <c r="P48" s="90"/>
      <c r="Q48" s="88" t="str">
        <f>IF(AS49&gt;AR49,BT49,BU49)</f>
        <v>0 : 3</v>
      </c>
      <c r="R48" s="89"/>
      <c r="S48" s="90"/>
      <c r="T48" s="99"/>
      <c r="U48" s="100"/>
      <c r="V48" s="100"/>
      <c r="W48" s="102"/>
      <c r="X48" s="104"/>
      <c r="Y48" s="94"/>
      <c r="Z48" s="50"/>
      <c r="AA48" s="105"/>
      <c r="AC48" s="106"/>
      <c r="AD48" s="106"/>
      <c r="AE48" s="80" t="str">
        <f>IF(C43=0," ","3-4")</f>
        <v>3-4</v>
      </c>
      <c r="AF48" s="57" t="str">
        <f>IF(C43=0," ",CONCATENATE(D41,"-",D43))</f>
        <v>ЖАЛЫН-ASM</v>
      </c>
      <c r="AG48" s="26">
        <v>2</v>
      </c>
      <c r="AH48" s="27">
        <v>1</v>
      </c>
      <c r="AI48" s="26">
        <v>1</v>
      </c>
      <c r="AJ48" s="27">
        <v>2</v>
      </c>
      <c r="AK48" s="26">
        <v>1</v>
      </c>
      <c r="AL48" s="27">
        <v>2</v>
      </c>
      <c r="AM48" s="26">
        <v>1</v>
      </c>
      <c r="AN48" s="27">
        <v>2</v>
      </c>
      <c r="AO48" s="26"/>
      <c r="AP48" s="28"/>
      <c r="AQ48" s="17"/>
      <c r="AR48" s="18">
        <f t="shared" si="95"/>
        <v>1</v>
      </c>
      <c r="AS48" s="18">
        <f t="shared" si="96"/>
        <v>3</v>
      </c>
      <c r="AT48" s="19">
        <f t="shared" si="97"/>
        <v>1</v>
      </c>
      <c r="AU48" s="19">
        <f t="shared" si="98"/>
        <v>0</v>
      </c>
      <c r="AV48" s="19">
        <f t="shared" si="99"/>
        <v>0</v>
      </c>
      <c r="AW48" s="19">
        <f t="shared" si="100"/>
        <v>0</v>
      </c>
      <c r="AX48" s="19">
        <f t="shared" si="101"/>
        <v>0</v>
      </c>
      <c r="AY48" s="20"/>
      <c r="AZ48" s="19">
        <f t="shared" si="102"/>
        <v>0</v>
      </c>
      <c r="BA48" s="19">
        <f t="shared" si="103"/>
        <v>1</v>
      </c>
      <c r="BB48" s="19">
        <f t="shared" si="104"/>
        <v>1</v>
      </c>
      <c r="BC48" s="19">
        <f t="shared" si="105"/>
        <v>1</v>
      </c>
      <c r="BD48" s="19">
        <f t="shared" si="106"/>
        <v>0</v>
      </c>
      <c r="BE48" s="20"/>
      <c r="BF48" s="19">
        <f t="shared" si="107"/>
        <v>1</v>
      </c>
      <c r="BG48" s="19" t="str">
        <f t="shared" si="108"/>
        <v>, -1</v>
      </c>
      <c r="BH48" s="19" t="str">
        <f t="shared" si="109"/>
        <v>, -1</v>
      </c>
      <c r="BI48" s="19" t="str">
        <f t="shared" si="110"/>
        <v>, -1</v>
      </c>
      <c r="BJ48" s="19" t="str">
        <f t="shared" si="111"/>
        <v/>
      </c>
      <c r="BK48" s="20"/>
      <c r="BL48" s="19">
        <f t="shared" si="112"/>
        <v>-1</v>
      </c>
      <c r="BM48" s="19" t="str">
        <f t="shared" si="113"/>
        <v>, 1</v>
      </c>
      <c r="BN48" s="19" t="str">
        <f t="shared" si="114"/>
        <v>, 1</v>
      </c>
      <c r="BO48" s="19" t="str">
        <f t="shared" si="115"/>
        <v>, 1</v>
      </c>
      <c r="BP48" s="19" t="str">
        <f t="shared" si="116"/>
        <v/>
      </c>
      <c r="BQ48" s="20"/>
      <c r="BR48" s="21" t="str">
        <f t="shared" si="117"/>
        <v>1, -1, -1, -1</v>
      </c>
      <c r="BS48" s="21" t="str">
        <f t="shared" si="118"/>
        <v>-1, 1, 1, 1</v>
      </c>
      <c r="BT48" s="21" t="str">
        <f t="shared" si="119"/>
        <v>-1, 1, 1, 1</v>
      </c>
      <c r="BU48" s="2" t="str">
        <f t="shared" si="120"/>
        <v>1 : 3</v>
      </c>
      <c r="BV48" s="129"/>
    </row>
    <row r="49" spans="1:106" ht="12.6" customHeight="1" thickTop="1" thickBot="1" x14ac:dyDescent="0.3">
      <c r="A49" s="74"/>
      <c r="B49" s="42"/>
      <c r="C49" s="43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14"/>
      <c r="Z49" s="44"/>
      <c r="AE49" s="81" t="str">
        <f>IF(C47=0," ","5-6")</f>
        <v>5-6</v>
      </c>
      <c r="AF49" s="58" t="str">
        <f>IF(C47=0," ",CONCATENATE(D45,"-",D47))</f>
        <v>DEAF-TTPRIME</v>
      </c>
      <c r="AG49" s="45">
        <v>2</v>
      </c>
      <c r="AH49" s="46">
        <v>1</v>
      </c>
      <c r="AI49" s="45">
        <v>2</v>
      </c>
      <c r="AJ49" s="46">
        <v>1</v>
      </c>
      <c r="AK49" s="45">
        <v>2</v>
      </c>
      <c r="AL49" s="46">
        <v>1</v>
      </c>
      <c r="AM49" s="45"/>
      <c r="AN49" s="46"/>
      <c r="AO49" s="45"/>
      <c r="AP49" s="47"/>
      <c r="AQ49" s="17"/>
      <c r="AR49" s="18">
        <f t="shared" si="95"/>
        <v>3</v>
      </c>
      <c r="AS49" s="18">
        <f t="shared" si="96"/>
        <v>0</v>
      </c>
      <c r="AT49" s="19">
        <f t="shared" si="97"/>
        <v>1</v>
      </c>
      <c r="AU49" s="19">
        <f t="shared" si="98"/>
        <v>1</v>
      </c>
      <c r="AV49" s="19">
        <f t="shared" si="99"/>
        <v>1</v>
      </c>
      <c r="AW49" s="19">
        <f t="shared" si="100"/>
        <v>0</v>
      </c>
      <c r="AX49" s="19">
        <f t="shared" si="101"/>
        <v>0</v>
      </c>
      <c r="AY49" s="20"/>
      <c r="AZ49" s="19">
        <f t="shared" si="102"/>
        <v>0</v>
      </c>
      <c r="BA49" s="19">
        <f t="shared" si="103"/>
        <v>0</v>
      </c>
      <c r="BB49" s="19">
        <f t="shared" si="104"/>
        <v>0</v>
      </c>
      <c r="BC49" s="19">
        <f t="shared" si="105"/>
        <v>0</v>
      </c>
      <c r="BD49" s="19">
        <f t="shared" si="106"/>
        <v>0</v>
      </c>
      <c r="BE49" s="20"/>
      <c r="BF49" s="19">
        <f t="shared" si="107"/>
        <v>1</v>
      </c>
      <c r="BG49" s="19" t="str">
        <f t="shared" si="108"/>
        <v>, 1</v>
      </c>
      <c r="BH49" s="19" t="str">
        <f t="shared" si="109"/>
        <v>, 1</v>
      </c>
      <c r="BI49" s="19" t="str">
        <f t="shared" si="110"/>
        <v/>
      </c>
      <c r="BJ49" s="19" t="str">
        <f t="shared" si="111"/>
        <v/>
      </c>
      <c r="BK49" s="20"/>
      <c r="BL49" s="19">
        <f t="shared" si="112"/>
        <v>-1</v>
      </c>
      <c r="BM49" s="19" t="str">
        <f t="shared" si="113"/>
        <v>, -1</v>
      </c>
      <c r="BN49" s="19" t="str">
        <f t="shared" si="114"/>
        <v>, -1</v>
      </c>
      <c r="BO49" s="19" t="str">
        <f t="shared" si="115"/>
        <v/>
      </c>
      <c r="BP49" s="19" t="str">
        <f t="shared" si="116"/>
        <v/>
      </c>
      <c r="BQ49" s="20"/>
      <c r="BR49" s="21" t="str">
        <f t="shared" si="117"/>
        <v>1, 1, 1</v>
      </c>
      <c r="BS49" s="21" t="str">
        <f t="shared" si="118"/>
        <v>-1, -1, -1</v>
      </c>
      <c r="BT49" s="21" t="str">
        <f t="shared" si="119"/>
        <v>1, 1, 1</v>
      </c>
      <c r="BU49" s="2" t="str">
        <f t="shared" si="120"/>
        <v>0 : 3</v>
      </c>
      <c r="BV49" s="130"/>
    </row>
    <row r="50" spans="1:106" ht="12.6" customHeight="1" thickBot="1" x14ac:dyDescent="0.3">
      <c r="A50" s="74"/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5" t="s">
        <v>52</v>
      </c>
      <c r="X50" s="14"/>
      <c r="Y50" s="14"/>
      <c r="Z50" s="16"/>
      <c r="AE50" s="78" t="str">
        <f>IF(C58=0," ","2-4")</f>
        <v>2-4</v>
      </c>
      <c r="AF50" s="79" t="str">
        <f>IF(C58=0," ",CONCATENATE(D54,"-",D58))</f>
        <v>AURORA-ОСДЮСШОР-3</v>
      </c>
      <c r="AG50" s="62">
        <v>1</v>
      </c>
      <c r="AH50" s="63">
        <v>2</v>
      </c>
      <c r="AI50" s="62">
        <v>2</v>
      </c>
      <c r="AJ50" s="63">
        <v>1</v>
      </c>
      <c r="AK50" s="62">
        <v>2</v>
      </c>
      <c r="AL50" s="63">
        <v>1</v>
      </c>
      <c r="AM50" s="62">
        <v>1</v>
      </c>
      <c r="AN50" s="63">
        <v>2</v>
      </c>
      <c r="AO50" s="62">
        <v>2</v>
      </c>
      <c r="AP50" s="64">
        <v>1</v>
      </c>
      <c r="AQ50" s="65"/>
      <c r="AR50" s="66">
        <f>IF(AG50+AH50&lt;&gt;0,SUM(AT50:AX50),"")</f>
        <v>3</v>
      </c>
      <c r="AS50" s="66">
        <f>IF(AG50+AH50&lt;&gt;0,SUM(AZ50:BD50),"")</f>
        <v>2</v>
      </c>
      <c r="AT50" s="67">
        <f>IF(AG50&gt;AH50,1,0)</f>
        <v>0</v>
      </c>
      <c r="AU50" s="67">
        <f>IF(AI50&gt;AJ50,1,0)</f>
        <v>1</v>
      </c>
      <c r="AV50" s="67">
        <f>IF(AK50&gt;AL50,1,0)</f>
        <v>1</v>
      </c>
      <c r="AW50" s="67">
        <f>IF(AM50&gt;AN50,1,0)</f>
        <v>0</v>
      </c>
      <c r="AX50" s="67">
        <f>IF(AO50&gt;AP50,1,0)</f>
        <v>1</v>
      </c>
      <c r="AY50" s="68"/>
      <c r="AZ50" s="67">
        <f>IF(AH50&gt;AG50,1,0)</f>
        <v>1</v>
      </c>
      <c r="BA50" s="67">
        <f>IF(AJ50&gt;AI50,1,0)</f>
        <v>0</v>
      </c>
      <c r="BB50" s="67">
        <f>IF(AL50&gt;AK50,1,0)</f>
        <v>0</v>
      </c>
      <c r="BC50" s="67">
        <f>IF(AN50&gt;AM50,1,0)</f>
        <v>1</v>
      </c>
      <c r="BD50" s="67">
        <f>IF(AP50&gt;AO50,1,0)</f>
        <v>0</v>
      </c>
      <c r="BE50" s="68"/>
      <c r="BF50" s="67">
        <f>IF(AG50&gt;AH50,AH50,IF(AH50&gt;AG50,-AG50,""))</f>
        <v>-1</v>
      </c>
      <c r="BG50" s="67" t="str">
        <f>IF(AI50&gt;AJ50,", "&amp;AJ50,IF(AJ50&gt;AI50,", "&amp;-AI50,""))</f>
        <v>, 1</v>
      </c>
      <c r="BH50" s="67" t="str">
        <f>IF(AK50&gt;AL50,", "&amp;AL50,IF(AL50&gt;AK50,", "&amp;-AK50,""))</f>
        <v>, 1</v>
      </c>
      <c r="BI50" s="67" t="str">
        <f>IF(AM50&gt;AN50,", "&amp;AN50,IF(AN50&gt;AM50,", "&amp;-AM50,""))</f>
        <v>, -1</v>
      </c>
      <c r="BJ50" s="67" t="str">
        <f>IF(AO50&gt;AP50,", "&amp;AP50,IF(AP50&gt;AO50,", "&amp;-AO50,""))</f>
        <v>, 1</v>
      </c>
      <c r="BK50" s="68"/>
      <c r="BL50" s="67">
        <f>IF(AH50&gt;AG50,AG50,IF(AG50&gt;AH50,-AH50,""))</f>
        <v>1</v>
      </c>
      <c r="BM50" s="67" t="str">
        <f>IF(AJ50&gt;AI50,", "&amp;AI50,IF(AI50&gt;AJ50,", "&amp;-AJ50,""))</f>
        <v>, -1</v>
      </c>
      <c r="BN50" s="67" t="str">
        <f>IF(AL50&gt;AK50,", "&amp;AK50,IF(AK50&gt;AL50,", "&amp;-AL50,""))</f>
        <v>, -1</v>
      </c>
      <c r="BO50" s="67" t="str">
        <f>IF(AN50&gt;AM50,", "&amp;AM50,IF(AM50&gt;AN50,", "&amp;-AN50,""))</f>
        <v>, 1</v>
      </c>
      <c r="BP50" s="67" t="str">
        <f>IF(AP50&gt;AO50,", "&amp;AO50,IF(AO50&gt;AP50,", "&amp;-AP50,""))</f>
        <v>, -1</v>
      </c>
      <c r="BQ50" s="68"/>
      <c r="BR50" s="69" t="str">
        <f>CONCATENATE(,BF50,BG50,BH50,BI50,BJ50,)</f>
        <v>-1, 1, 1, -1, 1</v>
      </c>
      <c r="BS50" s="69" t="str">
        <f>CONCATENATE(,BL50,BM50,BN50,BO50,BP50,)</f>
        <v>1, -1, -1, 1, -1</v>
      </c>
      <c r="BT50" s="69" t="str">
        <f>IF(AR50&gt;AS50,BR50,IF(AS50&gt;AR50,BS50,""))</f>
        <v>-1, 1, 1, -1, 1</v>
      </c>
      <c r="BU50" s="2" t="str">
        <f>IF(AR50&gt;AS50,AS50&amp;" : "&amp;AR50,IF(AS50&gt;AR50,AR50&amp;" : "&amp;AS50,""))</f>
        <v>2 : 3</v>
      </c>
      <c r="BV50" s="128" t="str">
        <f>W50</f>
        <v>За 7-11места</v>
      </c>
      <c r="BX50" s="70"/>
      <c r="BY50" s="71" t="s">
        <v>16</v>
      </c>
      <c r="BZ50" s="71" t="s">
        <v>17</v>
      </c>
      <c r="CA50" s="71" t="s">
        <v>18</v>
      </c>
      <c r="CB50" s="71" t="s">
        <v>19</v>
      </c>
      <c r="CC50" s="71" t="s">
        <v>20</v>
      </c>
      <c r="CD50" s="71" t="s">
        <v>21</v>
      </c>
      <c r="CE50" s="71" t="s">
        <v>22</v>
      </c>
      <c r="CF50" s="71" t="s">
        <v>23</v>
      </c>
      <c r="CG50" s="71" t="s">
        <v>24</v>
      </c>
      <c r="CH50" s="71" t="s">
        <v>25</v>
      </c>
      <c r="CJ50" s="70"/>
      <c r="CK50" s="71" t="s">
        <v>26</v>
      </c>
      <c r="CL50" s="71" t="s">
        <v>27</v>
      </c>
      <c r="CM50" s="71" t="s">
        <v>28</v>
      </c>
      <c r="CN50" s="71" t="s">
        <v>29</v>
      </c>
      <c r="CO50" s="71" t="s">
        <v>30</v>
      </c>
      <c r="CP50" s="71" t="s">
        <v>31</v>
      </c>
      <c r="CQ50" s="24"/>
      <c r="CR50" s="72" t="s">
        <v>2</v>
      </c>
      <c r="CS50" s="72" t="s">
        <v>3</v>
      </c>
      <c r="CT50" s="72"/>
      <c r="CV50" s="72" t="s">
        <v>2</v>
      </c>
      <c r="CW50" s="72" t="s">
        <v>3</v>
      </c>
      <c r="CY50" s="73"/>
      <c r="DA50" s="73"/>
      <c r="DB50" s="73"/>
    </row>
    <row r="51" spans="1:106" ht="12.6" customHeight="1" thickTop="1" thickBot="1" x14ac:dyDescent="0.3">
      <c r="A51" s="74"/>
      <c r="B51" s="25" t="s">
        <v>1</v>
      </c>
      <c r="C51" s="48"/>
      <c r="D51" s="25" t="s">
        <v>32</v>
      </c>
      <c r="E51" s="131">
        <v>1</v>
      </c>
      <c r="F51" s="131"/>
      <c r="G51" s="131"/>
      <c r="H51" s="131">
        <v>2</v>
      </c>
      <c r="I51" s="131"/>
      <c r="J51" s="131"/>
      <c r="K51" s="131">
        <v>3</v>
      </c>
      <c r="L51" s="131"/>
      <c r="M51" s="131"/>
      <c r="N51" s="131">
        <v>4</v>
      </c>
      <c r="O51" s="131"/>
      <c r="P51" s="131"/>
      <c r="Q51" s="131">
        <v>5</v>
      </c>
      <c r="R51" s="131"/>
      <c r="S51" s="131"/>
      <c r="T51" s="131">
        <v>6</v>
      </c>
      <c r="U51" s="131"/>
      <c r="V51" s="131"/>
      <c r="W51" s="25" t="s">
        <v>2</v>
      </c>
      <c r="X51" s="25" t="s">
        <v>0</v>
      </c>
      <c r="Y51" s="25" t="s">
        <v>3</v>
      </c>
      <c r="Z51" s="49"/>
      <c r="AE51" s="80" t="str">
        <f>IF(C60=0," ","1-5")</f>
        <v>1-5</v>
      </c>
      <c r="AF51" s="57" t="str">
        <f>IF(C60=0," ",CONCATENATE(D52,"-",D60))</f>
        <v>ТОПЖАРГАН-АК-АЛТЫН</v>
      </c>
      <c r="AG51" s="26">
        <v>2</v>
      </c>
      <c r="AH51" s="27">
        <v>1</v>
      </c>
      <c r="AI51" s="26">
        <v>1</v>
      </c>
      <c r="AJ51" s="27">
        <v>2</v>
      </c>
      <c r="AK51" s="26">
        <v>1</v>
      </c>
      <c r="AL51" s="27">
        <v>2</v>
      </c>
      <c r="AM51" s="26">
        <v>1</v>
      </c>
      <c r="AN51" s="27">
        <v>2</v>
      </c>
      <c r="AO51" s="26"/>
      <c r="AP51" s="28"/>
      <c r="AQ51" s="17"/>
      <c r="AR51" s="18">
        <f t="shared" ref="AR51:AR64" si="143">IF(AG51+AH51&lt;&gt;0,SUM(AT51:AX51),"")</f>
        <v>1</v>
      </c>
      <c r="AS51" s="18">
        <f t="shared" ref="AS51:AS64" si="144">IF(AG51+AH51&lt;&gt;0,SUM(AZ51:BD51),"")</f>
        <v>3</v>
      </c>
      <c r="AT51" s="19">
        <f t="shared" ref="AT51:AT64" si="145">IF(AG51&gt;AH51,1,0)</f>
        <v>1</v>
      </c>
      <c r="AU51" s="19">
        <f t="shared" ref="AU51:AU64" si="146">IF(AI51&gt;AJ51,1,0)</f>
        <v>0</v>
      </c>
      <c r="AV51" s="19">
        <f t="shared" ref="AV51:AV64" si="147">IF(AK51&gt;AL51,1,0)</f>
        <v>0</v>
      </c>
      <c r="AW51" s="19">
        <f t="shared" ref="AW51:AW64" si="148">IF(AM51&gt;AN51,1,0)</f>
        <v>0</v>
      </c>
      <c r="AX51" s="19">
        <f t="shared" ref="AX51:AX64" si="149">IF(AO51&gt;AP51,1,0)</f>
        <v>0</v>
      </c>
      <c r="AY51" s="20"/>
      <c r="AZ51" s="19">
        <f t="shared" ref="AZ51:AZ64" si="150">IF(AH51&gt;AG51,1,0)</f>
        <v>0</v>
      </c>
      <c r="BA51" s="19">
        <f t="shared" ref="BA51:BA64" si="151">IF(AJ51&gt;AI51,1,0)</f>
        <v>1</v>
      </c>
      <c r="BB51" s="19">
        <f t="shared" ref="BB51:BB64" si="152">IF(AL51&gt;AK51,1,0)</f>
        <v>1</v>
      </c>
      <c r="BC51" s="19">
        <f t="shared" ref="BC51:BC64" si="153">IF(AN51&gt;AM51,1,0)</f>
        <v>1</v>
      </c>
      <c r="BD51" s="19">
        <f t="shared" ref="BD51:BD64" si="154">IF(AP51&gt;AO51,1,0)</f>
        <v>0</v>
      </c>
      <c r="BE51" s="20"/>
      <c r="BF51" s="19">
        <f t="shared" ref="BF51:BF64" si="155">IF(AG51&gt;AH51,AH51,IF(AH51&gt;AG51,-AG51,""))</f>
        <v>1</v>
      </c>
      <c r="BG51" s="19" t="str">
        <f t="shared" ref="BG51:BG64" si="156">IF(AI51&gt;AJ51,", "&amp;AJ51,IF(AJ51&gt;AI51,", "&amp;-AI51,""))</f>
        <v>, -1</v>
      </c>
      <c r="BH51" s="19" t="str">
        <f t="shared" ref="BH51:BH64" si="157">IF(AK51&gt;AL51,", "&amp;AL51,IF(AL51&gt;AK51,", "&amp;-AK51,""))</f>
        <v>, -1</v>
      </c>
      <c r="BI51" s="19" t="str">
        <f t="shared" ref="BI51:BI64" si="158">IF(AM51&gt;AN51,", "&amp;AN51,IF(AN51&gt;AM51,", "&amp;-AM51,""))</f>
        <v>, -1</v>
      </c>
      <c r="BJ51" s="19" t="str">
        <f t="shared" ref="BJ51:BJ64" si="159">IF(AO51&gt;AP51,", "&amp;AP51,IF(AP51&gt;AO51,", "&amp;-AO51,""))</f>
        <v/>
      </c>
      <c r="BK51" s="20"/>
      <c r="BL51" s="19">
        <f t="shared" ref="BL51:BL64" si="160">IF(AH51&gt;AG51,AG51,IF(AG51&gt;AH51,-AH51,""))</f>
        <v>-1</v>
      </c>
      <c r="BM51" s="19" t="str">
        <f t="shared" ref="BM51:BM64" si="161">IF(AJ51&gt;AI51,", "&amp;AI51,IF(AI51&gt;AJ51,", "&amp;-AJ51,""))</f>
        <v>, 1</v>
      </c>
      <c r="BN51" s="19" t="str">
        <f t="shared" ref="BN51:BN64" si="162">IF(AL51&gt;AK51,", "&amp;AK51,IF(AK51&gt;AL51,", "&amp;-AL51,""))</f>
        <v>, 1</v>
      </c>
      <c r="BO51" s="19" t="str">
        <f t="shared" ref="BO51:BO64" si="163">IF(AN51&gt;AM51,", "&amp;AM51,IF(AM51&gt;AN51,", "&amp;-AN51,""))</f>
        <v>, 1</v>
      </c>
      <c r="BP51" s="19" t="str">
        <f t="shared" ref="BP51:BP64" si="164">IF(AP51&gt;AO51,", "&amp;AO51,IF(AO51&gt;AP51,", "&amp;-AP51,""))</f>
        <v/>
      </c>
      <c r="BQ51" s="20"/>
      <c r="BR51" s="21" t="str">
        <f t="shared" ref="BR51:BR64" si="165">CONCATENATE(,BF51,BG51,BH51,BI51,BJ51,)</f>
        <v>1, -1, -1, -1</v>
      </c>
      <c r="BS51" s="21" t="str">
        <f t="shared" ref="BS51:BS64" si="166">CONCATENATE(,BL51,BM51,BN51,BO51,BP51,)</f>
        <v>-1, 1, 1, 1</v>
      </c>
      <c r="BT51" s="21" t="str">
        <f t="shared" ref="BT51:BT64" si="167">IF(AR51&gt;AS51,BR51,IF(AS51&gt;AR51,BS51,""))</f>
        <v>-1, 1, 1, 1</v>
      </c>
      <c r="BU51" s="2" t="str">
        <f t="shared" ref="BU51:BU64" si="168">IF(AR51&gt;AS51,AS51&amp;" : "&amp;AR51,IF(AS51&gt;AR51,AR51&amp;" : "&amp;AS51,""))</f>
        <v>1 : 3</v>
      </c>
      <c r="BV51" s="129"/>
      <c r="BX51" s="22">
        <v>1</v>
      </c>
      <c r="BY51" s="29">
        <f>((AR62+AR56)/(AS62+AS56))/10</f>
        <v>0.3</v>
      </c>
      <c r="BZ51" s="29">
        <f>((AR62+AS53)/(AS62+AR53))/10</f>
        <v>0.1</v>
      </c>
      <c r="CA51" s="29">
        <f>((AR62+AR51)/(AS62+AS51))/10</f>
        <v>0.1</v>
      </c>
      <c r="CB51" s="29" t="e">
        <f>((AR62+AS60)/(AS62+AR60))/10</f>
        <v>#VALUE!</v>
      </c>
      <c r="CC51" s="29">
        <f>((AR56+AS53)/(AS56+AR53))/10</f>
        <v>0.1</v>
      </c>
      <c r="CD51" s="29">
        <f>((AR56+AR51)/(AS56+AS51))/10</f>
        <v>0.1</v>
      </c>
      <c r="CE51" s="29" t="e">
        <f>((AR56+AS60)/(AR60+AS56))/10</f>
        <v>#VALUE!</v>
      </c>
      <c r="CF51" s="29">
        <f>((AS53+AR51)/(AR53+AS51))/10</f>
        <v>3.3333333333333333E-2</v>
      </c>
      <c r="CG51" s="29" t="e">
        <f>((AS53+AS60)/(AR53+AR60))/10</f>
        <v>#VALUE!</v>
      </c>
      <c r="CH51" s="29" t="e">
        <f>((AR51+AS60)/(AS51+AR60))/10</f>
        <v>#VALUE!</v>
      </c>
      <c r="CJ51" s="22">
        <v>1</v>
      </c>
      <c r="CK51" s="30"/>
      <c r="CL51" s="31">
        <f>IF(AR62&gt;AS62,CR51+0.1,CR51-0.1)</f>
        <v>6.1</v>
      </c>
      <c r="CM51" s="31">
        <f>IF(AR56&gt;AS56,CR51+0.1,CR51-0.1)</f>
        <v>6.1</v>
      </c>
      <c r="CN51" s="31">
        <f>IF(AS53&gt;AR53,CR51+0.1,CR51-0.1)</f>
        <v>5.9</v>
      </c>
      <c r="CO51" s="31">
        <f>IF(AR51&gt;AS51,CR51+0.1,CR51-0.1)</f>
        <v>5.9</v>
      </c>
      <c r="CP51" s="31">
        <f>IF(AS60&gt;AR60,CR51+0.1,CR51-0.1)</f>
        <v>5.9</v>
      </c>
      <c r="CQ51" s="32"/>
      <c r="CR51" s="91">
        <f>W52</f>
        <v>6</v>
      </c>
      <c r="CS51" s="91">
        <f>IF(AND(CR51=CR53,CR51=CR55),BY51,(IF(AND(CR51=CR53,CR51=CR57),BZ51,(IF(AND(CR51=CR53,CR51=CR59),CA51,(IF(AND(CR51=CR53,CR51=CR61),CB51,(IF(AND(CR51=CR55,CR51=CR57),CC51,(IF(AND(CR51=CR55,CR51=CR59),CD51,(IF(AND(CR51=CR55,CR51=CR61),CE51,(IF(AND(CR51=CR57,CR51=CR59),CF51,(IF(AND(CR51=CR57,CR51=CR61),CG51,(IF(AND(CR51=CR59,CR51=CR61),CH51,999)))))))))))))))))))</f>
        <v>999</v>
      </c>
      <c r="CT51" s="91">
        <f>IF(CY51=1,CR51+CS51,CS51)</f>
        <v>999</v>
      </c>
      <c r="CV51" s="91">
        <f>CR51</f>
        <v>6</v>
      </c>
      <c r="CW51" s="108">
        <f>IF(CV51=CV53,CL51,(IF(CV51=CV55,CM51,(IF(CV51=CV57,CN51,(IF(CV51=CV59,CO51,(IF(CV51=CV61,CP51,999)))))))))</f>
        <v>6.1</v>
      </c>
      <c r="CY51" s="91">
        <f>IF(CS51&lt;&gt;999,1,0)</f>
        <v>0</v>
      </c>
      <c r="DA51" s="108">
        <f>IF(CY51=1,CT51,CW51)</f>
        <v>6.1</v>
      </c>
      <c r="DB51" s="91">
        <f>IF(DA51&lt;&gt;999,DA51,CV51)</f>
        <v>6.1</v>
      </c>
    </row>
    <row r="52" spans="1:106" ht="12.6" customHeight="1" thickTop="1" x14ac:dyDescent="0.25">
      <c r="A52" s="74"/>
      <c r="B52" s="122">
        <v>1</v>
      </c>
      <c r="C52" s="123">
        <f>[1]Лист3!$A$51</f>
        <v>8</v>
      </c>
      <c r="D52" s="54" t="s">
        <v>43</v>
      </c>
      <c r="E52" s="124"/>
      <c r="F52" s="124"/>
      <c r="G52" s="125"/>
      <c r="H52" s="33"/>
      <c r="I52" s="34">
        <f>IF(AR62&gt;AS62,2,$AG$2)</f>
        <v>2</v>
      </c>
      <c r="J52" s="35"/>
      <c r="K52" s="33"/>
      <c r="L52" s="34">
        <f>IF(AR56&gt;AS56,2,$AG$2)</f>
        <v>2</v>
      </c>
      <c r="M52" s="35"/>
      <c r="N52" s="33"/>
      <c r="O52" s="34">
        <f>IF(AS53&gt;AR53,2,$AG$2)</f>
        <v>1</v>
      </c>
      <c r="P52" s="35"/>
      <c r="Q52" s="33"/>
      <c r="R52" s="34">
        <f>IF(AR51&gt;AS51,2,$AG$2)</f>
        <v>1</v>
      </c>
      <c r="S52" s="35"/>
      <c r="T52" s="33"/>
      <c r="U52" s="34"/>
      <c r="V52" s="36"/>
      <c r="W52" s="126">
        <f>SUM(F52,I52,L52,O52,R52,U52)</f>
        <v>6</v>
      </c>
      <c r="X52" s="127">
        <f t="shared" ref="X52" si="169">IF(($AG$2=1),IF(CY51=1,CS51*10,0),0)</f>
        <v>0</v>
      </c>
      <c r="Y52" s="122" t="s">
        <v>78</v>
      </c>
      <c r="Z52" s="50"/>
      <c r="AA52" s="105">
        <f>IF(C52="","",VLOOKUP(C52,'[2]Список участников'!A:L,8,FALSE))</f>
        <v>0</v>
      </c>
      <c r="AC52" s="106">
        <f>IF(C52&gt;0,1,0)</f>
        <v>1</v>
      </c>
      <c r="AD52" s="106">
        <f>SUM(AC52:AC63)</f>
        <v>6</v>
      </c>
      <c r="AE52" s="80" t="str">
        <f>IF(C62=0," ","3-6")</f>
        <v>3-6</v>
      </c>
      <c r="AF52" s="57" t="str">
        <f>IF(C62=0," ",CONCATENATE(D56,"-",D62))</f>
        <v>ВКО-1-</v>
      </c>
      <c r="AG52" s="26"/>
      <c r="AH52" s="27"/>
      <c r="AI52" s="26"/>
      <c r="AJ52" s="27"/>
      <c r="AK52" s="26"/>
      <c r="AL52" s="27"/>
      <c r="AM52" s="26"/>
      <c r="AN52" s="27"/>
      <c r="AO52" s="26"/>
      <c r="AP52" s="28"/>
      <c r="AQ52" s="17"/>
      <c r="AR52" s="18" t="str">
        <f t="shared" si="143"/>
        <v/>
      </c>
      <c r="AS52" s="18" t="str">
        <f t="shared" si="144"/>
        <v/>
      </c>
      <c r="AT52" s="19">
        <f t="shared" si="145"/>
        <v>0</v>
      </c>
      <c r="AU52" s="19">
        <f t="shared" si="146"/>
        <v>0</v>
      </c>
      <c r="AV52" s="19">
        <f t="shared" si="147"/>
        <v>0</v>
      </c>
      <c r="AW52" s="19">
        <f t="shared" si="148"/>
        <v>0</v>
      </c>
      <c r="AX52" s="19">
        <f t="shared" si="149"/>
        <v>0</v>
      </c>
      <c r="AY52" s="20"/>
      <c r="AZ52" s="19">
        <f t="shared" si="150"/>
        <v>0</v>
      </c>
      <c r="BA52" s="19">
        <f t="shared" si="151"/>
        <v>0</v>
      </c>
      <c r="BB52" s="19">
        <f t="shared" si="152"/>
        <v>0</v>
      </c>
      <c r="BC52" s="19">
        <f t="shared" si="153"/>
        <v>0</v>
      </c>
      <c r="BD52" s="19">
        <f t="shared" si="154"/>
        <v>0</v>
      </c>
      <c r="BE52" s="20"/>
      <c r="BF52" s="19" t="str">
        <f t="shared" si="155"/>
        <v/>
      </c>
      <c r="BG52" s="19" t="str">
        <f t="shared" si="156"/>
        <v/>
      </c>
      <c r="BH52" s="19" t="str">
        <f t="shared" si="157"/>
        <v/>
      </c>
      <c r="BI52" s="19" t="str">
        <f t="shared" si="158"/>
        <v/>
      </c>
      <c r="BJ52" s="19" t="str">
        <f t="shared" si="159"/>
        <v/>
      </c>
      <c r="BK52" s="20"/>
      <c r="BL52" s="19" t="str">
        <f t="shared" si="160"/>
        <v/>
      </c>
      <c r="BM52" s="19" t="str">
        <f t="shared" si="161"/>
        <v/>
      </c>
      <c r="BN52" s="19" t="str">
        <f t="shared" si="162"/>
        <v/>
      </c>
      <c r="BO52" s="19" t="str">
        <f t="shared" si="163"/>
        <v/>
      </c>
      <c r="BP52" s="19" t="str">
        <f t="shared" si="164"/>
        <v/>
      </c>
      <c r="BQ52" s="20"/>
      <c r="BR52" s="21" t="str">
        <f t="shared" si="165"/>
        <v/>
      </c>
      <c r="BS52" s="21" t="str">
        <f t="shared" si="166"/>
        <v/>
      </c>
      <c r="BT52" s="21" t="str">
        <f t="shared" si="167"/>
        <v/>
      </c>
      <c r="BU52" s="2" t="str">
        <f t="shared" si="168"/>
        <v/>
      </c>
      <c r="BV52" s="129"/>
      <c r="BX52" s="22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J52" s="22">
        <v>2</v>
      </c>
      <c r="CK52" s="31">
        <f>IF(AS62&gt;AR62,CR53+0.1,CR53-0.1)</f>
        <v>5.9</v>
      </c>
      <c r="CL52" s="30"/>
      <c r="CM52" s="31">
        <f>IF(AS59&gt;AR59,CR53+0.1,CR53-0.1)</f>
        <v>6.1</v>
      </c>
      <c r="CN52" s="31">
        <f>IF(AR50&gt;AS50,CR53+0.1,CR53-0.1)</f>
        <v>6.1</v>
      </c>
      <c r="CO52" s="31">
        <f>IF(AR57&gt;AS57,CR53+0.1,CR53-0.1)</f>
        <v>5.9</v>
      </c>
      <c r="CP52" s="31">
        <f>IF(AS54&gt;AR54,CR53,CR53-0.1)</f>
        <v>5.9</v>
      </c>
      <c r="CQ52" s="32"/>
      <c r="CR52" s="92"/>
      <c r="CS52" s="92"/>
      <c r="CT52" s="92"/>
      <c r="CV52" s="92"/>
      <c r="CW52" s="109"/>
      <c r="CY52" s="92"/>
      <c r="DA52" s="109"/>
      <c r="DB52" s="92"/>
    </row>
    <row r="53" spans="1:106" ht="12.6" customHeight="1" x14ac:dyDescent="0.25">
      <c r="A53" s="74"/>
      <c r="B53" s="110"/>
      <c r="C53" s="111"/>
      <c r="D53" s="60" t="s">
        <v>11</v>
      </c>
      <c r="E53" s="114"/>
      <c r="F53" s="114"/>
      <c r="G53" s="115"/>
      <c r="H53" s="121" t="str">
        <f>IF(AR62&gt;AS62,BT62,BU62)</f>
        <v>-1, 1, 1, 1</v>
      </c>
      <c r="I53" s="119"/>
      <c r="J53" s="120"/>
      <c r="K53" s="121" t="str">
        <f>IF(AR56&gt;AS56,BT56,BU56)</f>
        <v>1, -1, 1, 1</v>
      </c>
      <c r="L53" s="119"/>
      <c r="M53" s="120"/>
      <c r="N53" s="121" t="str">
        <f>IF(AS53&gt;AR53,BT53,BU53)</f>
        <v>1 : 3</v>
      </c>
      <c r="O53" s="119"/>
      <c r="P53" s="120"/>
      <c r="Q53" s="121" t="str">
        <f>IF(AR51&gt;AS51,BT51,BU51)</f>
        <v>1 : 3</v>
      </c>
      <c r="R53" s="119"/>
      <c r="S53" s="120"/>
      <c r="T53" s="121"/>
      <c r="U53" s="119"/>
      <c r="V53" s="119"/>
      <c r="W53" s="116"/>
      <c r="X53" s="117"/>
      <c r="Y53" s="110"/>
      <c r="Z53" s="50"/>
      <c r="AA53" s="105"/>
      <c r="AC53" s="106"/>
      <c r="AD53" s="106"/>
      <c r="AE53" s="80" t="str">
        <f>IF(C58=0," ","4-1")</f>
        <v>4-1</v>
      </c>
      <c r="AF53" s="57" t="str">
        <f>IF(C58=0," ",CONCATENATE(D58,"-",D52))</f>
        <v>ОСДЮСШОР-3-ТОПЖАРГАН</v>
      </c>
      <c r="AG53" s="26">
        <v>2</v>
      </c>
      <c r="AH53" s="27">
        <v>1</v>
      </c>
      <c r="AI53" s="26">
        <v>1</v>
      </c>
      <c r="AJ53" s="27">
        <v>2</v>
      </c>
      <c r="AK53" s="26">
        <v>2</v>
      </c>
      <c r="AL53" s="27">
        <v>1</v>
      </c>
      <c r="AM53" s="26">
        <v>2</v>
      </c>
      <c r="AN53" s="27">
        <v>1</v>
      </c>
      <c r="AO53" s="26"/>
      <c r="AP53" s="28"/>
      <c r="AQ53" s="17"/>
      <c r="AR53" s="18">
        <f t="shared" si="143"/>
        <v>3</v>
      </c>
      <c r="AS53" s="18">
        <f t="shared" si="144"/>
        <v>1</v>
      </c>
      <c r="AT53" s="19">
        <f t="shared" si="145"/>
        <v>1</v>
      </c>
      <c r="AU53" s="19">
        <f t="shared" si="146"/>
        <v>0</v>
      </c>
      <c r="AV53" s="19">
        <f t="shared" si="147"/>
        <v>1</v>
      </c>
      <c r="AW53" s="19">
        <f t="shared" si="148"/>
        <v>1</v>
      </c>
      <c r="AX53" s="19">
        <f t="shared" si="149"/>
        <v>0</v>
      </c>
      <c r="AY53" s="20"/>
      <c r="AZ53" s="19">
        <f t="shared" si="150"/>
        <v>0</v>
      </c>
      <c r="BA53" s="19">
        <f t="shared" si="151"/>
        <v>1</v>
      </c>
      <c r="BB53" s="19">
        <f t="shared" si="152"/>
        <v>0</v>
      </c>
      <c r="BC53" s="19">
        <f t="shared" si="153"/>
        <v>0</v>
      </c>
      <c r="BD53" s="19">
        <f t="shared" si="154"/>
        <v>0</v>
      </c>
      <c r="BE53" s="20"/>
      <c r="BF53" s="19">
        <f t="shared" si="155"/>
        <v>1</v>
      </c>
      <c r="BG53" s="19" t="str">
        <f t="shared" si="156"/>
        <v>, -1</v>
      </c>
      <c r="BH53" s="19" t="str">
        <f t="shared" si="157"/>
        <v>, 1</v>
      </c>
      <c r="BI53" s="19" t="str">
        <f t="shared" si="158"/>
        <v>, 1</v>
      </c>
      <c r="BJ53" s="19" t="str">
        <f t="shared" si="159"/>
        <v/>
      </c>
      <c r="BK53" s="20"/>
      <c r="BL53" s="19">
        <f t="shared" si="160"/>
        <v>-1</v>
      </c>
      <c r="BM53" s="19" t="str">
        <f t="shared" si="161"/>
        <v>, 1</v>
      </c>
      <c r="BN53" s="19" t="str">
        <f t="shared" si="162"/>
        <v>, -1</v>
      </c>
      <c r="BO53" s="19" t="str">
        <f t="shared" si="163"/>
        <v>, -1</v>
      </c>
      <c r="BP53" s="19" t="str">
        <f t="shared" si="164"/>
        <v/>
      </c>
      <c r="BQ53" s="20"/>
      <c r="BR53" s="21" t="str">
        <f t="shared" si="165"/>
        <v>1, -1, 1, 1</v>
      </c>
      <c r="BS53" s="21" t="str">
        <f t="shared" si="166"/>
        <v>-1, 1, -1, -1</v>
      </c>
      <c r="BT53" s="21" t="str">
        <f t="shared" si="167"/>
        <v>1, -1, 1, 1</v>
      </c>
      <c r="BU53" s="2" t="str">
        <f t="shared" si="168"/>
        <v>1 : 3</v>
      </c>
      <c r="BV53" s="129"/>
      <c r="BX53" s="22">
        <v>2</v>
      </c>
      <c r="BY53" s="23" t="s">
        <v>33</v>
      </c>
      <c r="BZ53" s="23" t="s">
        <v>34</v>
      </c>
      <c r="CA53" s="23" t="s">
        <v>35</v>
      </c>
      <c r="CB53" s="23" t="s">
        <v>36</v>
      </c>
      <c r="CC53" s="23" t="s">
        <v>20</v>
      </c>
      <c r="CD53" s="23" t="s">
        <v>21</v>
      </c>
      <c r="CE53" s="23" t="s">
        <v>22</v>
      </c>
      <c r="CF53" s="23" t="s">
        <v>23</v>
      </c>
      <c r="CG53" s="23" t="s">
        <v>24</v>
      </c>
      <c r="CH53" s="23" t="s">
        <v>25</v>
      </c>
      <c r="CJ53" s="22">
        <v>3</v>
      </c>
      <c r="CK53" s="31">
        <f>IF(AS56&gt;AR56,CR55+0.1,CR55-0.1)</f>
        <v>3.9</v>
      </c>
      <c r="CL53" s="31">
        <f>IF(AR59&gt;AS59,CR55+0.1,CR55-0.1)</f>
        <v>3.9</v>
      </c>
      <c r="CM53" s="37"/>
      <c r="CN53" s="31">
        <f>IF(AR63&gt;AS63,CR55+0.1,CR55-0.1)</f>
        <v>3.9</v>
      </c>
      <c r="CO53" s="31">
        <f>IF(AS55&gt;AR55,CR55+0.1,CR55-0.1)</f>
        <v>3.9</v>
      </c>
      <c r="CP53" s="31">
        <f>IF(AR52&gt;AS52,CR55+0.1,CR55-0.1)</f>
        <v>3.9</v>
      </c>
      <c r="CQ53" s="24"/>
      <c r="CR53" s="91">
        <f>W54</f>
        <v>6</v>
      </c>
      <c r="CS53" s="91">
        <f>IF(AND(CR53=CR51,CR53=CR55),BY54,(IF(AND(CR53=CR51,CR53=CR57),BZ54,(IF(AND(CR53=CR51,CR53=CR59),CA54,(IF(AND(CR53=CR51,CR53=CR61),CB54,(IF(AND(CR53=CR55,CR53=CR57),CC54,(IF(AND(CR53=CR55,CR53=CR59),CD54,(IF(AND(CR53=CR55,CR53=CR61),CE54,(IF(AND(CR53=CR57,CR53=CR59),CF54,(IF(AND(CR53=CR57,CR53=CR61),CG54,(IF(AND(CR53=CR59,CR53=CR61),CH54,999)))))))))))))))))))</f>
        <v>999</v>
      </c>
      <c r="CT53" s="91">
        <f t="shared" ref="CT53" si="170">IF(CY53=1,CR53+CS53,CS53)</f>
        <v>999</v>
      </c>
      <c r="CV53" s="91">
        <f>CR53</f>
        <v>6</v>
      </c>
      <c r="CW53" s="108">
        <f>IF(CV53=CV51,CK52,(IF(CV53=CV55,CM52,(IF(CV53=CV57,CN52,(IF(CV53=CV59,CO52,(IF(CV53=CV61,CP52,999)))))))))</f>
        <v>5.9</v>
      </c>
      <c r="CY53" s="91">
        <f t="shared" ref="CY53" si="171">IF(CS53&lt;&gt;999,1,0)</f>
        <v>0</v>
      </c>
      <c r="DA53" s="108">
        <f>IF(CY53=1,CT53,CW53)</f>
        <v>5.9</v>
      </c>
      <c r="DB53" s="91">
        <f t="shared" ref="DB53" si="172">IF(DA53&lt;&gt;999,DA53,CV53)</f>
        <v>5.9</v>
      </c>
    </row>
    <row r="54" spans="1:106" ht="12.6" customHeight="1" x14ac:dyDescent="0.25">
      <c r="A54" s="74"/>
      <c r="B54" s="93">
        <v>2</v>
      </c>
      <c r="C54" s="95">
        <f>[1]Лист3!$A$52</f>
        <v>40</v>
      </c>
      <c r="D54" s="56" t="s">
        <v>47</v>
      </c>
      <c r="E54" s="38"/>
      <c r="F54" s="39">
        <f>IF(AS62&gt;AR62,2,$AG$2)</f>
        <v>1</v>
      </c>
      <c r="G54" s="40"/>
      <c r="H54" s="97"/>
      <c r="I54" s="98"/>
      <c r="J54" s="112"/>
      <c r="K54" s="41"/>
      <c r="L54" s="39">
        <f>IF(AS59&gt;AR59,2,$AG$2)</f>
        <v>2</v>
      </c>
      <c r="M54" s="40"/>
      <c r="N54" s="41"/>
      <c r="O54" s="39">
        <f>IF(AR50&gt;AS50,2,$AG$2)</f>
        <v>2</v>
      </c>
      <c r="P54" s="40"/>
      <c r="Q54" s="41"/>
      <c r="R54" s="39">
        <f>IF(AR57&gt;AS57,2,$AG$2)</f>
        <v>1</v>
      </c>
      <c r="S54" s="40"/>
      <c r="T54" s="41"/>
      <c r="U54" s="39"/>
      <c r="V54" s="38"/>
      <c r="W54" s="101">
        <f>SUM(F54,I54,L54,O54,R54,U54)</f>
        <v>6</v>
      </c>
      <c r="X54" s="103">
        <f t="shared" ref="X54" si="173">IF(($AG$2=1),IF(CY53=1,CS53*10,0),0)</f>
        <v>0</v>
      </c>
      <c r="Y54" s="93" t="s">
        <v>79</v>
      </c>
      <c r="Z54" s="50"/>
      <c r="AA54" s="105">
        <f>IF(C54="","",VLOOKUP(C54,'[2]Список участников'!A:L,8,FALSE))</f>
        <v>0</v>
      </c>
      <c r="AC54" s="106">
        <f>IF(C54&gt;0,1,0)</f>
        <v>1</v>
      </c>
      <c r="AD54" s="106"/>
      <c r="AE54" s="80" t="str">
        <f>IF(C62=0," ","6-2")</f>
        <v>6-2</v>
      </c>
      <c r="AF54" s="57" t="str">
        <f>IF(C62=0," ",CONCATENATE(D62,"-",D54))</f>
        <v>-AURORA</v>
      </c>
      <c r="AG54" s="26"/>
      <c r="AH54" s="27"/>
      <c r="AI54" s="26"/>
      <c r="AJ54" s="27"/>
      <c r="AK54" s="26"/>
      <c r="AL54" s="27"/>
      <c r="AM54" s="26"/>
      <c r="AN54" s="27"/>
      <c r="AO54" s="26"/>
      <c r="AP54" s="28"/>
      <c r="AQ54" s="17"/>
      <c r="AR54" s="18" t="str">
        <f t="shared" si="143"/>
        <v/>
      </c>
      <c r="AS54" s="18" t="str">
        <f t="shared" si="144"/>
        <v/>
      </c>
      <c r="AT54" s="19">
        <f t="shared" si="145"/>
        <v>0</v>
      </c>
      <c r="AU54" s="19">
        <f t="shared" si="146"/>
        <v>0</v>
      </c>
      <c r="AV54" s="19">
        <f t="shared" si="147"/>
        <v>0</v>
      </c>
      <c r="AW54" s="19">
        <f t="shared" si="148"/>
        <v>0</v>
      </c>
      <c r="AX54" s="19">
        <f t="shared" si="149"/>
        <v>0</v>
      </c>
      <c r="AY54" s="20"/>
      <c r="AZ54" s="19">
        <f t="shared" si="150"/>
        <v>0</v>
      </c>
      <c r="BA54" s="19">
        <f t="shared" si="151"/>
        <v>0</v>
      </c>
      <c r="BB54" s="19">
        <f t="shared" si="152"/>
        <v>0</v>
      </c>
      <c r="BC54" s="19">
        <f t="shared" si="153"/>
        <v>0</v>
      </c>
      <c r="BD54" s="19">
        <f t="shared" si="154"/>
        <v>0</v>
      </c>
      <c r="BE54" s="20"/>
      <c r="BF54" s="19" t="str">
        <f t="shared" si="155"/>
        <v/>
      </c>
      <c r="BG54" s="19" t="str">
        <f t="shared" si="156"/>
        <v/>
      </c>
      <c r="BH54" s="19" t="str">
        <f t="shared" si="157"/>
        <v/>
      </c>
      <c r="BI54" s="19" t="str">
        <f t="shared" si="158"/>
        <v/>
      </c>
      <c r="BJ54" s="19" t="str">
        <f t="shared" si="159"/>
        <v/>
      </c>
      <c r="BK54" s="20"/>
      <c r="BL54" s="19" t="str">
        <f t="shared" si="160"/>
        <v/>
      </c>
      <c r="BM54" s="19" t="str">
        <f t="shared" si="161"/>
        <v/>
      </c>
      <c r="BN54" s="19" t="str">
        <f t="shared" si="162"/>
        <v/>
      </c>
      <c r="BO54" s="19" t="str">
        <f t="shared" si="163"/>
        <v/>
      </c>
      <c r="BP54" s="19" t="str">
        <f t="shared" si="164"/>
        <v/>
      </c>
      <c r="BQ54" s="20"/>
      <c r="BR54" s="21" t="str">
        <f t="shared" si="165"/>
        <v/>
      </c>
      <c r="BS54" s="21" t="str">
        <f t="shared" si="166"/>
        <v/>
      </c>
      <c r="BT54" s="21" t="str">
        <f t="shared" si="167"/>
        <v/>
      </c>
      <c r="BU54" s="2" t="str">
        <f t="shared" si="168"/>
        <v/>
      </c>
      <c r="BV54" s="129"/>
      <c r="BX54" s="22"/>
      <c r="BY54" s="29">
        <f>((AS62+AS59)/(AR62+AR59))/10</f>
        <v>0.1</v>
      </c>
      <c r="BZ54" s="29">
        <f>((AS62+AR50)/(AR62+AS50))/10</f>
        <v>0.08</v>
      </c>
      <c r="CA54" s="29">
        <f>((AS62+AR57)/(AR62+AS57))/10</f>
        <v>3.3333333333333333E-2</v>
      </c>
      <c r="CB54" s="29" t="e">
        <f>((AS62+AS54)/(AR62+AR54))/10</f>
        <v>#VALUE!</v>
      </c>
      <c r="CC54" s="29">
        <f>((AS59+AR50)/(AR59+AS50))/10</f>
        <v>0.2</v>
      </c>
      <c r="CD54" s="29">
        <f>((AS59+AR57)/(AR59+AS57))/10</f>
        <v>0.1</v>
      </c>
      <c r="CE54" s="29" t="e">
        <f>((AS59+AS54)/(AR59+AR54))/10</f>
        <v>#VALUE!</v>
      </c>
      <c r="CF54" s="29">
        <f>((AR50+AR57)/(AS50+AS57))/10</f>
        <v>0.08</v>
      </c>
      <c r="CG54" s="29" t="e">
        <f>((AR50+AS54)/(AS50+AR54))/10</f>
        <v>#VALUE!</v>
      </c>
      <c r="CH54" s="29" t="e">
        <f>((AR57+AS57)/(AS54+AR54))/10</f>
        <v>#VALUE!</v>
      </c>
      <c r="CJ54" s="22">
        <v>4</v>
      </c>
      <c r="CK54" s="31">
        <f>IF(AR53&gt;AS53,CR57+0.1,CR57-0.1)</f>
        <v>7.1</v>
      </c>
      <c r="CL54" s="31">
        <f>IF(AS50&gt;AR50,CR57+0.1,CR57-0.1)</f>
        <v>6.9</v>
      </c>
      <c r="CM54" s="31">
        <f>IF(AS65&gt;AT65,CR57+0.1,CR57-0.1)</f>
        <v>6.9</v>
      </c>
      <c r="CN54" s="30"/>
      <c r="CO54" s="31">
        <f>IF(AS61&gt;AR61,CR57+0.1,CR57-0.1)</f>
        <v>7.1</v>
      </c>
      <c r="CP54" s="31">
        <f>IF(AR58&gt;AS58,CR57+0.1,CR57-0.1)</f>
        <v>6.9</v>
      </c>
      <c r="CQ54" s="32"/>
      <c r="CR54" s="92"/>
      <c r="CS54" s="92"/>
      <c r="CT54" s="92"/>
      <c r="CV54" s="92"/>
      <c r="CW54" s="109"/>
      <c r="CY54" s="92"/>
      <c r="DA54" s="109"/>
      <c r="DB54" s="92"/>
    </row>
    <row r="55" spans="1:106" ht="12.6" customHeight="1" x14ac:dyDescent="0.25">
      <c r="A55" s="74"/>
      <c r="B55" s="110"/>
      <c r="C55" s="111"/>
      <c r="D55" s="59" t="s">
        <v>57</v>
      </c>
      <c r="E55" s="118" t="str">
        <f>IF(AS62&gt;AR62,BT62,BU62)</f>
        <v>1 : 3</v>
      </c>
      <c r="F55" s="119"/>
      <c r="G55" s="120"/>
      <c r="H55" s="113"/>
      <c r="I55" s="114"/>
      <c r="J55" s="115"/>
      <c r="K55" s="121" t="str">
        <f>IF(AS59&gt;AR59,BT59,BU59)</f>
        <v>-1, 1, 1, 1</v>
      </c>
      <c r="L55" s="119"/>
      <c r="M55" s="120"/>
      <c r="N55" s="121" t="str">
        <f>IF(AR50&gt;AS50,BT50,BU50)</f>
        <v>-1, 1, 1, -1, 1</v>
      </c>
      <c r="O55" s="119"/>
      <c r="P55" s="120"/>
      <c r="Q55" s="121" t="str">
        <f>IF(AR57&gt;AS57,BT57,BU57)</f>
        <v>1 : 3</v>
      </c>
      <c r="R55" s="119"/>
      <c r="S55" s="120"/>
      <c r="T55" s="121"/>
      <c r="U55" s="119"/>
      <c r="V55" s="119"/>
      <c r="W55" s="116"/>
      <c r="X55" s="117"/>
      <c r="Y55" s="110"/>
      <c r="Z55" s="50"/>
      <c r="AA55" s="105"/>
      <c r="AC55" s="106"/>
      <c r="AD55" s="106"/>
      <c r="AE55" s="80" t="str">
        <f>IF(C60=0," ","5-3")</f>
        <v>5-3</v>
      </c>
      <c r="AF55" s="57" t="str">
        <f>IF(C60=0," ",CONCATENATE(D60,"-",D56))</f>
        <v>АК-АЛТЫН-ВКО-1</v>
      </c>
      <c r="AG55" s="26">
        <v>1</v>
      </c>
      <c r="AH55" s="27">
        <v>2</v>
      </c>
      <c r="AI55" s="26">
        <v>2</v>
      </c>
      <c r="AJ55" s="27">
        <v>1</v>
      </c>
      <c r="AK55" s="26">
        <v>2</v>
      </c>
      <c r="AL55" s="27">
        <v>1</v>
      </c>
      <c r="AM55" s="26">
        <v>2</v>
      </c>
      <c r="AN55" s="27">
        <v>1</v>
      </c>
      <c r="AO55" s="26"/>
      <c r="AP55" s="28"/>
      <c r="AQ55" s="17"/>
      <c r="AR55" s="18">
        <f t="shared" si="143"/>
        <v>3</v>
      </c>
      <c r="AS55" s="18">
        <f t="shared" si="144"/>
        <v>1</v>
      </c>
      <c r="AT55" s="19">
        <f t="shared" si="145"/>
        <v>0</v>
      </c>
      <c r="AU55" s="19">
        <f t="shared" si="146"/>
        <v>1</v>
      </c>
      <c r="AV55" s="19">
        <f t="shared" si="147"/>
        <v>1</v>
      </c>
      <c r="AW55" s="19">
        <f t="shared" si="148"/>
        <v>1</v>
      </c>
      <c r="AX55" s="19">
        <f t="shared" si="149"/>
        <v>0</v>
      </c>
      <c r="AY55" s="20"/>
      <c r="AZ55" s="19">
        <f t="shared" si="150"/>
        <v>1</v>
      </c>
      <c r="BA55" s="19">
        <f t="shared" si="151"/>
        <v>0</v>
      </c>
      <c r="BB55" s="19">
        <f t="shared" si="152"/>
        <v>0</v>
      </c>
      <c r="BC55" s="19">
        <f t="shared" si="153"/>
        <v>0</v>
      </c>
      <c r="BD55" s="19">
        <f t="shared" si="154"/>
        <v>0</v>
      </c>
      <c r="BE55" s="20"/>
      <c r="BF55" s="19">
        <f t="shared" si="155"/>
        <v>-1</v>
      </c>
      <c r="BG55" s="19" t="str">
        <f t="shared" si="156"/>
        <v>, 1</v>
      </c>
      <c r="BH55" s="19" t="str">
        <f t="shared" si="157"/>
        <v>, 1</v>
      </c>
      <c r="BI55" s="19" t="str">
        <f t="shared" si="158"/>
        <v>, 1</v>
      </c>
      <c r="BJ55" s="19" t="str">
        <f t="shared" si="159"/>
        <v/>
      </c>
      <c r="BK55" s="20"/>
      <c r="BL55" s="19">
        <f t="shared" si="160"/>
        <v>1</v>
      </c>
      <c r="BM55" s="19" t="str">
        <f t="shared" si="161"/>
        <v>, -1</v>
      </c>
      <c r="BN55" s="19" t="str">
        <f t="shared" si="162"/>
        <v>, -1</v>
      </c>
      <c r="BO55" s="19" t="str">
        <f t="shared" si="163"/>
        <v>, -1</v>
      </c>
      <c r="BP55" s="19" t="str">
        <f t="shared" si="164"/>
        <v/>
      </c>
      <c r="BQ55" s="20"/>
      <c r="BR55" s="21" t="str">
        <f t="shared" si="165"/>
        <v>-1, 1, 1, 1</v>
      </c>
      <c r="BS55" s="21" t="str">
        <f t="shared" si="166"/>
        <v>1, -1, -1, -1</v>
      </c>
      <c r="BT55" s="21" t="str">
        <f t="shared" si="167"/>
        <v>-1, 1, 1, 1</v>
      </c>
      <c r="BU55" s="2" t="str">
        <f t="shared" si="168"/>
        <v>1 : 3</v>
      </c>
      <c r="BV55" s="129"/>
      <c r="BX55" s="22">
        <v>3</v>
      </c>
      <c r="BY55" s="23" t="s">
        <v>37</v>
      </c>
      <c r="BZ55" s="23" t="s">
        <v>34</v>
      </c>
      <c r="CA55" s="23" t="s">
        <v>35</v>
      </c>
      <c r="CB55" s="23" t="s">
        <v>36</v>
      </c>
      <c r="CC55" s="23" t="s">
        <v>17</v>
      </c>
      <c r="CD55" s="23" t="s">
        <v>18</v>
      </c>
      <c r="CE55" s="23" t="s">
        <v>19</v>
      </c>
      <c r="CF55" s="23" t="s">
        <v>23</v>
      </c>
      <c r="CG55" s="23" t="s">
        <v>24</v>
      </c>
      <c r="CH55" s="23" t="s">
        <v>25</v>
      </c>
      <c r="CJ55" s="22">
        <v>5</v>
      </c>
      <c r="CK55" s="31">
        <f>IF(AS51&gt;AR51,CR59+0.1,CR59-0.1)</f>
        <v>7.1</v>
      </c>
      <c r="CL55" s="31">
        <f>IF(AS57&gt;AR57,CR59+0.1,CR59-0.1)</f>
        <v>7.1</v>
      </c>
      <c r="CM55" s="31">
        <f>IF(AR55&gt;AS55,CR59+0.1,CR59-0.1)</f>
        <v>7.1</v>
      </c>
      <c r="CN55" s="31">
        <f>IF(AR61&gt;AS61,CR59+0.1,CR59-0.1)</f>
        <v>6.9</v>
      </c>
      <c r="CO55" s="37"/>
      <c r="CP55" s="31">
        <f>IF(AR64&gt;AS64,CR59+0.1,CR59-0.1)</f>
        <v>6.9</v>
      </c>
      <c r="CQ55" s="24"/>
      <c r="CR55" s="91">
        <f>W56</f>
        <v>4</v>
      </c>
      <c r="CS55" s="91">
        <f>IF(AND(CR55=CR51,CR55=CR53),BY56,(IF(AND(CR55=CR51,CR55=CR57),BZ56,(IF(AND(CR55=CR51,CR55=CR59),CA56,(IF(AND(CR55=CR51,CR55=CR61),CB56,(IF(AND(CR55=CR53,CR55=CR57),CC56,(IF(AND(CR55=CR53,CR55=CR59),CD56,(IF(AND(CR55=CR53,CR55=CR61),CE56,(IF(AND(CR55=CR57,CR55=CR59),CF56,(IF(AND(CR55=CR57,CR55=CR61),CG56,(IF(AND(CR55=CR59,CR55=CR61),CH56,999)))))))))))))))))))</f>
        <v>999</v>
      </c>
      <c r="CT55" s="91">
        <f t="shared" ref="CT55" si="174">IF(CY55=1,CR55+CS55,CS55)</f>
        <v>999</v>
      </c>
      <c r="CV55" s="91">
        <f>CR55</f>
        <v>4</v>
      </c>
      <c r="CW55" s="108">
        <f>IF(CV55=CV51,CK53,(IF(CV55=CV53,CL53,(IF(CV55=CV57,CN53,(IF(CV55=CV59,CO53,(IF(CV55=CV61,CP53,999)))))))))</f>
        <v>999</v>
      </c>
      <c r="CY55" s="91">
        <f t="shared" ref="CY55" si="175">IF(CS55&lt;&gt;999,1,0)</f>
        <v>0</v>
      </c>
      <c r="DA55" s="108">
        <f>IF(CY55=1,CT55,CW55)</f>
        <v>999</v>
      </c>
      <c r="DB55" s="91">
        <f t="shared" ref="DB55" si="176">IF(DA55&lt;&gt;999,DA55,CV55)</f>
        <v>4</v>
      </c>
    </row>
    <row r="56" spans="1:106" ht="12.6" customHeight="1" x14ac:dyDescent="0.25">
      <c r="A56" s="74"/>
      <c r="B56" s="93">
        <v>3</v>
      </c>
      <c r="C56" s="95">
        <f>[1]Лист3!$A$53</f>
        <v>56</v>
      </c>
      <c r="D56" s="54" t="s">
        <v>62</v>
      </c>
      <c r="E56" s="38"/>
      <c r="F56" s="39">
        <f>IF(AS56&gt;AR56,2,$AG$2)</f>
        <v>1</v>
      </c>
      <c r="G56" s="40"/>
      <c r="H56" s="41"/>
      <c r="I56" s="39">
        <f>IF(AR59&gt;AS59,2,$AG$2)</f>
        <v>1</v>
      </c>
      <c r="J56" s="40"/>
      <c r="K56" s="97"/>
      <c r="L56" s="98"/>
      <c r="M56" s="112"/>
      <c r="N56" s="41"/>
      <c r="O56" s="39">
        <f>IF(AR63&gt;AS63,2,$AG$2)</f>
        <v>1</v>
      </c>
      <c r="P56" s="40"/>
      <c r="Q56" s="41"/>
      <c r="R56" s="39">
        <f>IF(AS55&gt;AR55,2,$AG$2)</f>
        <v>1</v>
      </c>
      <c r="S56" s="40"/>
      <c r="T56" s="41"/>
      <c r="U56" s="39"/>
      <c r="V56" s="38"/>
      <c r="W56" s="101">
        <f>SUM(F56,I56,L56,O56,R56,U56)</f>
        <v>4</v>
      </c>
      <c r="X56" s="103">
        <f t="shared" ref="X56" si="177">IF(($AG$2=1),IF(CY55=1,CS55*10,0),0)</f>
        <v>0</v>
      </c>
      <c r="Y56" s="93" t="s">
        <v>80</v>
      </c>
      <c r="Z56" s="50"/>
      <c r="AA56" s="105">
        <f>IF(C56="","",VLOOKUP(C56,'[2]Список участников'!A:L,8,FALSE))</f>
        <v>0</v>
      </c>
      <c r="AC56" s="106">
        <f>IF(C56&gt;0,1,0)</f>
        <v>1</v>
      </c>
      <c r="AD56" s="106"/>
      <c r="AE56" s="80" t="s">
        <v>33</v>
      </c>
      <c r="AF56" s="57" t="str">
        <f>IF(C56=0," ",CONCATENATE(D52,"-",D56))</f>
        <v>ТОПЖАРГАН-ВКО-1</v>
      </c>
      <c r="AG56" s="26">
        <v>2</v>
      </c>
      <c r="AH56" s="27">
        <v>1</v>
      </c>
      <c r="AI56" s="26">
        <v>1</v>
      </c>
      <c r="AJ56" s="27">
        <v>2</v>
      </c>
      <c r="AK56" s="26">
        <v>2</v>
      </c>
      <c r="AL56" s="27">
        <v>1</v>
      </c>
      <c r="AM56" s="26">
        <v>2</v>
      </c>
      <c r="AN56" s="27">
        <v>1</v>
      </c>
      <c r="AO56" s="26"/>
      <c r="AP56" s="28"/>
      <c r="AQ56" s="17"/>
      <c r="AR56" s="18">
        <f t="shared" si="143"/>
        <v>3</v>
      </c>
      <c r="AS56" s="18">
        <f t="shared" si="144"/>
        <v>1</v>
      </c>
      <c r="AT56" s="19">
        <f t="shared" si="145"/>
        <v>1</v>
      </c>
      <c r="AU56" s="19">
        <f t="shared" si="146"/>
        <v>0</v>
      </c>
      <c r="AV56" s="19">
        <f t="shared" si="147"/>
        <v>1</v>
      </c>
      <c r="AW56" s="19">
        <f t="shared" si="148"/>
        <v>1</v>
      </c>
      <c r="AX56" s="19">
        <f t="shared" si="149"/>
        <v>0</v>
      </c>
      <c r="AY56" s="20"/>
      <c r="AZ56" s="19">
        <f t="shared" si="150"/>
        <v>0</v>
      </c>
      <c r="BA56" s="19">
        <f t="shared" si="151"/>
        <v>1</v>
      </c>
      <c r="BB56" s="19">
        <f t="shared" si="152"/>
        <v>0</v>
      </c>
      <c r="BC56" s="19">
        <f t="shared" si="153"/>
        <v>0</v>
      </c>
      <c r="BD56" s="19">
        <f t="shared" si="154"/>
        <v>0</v>
      </c>
      <c r="BE56" s="20"/>
      <c r="BF56" s="19">
        <f t="shared" si="155"/>
        <v>1</v>
      </c>
      <c r="BG56" s="19" t="str">
        <f t="shared" si="156"/>
        <v>, -1</v>
      </c>
      <c r="BH56" s="19" t="str">
        <f t="shared" si="157"/>
        <v>, 1</v>
      </c>
      <c r="BI56" s="19" t="str">
        <f t="shared" si="158"/>
        <v>, 1</v>
      </c>
      <c r="BJ56" s="19" t="str">
        <f t="shared" si="159"/>
        <v/>
      </c>
      <c r="BK56" s="20"/>
      <c r="BL56" s="19">
        <f t="shared" si="160"/>
        <v>-1</v>
      </c>
      <c r="BM56" s="19" t="str">
        <f t="shared" si="161"/>
        <v>, 1</v>
      </c>
      <c r="BN56" s="19" t="str">
        <f t="shared" si="162"/>
        <v>, -1</v>
      </c>
      <c r="BO56" s="19" t="str">
        <f t="shared" si="163"/>
        <v>, -1</v>
      </c>
      <c r="BP56" s="19" t="str">
        <f t="shared" si="164"/>
        <v/>
      </c>
      <c r="BQ56" s="20"/>
      <c r="BR56" s="21" t="str">
        <f t="shared" si="165"/>
        <v>1, -1, 1, 1</v>
      </c>
      <c r="BS56" s="21" t="str">
        <f t="shared" si="166"/>
        <v>-1, 1, -1, -1</v>
      </c>
      <c r="BT56" s="21" t="str">
        <f t="shared" si="167"/>
        <v>1, -1, 1, 1</v>
      </c>
      <c r="BU56" s="2" t="str">
        <f t="shared" si="168"/>
        <v>1 : 3</v>
      </c>
      <c r="BV56" s="129"/>
      <c r="BX56" s="22"/>
      <c r="BY56" s="29">
        <f>((AS56+AR59)/(AR56+AS59))/10</f>
        <v>3.3333333333333333E-2</v>
      </c>
      <c r="BZ56" s="29">
        <f>((AS56+AR63)/(AR56+AS63))/10</f>
        <v>3.3333333333333333E-2</v>
      </c>
      <c r="CA56" s="29">
        <f>((AS56+AS55)/(AR56+AR55))/10</f>
        <v>3.3333333333333333E-2</v>
      </c>
      <c r="CB56" s="29" t="e">
        <f>((AS56+AR52)/(AR56+AS52))/10</f>
        <v>#VALUE!</v>
      </c>
      <c r="CC56" s="29">
        <f>((AR59+AR63)/(AS59+AS63))/10</f>
        <v>3.3333333333333333E-2</v>
      </c>
      <c r="CD56" s="29">
        <f>((AR59+AS55)/(AS59+AR55))/10</f>
        <v>3.3333333333333333E-2</v>
      </c>
      <c r="CE56" s="29" t="e">
        <f>((AR59+AR52)/(AS59+AS52))/10</f>
        <v>#VALUE!</v>
      </c>
      <c r="CF56" s="29">
        <f>((AR63+AS55)/(AS63+AR55))/10</f>
        <v>3.3333333333333333E-2</v>
      </c>
      <c r="CG56" s="29" t="e">
        <f>((AR63+AR52)/(AS63+AS52))/10</f>
        <v>#VALUE!</v>
      </c>
      <c r="CH56" s="29" t="e">
        <f>((AS55+AR52)/(AR55+AS52))/10</f>
        <v>#VALUE!</v>
      </c>
      <c r="CJ56" s="22">
        <v>6</v>
      </c>
      <c r="CK56" s="31">
        <f>IF(AR60&gt;AS60,CR61+0.1,CR61-0.1)</f>
        <v>-0.1</v>
      </c>
      <c r="CL56" s="31">
        <f>IF(AR54&gt;AS54,CR61+0.1,CR61-0.1)</f>
        <v>-0.1</v>
      </c>
      <c r="CM56" s="31">
        <f>IF(AS52&gt;AR52,CR61+0.1,CR61-0.1)</f>
        <v>-0.1</v>
      </c>
      <c r="CN56" s="31">
        <f>IF(AS58&gt;AR58,CR61+0.1,CR61-0.1)</f>
        <v>-0.1</v>
      </c>
      <c r="CO56" s="31">
        <f>IF(AS64&gt;AR64,CR61+0.1,CR61-0.1)</f>
        <v>-0.1</v>
      </c>
      <c r="CP56" s="30"/>
      <c r="CQ56" s="32"/>
      <c r="CR56" s="92"/>
      <c r="CS56" s="92"/>
      <c r="CT56" s="92"/>
      <c r="CV56" s="92"/>
      <c r="CW56" s="109"/>
      <c r="CY56" s="92"/>
      <c r="DA56" s="109"/>
      <c r="DB56" s="92"/>
    </row>
    <row r="57" spans="1:106" ht="12.6" customHeight="1" x14ac:dyDescent="0.25">
      <c r="A57" s="74"/>
      <c r="B57" s="110"/>
      <c r="C57" s="111"/>
      <c r="D57" s="60" t="s">
        <v>7</v>
      </c>
      <c r="E57" s="118" t="str">
        <f>IF(AS56&gt;AR56,BT56,BU56)</f>
        <v>1 : 3</v>
      </c>
      <c r="F57" s="119"/>
      <c r="G57" s="120"/>
      <c r="H57" s="121" t="str">
        <f>IF(AR59&gt;AS59,BT59,BU59)</f>
        <v>1 : 3</v>
      </c>
      <c r="I57" s="119"/>
      <c r="J57" s="120"/>
      <c r="K57" s="113"/>
      <c r="L57" s="114"/>
      <c r="M57" s="115"/>
      <c r="N57" s="121" t="str">
        <f>IF(AR63&gt;AS63,BT63,BU63)</f>
        <v>1 : 3</v>
      </c>
      <c r="O57" s="119"/>
      <c r="P57" s="120"/>
      <c r="Q57" s="121" t="str">
        <f>IF(AS55&gt;AR55,BT55,BU55)</f>
        <v>1 : 3</v>
      </c>
      <c r="R57" s="119"/>
      <c r="S57" s="120"/>
      <c r="T57" s="121"/>
      <c r="U57" s="119"/>
      <c r="V57" s="119"/>
      <c r="W57" s="116"/>
      <c r="X57" s="117"/>
      <c r="Y57" s="110"/>
      <c r="Z57" s="50"/>
      <c r="AA57" s="105"/>
      <c r="AC57" s="106"/>
      <c r="AD57" s="106"/>
      <c r="AE57" s="80" t="str">
        <f>IF(C60=0," ","2-5")</f>
        <v>2-5</v>
      </c>
      <c r="AF57" s="57" t="str">
        <f>IF(C60=0," ",CONCATENATE(D54,"-",D60))</f>
        <v>AURORA-АК-АЛТЫН</v>
      </c>
      <c r="AG57" s="26">
        <v>2</v>
      </c>
      <c r="AH57" s="27">
        <v>1</v>
      </c>
      <c r="AI57" s="26">
        <v>1</v>
      </c>
      <c r="AJ57" s="27">
        <v>2</v>
      </c>
      <c r="AK57" s="26">
        <v>1</v>
      </c>
      <c r="AL57" s="27">
        <v>2</v>
      </c>
      <c r="AM57" s="26">
        <v>1</v>
      </c>
      <c r="AN57" s="27">
        <v>2</v>
      </c>
      <c r="AO57" s="26"/>
      <c r="AP57" s="28"/>
      <c r="AQ57" s="17"/>
      <c r="AR57" s="18">
        <f t="shared" si="143"/>
        <v>1</v>
      </c>
      <c r="AS57" s="18">
        <f t="shared" si="144"/>
        <v>3</v>
      </c>
      <c r="AT57" s="19">
        <f t="shared" si="145"/>
        <v>1</v>
      </c>
      <c r="AU57" s="19">
        <f t="shared" si="146"/>
        <v>0</v>
      </c>
      <c r="AV57" s="19">
        <f t="shared" si="147"/>
        <v>0</v>
      </c>
      <c r="AW57" s="19">
        <f t="shared" si="148"/>
        <v>0</v>
      </c>
      <c r="AX57" s="19">
        <f t="shared" si="149"/>
        <v>0</v>
      </c>
      <c r="AY57" s="20"/>
      <c r="AZ57" s="19">
        <f t="shared" si="150"/>
        <v>0</v>
      </c>
      <c r="BA57" s="19">
        <f t="shared" si="151"/>
        <v>1</v>
      </c>
      <c r="BB57" s="19">
        <f t="shared" si="152"/>
        <v>1</v>
      </c>
      <c r="BC57" s="19">
        <f t="shared" si="153"/>
        <v>1</v>
      </c>
      <c r="BD57" s="19">
        <f t="shared" si="154"/>
        <v>0</v>
      </c>
      <c r="BE57" s="20"/>
      <c r="BF57" s="19">
        <f t="shared" si="155"/>
        <v>1</v>
      </c>
      <c r="BG57" s="19" t="str">
        <f t="shared" si="156"/>
        <v>, -1</v>
      </c>
      <c r="BH57" s="19" t="str">
        <f t="shared" si="157"/>
        <v>, -1</v>
      </c>
      <c r="BI57" s="19" t="str">
        <f t="shared" si="158"/>
        <v>, -1</v>
      </c>
      <c r="BJ57" s="19" t="str">
        <f t="shared" si="159"/>
        <v/>
      </c>
      <c r="BK57" s="20"/>
      <c r="BL57" s="19">
        <f t="shared" si="160"/>
        <v>-1</v>
      </c>
      <c r="BM57" s="19" t="str">
        <f t="shared" si="161"/>
        <v>, 1</v>
      </c>
      <c r="BN57" s="19" t="str">
        <f t="shared" si="162"/>
        <v>, 1</v>
      </c>
      <c r="BO57" s="19" t="str">
        <f t="shared" si="163"/>
        <v>, 1</v>
      </c>
      <c r="BP57" s="19" t="str">
        <f t="shared" si="164"/>
        <v/>
      </c>
      <c r="BQ57" s="20"/>
      <c r="BR57" s="21" t="str">
        <f t="shared" si="165"/>
        <v>1, -1, -1, -1</v>
      </c>
      <c r="BS57" s="21" t="str">
        <f t="shared" si="166"/>
        <v>-1, 1, 1, 1</v>
      </c>
      <c r="BT57" s="21" t="str">
        <f t="shared" si="167"/>
        <v>-1, 1, 1, 1</v>
      </c>
      <c r="BU57" s="2" t="str">
        <f t="shared" si="168"/>
        <v>1 : 3</v>
      </c>
      <c r="BV57" s="129"/>
      <c r="BX57" s="22">
        <v>4</v>
      </c>
      <c r="BY57" s="23" t="s">
        <v>37</v>
      </c>
      <c r="BZ57" s="23" t="s">
        <v>33</v>
      </c>
      <c r="CA57" s="23" t="s">
        <v>35</v>
      </c>
      <c r="CB57" s="23" t="s">
        <v>36</v>
      </c>
      <c r="CC57" s="23" t="s">
        <v>16</v>
      </c>
      <c r="CD57" s="23" t="s">
        <v>18</v>
      </c>
      <c r="CE57" s="23" t="s">
        <v>19</v>
      </c>
      <c r="CF57" s="23" t="s">
        <v>21</v>
      </c>
      <c r="CG57" s="23" t="s">
        <v>22</v>
      </c>
      <c r="CH57" s="23" t="s">
        <v>25</v>
      </c>
      <c r="CJ57" s="32"/>
      <c r="CK57" s="24"/>
      <c r="CL57" s="24"/>
      <c r="CM57" s="24"/>
      <c r="CN57" s="24"/>
      <c r="CO57" s="24"/>
      <c r="CP57" s="24"/>
      <c r="CQ57" s="24"/>
      <c r="CR57" s="91">
        <f>W58</f>
        <v>7</v>
      </c>
      <c r="CS57" s="91">
        <f>IF(AND(CR57=CR51,CR57=CR53),BY58,(IF(AND(CR57=CR51,CR57=CR55),BZ58,(IF(AND(CR57=CR51,CR57=CR59),CA58,(IF(AND(CR57=CR51,CR57=CR61),CB58,(IF(AND(CR57=CR53,CR57=CR55),CC58,(IF(AND(CR57=CR53,CR57=CR59),CD58,(IF(AND(CR57=CR53,CR57=CR61),CE58,(IF(AND(CR57=CR55,CR57=CR59),CF58,(IF(AND(CR57=CR55,CR57=CR61),CG58,(IF(AND(CR57=CR59,CR57=CR61),CH58,999)))))))))))))))))))</f>
        <v>999</v>
      </c>
      <c r="CT57" s="91">
        <f t="shared" ref="CT57" si="178">IF(CY57=1,CR57+CS57,CS57)</f>
        <v>999</v>
      </c>
      <c r="CV57" s="91">
        <f>CR57</f>
        <v>7</v>
      </c>
      <c r="CW57" s="108">
        <f>IF(CV57=CV51,CK54,(IF(CV57=CV53,CL54,(IF(CV57=CV55,CM54,(IF(CV57=CV59,CO54,(IF(CV57=CV61,CP54,999)))))))))</f>
        <v>7.1</v>
      </c>
      <c r="CY57" s="91">
        <f t="shared" ref="CY57" si="179">IF(CS57&lt;&gt;999,1,0)</f>
        <v>0</v>
      </c>
      <c r="DA57" s="108">
        <f>IF(CY57=1,CT57,CW57)</f>
        <v>7.1</v>
      </c>
      <c r="DB57" s="91">
        <f t="shared" ref="DB57" si="180">IF(DA57&lt;&gt;999,DA57,CV57)</f>
        <v>7.1</v>
      </c>
    </row>
    <row r="58" spans="1:106" ht="12.6" customHeight="1" x14ac:dyDescent="0.25">
      <c r="A58" s="74"/>
      <c r="B58" s="93">
        <v>4</v>
      </c>
      <c r="C58" s="95">
        <f>[1]Лист3!$A$54</f>
        <v>89</v>
      </c>
      <c r="D58" s="54" t="s">
        <v>45</v>
      </c>
      <c r="E58" s="38"/>
      <c r="F58" s="39">
        <f>IF(AR53&gt;AS53,2,$AG$2)</f>
        <v>2</v>
      </c>
      <c r="G58" s="40"/>
      <c r="H58" s="41"/>
      <c r="I58" s="39">
        <f>IF(AS50&gt;AR50,2,$AG$2)</f>
        <v>1</v>
      </c>
      <c r="J58" s="40"/>
      <c r="K58" s="41"/>
      <c r="L58" s="39">
        <f>IF(AS63&gt;AR63,2,$AG$2)</f>
        <v>2</v>
      </c>
      <c r="M58" s="40"/>
      <c r="N58" s="97"/>
      <c r="O58" s="98"/>
      <c r="P58" s="112"/>
      <c r="Q58" s="41"/>
      <c r="R58" s="39">
        <f>IF(AS61&gt;AR61,2,$AG$2)</f>
        <v>2</v>
      </c>
      <c r="S58" s="40"/>
      <c r="T58" s="41"/>
      <c r="U58" s="39"/>
      <c r="V58" s="38"/>
      <c r="W58" s="101">
        <f>SUM(F58,I58,L58,O58,R58,U58)</f>
        <v>7</v>
      </c>
      <c r="X58" s="103">
        <f t="shared" ref="X58" si="181">IF(($AG$2=1),IF(CY57=1,CS57*10,0),0)</f>
        <v>0</v>
      </c>
      <c r="Y58" s="93" t="s">
        <v>81</v>
      </c>
      <c r="Z58" s="50"/>
      <c r="AA58" s="105">
        <f>IF(C58="","",VLOOKUP(C58,'[2]Список участников'!A:L,8,FALSE))</f>
        <v>0</v>
      </c>
      <c r="AC58" s="106">
        <f>IF(C58&gt;0,1,0)</f>
        <v>1</v>
      </c>
      <c r="AD58" s="106"/>
      <c r="AE58" s="80" t="str">
        <f>IF(C62=0," ","4-6")</f>
        <v>4-6</v>
      </c>
      <c r="AF58" s="57" t="str">
        <f>IF(C62=0," ",CONCATENATE(D58,"-",D62))</f>
        <v>ОСДЮСШОР-3-</v>
      </c>
      <c r="AG58" s="26"/>
      <c r="AH58" s="27"/>
      <c r="AI58" s="26"/>
      <c r="AJ58" s="27"/>
      <c r="AK58" s="26"/>
      <c r="AL58" s="27"/>
      <c r="AM58" s="26"/>
      <c r="AN58" s="27"/>
      <c r="AO58" s="26"/>
      <c r="AP58" s="28"/>
      <c r="AQ58" s="17"/>
      <c r="AR58" s="18" t="str">
        <f t="shared" si="143"/>
        <v/>
      </c>
      <c r="AS58" s="18" t="str">
        <f t="shared" si="144"/>
        <v/>
      </c>
      <c r="AT58" s="19">
        <f t="shared" si="145"/>
        <v>0</v>
      </c>
      <c r="AU58" s="19">
        <f t="shared" si="146"/>
        <v>0</v>
      </c>
      <c r="AV58" s="19">
        <f t="shared" si="147"/>
        <v>0</v>
      </c>
      <c r="AW58" s="19">
        <f t="shared" si="148"/>
        <v>0</v>
      </c>
      <c r="AX58" s="19">
        <f t="shared" si="149"/>
        <v>0</v>
      </c>
      <c r="AY58" s="20"/>
      <c r="AZ58" s="19">
        <f t="shared" si="150"/>
        <v>0</v>
      </c>
      <c r="BA58" s="19">
        <f t="shared" si="151"/>
        <v>0</v>
      </c>
      <c r="BB58" s="19">
        <f t="shared" si="152"/>
        <v>0</v>
      </c>
      <c r="BC58" s="19">
        <f t="shared" si="153"/>
        <v>0</v>
      </c>
      <c r="BD58" s="19">
        <f t="shared" si="154"/>
        <v>0</v>
      </c>
      <c r="BE58" s="20"/>
      <c r="BF58" s="19" t="str">
        <f t="shared" si="155"/>
        <v/>
      </c>
      <c r="BG58" s="19" t="str">
        <f t="shared" si="156"/>
        <v/>
      </c>
      <c r="BH58" s="19" t="str">
        <f t="shared" si="157"/>
        <v/>
      </c>
      <c r="BI58" s="19" t="str">
        <f t="shared" si="158"/>
        <v/>
      </c>
      <c r="BJ58" s="19" t="str">
        <f t="shared" si="159"/>
        <v/>
      </c>
      <c r="BK58" s="20"/>
      <c r="BL58" s="19" t="str">
        <f t="shared" si="160"/>
        <v/>
      </c>
      <c r="BM58" s="19" t="str">
        <f t="shared" si="161"/>
        <v/>
      </c>
      <c r="BN58" s="19" t="str">
        <f t="shared" si="162"/>
        <v/>
      </c>
      <c r="BO58" s="19" t="str">
        <f t="shared" si="163"/>
        <v/>
      </c>
      <c r="BP58" s="19" t="str">
        <f t="shared" si="164"/>
        <v/>
      </c>
      <c r="BQ58" s="20"/>
      <c r="BR58" s="21" t="str">
        <f t="shared" si="165"/>
        <v/>
      </c>
      <c r="BS58" s="21" t="str">
        <f t="shared" si="166"/>
        <v/>
      </c>
      <c r="BT58" s="21" t="str">
        <f t="shared" si="167"/>
        <v/>
      </c>
      <c r="BU58" s="2" t="str">
        <f t="shared" si="168"/>
        <v/>
      </c>
      <c r="BV58" s="129"/>
      <c r="BX58" s="22"/>
      <c r="BY58" s="29">
        <f>((AR53+AS50)/(AS53+AR50))/10</f>
        <v>0.125</v>
      </c>
      <c r="BZ58" s="29">
        <f>((AR53+AS63)/(AS53+AR63))/10</f>
        <v>0.3</v>
      </c>
      <c r="CA58" s="29">
        <f>((AR53+AS61)/(AS53+AR61))/10</f>
        <v>0.2</v>
      </c>
      <c r="CB58" s="29" t="e">
        <f>((AR53+AR58)/(AS53+AS58))/10</f>
        <v>#VALUE!</v>
      </c>
      <c r="CC58" s="29">
        <f>((AS50+AS63)/(AR50+AR63))/10</f>
        <v>0.125</v>
      </c>
      <c r="CD58" s="29">
        <f>((AS50+AS61)/(AR50+AR61))/10</f>
        <v>0.1</v>
      </c>
      <c r="CE58" s="29" t="e">
        <f>((AS50+AR58)/(AR50+AS58))/10</f>
        <v>#VALUE!</v>
      </c>
      <c r="CF58" s="29">
        <f>((AS63+AS61)/(AR63+AR61))/10</f>
        <v>0.2</v>
      </c>
      <c r="CG58" s="29" t="e">
        <f>((AS63+AR58)/(AR63+AS58))/10</f>
        <v>#VALUE!</v>
      </c>
      <c r="CH58" s="29" t="e">
        <f>((AS61+AR58)/(AR61+AS58))/10</f>
        <v>#VALUE!</v>
      </c>
      <c r="CJ58" s="32"/>
      <c r="CK58" s="32"/>
      <c r="CL58" s="32"/>
      <c r="CM58" s="32"/>
      <c r="CN58" s="32"/>
      <c r="CO58" s="32"/>
      <c r="CP58" s="32"/>
      <c r="CQ58" s="32"/>
      <c r="CR58" s="92"/>
      <c r="CS58" s="92"/>
      <c r="CT58" s="92"/>
      <c r="CV58" s="92"/>
      <c r="CW58" s="109"/>
      <c r="CY58" s="92"/>
      <c r="DA58" s="109"/>
      <c r="DB58" s="92"/>
    </row>
    <row r="59" spans="1:106" ht="12.6" customHeight="1" thickBot="1" x14ac:dyDescent="0.3">
      <c r="A59" s="74"/>
      <c r="B59" s="110"/>
      <c r="C59" s="111"/>
      <c r="D59" s="61" t="s">
        <v>41</v>
      </c>
      <c r="E59" s="118" t="str">
        <f>IF(AR53&gt;AS53,BT53,BU53)</f>
        <v>1, -1, 1, 1</v>
      </c>
      <c r="F59" s="119"/>
      <c r="G59" s="120"/>
      <c r="H59" s="121" t="str">
        <f>IF(AS50&gt;AR50,BT50,BU50)</f>
        <v>2 : 3</v>
      </c>
      <c r="I59" s="119"/>
      <c r="J59" s="120"/>
      <c r="K59" s="121" t="str">
        <f>IF(AS63&gt;AR63,BT63,BU63)</f>
        <v>1, -1, 1, 1</v>
      </c>
      <c r="L59" s="119"/>
      <c r="M59" s="120"/>
      <c r="N59" s="113"/>
      <c r="O59" s="114"/>
      <c r="P59" s="115"/>
      <c r="Q59" s="121" t="str">
        <f>IF(AS61&gt;AR61,BT61,BU61)</f>
        <v>1, -1, 1, -1, 1</v>
      </c>
      <c r="R59" s="119"/>
      <c r="S59" s="120"/>
      <c r="T59" s="121"/>
      <c r="U59" s="119"/>
      <c r="V59" s="119"/>
      <c r="W59" s="116"/>
      <c r="X59" s="117"/>
      <c r="Y59" s="110"/>
      <c r="Z59" s="50"/>
      <c r="AA59" s="105"/>
      <c r="AC59" s="106"/>
      <c r="AD59" s="106"/>
      <c r="AE59" s="80" t="s">
        <v>38</v>
      </c>
      <c r="AF59" s="57" t="str">
        <f>CONCATENATE(D56,"-",D54)</f>
        <v>ВКО-1-AURORA</v>
      </c>
      <c r="AG59" s="26">
        <v>2</v>
      </c>
      <c r="AH59" s="27">
        <v>1</v>
      </c>
      <c r="AI59" s="26">
        <v>1</v>
      </c>
      <c r="AJ59" s="27">
        <v>2</v>
      </c>
      <c r="AK59" s="26">
        <v>1</v>
      </c>
      <c r="AL59" s="27">
        <v>2</v>
      </c>
      <c r="AM59" s="26">
        <v>1</v>
      </c>
      <c r="AN59" s="27">
        <v>2</v>
      </c>
      <c r="AO59" s="26"/>
      <c r="AP59" s="28"/>
      <c r="AQ59" s="17"/>
      <c r="AR59" s="18">
        <f t="shared" si="143"/>
        <v>1</v>
      </c>
      <c r="AS59" s="18">
        <f t="shared" si="144"/>
        <v>3</v>
      </c>
      <c r="AT59" s="19">
        <f t="shared" si="145"/>
        <v>1</v>
      </c>
      <c r="AU59" s="19">
        <f t="shared" si="146"/>
        <v>0</v>
      </c>
      <c r="AV59" s="19">
        <f t="shared" si="147"/>
        <v>0</v>
      </c>
      <c r="AW59" s="19">
        <f t="shared" si="148"/>
        <v>0</v>
      </c>
      <c r="AX59" s="19">
        <f t="shared" si="149"/>
        <v>0</v>
      </c>
      <c r="AY59" s="20"/>
      <c r="AZ59" s="19">
        <f t="shared" si="150"/>
        <v>0</v>
      </c>
      <c r="BA59" s="19">
        <f t="shared" si="151"/>
        <v>1</v>
      </c>
      <c r="BB59" s="19">
        <f t="shared" si="152"/>
        <v>1</v>
      </c>
      <c r="BC59" s="19">
        <f t="shared" si="153"/>
        <v>1</v>
      </c>
      <c r="BD59" s="19">
        <f t="shared" si="154"/>
        <v>0</v>
      </c>
      <c r="BE59" s="20"/>
      <c r="BF59" s="19">
        <f t="shared" si="155"/>
        <v>1</v>
      </c>
      <c r="BG59" s="19" t="str">
        <f t="shared" si="156"/>
        <v>, -1</v>
      </c>
      <c r="BH59" s="19" t="str">
        <f t="shared" si="157"/>
        <v>, -1</v>
      </c>
      <c r="BI59" s="19" t="str">
        <f t="shared" si="158"/>
        <v>, -1</v>
      </c>
      <c r="BJ59" s="19" t="str">
        <f t="shared" si="159"/>
        <v/>
      </c>
      <c r="BK59" s="20"/>
      <c r="BL59" s="19">
        <f t="shared" si="160"/>
        <v>-1</v>
      </c>
      <c r="BM59" s="19" t="str">
        <f t="shared" si="161"/>
        <v>, 1</v>
      </c>
      <c r="BN59" s="19" t="str">
        <f t="shared" si="162"/>
        <v>, 1</v>
      </c>
      <c r="BO59" s="19" t="str">
        <f t="shared" si="163"/>
        <v>, 1</v>
      </c>
      <c r="BP59" s="19" t="str">
        <f t="shared" si="164"/>
        <v/>
      </c>
      <c r="BQ59" s="20"/>
      <c r="BR59" s="21" t="str">
        <f t="shared" si="165"/>
        <v>1, -1, -1, -1</v>
      </c>
      <c r="BS59" s="21" t="str">
        <f t="shared" si="166"/>
        <v>-1, 1, 1, 1</v>
      </c>
      <c r="BT59" s="21" t="str">
        <f t="shared" si="167"/>
        <v>-1, 1, 1, 1</v>
      </c>
      <c r="BU59" s="2" t="str">
        <f t="shared" si="168"/>
        <v>1 : 3</v>
      </c>
      <c r="BV59" s="129"/>
      <c r="BX59" s="22">
        <v>5</v>
      </c>
      <c r="BY59" s="23" t="s">
        <v>37</v>
      </c>
      <c r="BZ59" s="23" t="s">
        <v>33</v>
      </c>
      <c r="CA59" s="23" t="s">
        <v>34</v>
      </c>
      <c r="CB59" s="23" t="s">
        <v>36</v>
      </c>
      <c r="CC59" s="23" t="s">
        <v>16</v>
      </c>
      <c r="CD59" s="23" t="s">
        <v>17</v>
      </c>
      <c r="CE59" s="23" t="s">
        <v>19</v>
      </c>
      <c r="CF59" s="23" t="s">
        <v>20</v>
      </c>
      <c r="CG59" s="23" t="s">
        <v>22</v>
      </c>
      <c r="CH59" s="23" t="s">
        <v>24</v>
      </c>
      <c r="CJ59" s="32"/>
      <c r="CK59" s="24"/>
      <c r="CL59" s="24"/>
      <c r="CM59" s="24"/>
      <c r="CN59" s="24"/>
      <c r="CO59" s="24"/>
      <c r="CP59" s="24"/>
      <c r="CQ59" s="24"/>
      <c r="CR59" s="91">
        <f>W60</f>
        <v>7</v>
      </c>
      <c r="CS59" s="91">
        <f>IF(AND(CR59=CR51,CR59=CR53),BY60,(IF(AND(CR59=CR51,CR59=CR55),BZ60,(IF(AND(CR59=CR51,CR59=CR57),CA60,(IF(AND(CR59=CR51,CR59=CR61),CB60,(IF(AND(CR59=CR53,CR59=CR55),CC60,(IF(AND(CR59=CR53,CR59=CR57),CD60,(IF(AND(CR59=CR53,CR59=CR61),CE60,(IF(AND(CR59=CR55,CR59=CR57),CF60,(IF(AND(CR59=CR55,CR59=CR61),CG60,(IF(AND(CR59=CR57,CR59=CR61),CH60,999)))))))))))))))))))</f>
        <v>999</v>
      </c>
      <c r="CT59" s="91">
        <f t="shared" ref="CT59" si="182">IF(CY59=1,CR59+CS59,CS59)</f>
        <v>999</v>
      </c>
      <c r="CV59" s="91">
        <f>CR59</f>
        <v>7</v>
      </c>
      <c r="CW59" s="108">
        <f>IF(CV59=CV51,CK55,(IF(CV59=CV53,CL55,(IF(CV59=CV55,CM55,(IF(CV59=CV57,CN55,(IF(CV59=CV61,CP55,999)))))))))</f>
        <v>6.9</v>
      </c>
      <c r="CY59" s="91">
        <f t="shared" ref="CY59" si="183">IF(CS59&lt;&gt;999,1,0)</f>
        <v>0</v>
      </c>
      <c r="DA59" s="108">
        <f>IF(CY59=1,CT59,CW59)</f>
        <v>6.9</v>
      </c>
      <c r="DB59" s="91">
        <f t="shared" ref="DB59" si="184">IF(DA59&lt;&gt;999,DA59,CV59)</f>
        <v>6.9</v>
      </c>
    </row>
    <row r="60" spans="1:106" ht="12.6" customHeight="1" thickTop="1" x14ac:dyDescent="0.25">
      <c r="A60" s="74"/>
      <c r="B60" s="93">
        <v>5</v>
      </c>
      <c r="C60" s="95">
        <f>[1]Лист3!$A$55</f>
        <v>104</v>
      </c>
      <c r="D60" s="55" t="s">
        <v>58</v>
      </c>
      <c r="E60" s="38"/>
      <c r="F60" s="39">
        <f>IF(AS51&gt;AR51,2,$AG$2)</f>
        <v>2</v>
      </c>
      <c r="G60" s="40"/>
      <c r="H60" s="41"/>
      <c r="I60" s="39">
        <f>IF(AS57&gt;AR57,2,$AG$2)</f>
        <v>2</v>
      </c>
      <c r="J60" s="40"/>
      <c r="K60" s="41"/>
      <c r="L60" s="39">
        <f>IF(AR55&gt;AS55,2,$AG$2)</f>
        <v>2</v>
      </c>
      <c r="M60" s="40"/>
      <c r="N60" s="41"/>
      <c r="O60" s="39">
        <f>IF(AR61&gt;AS61,2,$AG$2)</f>
        <v>1</v>
      </c>
      <c r="P60" s="40"/>
      <c r="Q60" s="97"/>
      <c r="R60" s="98"/>
      <c r="S60" s="112"/>
      <c r="T60" s="41"/>
      <c r="U60" s="39"/>
      <c r="V60" s="38"/>
      <c r="W60" s="101">
        <f>SUM(F60,I60,L60,O60,R60,U60)</f>
        <v>7</v>
      </c>
      <c r="X60" s="103">
        <f t="shared" ref="X60" si="185">IF(($AG$2=1),IF(CY59=1,CS59*10,0),0)</f>
        <v>0</v>
      </c>
      <c r="Y60" s="93" t="s">
        <v>82</v>
      </c>
      <c r="Z60" s="50"/>
      <c r="AA60" s="105">
        <f>IF(C60="","",VLOOKUP(C60,'[2]Список участников'!A:L,8,FALSE))</f>
        <v>0</v>
      </c>
      <c r="AC60" s="106">
        <f>IF(C60&gt;0,1,0)</f>
        <v>1</v>
      </c>
      <c r="AD60" s="106"/>
      <c r="AE60" s="80" t="str">
        <f>IF(C62=0," ","6-1")</f>
        <v>6-1</v>
      </c>
      <c r="AF60" s="57" t="str">
        <f>IF(C62=0," ",CONCATENATE(D62,"-",D52))</f>
        <v>-ТОПЖАРГАН</v>
      </c>
      <c r="AG60" s="26"/>
      <c r="AH60" s="27"/>
      <c r="AI60" s="26"/>
      <c r="AJ60" s="27"/>
      <c r="AK60" s="26"/>
      <c r="AL60" s="27"/>
      <c r="AM60" s="26"/>
      <c r="AN60" s="27"/>
      <c r="AO60" s="26"/>
      <c r="AP60" s="28"/>
      <c r="AQ60" s="17"/>
      <c r="AR60" s="18" t="str">
        <f t="shared" si="143"/>
        <v/>
      </c>
      <c r="AS60" s="18" t="str">
        <f t="shared" si="144"/>
        <v/>
      </c>
      <c r="AT60" s="19">
        <f t="shared" si="145"/>
        <v>0</v>
      </c>
      <c r="AU60" s="19">
        <f t="shared" si="146"/>
        <v>0</v>
      </c>
      <c r="AV60" s="19">
        <f t="shared" si="147"/>
        <v>0</v>
      </c>
      <c r="AW60" s="19">
        <f t="shared" si="148"/>
        <v>0</v>
      </c>
      <c r="AX60" s="19">
        <f t="shared" si="149"/>
        <v>0</v>
      </c>
      <c r="AY60" s="20"/>
      <c r="AZ60" s="19">
        <f t="shared" si="150"/>
        <v>0</v>
      </c>
      <c r="BA60" s="19">
        <f t="shared" si="151"/>
        <v>0</v>
      </c>
      <c r="BB60" s="19">
        <f t="shared" si="152"/>
        <v>0</v>
      </c>
      <c r="BC60" s="19">
        <f t="shared" si="153"/>
        <v>0</v>
      </c>
      <c r="BD60" s="19">
        <f t="shared" si="154"/>
        <v>0</v>
      </c>
      <c r="BE60" s="20"/>
      <c r="BF60" s="19" t="str">
        <f t="shared" si="155"/>
        <v/>
      </c>
      <c r="BG60" s="19" t="str">
        <f t="shared" si="156"/>
        <v/>
      </c>
      <c r="BH60" s="19" t="str">
        <f t="shared" si="157"/>
        <v/>
      </c>
      <c r="BI60" s="19" t="str">
        <f t="shared" si="158"/>
        <v/>
      </c>
      <c r="BJ60" s="19" t="str">
        <f t="shared" si="159"/>
        <v/>
      </c>
      <c r="BK60" s="20"/>
      <c r="BL60" s="19" t="str">
        <f t="shared" si="160"/>
        <v/>
      </c>
      <c r="BM60" s="19" t="str">
        <f t="shared" si="161"/>
        <v/>
      </c>
      <c r="BN60" s="19" t="str">
        <f t="shared" si="162"/>
        <v/>
      </c>
      <c r="BO60" s="19" t="str">
        <f t="shared" si="163"/>
        <v/>
      </c>
      <c r="BP60" s="19" t="str">
        <f t="shared" si="164"/>
        <v/>
      </c>
      <c r="BQ60" s="20"/>
      <c r="BR60" s="21" t="str">
        <f t="shared" si="165"/>
        <v/>
      </c>
      <c r="BS60" s="21" t="str">
        <f t="shared" si="166"/>
        <v/>
      </c>
      <c r="BT60" s="21" t="str">
        <f t="shared" si="167"/>
        <v/>
      </c>
      <c r="BU60" s="2" t="str">
        <f t="shared" si="168"/>
        <v/>
      </c>
      <c r="BV60" s="129"/>
      <c r="BX60" s="22"/>
      <c r="BY60" s="29">
        <f>((AS51+AS57)/(AR51+AR57))/10</f>
        <v>0.3</v>
      </c>
      <c r="BZ60" s="29">
        <f>((AS51+AR55)/(AR51+AS55))/10</f>
        <v>0.3</v>
      </c>
      <c r="CA60" s="29">
        <f>((AS51+AR61)/(AR51+AS61))/10</f>
        <v>0.125</v>
      </c>
      <c r="CB60" s="29" t="e">
        <f>((AS51+AR64)/(AR51+AS64))/10</f>
        <v>#VALUE!</v>
      </c>
      <c r="CC60" s="29">
        <f>((AS57+AR55)/(AR57+AS55))/10</f>
        <v>0.3</v>
      </c>
      <c r="CD60" s="29">
        <f>((AS57+AR61)/(AR57+AS61))/10</f>
        <v>0.125</v>
      </c>
      <c r="CE60" s="29" t="e">
        <f>((AS57+AR64)/(AR57+AS64))/10</f>
        <v>#VALUE!</v>
      </c>
      <c r="CF60" s="29">
        <f>((AR55+AR61)/(AS55+AS61))/10</f>
        <v>0.125</v>
      </c>
      <c r="CG60" s="29" t="e">
        <f>((AR55+AR64)/(AS55+AS64))/10</f>
        <v>#VALUE!</v>
      </c>
      <c r="CH60" s="29" t="e">
        <f>((AR61+AR64)/(AS61+AS64))/10</f>
        <v>#VALUE!</v>
      </c>
      <c r="CJ60" s="32"/>
      <c r="CK60" s="32"/>
      <c r="CL60" s="32"/>
      <c r="CM60" s="32"/>
      <c r="CN60" s="32"/>
      <c r="CO60" s="32"/>
      <c r="CP60" s="32"/>
      <c r="CQ60" s="32"/>
      <c r="CR60" s="92"/>
      <c r="CS60" s="92"/>
      <c r="CT60" s="92"/>
      <c r="CV60" s="92"/>
      <c r="CW60" s="109"/>
      <c r="CY60" s="92"/>
      <c r="DA60" s="109"/>
      <c r="DB60" s="92"/>
    </row>
    <row r="61" spans="1:106" ht="12.6" customHeight="1" x14ac:dyDescent="0.25">
      <c r="A61" s="74"/>
      <c r="B61" s="110"/>
      <c r="C61" s="111"/>
      <c r="D61" s="60" t="s">
        <v>63</v>
      </c>
      <c r="E61" s="118" t="str">
        <f>IF(AS51&gt;AR51,BT51,BU51)</f>
        <v>-1, 1, 1, 1</v>
      </c>
      <c r="F61" s="119"/>
      <c r="G61" s="120"/>
      <c r="H61" s="121" t="str">
        <f>IF(AS57&gt;AR57,BT57,BU57)</f>
        <v>-1, 1, 1, 1</v>
      </c>
      <c r="I61" s="119"/>
      <c r="J61" s="120"/>
      <c r="K61" s="121" t="str">
        <f>IF(AR55&gt;AS55,BT55,BU55)</f>
        <v>-1, 1, 1, 1</v>
      </c>
      <c r="L61" s="119"/>
      <c r="M61" s="120"/>
      <c r="N61" s="121" t="str">
        <f>IF(AR61&gt;AS61,BT61,BU61)</f>
        <v>2 : 3</v>
      </c>
      <c r="O61" s="119"/>
      <c r="P61" s="120"/>
      <c r="Q61" s="113"/>
      <c r="R61" s="114"/>
      <c r="S61" s="115"/>
      <c r="T61" s="121"/>
      <c r="U61" s="119"/>
      <c r="V61" s="119"/>
      <c r="W61" s="116"/>
      <c r="X61" s="117"/>
      <c r="Y61" s="110"/>
      <c r="Z61" s="50"/>
      <c r="AA61" s="105"/>
      <c r="AC61" s="106"/>
      <c r="AD61" s="106"/>
      <c r="AE61" s="80" t="str">
        <f>IF(C60=0," ","5-4")</f>
        <v>5-4</v>
      </c>
      <c r="AF61" s="57" t="str">
        <f>IF(C60=0," ",CONCATENATE(D60,"-",D58))</f>
        <v>АК-АЛТЫН-ОСДЮСШОР-3</v>
      </c>
      <c r="AG61" s="26">
        <v>1</v>
      </c>
      <c r="AH61" s="27">
        <v>2</v>
      </c>
      <c r="AI61" s="26">
        <v>2</v>
      </c>
      <c r="AJ61" s="27">
        <v>1</v>
      </c>
      <c r="AK61" s="26">
        <v>1</v>
      </c>
      <c r="AL61" s="27">
        <v>2</v>
      </c>
      <c r="AM61" s="26">
        <v>2</v>
      </c>
      <c r="AN61" s="27">
        <v>1</v>
      </c>
      <c r="AO61" s="26">
        <v>1</v>
      </c>
      <c r="AP61" s="28">
        <v>2</v>
      </c>
      <c r="AQ61" s="17"/>
      <c r="AR61" s="18">
        <f t="shared" si="143"/>
        <v>2</v>
      </c>
      <c r="AS61" s="18">
        <f t="shared" si="144"/>
        <v>3</v>
      </c>
      <c r="AT61" s="19">
        <f t="shared" si="145"/>
        <v>0</v>
      </c>
      <c r="AU61" s="19">
        <f t="shared" si="146"/>
        <v>1</v>
      </c>
      <c r="AV61" s="19">
        <f t="shared" si="147"/>
        <v>0</v>
      </c>
      <c r="AW61" s="19">
        <f t="shared" si="148"/>
        <v>1</v>
      </c>
      <c r="AX61" s="19">
        <f t="shared" si="149"/>
        <v>0</v>
      </c>
      <c r="AY61" s="20"/>
      <c r="AZ61" s="19">
        <f t="shared" si="150"/>
        <v>1</v>
      </c>
      <c r="BA61" s="19">
        <f t="shared" si="151"/>
        <v>0</v>
      </c>
      <c r="BB61" s="19">
        <f t="shared" si="152"/>
        <v>1</v>
      </c>
      <c r="BC61" s="19">
        <f t="shared" si="153"/>
        <v>0</v>
      </c>
      <c r="BD61" s="19">
        <f t="shared" si="154"/>
        <v>1</v>
      </c>
      <c r="BE61" s="20"/>
      <c r="BF61" s="19">
        <f t="shared" si="155"/>
        <v>-1</v>
      </c>
      <c r="BG61" s="19" t="str">
        <f t="shared" si="156"/>
        <v>, 1</v>
      </c>
      <c r="BH61" s="19" t="str">
        <f t="shared" si="157"/>
        <v>, -1</v>
      </c>
      <c r="BI61" s="19" t="str">
        <f t="shared" si="158"/>
        <v>, 1</v>
      </c>
      <c r="BJ61" s="19" t="str">
        <f t="shared" si="159"/>
        <v>, -1</v>
      </c>
      <c r="BK61" s="20"/>
      <c r="BL61" s="19">
        <f t="shared" si="160"/>
        <v>1</v>
      </c>
      <c r="BM61" s="19" t="str">
        <f t="shared" si="161"/>
        <v>, -1</v>
      </c>
      <c r="BN61" s="19" t="str">
        <f t="shared" si="162"/>
        <v>, 1</v>
      </c>
      <c r="BO61" s="19" t="str">
        <f t="shared" si="163"/>
        <v>, -1</v>
      </c>
      <c r="BP61" s="19" t="str">
        <f t="shared" si="164"/>
        <v>, 1</v>
      </c>
      <c r="BQ61" s="20"/>
      <c r="BR61" s="21" t="str">
        <f t="shared" si="165"/>
        <v>-1, 1, -1, 1, -1</v>
      </c>
      <c r="BS61" s="21" t="str">
        <f t="shared" si="166"/>
        <v>1, -1, 1, -1, 1</v>
      </c>
      <c r="BT61" s="21" t="str">
        <f t="shared" si="167"/>
        <v>1, -1, 1, -1, 1</v>
      </c>
      <c r="BU61" s="2" t="str">
        <f t="shared" si="168"/>
        <v>2 : 3</v>
      </c>
      <c r="BV61" s="129"/>
      <c r="BX61" s="22">
        <v>6</v>
      </c>
      <c r="BY61" s="23" t="s">
        <v>37</v>
      </c>
      <c r="BZ61" s="23" t="s">
        <v>33</v>
      </c>
      <c r="CA61" s="23" t="s">
        <v>34</v>
      </c>
      <c r="CB61" s="23" t="s">
        <v>35</v>
      </c>
      <c r="CC61" s="23" t="s">
        <v>16</v>
      </c>
      <c r="CD61" s="23" t="s">
        <v>17</v>
      </c>
      <c r="CE61" s="23" t="s">
        <v>18</v>
      </c>
      <c r="CF61" s="23" t="s">
        <v>20</v>
      </c>
      <c r="CG61" s="23" t="s">
        <v>21</v>
      </c>
      <c r="CH61" s="23" t="s">
        <v>23</v>
      </c>
      <c r="CJ61" s="32"/>
      <c r="CK61" s="24"/>
      <c r="CL61" s="24"/>
      <c r="CM61" s="24"/>
      <c r="CN61" s="24"/>
      <c r="CO61" s="24"/>
      <c r="CP61" s="24"/>
      <c r="CQ61" s="24"/>
      <c r="CR61" s="91">
        <f>W62</f>
        <v>0</v>
      </c>
      <c r="CS61" s="91">
        <f>IF(AND(CR61=CR51,CR61=CR53),BY62,(IF(AND(CR61=CR51,CR61=CR55),BZ62,(IF(AND(CR61=CR51,CR61=CR57),CA62,(IF(AND(CR61=CR51,CR61=CR59),CB62,(IF(AND(CR61=CR53,CR61=CR55),CC62,(IF(AND(CR61=CR53,CR61=CR57),CD62,(IF(AND(CR61=CR53,CR61=CR59),CE62,(IF(AND(CR61=CR55,CR61=CR57),CF62,(IF(AND(CR61=CR55,CR61=CR59),CG62,(IF(AND(CR61=CR57,CR61=CR59),CH62,999)))))))))))))))))))</f>
        <v>999</v>
      </c>
      <c r="CT61" s="91">
        <f t="shared" ref="CT61" si="186">IF(CY61=1,CR61+CS61,CS61)</f>
        <v>999</v>
      </c>
      <c r="CV61" s="91">
        <f>CR61</f>
        <v>0</v>
      </c>
      <c r="CW61" s="108">
        <f>IF(CV61=CV51,CK56,(IF(CV61=CV53,CL56,(IF(CV61=CV55,CM56,(IF(CV61=CV57,CN56,(IF(CV61=CV59,CO56,999)))))))))</f>
        <v>999</v>
      </c>
      <c r="CY61" s="91">
        <f t="shared" ref="CY61" si="187">IF(CS61&lt;&gt;999,1,0)</f>
        <v>0</v>
      </c>
      <c r="DA61" s="108">
        <f t="shared" ref="DA61" si="188">IF(CY61=11,CT61,CW61)</f>
        <v>999</v>
      </c>
      <c r="DB61" s="91">
        <f t="shared" ref="DB61" si="189">IF(DA61&lt;&gt;999,DA61,CV61)</f>
        <v>0</v>
      </c>
    </row>
    <row r="62" spans="1:106" ht="12.6" customHeight="1" x14ac:dyDescent="0.25">
      <c r="A62" s="74"/>
      <c r="B62" s="93" t="s">
        <v>31</v>
      </c>
      <c r="C62" s="95">
        <f>[1]Лист3!$A$56</f>
        <v>137</v>
      </c>
      <c r="D62" s="134"/>
      <c r="E62" s="38"/>
      <c r="F62" s="39"/>
      <c r="G62" s="40"/>
      <c r="H62" s="41"/>
      <c r="I62" s="39"/>
      <c r="J62" s="40"/>
      <c r="K62" s="41"/>
      <c r="L62" s="39"/>
      <c r="M62" s="40"/>
      <c r="N62" s="41"/>
      <c r="O62" s="39"/>
      <c r="P62" s="40"/>
      <c r="Q62" s="41"/>
      <c r="R62" s="39"/>
      <c r="S62" s="40"/>
      <c r="T62" s="97"/>
      <c r="U62" s="98"/>
      <c r="V62" s="98"/>
      <c r="W62" s="101"/>
      <c r="X62" s="103"/>
      <c r="Y62" s="93"/>
      <c r="Z62" s="50"/>
      <c r="AA62" s="105">
        <f>IF(C62="","",VLOOKUP(C62,'[2]Список участников'!A:L,8,FALSE))</f>
        <v>0</v>
      </c>
      <c r="AC62" s="106">
        <f>IF(C62&gt;0,1,0)</f>
        <v>1</v>
      </c>
      <c r="AD62" s="106"/>
      <c r="AE62" s="80" t="s">
        <v>37</v>
      </c>
      <c r="AF62" s="57" t="str">
        <f>CONCATENATE(D52,"-",D54)</f>
        <v>ТОПЖАРГАН-AURORA</v>
      </c>
      <c r="AG62" s="26">
        <v>1</v>
      </c>
      <c r="AH62" s="27">
        <v>2</v>
      </c>
      <c r="AI62" s="26">
        <v>2</v>
      </c>
      <c r="AJ62" s="27">
        <v>1</v>
      </c>
      <c r="AK62" s="26">
        <v>2</v>
      </c>
      <c r="AL62" s="27">
        <v>1</v>
      </c>
      <c r="AM62" s="26">
        <v>2</v>
      </c>
      <c r="AN62" s="27">
        <v>1</v>
      </c>
      <c r="AO62" s="26"/>
      <c r="AP62" s="28"/>
      <c r="AQ62" s="17"/>
      <c r="AR62" s="18">
        <f t="shared" si="143"/>
        <v>3</v>
      </c>
      <c r="AS62" s="18">
        <f t="shared" si="144"/>
        <v>1</v>
      </c>
      <c r="AT62" s="19">
        <f t="shared" si="145"/>
        <v>0</v>
      </c>
      <c r="AU62" s="19">
        <f t="shared" si="146"/>
        <v>1</v>
      </c>
      <c r="AV62" s="19">
        <f t="shared" si="147"/>
        <v>1</v>
      </c>
      <c r="AW62" s="19">
        <f t="shared" si="148"/>
        <v>1</v>
      </c>
      <c r="AX62" s="19">
        <f t="shared" si="149"/>
        <v>0</v>
      </c>
      <c r="AY62" s="20"/>
      <c r="AZ62" s="19">
        <f t="shared" si="150"/>
        <v>1</v>
      </c>
      <c r="BA62" s="19">
        <f t="shared" si="151"/>
        <v>0</v>
      </c>
      <c r="BB62" s="19">
        <f t="shared" si="152"/>
        <v>0</v>
      </c>
      <c r="BC62" s="19">
        <f t="shared" si="153"/>
        <v>0</v>
      </c>
      <c r="BD62" s="19">
        <f t="shared" si="154"/>
        <v>0</v>
      </c>
      <c r="BE62" s="20"/>
      <c r="BF62" s="19">
        <f t="shared" si="155"/>
        <v>-1</v>
      </c>
      <c r="BG62" s="19" t="str">
        <f t="shared" si="156"/>
        <v>, 1</v>
      </c>
      <c r="BH62" s="19" t="str">
        <f t="shared" si="157"/>
        <v>, 1</v>
      </c>
      <c r="BI62" s="19" t="str">
        <f t="shared" si="158"/>
        <v>, 1</v>
      </c>
      <c r="BJ62" s="19" t="str">
        <f t="shared" si="159"/>
        <v/>
      </c>
      <c r="BK62" s="20"/>
      <c r="BL62" s="19">
        <f t="shared" si="160"/>
        <v>1</v>
      </c>
      <c r="BM62" s="19" t="str">
        <f t="shared" si="161"/>
        <v>, -1</v>
      </c>
      <c r="BN62" s="19" t="str">
        <f t="shared" si="162"/>
        <v>, -1</v>
      </c>
      <c r="BO62" s="19" t="str">
        <f t="shared" si="163"/>
        <v>, -1</v>
      </c>
      <c r="BP62" s="19" t="str">
        <f t="shared" si="164"/>
        <v/>
      </c>
      <c r="BQ62" s="20"/>
      <c r="BR62" s="21" t="str">
        <f t="shared" si="165"/>
        <v>-1, 1, 1, 1</v>
      </c>
      <c r="BS62" s="21" t="str">
        <f t="shared" si="166"/>
        <v>1, -1, -1, -1</v>
      </c>
      <c r="BT62" s="21" t="str">
        <f t="shared" si="167"/>
        <v>-1, 1, 1, 1</v>
      </c>
      <c r="BU62" s="2" t="str">
        <f t="shared" si="168"/>
        <v>1 : 3</v>
      </c>
      <c r="BV62" s="129"/>
      <c r="BX62" s="22"/>
      <c r="BY62" s="29" t="e">
        <f>((AR60+AR54)/(AS60+AS54))/10</f>
        <v>#VALUE!</v>
      </c>
      <c r="BZ62" s="29" t="e">
        <f>((AR60+AS52)/(AS60+AR52))/10</f>
        <v>#VALUE!</v>
      </c>
      <c r="CA62" s="29" t="e">
        <f>((AR60+AS58)/(AS60+AR58))/10</f>
        <v>#VALUE!</v>
      </c>
      <c r="CB62" s="29" t="e">
        <f>((AR60+AS64)/(AS60+AR64))/10</f>
        <v>#VALUE!</v>
      </c>
      <c r="CC62" s="29" t="e">
        <f>((AR54+AS52)/(AS54+AR52))/10</f>
        <v>#VALUE!</v>
      </c>
      <c r="CD62" s="29" t="e">
        <f>((AR54+AS58)/(AS54+AR58))/10</f>
        <v>#VALUE!</v>
      </c>
      <c r="CE62" s="29" t="e">
        <f>((AR54+AS64)/(AS54+AR64))/10</f>
        <v>#VALUE!</v>
      </c>
      <c r="CF62" s="29" t="e">
        <f>((AS52+AS58)/(AR52+AR58))/10</f>
        <v>#VALUE!</v>
      </c>
      <c r="CG62" s="29" t="e">
        <f>((AS52+AS64)/(AR52+AR64))/10</f>
        <v>#VALUE!</v>
      </c>
      <c r="CH62" s="29" t="e">
        <f>((AS58+AS64)/(AR58+AR64))/10</f>
        <v>#VALUE!</v>
      </c>
      <c r="CJ62" s="32"/>
      <c r="CK62" s="32"/>
      <c r="CL62" s="32"/>
      <c r="CM62" s="32"/>
      <c r="CN62" s="32"/>
      <c r="CO62" s="32"/>
      <c r="CP62" s="32"/>
      <c r="CQ62" s="32"/>
      <c r="CR62" s="92"/>
      <c r="CS62" s="92"/>
      <c r="CT62" s="92"/>
      <c r="CV62" s="92"/>
      <c r="CW62" s="109"/>
      <c r="CY62" s="92"/>
      <c r="DA62" s="109"/>
      <c r="DB62" s="92"/>
    </row>
    <row r="63" spans="1:106" ht="12.6" customHeight="1" thickBot="1" x14ac:dyDescent="0.3">
      <c r="A63" s="74"/>
      <c r="B63" s="94"/>
      <c r="C63" s="96"/>
      <c r="D63" s="135"/>
      <c r="E63" s="107"/>
      <c r="F63" s="89"/>
      <c r="G63" s="90"/>
      <c r="H63" s="88"/>
      <c r="I63" s="89"/>
      <c r="J63" s="90"/>
      <c r="K63" s="88"/>
      <c r="L63" s="89"/>
      <c r="M63" s="90"/>
      <c r="N63" s="88"/>
      <c r="O63" s="89"/>
      <c r="P63" s="90"/>
      <c r="Q63" s="88"/>
      <c r="R63" s="89"/>
      <c r="S63" s="90"/>
      <c r="T63" s="99"/>
      <c r="U63" s="100"/>
      <c r="V63" s="100"/>
      <c r="W63" s="102"/>
      <c r="X63" s="104"/>
      <c r="Y63" s="94"/>
      <c r="Z63" s="50"/>
      <c r="AA63" s="105"/>
      <c r="AC63" s="106"/>
      <c r="AD63" s="106"/>
      <c r="AE63" s="80" t="str">
        <f>IF(C58=0," ","3-4")</f>
        <v>3-4</v>
      </c>
      <c r="AF63" s="57" t="str">
        <f>IF(C58=0," ",CONCATENATE(D56,"-",D58))</f>
        <v>ВКО-1-ОСДЮСШОР-3</v>
      </c>
      <c r="AG63" s="26">
        <v>1</v>
      </c>
      <c r="AH63" s="27">
        <v>2</v>
      </c>
      <c r="AI63" s="26">
        <v>2</v>
      </c>
      <c r="AJ63" s="27">
        <v>1</v>
      </c>
      <c r="AK63" s="26">
        <v>1</v>
      </c>
      <c r="AL63" s="27">
        <v>2</v>
      </c>
      <c r="AM63" s="26">
        <v>1</v>
      </c>
      <c r="AN63" s="27">
        <v>2</v>
      </c>
      <c r="AO63" s="26"/>
      <c r="AP63" s="28"/>
      <c r="AQ63" s="17"/>
      <c r="AR63" s="18">
        <f t="shared" si="143"/>
        <v>1</v>
      </c>
      <c r="AS63" s="18">
        <f t="shared" si="144"/>
        <v>3</v>
      </c>
      <c r="AT63" s="19">
        <f t="shared" si="145"/>
        <v>0</v>
      </c>
      <c r="AU63" s="19">
        <f t="shared" si="146"/>
        <v>1</v>
      </c>
      <c r="AV63" s="19">
        <f t="shared" si="147"/>
        <v>0</v>
      </c>
      <c r="AW63" s="19">
        <f t="shared" si="148"/>
        <v>0</v>
      </c>
      <c r="AX63" s="19">
        <f t="shared" si="149"/>
        <v>0</v>
      </c>
      <c r="AY63" s="20"/>
      <c r="AZ63" s="19">
        <f t="shared" si="150"/>
        <v>1</v>
      </c>
      <c r="BA63" s="19">
        <f t="shared" si="151"/>
        <v>0</v>
      </c>
      <c r="BB63" s="19">
        <f t="shared" si="152"/>
        <v>1</v>
      </c>
      <c r="BC63" s="19">
        <f t="shared" si="153"/>
        <v>1</v>
      </c>
      <c r="BD63" s="19">
        <f t="shared" si="154"/>
        <v>0</v>
      </c>
      <c r="BE63" s="20"/>
      <c r="BF63" s="19">
        <f t="shared" si="155"/>
        <v>-1</v>
      </c>
      <c r="BG63" s="19" t="str">
        <f t="shared" si="156"/>
        <v>, 1</v>
      </c>
      <c r="BH63" s="19" t="str">
        <f t="shared" si="157"/>
        <v>, -1</v>
      </c>
      <c r="BI63" s="19" t="str">
        <f t="shared" si="158"/>
        <v>, -1</v>
      </c>
      <c r="BJ63" s="19" t="str">
        <f t="shared" si="159"/>
        <v/>
      </c>
      <c r="BK63" s="20"/>
      <c r="BL63" s="19">
        <f t="shared" si="160"/>
        <v>1</v>
      </c>
      <c r="BM63" s="19" t="str">
        <f t="shared" si="161"/>
        <v>, -1</v>
      </c>
      <c r="BN63" s="19" t="str">
        <f t="shared" si="162"/>
        <v>, 1</v>
      </c>
      <c r="BO63" s="19" t="str">
        <f t="shared" si="163"/>
        <v>, 1</v>
      </c>
      <c r="BP63" s="19" t="str">
        <f t="shared" si="164"/>
        <v/>
      </c>
      <c r="BQ63" s="20"/>
      <c r="BR63" s="21" t="str">
        <f t="shared" si="165"/>
        <v>-1, 1, -1, -1</v>
      </c>
      <c r="BS63" s="21" t="str">
        <f t="shared" si="166"/>
        <v>1, -1, 1, 1</v>
      </c>
      <c r="BT63" s="21" t="str">
        <f t="shared" si="167"/>
        <v>1, -1, 1, 1</v>
      </c>
      <c r="BU63" s="2" t="str">
        <f t="shared" si="168"/>
        <v>1 : 3</v>
      </c>
      <c r="BV63" s="129"/>
    </row>
    <row r="64" spans="1:106" ht="12.6" customHeight="1" thickTop="1" thickBot="1" x14ac:dyDescent="0.3">
      <c r="A64" s="74"/>
      <c r="B64" s="42"/>
      <c r="C64" s="43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14"/>
      <c r="Z64" s="44"/>
      <c r="AE64" s="81" t="str">
        <f>IF(C62=0," ","5-6")</f>
        <v>5-6</v>
      </c>
      <c r="AF64" s="58" t="str">
        <f>IF(C62=0," ",CONCATENATE(D60,"-",D62))</f>
        <v>АК-АЛТЫН-</v>
      </c>
      <c r="AG64" s="45"/>
      <c r="AH64" s="46"/>
      <c r="AI64" s="45"/>
      <c r="AJ64" s="46"/>
      <c r="AK64" s="45"/>
      <c r="AL64" s="46"/>
      <c r="AM64" s="45"/>
      <c r="AN64" s="46"/>
      <c r="AO64" s="45"/>
      <c r="AP64" s="47"/>
      <c r="AQ64" s="17"/>
      <c r="AR64" s="18" t="str">
        <f t="shared" si="143"/>
        <v/>
      </c>
      <c r="AS64" s="18" t="str">
        <f t="shared" si="144"/>
        <v/>
      </c>
      <c r="AT64" s="19">
        <f t="shared" si="145"/>
        <v>0</v>
      </c>
      <c r="AU64" s="19">
        <f t="shared" si="146"/>
        <v>0</v>
      </c>
      <c r="AV64" s="19">
        <f t="shared" si="147"/>
        <v>0</v>
      </c>
      <c r="AW64" s="19">
        <f t="shared" si="148"/>
        <v>0</v>
      </c>
      <c r="AX64" s="19">
        <f t="shared" si="149"/>
        <v>0</v>
      </c>
      <c r="AY64" s="20"/>
      <c r="AZ64" s="19">
        <f t="shared" si="150"/>
        <v>0</v>
      </c>
      <c r="BA64" s="19">
        <f t="shared" si="151"/>
        <v>0</v>
      </c>
      <c r="BB64" s="19">
        <f t="shared" si="152"/>
        <v>0</v>
      </c>
      <c r="BC64" s="19">
        <f t="shared" si="153"/>
        <v>0</v>
      </c>
      <c r="BD64" s="19">
        <f t="shared" si="154"/>
        <v>0</v>
      </c>
      <c r="BE64" s="20"/>
      <c r="BF64" s="19" t="str">
        <f t="shared" si="155"/>
        <v/>
      </c>
      <c r="BG64" s="19" t="str">
        <f t="shared" si="156"/>
        <v/>
      </c>
      <c r="BH64" s="19" t="str">
        <f t="shared" si="157"/>
        <v/>
      </c>
      <c r="BI64" s="19" t="str">
        <f t="shared" si="158"/>
        <v/>
      </c>
      <c r="BJ64" s="19" t="str">
        <f t="shared" si="159"/>
        <v/>
      </c>
      <c r="BK64" s="20"/>
      <c r="BL64" s="19" t="str">
        <f t="shared" si="160"/>
        <v/>
      </c>
      <c r="BM64" s="19" t="str">
        <f t="shared" si="161"/>
        <v/>
      </c>
      <c r="BN64" s="19" t="str">
        <f t="shared" si="162"/>
        <v/>
      </c>
      <c r="BO64" s="19" t="str">
        <f t="shared" si="163"/>
        <v/>
      </c>
      <c r="BP64" s="19" t="str">
        <f t="shared" si="164"/>
        <v/>
      </c>
      <c r="BQ64" s="20"/>
      <c r="BR64" s="21" t="str">
        <f t="shared" si="165"/>
        <v/>
      </c>
      <c r="BS64" s="21" t="str">
        <f t="shared" si="166"/>
        <v/>
      </c>
      <c r="BT64" s="21" t="str">
        <f t="shared" si="167"/>
        <v/>
      </c>
      <c r="BU64" s="2" t="str">
        <f t="shared" si="168"/>
        <v/>
      </c>
      <c r="BV64" s="130"/>
    </row>
    <row r="65" spans="1:106" ht="12.6" customHeight="1" x14ac:dyDescent="0.25">
      <c r="A65" s="74"/>
      <c r="B65" s="42"/>
      <c r="C65" s="43"/>
      <c r="D65" s="84" t="s">
        <v>83</v>
      </c>
      <c r="E65" s="84"/>
      <c r="F65" s="84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51"/>
      <c r="V65" s="42"/>
      <c r="W65" s="42"/>
      <c r="X65" s="42"/>
      <c r="Y65" s="14"/>
      <c r="Z65" s="44"/>
    </row>
    <row r="66" spans="1:106" ht="22.5" customHeight="1" x14ac:dyDescent="0.25">
      <c r="A66" s="74"/>
      <c r="B66" s="42"/>
      <c r="C66" s="43"/>
      <c r="D66" s="85" t="s">
        <v>84</v>
      </c>
      <c r="E66" s="85"/>
      <c r="F66" s="85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52"/>
      <c r="V66" s="42"/>
      <c r="W66" s="42"/>
      <c r="X66" s="42"/>
      <c r="Y66" s="14"/>
      <c r="Z66" s="44"/>
    </row>
    <row r="67" spans="1:106" ht="15" customHeight="1" x14ac:dyDescent="0.25">
      <c r="A67" s="74"/>
      <c r="B67" s="132" t="s">
        <v>56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44"/>
    </row>
    <row r="68" spans="1:106" ht="12.6" customHeight="1" x14ac:dyDescent="0.25">
      <c r="A68" s="74"/>
      <c r="B68" s="132" t="s">
        <v>59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44"/>
    </row>
    <row r="69" spans="1:106" ht="12.6" customHeight="1" x14ac:dyDescent="0.25">
      <c r="A69" s="74"/>
      <c r="B69" s="132" t="s">
        <v>61</v>
      </c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44"/>
    </row>
    <row r="70" spans="1:106" ht="12.6" customHeight="1" thickBot="1" x14ac:dyDescent="0.35">
      <c r="A70" s="74"/>
      <c r="B70" s="8"/>
      <c r="C70" s="9"/>
      <c r="D70" s="8"/>
      <c r="E70" s="10"/>
      <c r="F70" s="10"/>
      <c r="G70" s="10"/>
      <c r="H70" s="10"/>
      <c r="I70" s="133" t="s">
        <v>53</v>
      </c>
      <c r="J70" s="133"/>
      <c r="K70" s="133"/>
      <c r="L70" s="133"/>
      <c r="M70" s="133"/>
      <c r="N70" s="133"/>
      <c r="O70" s="133"/>
      <c r="P70" s="133"/>
      <c r="Q70" s="10"/>
      <c r="R70" s="10"/>
      <c r="S70" s="10"/>
      <c r="T70" s="10"/>
      <c r="U70" s="10"/>
      <c r="V70" s="10"/>
      <c r="W70" s="10"/>
      <c r="X70" s="10"/>
      <c r="Y70" s="82"/>
      <c r="Z70" s="4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6"/>
      <c r="AS70" s="76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</row>
    <row r="71" spans="1:106" ht="12.6" customHeight="1" thickBot="1" x14ac:dyDescent="0.3">
      <c r="A71" s="74"/>
      <c r="B71" s="12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5" t="s">
        <v>15</v>
      </c>
      <c r="X71" s="14"/>
      <c r="Y71" s="14"/>
      <c r="Z71" s="77" t="s">
        <v>54</v>
      </c>
      <c r="AE71" s="78" t="str">
        <f>IF(C79=0," ","2-4")</f>
        <v>2-4</v>
      </c>
      <c r="AF71" s="79" t="str">
        <f>IF(C79=0," ",CONCATENATE(D75,"-",D79))</f>
        <v>ТАРАЗ-MUSTAFA-RIM</v>
      </c>
      <c r="AG71" s="62">
        <v>1</v>
      </c>
      <c r="AH71" s="63">
        <v>2</v>
      </c>
      <c r="AI71" s="62">
        <v>2</v>
      </c>
      <c r="AJ71" s="63">
        <v>1</v>
      </c>
      <c r="AK71" s="62">
        <v>2</v>
      </c>
      <c r="AL71" s="63">
        <v>1</v>
      </c>
      <c r="AM71" s="62">
        <v>2</v>
      </c>
      <c r="AN71" s="63">
        <v>1</v>
      </c>
      <c r="AO71" s="62"/>
      <c r="AP71" s="64"/>
      <c r="AQ71" s="65"/>
      <c r="AR71" s="66">
        <f>IF(AG71+AH71&lt;&gt;0,SUM(AT71:AX71),"")</f>
        <v>3</v>
      </c>
      <c r="AS71" s="66">
        <f>IF(AG71+AH71&lt;&gt;0,SUM(AZ71:BD71),"")</f>
        <v>1</v>
      </c>
      <c r="AT71" s="67">
        <f>IF(AG71&gt;AH71,1,0)</f>
        <v>0</v>
      </c>
      <c r="AU71" s="67">
        <f>IF(AI71&gt;AJ71,1,0)</f>
        <v>1</v>
      </c>
      <c r="AV71" s="67">
        <f>IF(AK71&gt;AL71,1,0)</f>
        <v>1</v>
      </c>
      <c r="AW71" s="67">
        <f>IF(AM71&gt;AN71,1,0)</f>
        <v>1</v>
      </c>
      <c r="AX71" s="67">
        <f>IF(AO71&gt;AP71,1,0)</f>
        <v>0</v>
      </c>
      <c r="AY71" s="68"/>
      <c r="AZ71" s="67">
        <f>IF(AH71&gt;AG71,1,0)</f>
        <v>1</v>
      </c>
      <c r="BA71" s="67">
        <f>IF(AJ71&gt;AI71,1,0)</f>
        <v>0</v>
      </c>
      <c r="BB71" s="67">
        <f>IF(AL71&gt;AK71,1,0)</f>
        <v>0</v>
      </c>
      <c r="BC71" s="67">
        <f>IF(AN71&gt;AM71,1,0)</f>
        <v>0</v>
      </c>
      <c r="BD71" s="67">
        <f>IF(AP71&gt;AO71,1,0)</f>
        <v>0</v>
      </c>
      <c r="BE71" s="68"/>
      <c r="BF71" s="67">
        <f>IF(AG71&gt;AH71,AH71,IF(AH71&gt;AG71,-AG71,""))</f>
        <v>-1</v>
      </c>
      <c r="BG71" s="67" t="str">
        <f>IF(AI71&gt;AJ71,", "&amp;AJ71,IF(AJ71&gt;AI71,", "&amp;-AI71,""))</f>
        <v>, 1</v>
      </c>
      <c r="BH71" s="67" t="str">
        <f>IF(AK71&gt;AL71,", "&amp;AL71,IF(AL71&gt;AK71,", "&amp;-AK71,""))</f>
        <v>, 1</v>
      </c>
      <c r="BI71" s="67" t="str">
        <f>IF(AM71&gt;AN71,", "&amp;AN71,IF(AN71&gt;AM71,", "&amp;-AM71,""))</f>
        <v>, 1</v>
      </c>
      <c r="BJ71" s="67" t="str">
        <f>IF(AO71&gt;AP71,", "&amp;AP71,IF(AP71&gt;AO71,", "&amp;-AO71,""))</f>
        <v/>
      </c>
      <c r="BK71" s="68"/>
      <c r="BL71" s="67">
        <f>IF(AH71&gt;AG71,AG71,IF(AG71&gt;AH71,-AH71,""))</f>
        <v>1</v>
      </c>
      <c r="BM71" s="67" t="str">
        <f>IF(AJ71&gt;AI71,", "&amp;AI71,IF(AI71&gt;AJ71,", "&amp;-AJ71,""))</f>
        <v>, -1</v>
      </c>
      <c r="BN71" s="67" t="str">
        <f>IF(AL71&gt;AK71,", "&amp;AK71,IF(AK71&gt;AL71,", "&amp;-AL71,""))</f>
        <v>, -1</v>
      </c>
      <c r="BO71" s="67" t="str">
        <f>IF(AN71&gt;AM71,", "&amp;AM71,IF(AM71&gt;AN71,", "&amp;-AN71,""))</f>
        <v>, -1</v>
      </c>
      <c r="BP71" s="67" t="str">
        <f>IF(AP71&gt;AO71,", "&amp;AO71,IF(AO71&gt;AP71,", "&amp;-AP71,""))</f>
        <v/>
      </c>
      <c r="BQ71" s="68"/>
      <c r="BR71" s="69" t="str">
        <f>CONCATENATE(,BF71,BG71,BH71,BI71,BJ71,)</f>
        <v>-1, 1, 1, 1</v>
      </c>
      <c r="BS71" s="69" t="str">
        <f>CONCATENATE(,BL71,BM71,BN71,BO71,BP71,)</f>
        <v>1, -1, -1, -1</v>
      </c>
      <c r="BT71" s="69" t="str">
        <f>IF(AR71&gt;AS71,BR71,IF(AS71&gt;AR71,BS71,""))</f>
        <v>-1, 1, 1, 1</v>
      </c>
      <c r="BU71" s="2" t="str">
        <f>IF(AR71&gt;AS71,AS71&amp;" : "&amp;AR71,IF(AS71&gt;AR71,AR71&amp;" : "&amp;AS71,""))</f>
        <v>1 : 3</v>
      </c>
      <c r="BV71" s="128" t="str">
        <f>W71</f>
        <v>Группа № 1</v>
      </c>
      <c r="BX71" s="70"/>
      <c r="BY71" s="71" t="s">
        <v>16</v>
      </c>
      <c r="BZ71" s="71" t="s">
        <v>17</v>
      </c>
      <c r="CA71" s="71" t="s">
        <v>18</v>
      </c>
      <c r="CB71" s="71" t="s">
        <v>19</v>
      </c>
      <c r="CC71" s="71" t="s">
        <v>20</v>
      </c>
      <c r="CD71" s="71" t="s">
        <v>21</v>
      </c>
      <c r="CE71" s="71" t="s">
        <v>22</v>
      </c>
      <c r="CF71" s="71" t="s">
        <v>23</v>
      </c>
      <c r="CG71" s="71" t="s">
        <v>24</v>
      </c>
      <c r="CH71" s="71" t="s">
        <v>25</v>
      </c>
      <c r="CJ71" s="70"/>
      <c r="CK71" s="71" t="s">
        <v>26</v>
      </c>
      <c r="CL71" s="71" t="s">
        <v>27</v>
      </c>
      <c r="CM71" s="71" t="s">
        <v>28</v>
      </c>
      <c r="CN71" s="71" t="s">
        <v>29</v>
      </c>
      <c r="CO71" s="71" t="s">
        <v>30</v>
      </c>
      <c r="CP71" s="71" t="s">
        <v>31</v>
      </c>
      <c r="CQ71" s="24"/>
      <c r="CR71" s="72" t="s">
        <v>2</v>
      </c>
      <c r="CS71" s="72" t="s">
        <v>3</v>
      </c>
      <c r="CT71" s="72"/>
      <c r="CV71" s="72" t="s">
        <v>2</v>
      </c>
      <c r="CW71" s="72" t="s">
        <v>3</v>
      </c>
      <c r="CY71" s="73"/>
      <c r="DA71" s="73"/>
      <c r="DB71" s="73"/>
    </row>
    <row r="72" spans="1:106" ht="12.6" customHeight="1" thickTop="1" thickBot="1" x14ac:dyDescent="0.3">
      <c r="A72" s="74"/>
      <c r="B72" s="25" t="s">
        <v>1</v>
      </c>
      <c r="C72" s="48"/>
      <c r="D72" s="25" t="s">
        <v>32</v>
      </c>
      <c r="E72" s="131">
        <v>1</v>
      </c>
      <c r="F72" s="131"/>
      <c r="G72" s="131"/>
      <c r="H72" s="131">
        <v>2</v>
      </c>
      <c r="I72" s="131"/>
      <c r="J72" s="131"/>
      <c r="K72" s="131">
        <v>3</v>
      </c>
      <c r="L72" s="131"/>
      <c r="M72" s="131"/>
      <c r="N72" s="131">
        <v>4</v>
      </c>
      <c r="O72" s="131"/>
      <c r="P72" s="131"/>
      <c r="Q72" s="131">
        <v>5</v>
      </c>
      <c r="R72" s="131"/>
      <c r="S72" s="131"/>
      <c r="T72" s="131">
        <v>6</v>
      </c>
      <c r="U72" s="131"/>
      <c r="V72" s="131"/>
      <c r="W72" s="25" t="s">
        <v>2</v>
      </c>
      <c r="X72" s="25" t="s">
        <v>0</v>
      </c>
      <c r="Y72" s="25" t="s">
        <v>3</v>
      </c>
      <c r="Z72" s="49"/>
      <c r="AE72" s="80" t="str">
        <f>IF(C81=0," ","1-5")</f>
        <v>1-5</v>
      </c>
      <c r="AF72" s="57" t="str">
        <f>IF(C81=0," ",CONCATENATE(D73,"-",D81))</f>
        <v>AQTOBE-САРЫАГАШ</v>
      </c>
      <c r="AG72" s="26">
        <v>1</v>
      </c>
      <c r="AH72" s="27">
        <v>2</v>
      </c>
      <c r="AI72" s="26">
        <v>2</v>
      </c>
      <c r="AJ72" s="27">
        <v>1</v>
      </c>
      <c r="AK72" s="26">
        <v>2</v>
      </c>
      <c r="AL72" s="27">
        <v>1</v>
      </c>
      <c r="AM72" s="26">
        <v>2</v>
      </c>
      <c r="AN72" s="27">
        <v>1</v>
      </c>
      <c r="AO72" s="26"/>
      <c r="AP72" s="28"/>
      <c r="AQ72" s="17"/>
      <c r="AR72" s="18">
        <f t="shared" ref="AR72:AR85" si="190">IF(AG72+AH72&lt;&gt;0,SUM(AT72:AX72),"")</f>
        <v>3</v>
      </c>
      <c r="AS72" s="18">
        <f t="shared" ref="AS72:AS85" si="191">IF(AG72+AH72&lt;&gt;0,SUM(AZ72:BD72),"")</f>
        <v>1</v>
      </c>
      <c r="AT72" s="19">
        <f t="shared" ref="AT72:AT85" si="192">IF(AG72&gt;AH72,1,0)</f>
        <v>0</v>
      </c>
      <c r="AU72" s="19">
        <f t="shared" ref="AU72:AU85" si="193">IF(AI72&gt;AJ72,1,0)</f>
        <v>1</v>
      </c>
      <c r="AV72" s="19">
        <f t="shared" ref="AV72:AV85" si="194">IF(AK72&gt;AL72,1,0)</f>
        <v>1</v>
      </c>
      <c r="AW72" s="19">
        <f t="shared" ref="AW72:AW85" si="195">IF(AM72&gt;AN72,1,0)</f>
        <v>1</v>
      </c>
      <c r="AX72" s="19">
        <f t="shared" ref="AX72:AX85" si="196">IF(AO72&gt;AP72,1,0)</f>
        <v>0</v>
      </c>
      <c r="AY72" s="20"/>
      <c r="AZ72" s="19">
        <f t="shared" ref="AZ72:AZ85" si="197">IF(AH72&gt;AG72,1,0)</f>
        <v>1</v>
      </c>
      <c r="BA72" s="19">
        <f t="shared" ref="BA72:BA85" si="198">IF(AJ72&gt;AI72,1,0)</f>
        <v>0</v>
      </c>
      <c r="BB72" s="19">
        <f t="shared" ref="BB72:BB85" si="199">IF(AL72&gt;AK72,1,0)</f>
        <v>0</v>
      </c>
      <c r="BC72" s="19">
        <f t="shared" ref="BC72:BC85" si="200">IF(AN72&gt;AM72,1,0)</f>
        <v>0</v>
      </c>
      <c r="BD72" s="19">
        <f t="shared" ref="BD72:BD85" si="201">IF(AP72&gt;AO72,1,0)</f>
        <v>0</v>
      </c>
      <c r="BE72" s="20"/>
      <c r="BF72" s="19">
        <f t="shared" ref="BF72:BF85" si="202">IF(AG72&gt;AH72,AH72,IF(AH72&gt;AG72,-AG72,""))</f>
        <v>-1</v>
      </c>
      <c r="BG72" s="19" t="str">
        <f t="shared" ref="BG72:BG85" si="203">IF(AI72&gt;AJ72,", "&amp;AJ72,IF(AJ72&gt;AI72,", "&amp;-AI72,""))</f>
        <v>, 1</v>
      </c>
      <c r="BH72" s="19" t="str">
        <f t="shared" ref="BH72:BH85" si="204">IF(AK72&gt;AL72,", "&amp;AL72,IF(AL72&gt;AK72,", "&amp;-AK72,""))</f>
        <v>, 1</v>
      </c>
      <c r="BI72" s="19" t="str">
        <f t="shared" ref="BI72:BI85" si="205">IF(AM72&gt;AN72,", "&amp;AN72,IF(AN72&gt;AM72,", "&amp;-AM72,""))</f>
        <v>, 1</v>
      </c>
      <c r="BJ72" s="19" t="str">
        <f t="shared" ref="BJ72:BJ85" si="206">IF(AO72&gt;AP72,", "&amp;AP72,IF(AP72&gt;AO72,", "&amp;-AO72,""))</f>
        <v/>
      </c>
      <c r="BK72" s="20"/>
      <c r="BL72" s="19">
        <f t="shared" ref="BL72:BL85" si="207">IF(AH72&gt;AG72,AG72,IF(AG72&gt;AH72,-AH72,""))</f>
        <v>1</v>
      </c>
      <c r="BM72" s="19" t="str">
        <f t="shared" ref="BM72:BM85" si="208">IF(AJ72&gt;AI72,", "&amp;AI72,IF(AI72&gt;AJ72,", "&amp;-AJ72,""))</f>
        <v>, -1</v>
      </c>
      <c r="BN72" s="19" t="str">
        <f t="shared" ref="BN72:BN85" si="209">IF(AL72&gt;AK72,", "&amp;AK72,IF(AK72&gt;AL72,", "&amp;-AL72,""))</f>
        <v>, -1</v>
      </c>
      <c r="BO72" s="19" t="str">
        <f t="shared" ref="BO72:BO85" si="210">IF(AN72&gt;AM72,", "&amp;AM72,IF(AM72&gt;AN72,", "&amp;-AN72,""))</f>
        <v>, -1</v>
      </c>
      <c r="BP72" s="19" t="str">
        <f t="shared" ref="BP72:BP85" si="211">IF(AP72&gt;AO72,", "&amp;AO72,IF(AO72&gt;AP72,", "&amp;-AP72,""))</f>
        <v/>
      </c>
      <c r="BQ72" s="20"/>
      <c r="BR72" s="21" t="str">
        <f t="shared" ref="BR72:BR85" si="212">CONCATENATE(,BF72,BG72,BH72,BI72,BJ72,)</f>
        <v>-1, 1, 1, 1</v>
      </c>
      <c r="BS72" s="21" t="str">
        <f t="shared" ref="BS72:BS85" si="213">CONCATENATE(,BL72,BM72,BN72,BO72,BP72,)</f>
        <v>1, -1, -1, -1</v>
      </c>
      <c r="BT72" s="21" t="str">
        <f t="shared" ref="BT72:BT85" si="214">IF(AR72&gt;AS72,BR72,IF(AS72&gt;AR72,BS72,""))</f>
        <v>-1, 1, 1, 1</v>
      </c>
      <c r="BU72" s="2" t="str">
        <f t="shared" ref="BU72:BU85" si="215">IF(AR72&gt;AS72,AS72&amp;" : "&amp;AR72,IF(AS72&gt;AR72,AR72&amp;" : "&amp;AS72,""))</f>
        <v>1 : 3</v>
      </c>
      <c r="BV72" s="129"/>
      <c r="BX72" s="22">
        <v>1</v>
      </c>
      <c r="BY72" s="29">
        <f>((AR83+AR77)/(AS83+AS77))/10</f>
        <v>0.1</v>
      </c>
      <c r="BZ72" s="29">
        <f>((AR83+AS74)/(AS83+AR74))/10</f>
        <v>0.6</v>
      </c>
      <c r="CA72" s="29">
        <f>((AR83+AR72)/(AS83+AS72))/10</f>
        <v>0.3</v>
      </c>
      <c r="CB72" s="29" t="e">
        <f>((AR83+AS81)/(AS83+AR81))/10</f>
        <v>#VALUE!</v>
      </c>
      <c r="CC72" s="29">
        <f>((AR77+AS74)/(AS77+AR74))/10</f>
        <v>0.13333333333333333</v>
      </c>
      <c r="CD72" s="29">
        <f>((AR77+AR72)/(AS77+AS72))/10</f>
        <v>0.1</v>
      </c>
      <c r="CE72" s="29" t="e">
        <f>((AR77+AS81)/(AR81+AS77))/10</f>
        <v>#VALUE!</v>
      </c>
      <c r="CF72" s="29">
        <f>((AS74+AR72)/(AR74+AS72))/10</f>
        <v>0.6</v>
      </c>
      <c r="CG72" s="29" t="e">
        <f>((AS74+AS81)/(AR74+AR81))/10</f>
        <v>#VALUE!</v>
      </c>
      <c r="CH72" s="29" t="e">
        <f>((AR72+AS81)/(AS72+AR81))/10</f>
        <v>#VALUE!</v>
      </c>
      <c r="CJ72" s="22">
        <v>1</v>
      </c>
      <c r="CK72" s="30"/>
      <c r="CL72" s="31">
        <f>IF(AR83&gt;AS83,CR72+0.1,CR72-0.1)</f>
        <v>7.1</v>
      </c>
      <c r="CM72" s="31">
        <f>IF(AR77&gt;AS77,CR72+0.1,CR72-0.1)</f>
        <v>6.9</v>
      </c>
      <c r="CN72" s="31">
        <f>IF(AS74&gt;AR74,CR72+0.1,CR72-0.1)</f>
        <v>7.1</v>
      </c>
      <c r="CO72" s="31">
        <f>IF(AR72&gt;AS72,CR72+0.1,CR72-0.1)</f>
        <v>7.1</v>
      </c>
      <c r="CP72" s="31">
        <f>IF(AS81&gt;AR81,CR72+0.1,CR72-0.1)</f>
        <v>6.9</v>
      </c>
      <c r="CQ72" s="32"/>
      <c r="CR72" s="91">
        <f>W73</f>
        <v>7</v>
      </c>
      <c r="CS72" s="91">
        <f>IF(AND(CR72=CR74,CR72=CR76),BY72,(IF(AND(CR72=CR74,CR72=CR78),BZ72,(IF(AND(CR72=CR74,CR72=CR80),CA72,(IF(AND(CR72=CR74,CR72=CR82),CB72,(IF(AND(CR72=CR76,CR72=CR78),CC72,(IF(AND(CR72=CR76,CR72=CR80),CD72,(IF(AND(CR72=CR76,CR72=CR82),CE72,(IF(AND(CR72=CR78,CR72=CR80),CF72,(IF(AND(CR72=CR78,CR72=CR82),CG72,(IF(AND(CR72=CR80,CR72=CR82),CH72,999)))))))))))))))))))</f>
        <v>0.1</v>
      </c>
      <c r="CT72" s="91">
        <f>IF(CY72=1,CR72+CS72,CS72)</f>
        <v>7.1</v>
      </c>
      <c r="CV72" s="91">
        <f>CR72</f>
        <v>7</v>
      </c>
      <c r="CW72" s="108">
        <f>IF(CV72=CV74,CL72,(IF(CV72=CV76,CM72,(IF(CV72=CV78,CN72,(IF(CV72=CV80,CO72,(IF(CV72=CV82,CP72,999)))))))))</f>
        <v>7.1</v>
      </c>
      <c r="CY72" s="91">
        <f>IF(CS72&lt;&gt;999,1,0)</f>
        <v>1</v>
      </c>
      <c r="DA72" s="108">
        <f>IF(CY72=1,CT72,CW72)</f>
        <v>7.1</v>
      </c>
      <c r="DB72" s="91">
        <f>IF(DA72&lt;&gt;999,DA72,CV72)</f>
        <v>7.1</v>
      </c>
    </row>
    <row r="73" spans="1:106" ht="12.6" customHeight="1" thickTop="1" x14ac:dyDescent="0.25">
      <c r="A73" s="74"/>
      <c r="B73" s="122">
        <v>1</v>
      </c>
      <c r="C73" s="123">
        <f>[1]Лист3!$A$51</f>
        <v>8</v>
      </c>
      <c r="D73" s="56" t="s">
        <v>68</v>
      </c>
      <c r="E73" s="124"/>
      <c r="F73" s="124"/>
      <c r="G73" s="125"/>
      <c r="H73" s="33"/>
      <c r="I73" s="34">
        <f>IF(AR83&gt;AS83,2,$AG$2)</f>
        <v>2</v>
      </c>
      <c r="J73" s="35"/>
      <c r="K73" s="33"/>
      <c r="L73" s="34">
        <f>IF(AR77&gt;AS77,2,$AG$2)</f>
        <v>1</v>
      </c>
      <c r="M73" s="35"/>
      <c r="N73" s="33"/>
      <c r="O73" s="34">
        <f>IF(AS74&gt;AR74,2,$AG$2)</f>
        <v>2</v>
      </c>
      <c r="P73" s="35"/>
      <c r="Q73" s="33"/>
      <c r="R73" s="34">
        <f>IF(AR72&gt;AS72,2,$AG$2)</f>
        <v>2</v>
      </c>
      <c r="S73" s="35"/>
      <c r="T73" s="33"/>
      <c r="U73" s="34"/>
      <c r="V73" s="36"/>
      <c r="W73" s="126">
        <f>SUM(F73,I73,L73,O73,R73,U73)</f>
        <v>7</v>
      </c>
      <c r="X73" s="127">
        <f t="shared" ref="X73" si="216">IF(($AG$2=1),IF(CY72=1,CS72*10,0),0)</f>
        <v>1</v>
      </c>
      <c r="Y73" s="122" t="s">
        <v>28</v>
      </c>
      <c r="Z73" s="50"/>
      <c r="AA73" s="105">
        <f>IF(C73="","",VLOOKUP(C73,'[2]Список участников'!A:L,8,FALSE))</f>
        <v>0</v>
      </c>
      <c r="AC73" s="106">
        <f>IF(C73&gt;0,1,0)</f>
        <v>1</v>
      </c>
      <c r="AD73" s="106">
        <f>SUM(AC73:AC84)</f>
        <v>6</v>
      </c>
      <c r="AE73" s="80" t="str">
        <f>IF(C83=0," ","3-6")</f>
        <v>3-6</v>
      </c>
      <c r="AF73" s="57" t="str">
        <f>IF(C83=0," ",CONCATENATE(D77,"-",D83))</f>
        <v>TTC ASTANA-2-</v>
      </c>
      <c r="AG73" s="26"/>
      <c r="AH73" s="27"/>
      <c r="AI73" s="26"/>
      <c r="AJ73" s="27"/>
      <c r="AK73" s="26"/>
      <c r="AL73" s="27"/>
      <c r="AM73" s="26"/>
      <c r="AN73" s="27"/>
      <c r="AO73" s="26"/>
      <c r="AP73" s="28"/>
      <c r="AQ73" s="17"/>
      <c r="AR73" s="18" t="str">
        <f t="shared" si="190"/>
        <v/>
      </c>
      <c r="AS73" s="18" t="str">
        <f t="shared" si="191"/>
        <v/>
      </c>
      <c r="AT73" s="19">
        <f t="shared" si="192"/>
        <v>0</v>
      </c>
      <c r="AU73" s="19">
        <f t="shared" si="193"/>
        <v>0</v>
      </c>
      <c r="AV73" s="19">
        <f t="shared" si="194"/>
        <v>0</v>
      </c>
      <c r="AW73" s="19">
        <f t="shared" si="195"/>
        <v>0</v>
      </c>
      <c r="AX73" s="19">
        <f t="shared" si="196"/>
        <v>0</v>
      </c>
      <c r="AY73" s="20"/>
      <c r="AZ73" s="19">
        <f t="shared" si="197"/>
        <v>0</v>
      </c>
      <c r="BA73" s="19">
        <f t="shared" si="198"/>
        <v>0</v>
      </c>
      <c r="BB73" s="19">
        <f t="shared" si="199"/>
        <v>0</v>
      </c>
      <c r="BC73" s="19">
        <f t="shared" si="200"/>
        <v>0</v>
      </c>
      <c r="BD73" s="19">
        <f t="shared" si="201"/>
        <v>0</v>
      </c>
      <c r="BE73" s="20"/>
      <c r="BF73" s="19" t="str">
        <f t="shared" si="202"/>
        <v/>
      </c>
      <c r="BG73" s="19" t="str">
        <f t="shared" si="203"/>
        <v/>
      </c>
      <c r="BH73" s="19" t="str">
        <f t="shared" si="204"/>
        <v/>
      </c>
      <c r="BI73" s="19" t="str">
        <f t="shared" si="205"/>
        <v/>
      </c>
      <c r="BJ73" s="19" t="str">
        <f t="shared" si="206"/>
        <v/>
      </c>
      <c r="BK73" s="20"/>
      <c r="BL73" s="19" t="str">
        <f t="shared" si="207"/>
        <v/>
      </c>
      <c r="BM73" s="19" t="str">
        <f t="shared" si="208"/>
        <v/>
      </c>
      <c r="BN73" s="19" t="str">
        <f t="shared" si="209"/>
        <v/>
      </c>
      <c r="BO73" s="19" t="str">
        <f t="shared" si="210"/>
        <v/>
      </c>
      <c r="BP73" s="19" t="str">
        <f t="shared" si="211"/>
        <v/>
      </c>
      <c r="BQ73" s="20"/>
      <c r="BR73" s="21" t="str">
        <f t="shared" si="212"/>
        <v/>
      </c>
      <c r="BS73" s="21" t="str">
        <f t="shared" si="213"/>
        <v/>
      </c>
      <c r="BT73" s="21" t="str">
        <f t="shared" si="214"/>
        <v/>
      </c>
      <c r="BU73" s="2" t="str">
        <f t="shared" si="215"/>
        <v/>
      </c>
      <c r="BV73" s="129"/>
      <c r="BX73" s="22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J73" s="22">
        <v>2</v>
      </c>
      <c r="CK73" s="31">
        <f>IF(AS83&gt;AR83,CR74+0.1,CR74-0.1)</f>
        <v>6.9</v>
      </c>
      <c r="CL73" s="30"/>
      <c r="CM73" s="31">
        <f>IF(AS80&gt;AR80,CR74+0.1,CR74-0.1)</f>
        <v>7.1</v>
      </c>
      <c r="CN73" s="31">
        <f>IF(AR71&gt;AS71,CR74+0.1,CR74-0.1)</f>
        <v>7.1</v>
      </c>
      <c r="CO73" s="31">
        <f>IF(AR78&gt;AS78,CR74+0.1,CR74-0.1)</f>
        <v>7.1</v>
      </c>
      <c r="CP73" s="31">
        <f>IF(AS75&gt;AR75,CR74,CR74-0.1)</f>
        <v>6.9</v>
      </c>
      <c r="CQ73" s="32"/>
      <c r="CR73" s="92"/>
      <c r="CS73" s="92"/>
      <c r="CT73" s="92"/>
      <c r="CV73" s="92"/>
      <c r="CW73" s="109"/>
      <c r="CY73" s="92"/>
      <c r="DA73" s="109"/>
      <c r="DB73" s="92"/>
    </row>
    <row r="74" spans="1:106" ht="12.6" customHeight="1" x14ac:dyDescent="0.25">
      <c r="A74" s="74"/>
      <c r="B74" s="110"/>
      <c r="C74" s="111"/>
      <c r="D74" s="59" t="s">
        <v>71</v>
      </c>
      <c r="E74" s="114"/>
      <c r="F74" s="114"/>
      <c r="G74" s="115"/>
      <c r="H74" s="121" t="str">
        <f>IF(AR83&gt;AS83,BT83,BU83)</f>
        <v>-1, 1, 1, 1</v>
      </c>
      <c r="I74" s="119"/>
      <c r="J74" s="120"/>
      <c r="K74" s="121" t="str">
        <f>IF(AR77&gt;AS77,BT77,BU77)</f>
        <v>1 : 3</v>
      </c>
      <c r="L74" s="119"/>
      <c r="M74" s="120"/>
      <c r="N74" s="121" t="str">
        <f>IF(AS74&gt;AR74,BT74,BU74)</f>
        <v>1, 1, 1</v>
      </c>
      <c r="O74" s="119"/>
      <c r="P74" s="120"/>
      <c r="Q74" s="121" t="str">
        <f>IF(AR72&gt;AS72,BT72,BU72)</f>
        <v>-1, 1, 1, 1</v>
      </c>
      <c r="R74" s="119"/>
      <c r="S74" s="120"/>
      <c r="T74" s="121"/>
      <c r="U74" s="119"/>
      <c r="V74" s="119"/>
      <c r="W74" s="116"/>
      <c r="X74" s="117"/>
      <c r="Y74" s="110"/>
      <c r="Z74" s="77" t="s">
        <v>55</v>
      </c>
      <c r="AA74" s="105"/>
      <c r="AC74" s="106"/>
      <c r="AD74" s="106"/>
      <c r="AE74" s="80" t="str">
        <f>IF(C79=0," ","4-1")</f>
        <v>4-1</v>
      </c>
      <c r="AF74" s="57" t="str">
        <f>IF(C79=0," ",CONCATENATE(D79,"-",D73))</f>
        <v>MUSTAFA-RIM-AQTOBE</v>
      </c>
      <c r="AG74" s="26">
        <v>1</v>
      </c>
      <c r="AH74" s="27">
        <v>2</v>
      </c>
      <c r="AI74" s="26">
        <v>1</v>
      </c>
      <c r="AJ74" s="27">
        <v>2</v>
      </c>
      <c r="AK74" s="26">
        <v>1</v>
      </c>
      <c r="AL74" s="27">
        <v>2</v>
      </c>
      <c r="AM74" s="26"/>
      <c r="AN74" s="27"/>
      <c r="AO74" s="26"/>
      <c r="AP74" s="28"/>
      <c r="AQ74" s="17"/>
      <c r="AR74" s="18">
        <f t="shared" si="190"/>
        <v>0</v>
      </c>
      <c r="AS74" s="18">
        <f t="shared" si="191"/>
        <v>3</v>
      </c>
      <c r="AT74" s="19">
        <f t="shared" si="192"/>
        <v>0</v>
      </c>
      <c r="AU74" s="19">
        <f t="shared" si="193"/>
        <v>0</v>
      </c>
      <c r="AV74" s="19">
        <f t="shared" si="194"/>
        <v>0</v>
      </c>
      <c r="AW74" s="19">
        <f t="shared" si="195"/>
        <v>0</v>
      </c>
      <c r="AX74" s="19">
        <f t="shared" si="196"/>
        <v>0</v>
      </c>
      <c r="AY74" s="20"/>
      <c r="AZ74" s="19">
        <f t="shared" si="197"/>
        <v>1</v>
      </c>
      <c r="BA74" s="19">
        <f t="shared" si="198"/>
        <v>1</v>
      </c>
      <c r="BB74" s="19">
        <f t="shared" si="199"/>
        <v>1</v>
      </c>
      <c r="BC74" s="19">
        <f t="shared" si="200"/>
        <v>0</v>
      </c>
      <c r="BD74" s="19">
        <f t="shared" si="201"/>
        <v>0</v>
      </c>
      <c r="BE74" s="20"/>
      <c r="BF74" s="19">
        <f t="shared" si="202"/>
        <v>-1</v>
      </c>
      <c r="BG74" s="19" t="str">
        <f t="shared" si="203"/>
        <v>, -1</v>
      </c>
      <c r="BH74" s="19" t="str">
        <f t="shared" si="204"/>
        <v>, -1</v>
      </c>
      <c r="BI74" s="19" t="str">
        <f t="shared" si="205"/>
        <v/>
      </c>
      <c r="BJ74" s="19" t="str">
        <f t="shared" si="206"/>
        <v/>
      </c>
      <c r="BK74" s="20"/>
      <c r="BL74" s="19">
        <f t="shared" si="207"/>
        <v>1</v>
      </c>
      <c r="BM74" s="19" t="str">
        <f t="shared" si="208"/>
        <v>, 1</v>
      </c>
      <c r="BN74" s="19" t="str">
        <f t="shared" si="209"/>
        <v>, 1</v>
      </c>
      <c r="BO74" s="19" t="str">
        <f t="shared" si="210"/>
        <v/>
      </c>
      <c r="BP74" s="19" t="str">
        <f t="shared" si="211"/>
        <v/>
      </c>
      <c r="BQ74" s="20"/>
      <c r="BR74" s="21" t="str">
        <f t="shared" si="212"/>
        <v>-1, -1, -1</v>
      </c>
      <c r="BS74" s="21" t="str">
        <f t="shared" si="213"/>
        <v>1, 1, 1</v>
      </c>
      <c r="BT74" s="21" t="str">
        <f t="shared" si="214"/>
        <v>1, 1, 1</v>
      </c>
      <c r="BU74" s="2" t="str">
        <f t="shared" si="215"/>
        <v>0 : 3</v>
      </c>
      <c r="BV74" s="129"/>
      <c r="BX74" s="22">
        <v>2</v>
      </c>
      <c r="BY74" s="23" t="s">
        <v>33</v>
      </c>
      <c r="BZ74" s="23" t="s">
        <v>34</v>
      </c>
      <c r="CA74" s="23" t="s">
        <v>35</v>
      </c>
      <c r="CB74" s="23" t="s">
        <v>36</v>
      </c>
      <c r="CC74" s="23" t="s">
        <v>20</v>
      </c>
      <c r="CD74" s="23" t="s">
        <v>21</v>
      </c>
      <c r="CE74" s="23" t="s">
        <v>22</v>
      </c>
      <c r="CF74" s="23" t="s">
        <v>23</v>
      </c>
      <c r="CG74" s="23" t="s">
        <v>24</v>
      </c>
      <c r="CH74" s="23" t="s">
        <v>25</v>
      </c>
      <c r="CJ74" s="22">
        <v>3</v>
      </c>
      <c r="CK74" s="31">
        <f>IF(AS77&gt;AR77,CR76+0.1,CR76-0.1)</f>
        <v>7.1</v>
      </c>
      <c r="CL74" s="31">
        <f>IF(AR80&gt;AS80,CR76+0.1,CR76-0.1)</f>
        <v>6.9</v>
      </c>
      <c r="CM74" s="37"/>
      <c r="CN74" s="31">
        <f>IF(AR84&gt;AS84,CR76+0.1,CR76-0.1)</f>
        <v>7.1</v>
      </c>
      <c r="CO74" s="31">
        <f>IF(AS76&gt;AR76,CR76+0.1,CR76-0.1)</f>
        <v>7.1</v>
      </c>
      <c r="CP74" s="31">
        <f>IF(AR73&gt;AS73,CR76+0.1,CR76-0.1)</f>
        <v>6.9</v>
      </c>
      <c r="CQ74" s="24"/>
      <c r="CR74" s="91">
        <f>W75</f>
        <v>7</v>
      </c>
      <c r="CS74" s="91">
        <f>IF(AND(CR74=CR72,CR74=CR76),BY75,(IF(AND(CR74=CR72,CR74=CR78),BZ75,(IF(AND(CR74=CR72,CR74=CR80),CA75,(IF(AND(CR74=CR72,CR74=CR82),CB75,(IF(AND(CR74=CR76,CR74=CR78),CC75,(IF(AND(CR74=CR76,CR74=CR80),CD75,(IF(AND(CR74=CR76,CR74=CR82),CE75,(IF(AND(CR74=CR78,CR74=CR80),CF75,(IF(AND(CR74=CR78,CR74=CR82),CG75,(IF(AND(CR74=CR80,CR74=CR82),CH75,999)))))))))))))))))))</f>
        <v>0.1</v>
      </c>
      <c r="CT74" s="91">
        <f t="shared" ref="CT74" si="217">IF(CY74=1,CR74+CS74,CS74)</f>
        <v>7.1</v>
      </c>
      <c r="CV74" s="91">
        <f>CR74</f>
        <v>7</v>
      </c>
      <c r="CW74" s="108">
        <f>IF(CV74=CV72,CK73,(IF(CV74=CV76,CM73,(IF(CV74=CV78,CN73,(IF(CV74=CV80,CO73,(IF(CV74=CV82,CP73,999)))))))))</f>
        <v>6.9</v>
      </c>
      <c r="CY74" s="91">
        <f t="shared" ref="CY74" si="218">IF(CS74&lt;&gt;999,1,0)</f>
        <v>1</v>
      </c>
      <c r="DA74" s="108">
        <f>IF(CY74=1,CT74,CW74)</f>
        <v>7.1</v>
      </c>
      <c r="DB74" s="91">
        <f t="shared" ref="DB74" si="219">IF(DA74&lt;&gt;999,DA74,CV74)</f>
        <v>7.1</v>
      </c>
    </row>
    <row r="75" spans="1:106" ht="12.6" customHeight="1" x14ac:dyDescent="0.25">
      <c r="A75" s="74"/>
      <c r="B75" s="93">
        <v>2</v>
      </c>
      <c r="C75" s="95">
        <f>[1]Лист3!$A$52</f>
        <v>40</v>
      </c>
      <c r="D75" s="54" t="s">
        <v>6</v>
      </c>
      <c r="E75" s="38"/>
      <c r="F75" s="39">
        <f>IF(AS83&gt;AR83,2,$AG$2)</f>
        <v>1</v>
      </c>
      <c r="G75" s="40"/>
      <c r="H75" s="97"/>
      <c r="I75" s="98"/>
      <c r="J75" s="112"/>
      <c r="K75" s="41"/>
      <c r="L75" s="39">
        <f>IF(AS80&gt;AR80,2,$AG$2)</f>
        <v>2</v>
      </c>
      <c r="M75" s="40"/>
      <c r="N75" s="41"/>
      <c r="O75" s="39">
        <f>IF(AR71&gt;AS71,2,$AG$2)</f>
        <v>2</v>
      </c>
      <c r="P75" s="40"/>
      <c r="Q75" s="41"/>
      <c r="R75" s="39">
        <f>IF(AR78&gt;AS78,2,$AG$2)</f>
        <v>2</v>
      </c>
      <c r="S75" s="40"/>
      <c r="T75" s="41"/>
      <c r="U75" s="39"/>
      <c r="V75" s="38"/>
      <c r="W75" s="101">
        <f>SUM(F75,I75,L75,O75,R75,U75)</f>
        <v>7</v>
      </c>
      <c r="X75" s="103">
        <f t="shared" ref="X75" si="220">IF(($AG$2=1),IF(CY74=1,CS74*10,0),0)</f>
        <v>1</v>
      </c>
      <c r="Y75" s="93">
        <f>IF(($AG$2=1),RANK(DB74,$DB$51:$DB$62,0),0)</f>
        <v>1</v>
      </c>
      <c r="Z75" s="50"/>
      <c r="AA75" s="105">
        <f>IF(C75="","",VLOOKUP(C75,'[2]Список участников'!A:L,8,FALSE))</f>
        <v>0</v>
      </c>
      <c r="AC75" s="106">
        <f>IF(C75&gt;0,1,0)</f>
        <v>1</v>
      </c>
      <c r="AD75" s="106"/>
      <c r="AE75" s="80" t="str">
        <f>IF(C83=0," ","6-2")</f>
        <v>6-2</v>
      </c>
      <c r="AF75" s="57" t="str">
        <f>IF(C83=0," ",CONCATENATE(D83,"-",D75))</f>
        <v>-ТАРАЗ</v>
      </c>
      <c r="AG75" s="26"/>
      <c r="AH75" s="27"/>
      <c r="AI75" s="26"/>
      <c r="AJ75" s="27"/>
      <c r="AK75" s="26"/>
      <c r="AL75" s="27"/>
      <c r="AM75" s="26"/>
      <c r="AN75" s="27"/>
      <c r="AO75" s="26"/>
      <c r="AP75" s="28"/>
      <c r="AQ75" s="17"/>
      <c r="AR75" s="18" t="str">
        <f t="shared" si="190"/>
        <v/>
      </c>
      <c r="AS75" s="18" t="str">
        <f t="shared" si="191"/>
        <v/>
      </c>
      <c r="AT75" s="19">
        <f t="shared" si="192"/>
        <v>0</v>
      </c>
      <c r="AU75" s="19">
        <f t="shared" si="193"/>
        <v>0</v>
      </c>
      <c r="AV75" s="19">
        <f t="shared" si="194"/>
        <v>0</v>
      </c>
      <c r="AW75" s="19">
        <f t="shared" si="195"/>
        <v>0</v>
      </c>
      <c r="AX75" s="19">
        <f t="shared" si="196"/>
        <v>0</v>
      </c>
      <c r="AY75" s="20"/>
      <c r="AZ75" s="19">
        <f t="shared" si="197"/>
        <v>0</v>
      </c>
      <c r="BA75" s="19">
        <f t="shared" si="198"/>
        <v>0</v>
      </c>
      <c r="BB75" s="19">
        <f t="shared" si="199"/>
        <v>0</v>
      </c>
      <c r="BC75" s="19">
        <f t="shared" si="200"/>
        <v>0</v>
      </c>
      <c r="BD75" s="19">
        <f t="shared" si="201"/>
        <v>0</v>
      </c>
      <c r="BE75" s="20"/>
      <c r="BF75" s="19" t="str">
        <f t="shared" si="202"/>
        <v/>
      </c>
      <c r="BG75" s="19" t="str">
        <f t="shared" si="203"/>
        <v/>
      </c>
      <c r="BH75" s="19" t="str">
        <f t="shared" si="204"/>
        <v/>
      </c>
      <c r="BI75" s="19" t="str">
        <f t="shared" si="205"/>
        <v/>
      </c>
      <c r="BJ75" s="19" t="str">
        <f t="shared" si="206"/>
        <v/>
      </c>
      <c r="BK75" s="20"/>
      <c r="BL75" s="19" t="str">
        <f t="shared" si="207"/>
        <v/>
      </c>
      <c r="BM75" s="19" t="str">
        <f t="shared" si="208"/>
        <v/>
      </c>
      <c r="BN75" s="19" t="str">
        <f t="shared" si="209"/>
        <v/>
      </c>
      <c r="BO75" s="19" t="str">
        <f t="shared" si="210"/>
        <v/>
      </c>
      <c r="BP75" s="19" t="str">
        <f t="shared" si="211"/>
        <v/>
      </c>
      <c r="BQ75" s="20"/>
      <c r="BR75" s="21" t="str">
        <f t="shared" si="212"/>
        <v/>
      </c>
      <c r="BS75" s="21" t="str">
        <f t="shared" si="213"/>
        <v/>
      </c>
      <c r="BT75" s="21" t="str">
        <f t="shared" si="214"/>
        <v/>
      </c>
      <c r="BU75" s="2" t="str">
        <f t="shared" si="215"/>
        <v/>
      </c>
      <c r="BV75" s="129"/>
      <c r="BX75" s="22"/>
      <c r="BY75" s="29">
        <f>((AS83+AS80)/(AR83+AR80))/10</f>
        <v>0.1</v>
      </c>
      <c r="BZ75" s="29">
        <f>((AS83+AR71)/(AR83+AS71))/10</f>
        <v>0.1</v>
      </c>
      <c r="CA75" s="29">
        <f>((AS83+AR78)/(AR83+AS78))/10</f>
        <v>0.1</v>
      </c>
      <c r="CB75" s="29" t="e">
        <f>((AS83+AS75)/(AR83+AR75))/10</f>
        <v>#VALUE!</v>
      </c>
      <c r="CC75" s="29">
        <f>((AS80+AR71)/(AR80+AS71))/10</f>
        <v>0.3</v>
      </c>
      <c r="CD75" s="29">
        <f>((AS80+AR78)/(AR80+AS78))/10</f>
        <v>0.3</v>
      </c>
      <c r="CE75" s="29" t="e">
        <f>((AS80+AS75)/(AR80+AR75))/10</f>
        <v>#VALUE!</v>
      </c>
      <c r="CF75" s="29">
        <f>((AR71+AR78)/(AS71+AS78))/10</f>
        <v>0.3</v>
      </c>
      <c r="CG75" s="29" t="e">
        <f>((AR71+AS75)/(AS71+AR75))/10</f>
        <v>#VALUE!</v>
      </c>
      <c r="CH75" s="29" t="e">
        <f>((AR78+AS78)/(AS75+AR75))/10</f>
        <v>#VALUE!</v>
      </c>
      <c r="CJ75" s="22">
        <v>4</v>
      </c>
      <c r="CK75" s="31">
        <f>IF(AR74&gt;AS74,CR78+0.1,CR78-0.1)</f>
        <v>4.9000000000000004</v>
      </c>
      <c r="CL75" s="31">
        <f>IF(AS71&gt;AR71,CR78+0.1,CR78-0.1)</f>
        <v>4.9000000000000004</v>
      </c>
      <c r="CM75" s="31">
        <f>IF(AS100&gt;AT100,CR78+0.1,CR78-0.1)</f>
        <v>4.9000000000000004</v>
      </c>
      <c r="CN75" s="30"/>
      <c r="CO75" s="31">
        <f>IF(AS82&gt;AR82,CR78+0.1,CR78-0.1)</f>
        <v>5.0999999999999996</v>
      </c>
      <c r="CP75" s="31">
        <f>IF(AR79&gt;AS79,CR78+0.1,CR78-0.1)</f>
        <v>4.9000000000000004</v>
      </c>
      <c r="CQ75" s="32"/>
      <c r="CR75" s="92"/>
      <c r="CS75" s="92"/>
      <c r="CT75" s="92"/>
      <c r="CV75" s="92"/>
      <c r="CW75" s="109"/>
      <c r="CY75" s="92"/>
      <c r="DA75" s="109"/>
      <c r="DB75" s="92"/>
    </row>
    <row r="76" spans="1:106" ht="12.6" customHeight="1" x14ac:dyDescent="0.25">
      <c r="A76" s="74"/>
      <c r="B76" s="110"/>
      <c r="C76" s="111"/>
      <c r="D76" s="60" t="s">
        <v>72</v>
      </c>
      <c r="E76" s="118" t="str">
        <f>IF(AS83&gt;AR83,BT83,BU83)</f>
        <v>1 : 3</v>
      </c>
      <c r="F76" s="119"/>
      <c r="G76" s="120"/>
      <c r="H76" s="113"/>
      <c r="I76" s="114"/>
      <c r="J76" s="115"/>
      <c r="K76" s="121" t="str">
        <f>IF(AS80&gt;AR80,BT80,BU80)</f>
        <v>1, -1, 1, 1</v>
      </c>
      <c r="L76" s="119"/>
      <c r="M76" s="120"/>
      <c r="N76" s="121" t="str">
        <f>IF(AR71&gt;AS71,BT71,BU71)</f>
        <v>-1, 1, 1, 1</v>
      </c>
      <c r="O76" s="119"/>
      <c r="P76" s="120"/>
      <c r="Q76" s="121" t="str">
        <f>IF(AR78&gt;AS78,BT78,BU78)</f>
        <v>1, 1, -1, 1</v>
      </c>
      <c r="R76" s="119"/>
      <c r="S76" s="120"/>
      <c r="T76" s="121"/>
      <c r="U76" s="119"/>
      <c r="V76" s="119"/>
      <c r="W76" s="116"/>
      <c r="X76" s="117"/>
      <c r="Y76" s="110"/>
      <c r="Z76" s="50"/>
      <c r="AA76" s="105"/>
      <c r="AC76" s="106"/>
      <c r="AD76" s="106"/>
      <c r="AE76" s="80" t="str">
        <f>IF(C81=0," ","5-3")</f>
        <v>5-3</v>
      </c>
      <c r="AF76" s="57" t="str">
        <f>IF(C81=0," ",CONCATENATE(D81,"-",D77))</f>
        <v>САРЫАГАШ-TTC ASTANA-2</v>
      </c>
      <c r="AG76" s="26">
        <v>1</v>
      </c>
      <c r="AH76" s="27">
        <v>2</v>
      </c>
      <c r="AI76" s="26">
        <v>1</v>
      </c>
      <c r="AJ76" s="27">
        <v>2</v>
      </c>
      <c r="AK76" s="26">
        <v>1</v>
      </c>
      <c r="AL76" s="27">
        <v>2</v>
      </c>
      <c r="AM76" s="26"/>
      <c r="AN76" s="27"/>
      <c r="AO76" s="26"/>
      <c r="AP76" s="28"/>
      <c r="AQ76" s="17"/>
      <c r="AR76" s="18">
        <f t="shared" si="190"/>
        <v>0</v>
      </c>
      <c r="AS76" s="18">
        <f t="shared" si="191"/>
        <v>3</v>
      </c>
      <c r="AT76" s="19">
        <f t="shared" si="192"/>
        <v>0</v>
      </c>
      <c r="AU76" s="19">
        <f t="shared" si="193"/>
        <v>0</v>
      </c>
      <c r="AV76" s="19">
        <f t="shared" si="194"/>
        <v>0</v>
      </c>
      <c r="AW76" s="19">
        <f t="shared" si="195"/>
        <v>0</v>
      </c>
      <c r="AX76" s="19">
        <f t="shared" si="196"/>
        <v>0</v>
      </c>
      <c r="AY76" s="20"/>
      <c r="AZ76" s="19">
        <f t="shared" si="197"/>
        <v>1</v>
      </c>
      <c r="BA76" s="19">
        <f t="shared" si="198"/>
        <v>1</v>
      </c>
      <c r="BB76" s="19">
        <f t="shared" si="199"/>
        <v>1</v>
      </c>
      <c r="BC76" s="19">
        <f t="shared" si="200"/>
        <v>0</v>
      </c>
      <c r="BD76" s="19">
        <f t="shared" si="201"/>
        <v>0</v>
      </c>
      <c r="BE76" s="20"/>
      <c r="BF76" s="19">
        <f t="shared" si="202"/>
        <v>-1</v>
      </c>
      <c r="BG76" s="19" t="str">
        <f t="shared" si="203"/>
        <v>, -1</v>
      </c>
      <c r="BH76" s="19" t="str">
        <f t="shared" si="204"/>
        <v>, -1</v>
      </c>
      <c r="BI76" s="19" t="str">
        <f t="shared" si="205"/>
        <v/>
      </c>
      <c r="BJ76" s="19" t="str">
        <f t="shared" si="206"/>
        <v/>
      </c>
      <c r="BK76" s="20"/>
      <c r="BL76" s="19">
        <f t="shared" si="207"/>
        <v>1</v>
      </c>
      <c r="BM76" s="19" t="str">
        <f t="shared" si="208"/>
        <v>, 1</v>
      </c>
      <c r="BN76" s="19" t="str">
        <f t="shared" si="209"/>
        <v>, 1</v>
      </c>
      <c r="BO76" s="19" t="str">
        <f t="shared" si="210"/>
        <v/>
      </c>
      <c r="BP76" s="19" t="str">
        <f t="shared" si="211"/>
        <v/>
      </c>
      <c r="BQ76" s="20"/>
      <c r="BR76" s="21" t="str">
        <f t="shared" si="212"/>
        <v>-1, -1, -1</v>
      </c>
      <c r="BS76" s="21" t="str">
        <f t="shared" si="213"/>
        <v>1, 1, 1</v>
      </c>
      <c r="BT76" s="21" t="str">
        <f t="shared" si="214"/>
        <v>1, 1, 1</v>
      </c>
      <c r="BU76" s="2" t="str">
        <f t="shared" si="215"/>
        <v>0 : 3</v>
      </c>
      <c r="BV76" s="129"/>
      <c r="BX76" s="22">
        <v>3</v>
      </c>
      <c r="BY76" s="23" t="s">
        <v>37</v>
      </c>
      <c r="BZ76" s="23" t="s">
        <v>34</v>
      </c>
      <c r="CA76" s="23" t="s">
        <v>35</v>
      </c>
      <c r="CB76" s="23" t="s">
        <v>36</v>
      </c>
      <c r="CC76" s="23" t="s">
        <v>17</v>
      </c>
      <c r="CD76" s="23" t="s">
        <v>18</v>
      </c>
      <c r="CE76" s="23" t="s">
        <v>19</v>
      </c>
      <c r="CF76" s="23" t="s">
        <v>23</v>
      </c>
      <c r="CG76" s="23" t="s">
        <v>24</v>
      </c>
      <c r="CH76" s="23" t="s">
        <v>25</v>
      </c>
      <c r="CJ76" s="22">
        <v>5</v>
      </c>
      <c r="CK76" s="31">
        <f>IF(AS72&gt;AR72,CR80+0.1,CR80-0.1)</f>
        <v>3.9</v>
      </c>
      <c r="CL76" s="31">
        <f>IF(AS78&gt;AR78,CR80+0.1,CR80-0.1)</f>
        <v>3.9</v>
      </c>
      <c r="CM76" s="31">
        <f>IF(AR76&gt;AS76,CR80+0.1,CR80-0.1)</f>
        <v>3.9</v>
      </c>
      <c r="CN76" s="31">
        <f>IF(AR82&gt;AS82,CR80+0.1,CR80-0.1)</f>
        <v>3.9</v>
      </c>
      <c r="CO76" s="37"/>
      <c r="CP76" s="31">
        <f>IF(AR85&gt;AS85,CR80+0.1,CR80-0.1)</f>
        <v>3.9</v>
      </c>
      <c r="CQ76" s="24"/>
      <c r="CR76" s="91">
        <f>W77</f>
        <v>7</v>
      </c>
      <c r="CS76" s="91">
        <f>IF(AND(CR76=CR72,CR76=CR74),BY77,(IF(AND(CR76=CR72,CR76=CR78),BZ77,(IF(AND(CR76=CR72,CR76=CR80),CA77,(IF(AND(CR76=CR72,CR76=CR82),CB77,(IF(AND(CR76=CR74,CR76=CR78),CC77,(IF(AND(CR76=CR74,CR76=CR80),CD77,(IF(AND(CR76=CR74,CR76=CR82),CE77,(IF(AND(CR76=CR78,CR76=CR80),CF77,(IF(AND(CR76=CR78,CR76=CR82),CG77,(IF(AND(CR76=CR80,CR76=CR82),CH77,999)))))))))))))))))))</f>
        <v>0.1</v>
      </c>
      <c r="CT76" s="91">
        <f t="shared" ref="CT76" si="221">IF(CY76=1,CR76+CS76,CS76)</f>
        <v>7.1</v>
      </c>
      <c r="CV76" s="91">
        <f>CR76</f>
        <v>7</v>
      </c>
      <c r="CW76" s="108">
        <f>IF(CV76=CV72,CK74,(IF(CV76=CV74,CL74,(IF(CV76=CV78,CN74,(IF(CV76=CV80,CO74,(IF(CV76=CV82,CP74,999)))))))))</f>
        <v>7.1</v>
      </c>
      <c r="CY76" s="91">
        <f t="shared" ref="CY76" si="222">IF(CS76&lt;&gt;999,1,0)</f>
        <v>1</v>
      </c>
      <c r="DA76" s="108">
        <f>IF(CY76=1,CT76,CW76)</f>
        <v>7.1</v>
      </c>
      <c r="DB76" s="91">
        <f t="shared" ref="DB76" si="223">IF(DA76&lt;&gt;999,DA76,CV76)</f>
        <v>7.1</v>
      </c>
    </row>
    <row r="77" spans="1:106" ht="12.6" customHeight="1" x14ac:dyDescent="0.25">
      <c r="A77" s="74"/>
      <c r="B77" s="93">
        <v>3</v>
      </c>
      <c r="C77" s="95">
        <f>[1]Лист3!$A$53</f>
        <v>56</v>
      </c>
      <c r="D77" s="55" t="s">
        <v>73</v>
      </c>
      <c r="E77" s="38"/>
      <c r="F77" s="39">
        <f>IF(AS77&gt;AR77,2,$AG$2)</f>
        <v>2</v>
      </c>
      <c r="G77" s="40"/>
      <c r="H77" s="41"/>
      <c r="I77" s="39">
        <f>IF(AR80&gt;AS80,2,$AG$2)</f>
        <v>1</v>
      </c>
      <c r="J77" s="40"/>
      <c r="K77" s="97"/>
      <c r="L77" s="98"/>
      <c r="M77" s="112"/>
      <c r="N77" s="41"/>
      <c r="O77" s="39">
        <f>IF(AR84&gt;AS84,2,$AG$2)</f>
        <v>2</v>
      </c>
      <c r="P77" s="40"/>
      <c r="Q77" s="41"/>
      <c r="R77" s="39">
        <f>IF(AS76&gt;AR76,2,$AG$2)</f>
        <v>2</v>
      </c>
      <c r="S77" s="40"/>
      <c r="T77" s="41"/>
      <c r="U77" s="39"/>
      <c r="V77" s="38"/>
      <c r="W77" s="101">
        <f>SUM(F77,I77,L77,O77,R77,U77)</f>
        <v>7</v>
      </c>
      <c r="X77" s="103">
        <f t="shared" ref="X77" si="224">IF(($AG$2=1),IF(CY76=1,CS76*10,0),0)</f>
        <v>1</v>
      </c>
      <c r="Y77" s="93" t="s">
        <v>27</v>
      </c>
      <c r="Z77" s="77" t="s">
        <v>65</v>
      </c>
      <c r="AA77" s="105">
        <f>IF(C77="","",VLOOKUP(C77,'[2]Список участников'!A:L,8,FALSE))</f>
        <v>0</v>
      </c>
      <c r="AC77" s="106">
        <f>IF(C77&gt;0,1,0)</f>
        <v>1</v>
      </c>
      <c r="AD77" s="106"/>
      <c r="AE77" s="80" t="s">
        <v>33</v>
      </c>
      <c r="AF77" s="57" t="str">
        <f>IF(C77=0," ",CONCATENATE(D73,"-",D77))</f>
        <v>AQTOBE-TTC ASTANA-2</v>
      </c>
      <c r="AG77" s="26">
        <v>1</v>
      </c>
      <c r="AH77" s="27">
        <v>2</v>
      </c>
      <c r="AI77" s="26">
        <v>1</v>
      </c>
      <c r="AJ77" s="27">
        <v>2</v>
      </c>
      <c r="AK77" s="26">
        <v>2</v>
      </c>
      <c r="AL77" s="27">
        <v>1</v>
      </c>
      <c r="AM77" s="26">
        <v>1</v>
      </c>
      <c r="AN77" s="27">
        <v>2</v>
      </c>
      <c r="AO77" s="26"/>
      <c r="AP77" s="28"/>
      <c r="AQ77" s="17"/>
      <c r="AR77" s="18">
        <f t="shared" si="190"/>
        <v>1</v>
      </c>
      <c r="AS77" s="18">
        <f t="shared" si="191"/>
        <v>3</v>
      </c>
      <c r="AT77" s="19">
        <f t="shared" si="192"/>
        <v>0</v>
      </c>
      <c r="AU77" s="19">
        <f t="shared" si="193"/>
        <v>0</v>
      </c>
      <c r="AV77" s="19">
        <f t="shared" si="194"/>
        <v>1</v>
      </c>
      <c r="AW77" s="19">
        <f t="shared" si="195"/>
        <v>0</v>
      </c>
      <c r="AX77" s="19">
        <f t="shared" si="196"/>
        <v>0</v>
      </c>
      <c r="AY77" s="20"/>
      <c r="AZ77" s="19">
        <f t="shared" si="197"/>
        <v>1</v>
      </c>
      <c r="BA77" s="19">
        <f t="shared" si="198"/>
        <v>1</v>
      </c>
      <c r="BB77" s="19">
        <f t="shared" si="199"/>
        <v>0</v>
      </c>
      <c r="BC77" s="19">
        <f t="shared" si="200"/>
        <v>1</v>
      </c>
      <c r="BD77" s="19">
        <f t="shared" si="201"/>
        <v>0</v>
      </c>
      <c r="BE77" s="20"/>
      <c r="BF77" s="19">
        <f t="shared" si="202"/>
        <v>-1</v>
      </c>
      <c r="BG77" s="19" t="str">
        <f t="shared" si="203"/>
        <v>, -1</v>
      </c>
      <c r="BH77" s="19" t="str">
        <f t="shared" si="204"/>
        <v>, 1</v>
      </c>
      <c r="BI77" s="19" t="str">
        <f t="shared" si="205"/>
        <v>, -1</v>
      </c>
      <c r="BJ77" s="19" t="str">
        <f t="shared" si="206"/>
        <v/>
      </c>
      <c r="BK77" s="20"/>
      <c r="BL77" s="19">
        <f t="shared" si="207"/>
        <v>1</v>
      </c>
      <c r="BM77" s="19" t="str">
        <f t="shared" si="208"/>
        <v>, 1</v>
      </c>
      <c r="BN77" s="19" t="str">
        <f t="shared" si="209"/>
        <v>, -1</v>
      </c>
      <c r="BO77" s="19" t="str">
        <f t="shared" si="210"/>
        <v>, 1</v>
      </c>
      <c r="BP77" s="19" t="str">
        <f t="shared" si="211"/>
        <v/>
      </c>
      <c r="BQ77" s="20"/>
      <c r="BR77" s="21" t="str">
        <f t="shared" si="212"/>
        <v>-1, -1, 1, -1</v>
      </c>
      <c r="BS77" s="21" t="str">
        <f t="shared" si="213"/>
        <v>1, 1, -1, 1</v>
      </c>
      <c r="BT77" s="21" t="str">
        <f t="shared" si="214"/>
        <v>1, 1, -1, 1</v>
      </c>
      <c r="BU77" s="2" t="str">
        <f t="shared" si="215"/>
        <v>1 : 3</v>
      </c>
      <c r="BV77" s="129"/>
      <c r="BX77" s="22"/>
      <c r="BY77" s="29">
        <f>((AS77+AR80)/(AR77+AS80))/10</f>
        <v>0.1</v>
      </c>
      <c r="BZ77" s="29">
        <f>((AS77+AR84)/(AR77+AS84))/10</f>
        <v>0.3</v>
      </c>
      <c r="CA77" s="29">
        <f>((AS77+AS76)/(AR77+AR76))/10</f>
        <v>0.6</v>
      </c>
      <c r="CB77" s="29" t="e">
        <f>((AS77+AR73)/(AR77+AS73))/10</f>
        <v>#VALUE!</v>
      </c>
      <c r="CC77" s="29">
        <f>((AR80+AR84)/(AS80+AS84))/10</f>
        <v>0.1</v>
      </c>
      <c r="CD77" s="29">
        <f>((AR80+AS76)/(AS80+AR76))/10</f>
        <v>0.13333333333333333</v>
      </c>
      <c r="CE77" s="29" t="e">
        <f>((AR80+AR73)/(AS80+AS73))/10</f>
        <v>#VALUE!</v>
      </c>
      <c r="CF77" s="29">
        <f>((AR84+AS76)/(AS84+AR76))/10</f>
        <v>0.6</v>
      </c>
      <c r="CG77" s="29" t="e">
        <f>((AR84+AR73)/(AS84+AS73))/10</f>
        <v>#VALUE!</v>
      </c>
      <c r="CH77" s="29" t="e">
        <f>((AS76+AR73)/(AR76+AS73))/10</f>
        <v>#VALUE!</v>
      </c>
      <c r="CJ77" s="22">
        <v>6</v>
      </c>
      <c r="CK77" s="31">
        <f>IF(AR81&gt;AS81,CR82+0.1,CR82-0.1)</f>
        <v>-0.1</v>
      </c>
      <c r="CL77" s="31">
        <f>IF(AR75&gt;AS75,CR82+0.1,CR82-0.1)</f>
        <v>-0.1</v>
      </c>
      <c r="CM77" s="31">
        <f>IF(AS73&gt;AR73,CR82+0.1,CR82-0.1)</f>
        <v>-0.1</v>
      </c>
      <c r="CN77" s="31">
        <f>IF(AS79&gt;AR79,CR82+0.1,CR82-0.1)</f>
        <v>-0.1</v>
      </c>
      <c r="CO77" s="31">
        <f>IF(AS85&gt;AR85,CR82+0.1,CR82-0.1)</f>
        <v>-0.1</v>
      </c>
      <c r="CP77" s="30"/>
      <c r="CQ77" s="32"/>
      <c r="CR77" s="92"/>
      <c r="CS77" s="92"/>
      <c r="CT77" s="92"/>
      <c r="CV77" s="92"/>
      <c r="CW77" s="109"/>
      <c r="CY77" s="92"/>
      <c r="DA77" s="109"/>
      <c r="DB77" s="92"/>
    </row>
    <row r="78" spans="1:106" ht="12.6" customHeight="1" x14ac:dyDescent="0.25">
      <c r="A78" s="74"/>
      <c r="B78" s="110"/>
      <c r="C78" s="111"/>
      <c r="D78" s="60" t="s">
        <v>57</v>
      </c>
      <c r="E78" s="118" t="str">
        <f>IF(AS77&gt;AR77,BT77,BU77)</f>
        <v>1, 1, -1, 1</v>
      </c>
      <c r="F78" s="119"/>
      <c r="G78" s="120"/>
      <c r="H78" s="121" t="str">
        <f>IF(AR80&gt;AS80,BT80,BU80)</f>
        <v>1 : 3</v>
      </c>
      <c r="I78" s="119"/>
      <c r="J78" s="120"/>
      <c r="K78" s="113"/>
      <c r="L78" s="114"/>
      <c r="M78" s="115"/>
      <c r="N78" s="121" t="str">
        <f>IF(AR84&gt;AS84,BT84,BU84)</f>
        <v>-1, 1, 1, 1</v>
      </c>
      <c r="O78" s="119"/>
      <c r="P78" s="120"/>
      <c r="Q78" s="121" t="str">
        <f>IF(AS76&gt;AR76,BT76,BU76)</f>
        <v>1, 1, 1</v>
      </c>
      <c r="R78" s="119"/>
      <c r="S78" s="120"/>
      <c r="T78" s="121"/>
      <c r="U78" s="119"/>
      <c r="V78" s="119"/>
      <c r="W78" s="116"/>
      <c r="X78" s="117"/>
      <c r="Y78" s="110"/>
      <c r="Z78" s="50"/>
      <c r="AA78" s="105"/>
      <c r="AC78" s="106"/>
      <c r="AD78" s="106"/>
      <c r="AE78" s="80" t="str">
        <f>IF(C81=0," ","2-5")</f>
        <v>2-5</v>
      </c>
      <c r="AF78" s="57" t="str">
        <f>IF(C81=0," ",CONCATENATE(D75,"-",D81))</f>
        <v>ТАРАЗ-САРЫАГАШ</v>
      </c>
      <c r="AG78" s="26">
        <v>2</v>
      </c>
      <c r="AH78" s="27">
        <v>1</v>
      </c>
      <c r="AI78" s="26">
        <v>2</v>
      </c>
      <c r="AJ78" s="27">
        <v>1</v>
      </c>
      <c r="AK78" s="26">
        <v>1</v>
      </c>
      <c r="AL78" s="27">
        <v>2</v>
      </c>
      <c r="AM78" s="26">
        <v>2</v>
      </c>
      <c r="AN78" s="27">
        <v>1</v>
      </c>
      <c r="AO78" s="26"/>
      <c r="AP78" s="28"/>
      <c r="AQ78" s="17"/>
      <c r="AR78" s="18">
        <f t="shared" si="190"/>
        <v>3</v>
      </c>
      <c r="AS78" s="18">
        <f t="shared" si="191"/>
        <v>1</v>
      </c>
      <c r="AT78" s="19">
        <f t="shared" si="192"/>
        <v>1</v>
      </c>
      <c r="AU78" s="19">
        <f t="shared" si="193"/>
        <v>1</v>
      </c>
      <c r="AV78" s="19">
        <f t="shared" si="194"/>
        <v>0</v>
      </c>
      <c r="AW78" s="19">
        <f t="shared" si="195"/>
        <v>1</v>
      </c>
      <c r="AX78" s="19">
        <f t="shared" si="196"/>
        <v>0</v>
      </c>
      <c r="AY78" s="20"/>
      <c r="AZ78" s="19">
        <f t="shared" si="197"/>
        <v>0</v>
      </c>
      <c r="BA78" s="19">
        <f t="shared" si="198"/>
        <v>0</v>
      </c>
      <c r="BB78" s="19">
        <f t="shared" si="199"/>
        <v>1</v>
      </c>
      <c r="BC78" s="19">
        <f t="shared" si="200"/>
        <v>0</v>
      </c>
      <c r="BD78" s="19">
        <f t="shared" si="201"/>
        <v>0</v>
      </c>
      <c r="BE78" s="20"/>
      <c r="BF78" s="19">
        <f t="shared" si="202"/>
        <v>1</v>
      </c>
      <c r="BG78" s="19" t="str">
        <f t="shared" si="203"/>
        <v>, 1</v>
      </c>
      <c r="BH78" s="19" t="str">
        <f t="shared" si="204"/>
        <v>, -1</v>
      </c>
      <c r="BI78" s="19" t="str">
        <f t="shared" si="205"/>
        <v>, 1</v>
      </c>
      <c r="BJ78" s="19" t="str">
        <f t="shared" si="206"/>
        <v/>
      </c>
      <c r="BK78" s="20"/>
      <c r="BL78" s="19">
        <f t="shared" si="207"/>
        <v>-1</v>
      </c>
      <c r="BM78" s="19" t="str">
        <f t="shared" si="208"/>
        <v>, -1</v>
      </c>
      <c r="BN78" s="19" t="str">
        <f t="shared" si="209"/>
        <v>, 1</v>
      </c>
      <c r="BO78" s="19" t="str">
        <f t="shared" si="210"/>
        <v>, -1</v>
      </c>
      <c r="BP78" s="19" t="str">
        <f t="shared" si="211"/>
        <v/>
      </c>
      <c r="BQ78" s="20"/>
      <c r="BR78" s="21" t="str">
        <f t="shared" si="212"/>
        <v>1, 1, -1, 1</v>
      </c>
      <c r="BS78" s="21" t="str">
        <f t="shared" si="213"/>
        <v>-1, -1, 1, -1</v>
      </c>
      <c r="BT78" s="21" t="str">
        <f t="shared" si="214"/>
        <v>1, 1, -1, 1</v>
      </c>
      <c r="BU78" s="2" t="str">
        <f t="shared" si="215"/>
        <v>1 : 3</v>
      </c>
      <c r="BV78" s="129"/>
      <c r="BX78" s="22">
        <v>4</v>
      </c>
      <c r="BY78" s="23" t="s">
        <v>37</v>
      </c>
      <c r="BZ78" s="23" t="s">
        <v>33</v>
      </c>
      <c r="CA78" s="23" t="s">
        <v>35</v>
      </c>
      <c r="CB78" s="23" t="s">
        <v>36</v>
      </c>
      <c r="CC78" s="23" t="s">
        <v>16</v>
      </c>
      <c r="CD78" s="23" t="s">
        <v>18</v>
      </c>
      <c r="CE78" s="23" t="s">
        <v>19</v>
      </c>
      <c r="CF78" s="23" t="s">
        <v>21</v>
      </c>
      <c r="CG78" s="23" t="s">
        <v>22</v>
      </c>
      <c r="CH78" s="23" t="s">
        <v>25</v>
      </c>
      <c r="CJ78" s="32"/>
      <c r="CK78" s="24"/>
      <c r="CL78" s="24"/>
      <c r="CM78" s="24"/>
      <c r="CN78" s="24"/>
      <c r="CO78" s="24"/>
      <c r="CP78" s="24"/>
      <c r="CQ78" s="24"/>
      <c r="CR78" s="91">
        <f>W79</f>
        <v>5</v>
      </c>
      <c r="CS78" s="91">
        <f>IF(AND(CR78=CR72,CR78=CR74),BY79,(IF(AND(CR78=CR72,CR78=CR76),BZ79,(IF(AND(CR78=CR72,CR78=CR80),CA79,(IF(AND(CR78=CR72,CR78=CR82),CB79,(IF(AND(CR78=CR74,CR78=CR76),CC79,(IF(AND(CR78=CR74,CR78=CR80),CD79,(IF(AND(CR78=CR74,CR78=CR82),CE79,(IF(AND(CR78=CR76,CR78=CR80),CF79,(IF(AND(CR78=CR76,CR78=CR82),CG79,(IF(AND(CR78=CR80,CR78=CR82),CH79,999)))))))))))))))))))</f>
        <v>999</v>
      </c>
      <c r="CT78" s="91">
        <f t="shared" ref="CT78" si="225">IF(CY78=1,CR78+CS78,CS78)</f>
        <v>999</v>
      </c>
      <c r="CV78" s="91">
        <f>CR78</f>
        <v>5</v>
      </c>
      <c r="CW78" s="108">
        <f>IF(CV78=CV72,CK75,(IF(CV78=CV74,CL75,(IF(CV78=CV76,CM75,(IF(CV78=CV80,CO75,(IF(CV78=CV82,CP75,999)))))))))</f>
        <v>999</v>
      </c>
      <c r="CY78" s="91">
        <f t="shared" ref="CY78" si="226">IF(CS78&lt;&gt;999,1,0)</f>
        <v>0</v>
      </c>
      <c r="DA78" s="108">
        <f>IF(CY78=1,CT78,CW78)</f>
        <v>999</v>
      </c>
      <c r="DB78" s="91">
        <f t="shared" ref="DB78" si="227">IF(DA78&lt;&gt;999,DA78,CV78)</f>
        <v>5</v>
      </c>
    </row>
    <row r="79" spans="1:106" ht="12.6" customHeight="1" x14ac:dyDescent="0.25">
      <c r="A79" s="74"/>
      <c r="B79" s="93">
        <v>4</v>
      </c>
      <c r="C79" s="95">
        <f>[1]Лист3!$A$54</f>
        <v>89</v>
      </c>
      <c r="D79" s="54" t="s">
        <v>14</v>
      </c>
      <c r="E79" s="38"/>
      <c r="F79" s="39">
        <f>IF(AR74&gt;AS74,2,$AG$2)</f>
        <v>1</v>
      </c>
      <c r="G79" s="40"/>
      <c r="H79" s="41"/>
      <c r="I79" s="39">
        <f>IF(AS71&gt;AR71,2,$AG$2)</f>
        <v>1</v>
      </c>
      <c r="J79" s="40"/>
      <c r="K79" s="41"/>
      <c r="L79" s="39">
        <f>IF(AS84&gt;AR84,2,$AG$2)</f>
        <v>1</v>
      </c>
      <c r="M79" s="40"/>
      <c r="N79" s="97"/>
      <c r="O79" s="98"/>
      <c r="P79" s="112"/>
      <c r="Q79" s="41"/>
      <c r="R79" s="39">
        <f>IF(AS82&gt;AR82,2,$AG$2)</f>
        <v>2</v>
      </c>
      <c r="S79" s="40"/>
      <c r="T79" s="41"/>
      <c r="U79" s="39"/>
      <c r="V79" s="38"/>
      <c r="W79" s="101">
        <f>SUM(F79,I79,L79,O79,R79,U79)</f>
        <v>5</v>
      </c>
      <c r="X79" s="103">
        <f t="shared" ref="X79" si="228">IF(($AG$2=1),IF(CY78=1,CS78*10,0),0)</f>
        <v>0</v>
      </c>
      <c r="Y79" s="93" t="s">
        <v>29</v>
      </c>
      <c r="Z79" s="50"/>
      <c r="AA79" s="105">
        <f>IF(C79="","",VLOOKUP(C79,'[2]Список участников'!A:L,8,FALSE))</f>
        <v>0</v>
      </c>
      <c r="AC79" s="106">
        <f>IF(C79&gt;0,1,0)</f>
        <v>1</v>
      </c>
      <c r="AD79" s="106"/>
      <c r="AE79" s="80" t="str">
        <f>IF(C83=0," ","4-6")</f>
        <v>4-6</v>
      </c>
      <c r="AF79" s="57" t="str">
        <f>IF(C83=0," ",CONCATENATE(D79,"-",D83))</f>
        <v>MUSTAFA-RIM-</v>
      </c>
      <c r="AG79" s="26"/>
      <c r="AH79" s="27"/>
      <c r="AI79" s="26"/>
      <c r="AJ79" s="27"/>
      <c r="AK79" s="26"/>
      <c r="AL79" s="27"/>
      <c r="AM79" s="26"/>
      <c r="AN79" s="27"/>
      <c r="AO79" s="26"/>
      <c r="AP79" s="28"/>
      <c r="AQ79" s="17"/>
      <c r="AR79" s="18" t="str">
        <f t="shared" si="190"/>
        <v/>
      </c>
      <c r="AS79" s="18" t="str">
        <f t="shared" si="191"/>
        <v/>
      </c>
      <c r="AT79" s="19">
        <f t="shared" si="192"/>
        <v>0</v>
      </c>
      <c r="AU79" s="19">
        <f t="shared" si="193"/>
        <v>0</v>
      </c>
      <c r="AV79" s="19">
        <f t="shared" si="194"/>
        <v>0</v>
      </c>
      <c r="AW79" s="19">
        <f t="shared" si="195"/>
        <v>0</v>
      </c>
      <c r="AX79" s="19">
        <f t="shared" si="196"/>
        <v>0</v>
      </c>
      <c r="AY79" s="20"/>
      <c r="AZ79" s="19">
        <f t="shared" si="197"/>
        <v>0</v>
      </c>
      <c r="BA79" s="19">
        <f t="shared" si="198"/>
        <v>0</v>
      </c>
      <c r="BB79" s="19">
        <f t="shared" si="199"/>
        <v>0</v>
      </c>
      <c r="BC79" s="19">
        <f t="shared" si="200"/>
        <v>0</v>
      </c>
      <c r="BD79" s="19">
        <f t="shared" si="201"/>
        <v>0</v>
      </c>
      <c r="BE79" s="20"/>
      <c r="BF79" s="19" t="str">
        <f t="shared" si="202"/>
        <v/>
      </c>
      <c r="BG79" s="19" t="str">
        <f t="shared" si="203"/>
        <v/>
      </c>
      <c r="BH79" s="19" t="str">
        <f t="shared" si="204"/>
        <v/>
      </c>
      <c r="BI79" s="19" t="str">
        <f t="shared" si="205"/>
        <v/>
      </c>
      <c r="BJ79" s="19" t="str">
        <f t="shared" si="206"/>
        <v/>
      </c>
      <c r="BK79" s="20"/>
      <c r="BL79" s="19" t="str">
        <f t="shared" si="207"/>
        <v/>
      </c>
      <c r="BM79" s="19" t="str">
        <f t="shared" si="208"/>
        <v/>
      </c>
      <c r="BN79" s="19" t="str">
        <f t="shared" si="209"/>
        <v/>
      </c>
      <c r="BO79" s="19" t="str">
        <f t="shared" si="210"/>
        <v/>
      </c>
      <c r="BP79" s="19" t="str">
        <f t="shared" si="211"/>
        <v/>
      </c>
      <c r="BQ79" s="20"/>
      <c r="BR79" s="21" t="str">
        <f t="shared" si="212"/>
        <v/>
      </c>
      <c r="BS79" s="21" t="str">
        <f t="shared" si="213"/>
        <v/>
      </c>
      <c r="BT79" s="21" t="str">
        <f t="shared" si="214"/>
        <v/>
      </c>
      <c r="BU79" s="2" t="str">
        <f t="shared" si="215"/>
        <v/>
      </c>
      <c r="BV79" s="129"/>
      <c r="BX79" s="22"/>
      <c r="BY79" s="29">
        <f>((AR74+AS71)/(AS74+AR71))/10</f>
        <v>1.6666666666666666E-2</v>
      </c>
      <c r="BZ79" s="29">
        <f>((AR74+AS84)/(AS74+AR84))/10</f>
        <v>1.6666666666666666E-2</v>
      </c>
      <c r="CA79" s="29">
        <f>((AR74+AS82)/(AS74+AR82))/10</f>
        <v>0.06</v>
      </c>
      <c r="CB79" s="29" t="e">
        <f>((AR74+AR79)/(AS74+AS79))/10</f>
        <v>#VALUE!</v>
      </c>
      <c r="CC79" s="29">
        <f>((AS71+AS84)/(AR71+AR84))/10</f>
        <v>3.3333333333333333E-2</v>
      </c>
      <c r="CD79" s="29">
        <f>((AS71+AS82)/(AR71+AR82))/10</f>
        <v>0.08</v>
      </c>
      <c r="CE79" s="29" t="e">
        <f>((AS71+AR79)/(AR71+AS79))/10</f>
        <v>#VALUE!</v>
      </c>
      <c r="CF79" s="29">
        <f>((AS84+AS82)/(AR84+AR82))/10</f>
        <v>0.08</v>
      </c>
      <c r="CG79" s="29" t="e">
        <f>((AS84+AR79)/(AR84+AS79))/10</f>
        <v>#VALUE!</v>
      </c>
      <c r="CH79" s="29" t="e">
        <f>((AS82+AR79)/(AR82+AS79))/10</f>
        <v>#VALUE!</v>
      </c>
      <c r="CJ79" s="32"/>
      <c r="CK79" s="32"/>
      <c r="CL79" s="32"/>
      <c r="CM79" s="32"/>
      <c r="CN79" s="32"/>
      <c r="CO79" s="32"/>
      <c r="CP79" s="32"/>
      <c r="CQ79" s="32"/>
      <c r="CR79" s="92"/>
      <c r="CS79" s="92"/>
      <c r="CT79" s="92"/>
      <c r="CV79" s="92"/>
      <c r="CW79" s="109"/>
      <c r="CY79" s="92"/>
      <c r="DA79" s="109"/>
      <c r="DB79" s="92"/>
    </row>
    <row r="80" spans="1:106" ht="12.6" customHeight="1" x14ac:dyDescent="0.25">
      <c r="A80" s="74"/>
      <c r="B80" s="110"/>
      <c r="C80" s="111"/>
      <c r="D80" s="60" t="s">
        <v>74</v>
      </c>
      <c r="E80" s="118" t="str">
        <f>IF(AR74&gt;AS74,BT74,BU74)</f>
        <v>0 : 3</v>
      </c>
      <c r="F80" s="119"/>
      <c r="G80" s="120"/>
      <c r="H80" s="121" t="str">
        <f>IF(AS71&gt;AR71,BT71,BU71)</f>
        <v>1 : 3</v>
      </c>
      <c r="I80" s="119"/>
      <c r="J80" s="120"/>
      <c r="K80" s="121" t="str">
        <f>IF(AS84&gt;AR84,BT84,BU84)</f>
        <v>1 : 3</v>
      </c>
      <c r="L80" s="119"/>
      <c r="M80" s="120"/>
      <c r="N80" s="113"/>
      <c r="O80" s="114"/>
      <c r="P80" s="115"/>
      <c r="Q80" s="121" t="str">
        <f>IF(AS82&gt;AR82,BT82,BU82)</f>
        <v>1, -1, 1, -1, 1</v>
      </c>
      <c r="R80" s="119"/>
      <c r="S80" s="120"/>
      <c r="T80" s="121"/>
      <c r="U80" s="119"/>
      <c r="V80" s="119"/>
      <c r="W80" s="116"/>
      <c r="X80" s="117"/>
      <c r="Y80" s="110"/>
      <c r="Z80" s="77" t="s">
        <v>66</v>
      </c>
      <c r="AA80" s="105"/>
      <c r="AC80" s="106"/>
      <c r="AD80" s="106"/>
      <c r="AE80" s="80" t="s">
        <v>38</v>
      </c>
      <c r="AF80" s="57" t="str">
        <f>CONCATENATE(D77,"-",D75)</f>
        <v>TTC ASTANA-2-ТАРАЗ</v>
      </c>
      <c r="AG80" s="26">
        <v>1</v>
      </c>
      <c r="AH80" s="27">
        <v>2</v>
      </c>
      <c r="AI80" s="26">
        <v>2</v>
      </c>
      <c r="AJ80" s="27">
        <v>1</v>
      </c>
      <c r="AK80" s="26">
        <v>1</v>
      </c>
      <c r="AL80" s="27">
        <v>2</v>
      </c>
      <c r="AM80" s="26">
        <v>1</v>
      </c>
      <c r="AN80" s="27">
        <v>2</v>
      </c>
      <c r="AO80" s="26"/>
      <c r="AP80" s="28"/>
      <c r="AQ80" s="17"/>
      <c r="AR80" s="18">
        <f t="shared" si="190"/>
        <v>1</v>
      </c>
      <c r="AS80" s="18">
        <f t="shared" si="191"/>
        <v>3</v>
      </c>
      <c r="AT80" s="19">
        <f t="shared" si="192"/>
        <v>0</v>
      </c>
      <c r="AU80" s="19">
        <f t="shared" si="193"/>
        <v>1</v>
      </c>
      <c r="AV80" s="19">
        <f t="shared" si="194"/>
        <v>0</v>
      </c>
      <c r="AW80" s="19">
        <f t="shared" si="195"/>
        <v>0</v>
      </c>
      <c r="AX80" s="19">
        <f t="shared" si="196"/>
        <v>0</v>
      </c>
      <c r="AY80" s="20"/>
      <c r="AZ80" s="19">
        <f t="shared" si="197"/>
        <v>1</v>
      </c>
      <c r="BA80" s="19">
        <f t="shared" si="198"/>
        <v>0</v>
      </c>
      <c r="BB80" s="19">
        <f t="shared" si="199"/>
        <v>1</v>
      </c>
      <c r="BC80" s="19">
        <f t="shared" si="200"/>
        <v>1</v>
      </c>
      <c r="BD80" s="19">
        <f t="shared" si="201"/>
        <v>0</v>
      </c>
      <c r="BE80" s="20"/>
      <c r="BF80" s="19">
        <f t="shared" si="202"/>
        <v>-1</v>
      </c>
      <c r="BG80" s="19" t="str">
        <f t="shared" si="203"/>
        <v>, 1</v>
      </c>
      <c r="BH80" s="19" t="str">
        <f t="shared" si="204"/>
        <v>, -1</v>
      </c>
      <c r="BI80" s="19" t="str">
        <f t="shared" si="205"/>
        <v>, -1</v>
      </c>
      <c r="BJ80" s="19" t="str">
        <f t="shared" si="206"/>
        <v/>
      </c>
      <c r="BK80" s="20"/>
      <c r="BL80" s="19">
        <f t="shared" si="207"/>
        <v>1</v>
      </c>
      <c r="BM80" s="19" t="str">
        <f t="shared" si="208"/>
        <v>, -1</v>
      </c>
      <c r="BN80" s="19" t="str">
        <f t="shared" si="209"/>
        <v>, 1</v>
      </c>
      <c r="BO80" s="19" t="str">
        <f t="shared" si="210"/>
        <v>, 1</v>
      </c>
      <c r="BP80" s="19" t="str">
        <f t="shared" si="211"/>
        <v/>
      </c>
      <c r="BQ80" s="20"/>
      <c r="BR80" s="21" t="str">
        <f t="shared" si="212"/>
        <v>-1, 1, -1, -1</v>
      </c>
      <c r="BS80" s="21" t="str">
        <f t="shared" si="213"/>
        <v>1, -1, 1, 1</v>
      </c>
      <c r="BT80" s="21" t="str">
        <f t="shared" si="214"/>
        <v>1, -1, 1, 1</v>
      </c>
      <c r="BU80" s="2" t="str">
        <f t="shared" si="215"/>
        <v>1 : 3</v>
      </c>
      <c r="BV80" s="129"/>
      <c r="BX80" s="22">
        <v>5</v>
      </c>
      <c r="BY80" s="23" t="s">
        <v>37</v>
      </c>
      <c r="BZ80" s="23" t="s">
        <v>33</v>
      </c>
      <c r="CA80" s="23" t="s">
        <v>34</v>
      </c>
      <c r="CB80" s="23" t="s">
        <v>36</v>
      </c>
      <c r="CC80" s="23" t="s">
        <v>16</v>
      </c>
      <c r="CD80" s="23" t="s">
        <v>17</v>
      </c>
      <c r="CE80" s="23" t="s">
        <v>19</v>
      </c>
      <c r="CF80" s="23" t="s">
        <v>20</v>
      </c>
      <c r="CG80" s="23" t="s">
        <v>22</v>
      </c>
      <c r="CH80" s="23" t="s">
        <v>24</v>
      </c>
      <c r="CJ80" s="32"/>
      <c r="CK80" s="24"/>
      <c r="CL80" s="24"/>
      <c r="CM80" s="24"/>
      <c r="CN80" s="24"/>
      <c r="CO80" s="24"/>
      <c r="CP80" s="24"/>
      <c r="CQ80" s="24"/>
      <c r="CR80" s="91">
        <f>W81</f>
        <v>4</v>
      </c>
      <c r="CS80" s="91">
        <f>IF(AND(CR80=CR72,CR80=CR74),BY81,(IF(AND(CR80=CR72,CR80=CR76),BZ81,(IF(AND(CR80=CR72,CR80=CR78),CA81,(IF(AND(CR80=CR72,CR80=CR82),CB81,(IF(AND(CR80=CR74,CR80=CR76),CC81,(IF(AND(CR80=CR74,CR80=CR78),CD81,(IF(AND(CR80=CR74,CR80=CR82),CE81,(IF(AND(CR80=CR76,CR80=CR78),CF81,(IF(AND(CR80=CR76,CR80=CR82),CG81,(IF(AND(CR80=CR78,CR80=CR82),CH81,999)))))))))))))))))))</f>
        <v>999</v>
      </c>
      <c r="CT80" s="91">
        <f t="shared" ref="CT80" si="229">IF(CY80=1,CR80+CS80,CS80)</f>
        <v>999</v>
      </c>
      <c r="CV80" s="91">
        <f>CR80</f>
        <v>4</v>
      </c>
      <c r="CW80" s="108">
        <f>IF(CV80=CV72,CK76,(IF(CV80=CV74,CL76,(IF(CV80=CV76,CM76,(IF(CV80=CV78,CN76,(IF(CV80=CV82,CP76,999)))))))))</f>
        <v>999</v>
      </c>
      <c r="CY80" s="91">
        <f t="shared" ref="CY80" si="230">IF(CS80&lt;&gt;999,1,0)</f>
        <v>0</v>
      </c>
      <c r="DA80" s="108">
        <f>IF(CY80=1,CT80,CW80)</f>
        <v>999</v>
      </c>
      <c r="DB80" s="91">
        <f t="shared" ref="DB80" si="231">IF(DA80&lt;&gt;999,DA80,CV80)</f>
        <v>4</v>
      </c>
    </row>
    <row r="81" spans="1:106" ht="12.6" customHeight="1" x14ac:dyDescent="0.25">
      <c r="A81" s="74"/>
      <c r="B81" s="93">
        <v>5</v>
      </c>
      <c r="C81" s="95">
        <f>[1]Лист3!$A$55</f>
        <v>104</v>
      </c>
      <c r="D81" s="54" t="s">
        <v>12</v>
      </c>
      <c r="E81" s="38"/>
      <c r="F81" s="39">
        <f>IF(AS72&gt;AR72,2,$AG$2)</f>
        <v>1</v>
      </c>
      <c r="G81" s="40"/>
      <c r="H81" s="41"/>
      <c r="I81" s="39">
        <f>IF(AS78&gt;AR78,2,$AG$2)</f>
        <v>1</v>
      </c>
      <c r="J81" s="40"/>
      <c r="K81" s="41"/>
      <c r="L81" s="39">
        <f>IF(AR76&gt;AS76,2,$AG$2)</f>
        <v>1</v>
      </c>
      <c r="M81" s="40"/>
      <c r="N81" s="41"/>
      <c r="O81" s="39">
        <f>IF(AR82&gt;AS82,2,$AG$2)</f>
        <v>1</v>
      </c>
      <c r="P81" s="40"/>
      <c r="Q81" s="97"/>
      <c r="R81" s="98"/>
      <c r="S81" s="112"/>
      <c r="T81" s="41"/>
      <c r="U81" s="39"/>
      <c r="V81" s="38"/>
      <c r="W81" s="101">
        <f>SUM(F81,I81,L81,O81,R81,U81)</f>
        <v>4</v>
      </c>
      <c r="X81" s="103">
        <f t="shared" ref="X81" si="232">IF(($AG$2=1),IF(CY80=1,CS80*10,0),0)</f>
        <v>0</v>
      </c>
      <c r="Y81" s="93">
        <f>IF(($AG$2=1),RANK(DB80,$DB$51:$DB$62,0),0)</f>
        <v>5</v>
      </c>
      <c r="Z81" s="50"/>
      <c r="AA81" s="105">
        <f>IF(C81="","",VLOOKUP(C81,'[2]Список участников'!A:L,8,FALSE))</f>
        <v>0</v>
      </c>
      <c r="AC81" s="106">
        <f>IF(C81&gt;0,1,0)</f>
        <v>1</v>
      </c>
      <c r="AD81" s="106"/>
      <c r="AE81" s="80" t="str">
        <f>IF(C83=0," ","6-1")</f>
        <v>6-1</v>
      </c>
      <c r="AF81" s="57" t="str">
        <f>IF(C83=0," ",CONCATENATE(D83,"-",D73))</f>
        <v>-AQTOBE</v>
      </c>
      <c r="AG81" s="26"/>
      <c r="AH81" s="27"/>
      <c r="AI81" s="26"/>
      <c r="AJ81" s="27"/>
      <c r="AK81" s="26"/>
      <c r="AL81" s="27"/>
      <c r="AM81" s="26"/>
      <c r="AN81" s="27"/>
      <c r="AO81" s="26"/>
      <c r="AP81" s="28"/>
      <c r="AQ81" s="17"/>
      <c r="AR81" s="18" t="str">
        <f t="shared" si="190"/>
        <v/>
      </c>
      <c r="AS81" s="18" t="str">
        <f t="shared" si="191"/>
        <v/>
      </c>
      <c r="AT81" s="19">
        <f t="shared" si="192"/>
        <v>0</v>
      </c>
      <c r="AU81" s="19">
        <f t="shared" si="193"/>
        <v>0</v>
      </c>
      <c r="AV81" s="19">
        <f t="shared" si="194"/>
        <v>0</v>
      </c>
      <c r="AW81" s="19">
        <f t="shared" si="195"/>
        <v>0</v>
      </c>
      <c r="AX81" s="19">
        <f t="shared" si="196"/>
        <v>0</v>
      </c>
      <c r="AY81" s="20"/>
      <c r="AZ81" s="19">
        <f t="shared" si="197"/>
        <v>0</v>
      </c>
      <c r="BA81" s="19">
        <f t="shared" si="198"/>
        <v>0</v>
      </c>
      <c r="BB81" s="19">
        <f t="shared" si="199"/>
        <v>0</v>
      </c>
      <c r="BC81" s="19">
        <f t="shared" si="200"/>
        <v>0</v>
      </c>
      <c r="BD81" s="19">
        <f t="shared" si="201"/>
        <v>0</v>
      </c>
      <c r="BE81" s="20"/>
      <c r="BF81" s="19" t="str">
        <f t="shared" si="202"/>
        <v/>
      </c>
      <c r="BG81" s="19" t="str">
        <f t="shared" si="203"/>
        <v/>
      </c>
      <c r="BH81" s="19" t="str">
        <f t="shared" si="204"/>
        <v/>
      </c>
      <c r="BI81" s="19" t="str">
        <f t="shared" si="205"/>
        <v/>
      </c>
      <c r="BJ81" s="19" t="str">
        <f t="shared" si="206"/>
        <v/>
      </c>
      <c r="BK81" s="20"/>
      <c r="BL81" s="19" t="str">
        <f t="shared" si="207"/>
        <v/>
      </c>
      <c r="BM81" s="19" t="str">
        <f t="shared" si="208"/>
        <v/>
      </c>
      <c r="BN81" s="19" t="str">
        <f t="shared" si="209"/>
        <v/>
      </c>
      <c r="BO81" s="19" t="str">
        <f t="shared" si="210"/>
        <v/>
      </c>
      <c r="BP81" s="19" t="str">
        <f t="shared" si="211"/>
        <v/>
      </c>
      <c r="BQ81" s="20"/>
      <c r="BR81" s="21" t="str">
        <f t="shared" si="212"/>
        <v/>
      </c>
      <c r="BS81" s="21" t="str">
        <f t="shared" si="213"/>
        <v/>
      </c>
      <c r="BT81" s="21" t="str">
        <f t="shared" si="214"/>
        <v/>
      </c>
      <c r="BU81" s="2" t="str">
        <f t="shared" si="215"/>
        <v/>
      </c>
      <c r="BV81" s="129"/>
      <c r="BX81" s="22"/>
      <c r="BY81" s="29">
        <f>((AS72+AS78)/(AR72+AR78))/10</f>
        <v>3.3333333333333333E-2</v>
      </c>
      <c r="BZ81" s="29">
        <f>((AS72+AR76)/(AR72+AS76))/10</f>
        <v>1.6666666666666666E-2</v>
      </c>
      <c r="CA81" s="29">
        <f>((AS72+AR82)/(AR72+AS82))/10</f>
        <v>0.05</v>
      </c>
      <c r="CB81" s="29" t="e">
        <f>((AS72+AR85)/(AR72+AS85))/10</f>
        <v>#VALUE!</v>
      </c>
      <c r="CC81" s="29">
        <f>((AS78+AR76)/(AR78+AS76))/10</f>
        <v>1.6666666666666666E-2</v>
      </c>
      <c r="CD81" s="29">
        <f>((AS78+AR82)/(AR78+AS82))/10</f>
        <v>0.05</v>
      </c>
      <c r="CE81" s="29" t="e">
        <f>((AS78+AR85)/(AR78+AS85))/10</f>
        <v>#VALUE!</v>
      </c>
      <c r="CF81" s="29">
        <f>((AR76+AR82)/(AS76+AS82))/10</f>
        <v>3.3333333333333333E-2</v>
      </c>
      <c r="CG81" s="29" t="e">
        <f>((AR76+AR85)/(AS76+AS85))/10</f>
        <v>#VALUE!</v>
      </c>
      <c r="CH81" s="29" t="e">
        <f>((AR82+AR85)/(AS82+AS85))/10</f>
        <v>#VALUE!</v>
      </c>
      <c r="CJ81" s="32"/>
      <c r="CK81" s="32"/>
      <c r="CL81" s="32"/>
      <c r="CM81" s="32"/>
      <c r="CN81" s="32"/>
      <c r="CO81" s="32"/>
      <c r="CP81" s="32"/>
      <c r="CQ81" s="32"/>
      <c r="CR81" s="92"/>
      <c r="CS81" s="92"/>
      <c r="CT81" s="92"/>
      <c r="CV81" s="92"/>
      <c r="CW81" s="109"/>
      <c r="CY81" s="92"/>
      <c r="DA81" s="109"/>
      <c r="DB81" s="92"/>
    </row>
    <row r="82" spans="1:106" ht="12.6" customHeight="1" x14ac:dyDescent="0.25">
      <c r="A82" s="74"/>
      <c r="B82" s="110"/>
      <c r="C82" s="111"/>
      <c r="D82" s="60" t="s">
        <v>63</v>
      </c>
      <c r="E82" s="118" t="str">
        <f>IF(AS72&gt;AR72,BT72,BU72)</f>
        <v>1 : 3</v>
      </c>
      <c r="F82" s="119"/>
      <c r="G82" s="120"/>
      <c r="H82" s="121" t="str">
        <f>IF(AS78&gt;AR78,BT78,BU78)</f>
        <v>1 : 3</v>
      </c>
      <c r="I82" s="119"/>
      <c r="J82" s="120"/>
      <c r="K82" s="121" t="str">
        <f>IF(AR76&gt;AS76,BT76,BU76)</f>
        <v>0 : 3</v>
      </c>
      <c r="L82" s="119"/>
      <c r="M82" s="120"/>
      <c r="N82" s="121" t="str">
        <f>IF(AR82&gt;AS82,BT82,BU82)</f>
        <v>2 : 3</v>
      </c>
      <c r="O82" s="119"/>
      <c r="P82" s="120"/>
      <c r="Q82" s="113"/>
      <c r="R82" s="114"/>
      <c r="S82" s="115"/>
      <c r="T82" s="121" t="str">
        <f>IF(AR85&gt;AS85,BT85,BU85)</f>
        <v/>
      </c>
      <c r="U82" s="119"/>
      <c r="V82" s="119"/>
      <c r="W82" s="116"/>
      <c r="X82" s="117"/>
      <c r="Y82" s="110"/>
      <c r="Z82" s="50"/>
      <c r="AA82" s="105"/>
      <c r="AC82" s="106"/>
      <c r="AD82" s="106"/>
      <c r="AE82" s="80" t="str">
        <f>IF(C81=0," ","5-4")</f>
        <v>5-4</v>
      </c>
      <c r="AF82" s="57" t="str">
        <f>IF(C81=0," ",CONCATENATE(D81,"-",D79))</f>
        <v>САРЫАГАШ-MUSTAFA-RIM</v>
      </c>
      <c r="AG82" s="26">
        <v>1</v>
      </c>
      <c r="AH82" s="27">
        <v>2</v>
      </c>
      <c r="AI82" s="26">
        <v>2</v>
      </c>
      <c r="AJ82" s="27">
        <v>1</v>
      </c>
      <c r="AK82" s="26">
        <v>1</v>
      </c>
      <c r="AL82" s="27">
        <v>2</v>
      </c>
      <c r="AM82" s="26">
        <v>2</v>
      </c>
      <c r="AN82" s="27">
        <v>1</v>
      </c>
      <c r="AO82" s="26">
        <v>1</v>
      </c>
      <c r="AP82" s="28">
        <v>2</v>
      </c>
      <c r="AQ82" s="17"/>
      <c r="AR82" s="18">
        <f t="shared" si="190"/>
        <v>2</v>
      </c>
      <c r="AS82" s="18">
        <f t="shared" si="191"/>
        <v>3</v>
      </c>
      <c r="AT82" s="19">
        <f t="shared" si="192"/>
        <v>0</v>
      </c>
      <c r="AU82" s="19">
        <f t="shared" si="193"/>
        <v>1</v>
      </c>
      <c r="AV82" s="19">
        <f t="shared" si="194"/>
        <v>0</v>
      </c>
      <c r="AW82" s="19">
        <f t="shared" si="195"/>
        <v>1</v>
      </c>
      <c r="AX82" s="19">
        <f t="shared" si="196"/>
        <v>0</v>
      </c>
      <c r="AY82" s="20"/>
      <c r="AZ82" s="19">
        <f t="shared" si="197"/>
        <v>1</v>
      </c>
      <c r="BA82" s="19">
        <f t="shared" si="198"/>
        <v>0</v>
      </c>
      <c r="BB82" s="19">
        <f t="shared" si="199"/>
        <v>1</v>
      </c>
      <c r="BC82" s="19">
        <f t="shared" si="200"/>
        <v>0</v>
      </c>
      <c r="BD82" s="19">
        <f t="shared" si="201"/>
        <v>1</v>
      </c>
      <c r="BE82" s="20"/>
      <c r="BF82" s="19">
        <f t="shared" si="202"/>
        <v>-1</v>
      </c>
      <c r="BG82" s="19" t="str">
        <f t="shared" si="203"/>
        <v>, 1</v>
      </c>
      <c r="BH82" s="19" t="str">
        <f t="shared" si="204"/>
        <v>, -1</v>
      </c>
      <c r="BI82" s="19" t="str">
        <f t="shared" si="205"/>
        <v>, 1</v>
      </c>
      <c r="BJ82" s="19" t="str">
        <f t="shared" si="206"/>
        <v>, -1</v>
      </c>
      <c r="BK82" s="20"/>
      <c r="BL82" s="19">
        <f t="shared" si="207"/>
        <v>1</v>
      </c>
      <c r="BM82" s="19" t="str">
        <f t="shared" si="208"/>
        <v>, -1</v>
      </c>
      <c r="BN82" s="19" t="str">
        <f t="shared" si="209"/>
        <v>, 1</v>
      </c>
      <c r="BO82" s="19" t="str">
        <f t="shared" si="210"/>
        <v>, -1</v>
      </c>
      <c r="BP82" s="19" t="str">
        <f t="shared" si="211"/>
        <v>, 1</v>
      </c>
      <c r="BQ82" s="20"/>
      <c r="BR82" s="21" t="str">
        <f t="shared" si="212"/>
        <v>-1, 1, -1, 1, -1</v>
      </c>
      <c r="BS82" s="21" t="str">
        <f t="shared" si="213"/>
        <v>1, -1, 1, -1, 1</v>
      </c>
      <c r="BT82" s="21" t="str">
        <f t="shared" si="214"/>
        <v>1, -1, 1, -1, 1</v>
      </c>
      <c r="BU82" s="2" t="str">
        <f t="shared" si="215"/>
        <v>2 : 3</v>
      </c>
      <c r="BV82" s="129"/>
      <c r="BX82" s="22">
        <v>6</v>
      </c>
      <c r="BY82" s="23" t="s">
        <v>37</v>
      </c>
      <c r="BZ82" s="23" t="s">
        <v>33</v>
      </c>
      <c r="CA82" s="23" t="s">
        <v>34</v>
      </c>
      <c r="CB82" s="23" t="s">
        <v>35</v>
      </c>
      <c r="CC82" s="23" t="s">
        <v>16</v>
      </c>
      <c r="CD82" s="23" t="s">
        <v>17</v>
      </c>
      <c r="CE82" s="23" t="s">
        <v>18</v>
      </c>
      <c r="CF82" s="23" t="s">
        <v>20</v>
      </c>
      <c r="CG82" s="23" t="s">
        <v>21</v>
      </c>
      <c r="CH82" s="23" t="s">
        <v>23</v>
      </c>
      <c r="CJ82" s="32"/>
      <c r="CK82" s="24"/>
      <c r="CL82" s="24"/>
      <c r="CM82" s="24"/>
      <c r="CN82" s="24"/>
      <c r="CO82" s="24"/>
      <c r="CP82" s="24"/>
      <c r="CQ82" s="24"/>
      <c r="CR82" s="91">
        <f>W83</f>
        <v>0</v>
      </c>
      <c r="CS82" s="91">
        <f>IF(AND(CR82=CR72,CR82=CR74),BY83,(IF(AND(CR82=CR72,CR82=CR76),BZ83,(IF(AND(CR82=CR72,CR82=CR78),CA83,(IF(AND(CR82=CR72,CR82=CR80),CB83,(IF(AND(CR82=CR74,CR82=CR76),CC83,(IF(AND(CR82=CR74,CR82=CR78),CD83,(IF(AND(CR82=CR74,CR82=CR80),CE83,(IF(AND(CR82=CR76,CR82=CR78),CF83,(IF(AND(CR82=CR76,CR82=CR80),CG83,(IF(AND(CR82=CR78,CR82=CR80),CH83,999)))))))))))))))))))</f>
        <v>999</v>
      </c>
      <c r="CT82" s="91">
        <f t="shared" ref="CT82" si="233">IF(CY82=1,CR82+CS82,CS82)</f>
        <v>999</v>
      </c>
      <c r="CV82" s="91">
        <f>CR82</f>
        <v>0</v>
      </c>
      <c r="CW82" s="108">
        <f>IF(CV82=CV72,CK77,(IF(CV82=CV74,CL77,(IF(CV82=CV76,CM77,(IF(CV82=CV78,CN77,(IF(CV82=CV80,CO77,999)))))))))</f>
        <v>999</v>
      </c>
      <c r="CY82" s="91">
        <f t="shared" ref="CY82" si="234">IF(CS82&lt;&gt;999,1,0)</f>
        <v>0</v>
      </c>
      <c r="DA82" s="108">
        <f t="shared" ref="DA82" si="235">IF(CY82=11,CT82,CW82)</f>
        <v>999</v>
      </c>
      <c r="DB82" s="91">
        <f t="shared" ref="DB82" si="236">IF(DA82&lt;&gt;999,DA82,CV82)</f>
        <v>0</v>
      </c>
    </row>
    <row r="83" spans="1:106" ht="12.6" customHeight="1" x14ac:dyDescent="0.25">
      <c r="A83" s="74"/>
      <c r="B83" s="93" t="s">
        <v>31</v>
      </c>
      <c r="C83" s="95">
        <f>[1]Лист3!$A$56</f>
        <v>137</v>
      </c>
      <c r="D83" s="55"/>
      <c r="E83" s="38"/>
      <c r="F83" s="39"/>
      <c r="G83" s="40"/>
      <c r="H83" s="41"/>
      <c r="I83" s="39"/>
      <c r="J83" s="40"/>
      <c r="K83" s="41"/>
      <c r="L83" s="39"/>
      <c r="M83" s="40"/>
      <c r="N83" s="41"/>
      <c r="O83" s="39"/>
      <c r="P83" s="40"/>
      <c r="Q83" s="41"/>
      <c r="R83" s="39"/>
      <c r="S83" s="40"/>
      <c r="T83" s="97"/>
      <c r="U83" s="98"/>
      <c r="V83" s="98"/>
      <c r="W83" s="101"/>
      <c r="X83" s="103"/>
      <c r="Y83" s="93"/>
      <c r="Z83" s="77" t="s">
        <v>67</v>
      </c>
      <c r="AA83" s="105">
        <f>IF(C83="","",VLOOKUP(C83,'[2]Список участников'!A:L,8,FALSE))</f>
        <v>0</v>
      </c>
      <c r="AC83" s="106">
        <f>IF(C83&gt;0,1,0)</f>
        <v>1</v>
      </c>
      <c r="AD83" s="106"/>
      <c r="AE83" s="80" t="s">
        <v>37</v>
      </c>
      <c r="AF83" s="57" t="str">
        <f>CONCATENATE(D73,"-",D75)</f>
        <v>AQTOBE-ТАРАЗ</v>
      </c>
      <c r="AG83" s="26">
        <v>1</v>
      </c>
      <c r="AH83" s="27">
        <v>2</v>
      </c>
      <c r="AI83" s="26">
        <v>2</v>
      </c>
      <c r="AJ83" s="27">
        <v>1</v>
      </c>
      <c r="AK83" s="26">
        <v>2</v>
      </c>
      <c r="AL83" s="27">
        <v>1</v>
      </c>
      <c r="AM83" s="26">
        <v>2</v>
      </c>
      <c r="AN83" s="27">
        <v>1</v>
      </c>
      <c r="AO83" s="26"/>
      <c r="AP83" s="28"/>
      <c r="AQ83" s="17"/>
      <c r="AR83" s="18">
        <f t="shared" si="190"/>
        <v>3</v>
      </c>
      <c r="AS83" s="18">
        <f t="shared" si="191"/>
        <v>1</v>
      </c>
      <c r="AT83" s="19">
        <f t="shared" si="192"/>
        <v>0</v>
      </c>
      <c r="AU83" s="19">
        <f t="shared" si="193"/>
        <v>1</v>
      </c>
      <c r="AV83" s="19">
        <f t="shared" si="194"/>
        <v>1</v>
      </c>
      <c r="AW83" s="19">
        <f t="shared" si="195"/>
        <v>1</v>
      </c>
      <c r="AX83" s="19">
        <f t="shared" si="196"/>
        <v>0</v>
      </c>
      <c r="AY83" s="20"/>
      <c r="AZ83" s="19">
        <f t="shared" si="197"/>
        <v>1</v>
      </c>
      <c r="BA83" s="19">
        <f t="shared" si="198"/>
        <v>0</v>
      </c>
      <c r="BB83" s="19">
        <f t="shared" si="199"/>
        <v>0</v>
      </c>
      <c r="BC83" s="19">
        <f t="shared" si="200"/>
        <v>0</v>
      </c>
      <c r="BD83" s="19">
        <f t="shared" si="201"/>
        <v>0</v>
      </c>
      <c r="BE83" s="20"/>
      <c r="BF83" s="19">
        <f t="shared" si="202"/>
        <v>-1</v>
      </c>
      <c r="BG83" s="19" t="str">
        <f t="shared" si="203"/>
        <v>, 1</v>
      </c>
      <c r="BH83" s="19" t="str">
        <f t="shared" si="204"/>
        <v>, 1</v>
      </c>
      <c r="BI83" s="19" t="str">
        <f t="shared" si="205"/>
        <v>, 1</v>
      </c>
      <c r="BJ83" s="19" t="str">
        <f t="shared" si="206"/>
        <v/>
      </c>
      <c r="BK83" s="20"/>
      <c r="BL83" s="19">
        <f t="shared" si="207"/>
        <v>1</v>
      </c>
      <c r="BM83" s="19" t="str">
        <f t="shared" si="208"/>
        <v>, -1</v>
      </c>
      <c r="BN83" s="19" t="str">
        <f t="shared" si="209"/>
        <v>, -1</v>
      </c>
      <c r="BO83" s="19" t="str">
        <f t="shared" si="210"/>
        <v>, -1</v>
      </c>
      <c r="BP83" s="19" t="str">
        <f t="shared" si="211"/>
        <v/>
      </c>
      <c r="BQ83" s="20"/>
      <c r="BR83" s="21" t="str">
        <f t="shared" si="212"/>
        <v>-1, 1, 1, 1</v>
      </c>
      <c r="BS83" s="21" t="str">
        <f t="shared" si="213"/>
        <v>1, -1, -1, -1</v>
      </c>
      <c r="BT83" s="21" t="str">
        <f t="shared" si="214"/>
        <v>-1, 1, 1, 1</v>
      </c>
      <c r="BU83" s="2" t="str">
        <f t="shared" si="215"/>
        <v>1 : 3</v>
      </c>
      <c r="BV83" s="129"/>
      <c r="BX83" s="22"/>
      <c r="BY83" s="29" t="e">
        <f>((AR81+AR75)/(AS81+AS75))/10</f>
        <v>#VALUE!</v>
      </c>
      <c r="BZ83" s="29" t="e">
        <f>((AR81+AS73)/(AS81+AR73))/10</f>
        <v>#VALUE!</v>
      </c>
      <c r="CA83" s="29" t="e">
        <f>((AR81+AS79)/(AS81+AR79))/10</f>
        <v>#VALUE!</v>
      </c>
      <c r="CB83" s="29" t="e">
        <f>((AR81+AS85)/(AS81+AR85))/10</f>
        <v>#VALUE!</v>
      </c>
      <c r="CC83" s="29" t="e">
        <f>((AR75+AS73)/(AS75+AR73))/10</f>
        <v>#VALUE!</v>
      </c>
      <c r="CD83" s="29" t="e">
        <f>((AR75+AS79)/(AS75+AR79))/10</f>
        <v>#VALUE!</v>
      </c>
      <c r="CE83" s="29" t="e">
        <f>((AR75+AS85)/(AS75+AR85))/10</f>
        <v>#VALUE!</v>
      </c>
      <c r="CF83" s="29" t="e">
        <f>((AS73+AS79)/(AR73+AR79))/10</f>
        <v>#VALUE!</v>
      </c>
      <c r="CG83" s="29" t="e">
        <f>((AS73+AS85)/(AR73+AR85))/10</f>
        <v>#VALUE!</v>
      </c>
      <c r="CH83" s="29" t="e">
        <f>((AS79+AS85)/(AR79+AR85))/10</f>
        <v>#VALUE!</v>
      </c>
      <c r="CJ83" s="32"/>
      <c r="CK83" s="32"/>
      <c r="CL83" s="32"/>
      <c r="CM83" s="32"/>
      <c r="CN83" s="32"/>
      <c r="CO83" s="32"/>
      <c r="CP83" s="32"/>
      <c r="CQ83" s="32"/>
      <c r="CR83" s="92"/>
      <c r="CS83" s="92"/>
      <c r="CT83" s="92"/>
      <c r="CV83" s="92"/>
      <c r="CW83" s="109"/>
      <c r="CY83" s="92"/>
      <c r="DA83" s="109"/>
      <c r="DB83" s="92"/>
    </row>
    <row r="84" spans="1:106" ht="12.6" customHeight="1" thickBot="1" x14ac:dyDescent="0.3">
      <c r="A84" s="74"/>
      <c r="B84" s="94"/>
      <c r="C84" s="96"/>
      <c r="D84" s="60"/>
      <c r="E84" s="107"/>
      <c r="F84" s="89"/>
      <c r="G84" s="90"/>
      <c r="H84" s="88"/>
      <c r="I84" s="89"/>
      <c r="J84" s="90"/>
      <c r="K84" s="88"/>
      <c r="L84" s="89"/>
      <c r="M84" s="90"/>
      <c r="N84" s="88"/>
      <c r="O84" s="89"/>
      <c r="P84" s="90"/>
      <c r="Q84" s="88"/>
      <c r="R84" s="89"/>
      <c r="S84" s="90"/>
      <c r="T84" s="99"/>
      <c r="U84" s="100"/>
      <c r="V84" s="100"/>
      <c r="W84" s="102"/>
      <c r="X84" s="104"/>
      <c r="Y84" s="94"/>
      <c r="Z84" s="50"/>
      <c r="AA84" s="105"/>
      <c r="AC84" s="106"/>
      <c r="AD84" s="106"/>
      <c r="AE84" s="80" t="str">
        <f>IF(C79=0," ","3-4")</f>
        <v>3-4</v>
      </c>
      <c r="AF84" s="57" t="str">
        <f>IF(C79=0," ",CONCATENATE(D77,"-",D79))</f>
        <v>TTC ASTANA-2-MUSTAFA-RIM</v>
      </c>
      <c r="AG84" s="26">
        <v>1</v>
      </c>
      <c r="AH84" s="27">
        <v>2</v>
      </c>
      <c r="AI84" s="26">
        <v>2</v>
      </c>
      <c r="AJ84" s="27">
        <v>1</v>
      </c>
      <c r="AK84" s="26">
        <v>2</v>
      </c>
      <c r="AL84" s="27">
        <v>1</v>
      </c>
      <c r="AM84" s="26">
        <v>2</v>
      </c>
      <c r="AN84" s="27">
        <v>1</v>
      </c>
      <c r="AO84" s="26"/>
      <c r="AP84" s="28"/>
      <c r="AQ84" s="17"/>
      <c r="AR84" s="18">
        <f t="shared" si="190"/>
        <v>3</v>
      </c>
      <c r="AS84" s="18">
        <f t="shared" si="191"/>
        <v>1</v>
      </c>
      <c r="AT84" s="19">
        <f t="shared" si="192"/>
        <v>0</v>
      </c>
      <c r="AU84" s="19">
        <f t="shared" si="193"/>
        <v>1</v>
      </c>
      <c r="AV84" s="19">
        <f t="shared" si="194"/>
        <v>1</v>
      </c>
      <c r="AW84" s="19">
        <f t="shared" si="195"/>
        <v>1</v>
      </c>
      <c r="AX84" s="19">
        <f t="shared" si="196"/>
        <v>0</v>
      </c>
      <c r="AY84" s="20"/>
      <c r="AZ84" s="19">
        <f t="shared" si="197"/>
        <v>1</v>
      </c>
      <c r="BA84" s="19">
        <f t="shared" si="198"/>
        <v>0</v>
      </c>
      <c r="BB84" s="19">
        <f t="shared" si="199"/>
        <v>0</v>
      </c>
      <c r="BC84" s="19">
        <f t="shared" si="200"/>
        <v>0</v>
      </c>
      <c r="BD84" s="19">
        <f t="shared" si="201"/>
        <v>0</v>
      </c>
      <c r="BE84" s="20"/>
      <c r="BF84" s="19">
        <f t="shared" si="202"/>
        <v>-1</v>
      </c>
      <c r="BG84" s="19" t="str">
        <f t="shared" si="203"/>
        <v>, 1</v>
      </c>
      <c r="BH84" s="19" t="str">
        <f t="shared" si="204"/>
        <v>, 1</v>
      </c>
      <c r="BI84" s="19" t="str">
        <f t="shared" si="205"/>
        <v>, 1</v>
      </c>
      <c r="BJ84" s="19" t="str">
        <f t="shared" si="206"/>
        <v/>
      </c>
      <c r="BK84" s="20"/>
      <c r="BL84" s="19">
        <f t="shared" si="207"/>
        <v>1</v>
      </c>
      <c r="BM84" s="19" t="str">
        <f t="shared" si="208"/>
        <v>, -1</v>
      </c>
      <c r="BN84" s="19" t="str">
        <f t="shared" si="209"/>
        <v>, -1</v>
      </c>
      <c r="BO84" s="19" t="str">
        <f t="shared" si="210"/>
        <v>, -1</v>
      </c>
      <c r="BP84" s="19" t="str">
        <f t="shared" si="211"/>
        <v/>
      </c>
      <c r="BQ84" s="20"/>
      <c r="BR84" s="21" t="str">
        <f t="shared" si="212"/>
        <v>-1, 1, 1, 1</v>
      </c>
      <c r="BS84" s="21" t="str">
        <f t="shared" si="213"/>
        <v>1, -1, -1, -1</v>
      </c>
      <c r="BT84" s="21" t="str">
        <f t="shared" si="214"/>
        <v>-1, 1, 1, 1</v>
      </c>
      <c r="BU84" s="2" t="str">
        <f t="shared" si="215"/>
        <v>1 : 3</v>
      </c>
      <c r="BV84" s="129"/>
    </row>
    <row r="85" spans="1:106" ht="12.6" customHeight="1" thickTop="1" thickBot="1" x14ac:dyDescent="0.3">
      <c r="A85" s="74"/>
      <c r="B85" s="42"/>
      <c r="C85" s="43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14"/>
      <c r="Z85" s="44"/>
      <c r="AE85" s="81" t="str">
        <f>IF(C83=0," ","5-6")</f>
        <v>5-6</v>
      </c>
      <c r="AF85" s="58" t="str">
        <f>IF(C83=0," ",CONCATENATE(D81,"-",D83))</f>
        <v>САРЫАГАШ-</v>
      </c>
      <c r="AG85" s="45"/>
      <c r="AH85" s="46"/>
      <c r="AI85" s="45"/>
      <c r="AJ85" s="46"/>
      <c r="AK85" s="45"/>
      <c r="AL85" s="46"/>
      <c r="AM85" s="45"/>
      <c r="AN85" s="46"/>
      <c r="AO85" s="45"/>
      <c r="AP85" s="47"/>
      <c r="AQ85" s="17"/>
      <c r="AR85" s="18" t="str">
        <f t="shared" si="190"/>
        <v/>
      </c>
      <c r="AS85" s="18" t="str">
        <f t="shared" si="191"/>
        <v/>
      </c>
      <c r="AT85" s="19">
        <f t="shared" si="192"/>
        <v>0</v>
      </c>
      <c r="AU85" s="19">
        <f t="shared" si="193"/>
        <v>0</v>
      </c>
      <c r="AV85" s="19">
        <f t="shared" si="194"/>
        <v>0</v>
      </c>
      <c r="AW85" s="19">
        <f t="shared" si="195"/>
        <v>0</v>
      </c>
      <c r="AX85" s="19">
        <f t="shared" si="196"/>
        <v>0</v>
      </c>
      <c r="AY85" s="20"/>
      <c r="AZ85" s="19">
        <f t="shared" si="197"/>
        <v>0</v>
      </c>
      <c r="BA85" s="19">
        <f t="shared" si="198"/>
        <v>0</v>
      </c>
      <c r="BB85" s="19">
        <f t="shared" si="199"/>
        <v>0</v>
      </c>
      <c r="BC85" s="19">
        <f t="shared" si="200"/>
        <v>0</v>
      </c>
      <c r="BD85" s="19">
        <f t="shared" si="201"/>
        <v>0</v>
      </c>
      <c r="BE85" s="20"/>
      <c r="BF85" s="19" t="str">
        <f t="shared" si="202"/>
        <v/>
      </c>
      <c r="BG85" s="19" t="str">
        <f t="shared" si="203"/>
        <v/>
      </c>
      <c r="BH85" s="19" t="str">
        <f t="shared" si="204"/>
        <v/>
      </c>
      <c r="BI85" s="19" t="str">
        <f t="shared" si="205"/>
        <v/>
      </c>
      <c r="BJ85" s="19" t="str">
        <f t="shared" si="206"/>
        <v/>
      </c>
      <c r="BK85" s="20"/>
      <c r="BL85" s="19" t="str">
        <f t="shared" si="207"/>
        <v/>
      </c>
      <c r="BM85" s="19" t="str">
        <f t="shared" si="208"/>
        <v/>
      </c>
      <c r="BN85" s="19" t="str">
        <f t="shared" si="209"/>
        <v/>
      </c>
      <c r="BO85" s="19" t="str">
        <f t="shared" si="210"/>
        <v/>
      </c>
      <c r="BP85" s="19" t="str">
        <f t="shared" si="211"/>
        <v/>
      </c>
      <c r="BQ85" s="20"/>
      <c r="BR85" s="21" t="str">
        <f t="shared" si="212"/>
        <v/>
      </c>
      <c r="BS85" s="21" t="str">
        <f t="shared" si="213"/>
        <v/>
      </c>
      <c r="BT85" s="21" t="str">
        <f t="shared" si="214"/>
        <v/>
      </c>
      <c r="BU85" s="2" t="str">
        <f t="shared" si="215"/>
        <v/>
      </c>
      <c r="BV85" s="130"/>
    </row>
    <row r="86" spans="1:106" ht="12.6" customHeight="1" thickBot="1" x14ac:dyDescent="0.3">
      <c r="A86" s="74"/>
      <c r="B86" s="12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5" t="s">
        <v>39</v>
      </c>
      <c r="X86" s="14"/>
      <c r="Y86" s="14"/>
      <c r="Z86" s="77" t="s">
        <v>54</v>
      </c>
      <c r="AE86" s="78" t="str">
        <f>IF(C94=0," ","2-4")</f>
        <v>2-4</v>
      </c>
      <c r="AF86" s="79" t="str">
        <f>IF(C94=0," ",CONCATENATE(D90,"-",D94))</f>
        <v>MARTEN-ОСДЮСШОР-2</v>
      </c>
      <c r="AG86" s="62">
        <v>2</v>
      </c>
      <c r="AH86" s="63">
        <v>1</v>
      </c>
      <c r="AI86" s="62">
        <v>1</v>
      </c>
      <c r="AJ86" s="63">
        <v>2</v>
      </c>
      <c r="AK86" s="62">
        <v>2</v>
      </c>
      <c r="AL86" s="63">
        <v>1</v>
      </c>
      <c r="AM86" s="62">
        <v>2</v>
      </c>
      <c r="AN86" s="63">
        <v>1</v>
      </c>
      <c r="AO86" s="62"/>
      <c r="AP86" s="64"/>
      <c r="AQ86" s="65"/>
      <c r="AR86" s="66">
        <f>IF(AG86+AH86&lt;&gt;0,SUM(AT86:AX86),"")</f>
        <v>3</v>
      </c>
      <c r="AS86" s="66">
        <f>IF(AG86+AH86&lt;&gt;0,SUM(AZ86:BD86),"")</f>
        <v>1</v>
      </c>
      <c r="AT86" s="67">
        <f>IF(AG86&gt;AH86,1,0)</f>
        <v>1</v>
      </c>
      <c r="AU86" s="67">
        <f>IF(AI86&gt;AJ86,1,0)</f>
        <v>0</v>
      </c>
      <c r="AV86" s="67">
        <f>IF(AK86&gt;AL86,1,0)</f>
        <v>1</v>
      </c>
      <c r="AW86" s="67">
        <f>IF(AM86&gt;AN86,1,0)</f>
        <v>1</v>
      </c>
      <c r="AX86" s="67">
        <f>IF(AO86&gt;AP86,1,0)</f>
        <v>0</v>
      </c>
      <c r="AY86" s="68"/>
      <c r="AZ86" s="67">
        <f>IF(AH86&gt;AG86,1,0)</f>
        <v>0</v>
      </c>
      <c r="BA86" s="67">
        <f>IF(AJ86&gt;AI86,1,0)</f>
        <v>1</v>
      </c>
      <c r="BB86" s="67">
        <f>IF(AL86&gt;AK86,1,0)</f>
        <v>0</v>
      </c>
      <c r="BC86" s="67">
        <f>IF(AN86&gt;AM86,1,0)</f>
        <v>0</v>
      </c>
      <c r="BD86" s="67">
        <f>IF(AP86&gt;AO86,1,0)</f>
        <v>0</v>
      </c>
      <c r="BE86" s="68"/>
      <c r="BF86" s="67">
        <f>IF(AG86&gt;AH86,AH86,IF(AH86&gt;AG86,-AG86,""))</f>
        <v>1</v>
      </c>
      <c r="BG86" s="67" t="str">
        <f>IF(AI86&gt;AJ86,", "&amp;AJ86,IF(AJ86&gt;AI86,", "&amp;-AI86,""))</f>
        <v>, -1</v>
      </c>
      <c r="BH86" s="67" t="str">
        <f>IF(AK86&gt;AL86,", "&amp;AL86,IF(AL86&gt;AK86,", "&amp;-AK86,""))</f>
        <v>, 1</v>
      </c>
      <c r="BI86" s="67" t="str">
        <f>IF(AM86&gt;AN86,", "&amp;AN86,IF(AN86&gt;AM86,", "&amp;-AM86,""))</f>
        <v>, 1</v>
      </c>
      <c r="BJ86" s="67" t="str">
        <f>IF(AO86&gt;AP86,", "&amp;AP86,IF(AP86&gt;AO86,", "&amp;-AO86,""))</f>
        <v/>
      </c>
      <c r="BK86" s="68"/>
      <c r="BL86" s="67">
        <f>IF(AH86&gt;AG86,AG86,IF(AG86&gt;AH86,-AH86,""))</f>
        <v>-1</v>
      </c>
      <c r="BM86" s="67" t="str">
        <f>IF(AJ86&gt;AI86,", "&amp;AI86,IF(AI86&gt;AJ86,", "&amp;-AJ86,""))</f>
        <v>, 1</v>
      </c>
      <c r="BN86" s="67" t="str">
        <f>IF(AL86&gt;AK86,", "&amp;AK86,IF(AK86&gt;AL86,", "&amp;-AL86,""))</f>
        <v>, -1</v>
      </c>
      <c r="BO86" s="67" t="str">
        <f>IF(AN86&gt;AM86,", "&amp;AM86,IF(AM86&gt;AN86,", "&amp;-AN86,""))</f>
        <v>, -1</v>
      </c>
      <c r="BP86" s="67" t="str">
        <f>IF(AP86&gt;AO86,", "&amp;AO86,IF(AO86&gt;AP86,", "&amp;-AP86,""))</f>
        <v/>
      </c>
      <c r="BQ86" s="68"/>
      <c r="BR86" s="69" t="str">
        <f>CONCATENATE(,BF86,BG86,BH86,BI86,BJ86,)</f>
        <v>1, -1, 1, 1</v>
      </c>
      <c r="BS86" s="69" t="str">
        <f>CONCATENATE(,BL86,BM86,BN86,BO86,BP86,)</f>
        <v>-1, 1, -1, -1</v>
      </c>
      <c r="BT86" s="69" t="str">
        <f>IF(AR86&gt;AS86,BR86,IF(AS86&gt;AR86,BS86,""))</f>
        <v>1, -1, 1, 1</v>
      </c>
      <c r="BU86" s="2" t="str">
        <f>IF(AR86&gt;AS86,AS86&amp;" : "&amp;AR86,IF(AS86&gt;AR86,AR86&amp;" : "&amp;AS86,""))</f>
        <v>1 : 3</v>
      </c>
      <c r="BV86" s="128" t="str">
        <f>W86</f>
        <v>Группа № 2</v>
      </c>
      <c r="BX86" s="70"/>
      <c r="BY86" s="71" t="s">
        <v>16</v>
      </c>
      <c r="BZ86" s="71" t="s">
        <v>17</v>
      </c>
      <c r="CA86" s="71" t="s">
        <v>18</v>
      </c>
      <c r="CB86" s="71" t="s">
        <v>19</v>
      </c>
      <c r="CC86" s="71" t="s">
        <v>20</v>
      </c>
      <c r="CD86" s="71" t="s">
        <v>21</v>
      </c>
      <c r="CE86" s="71" t="s">
        <v>22</v>
      </c>
      <c r="CF86" s="71" t="s">
        <v>23</v>
      </c>
      <c r="CG86" s="71" t="s">
        <v>24</v>
      </c>
      <c r="CH86" s="71" t="s">
        <v>25</v>
      </c>
      <c r="CJ86" s="70"/>
      <c r="CK86" s="71" t="s">
        <v>26</v>
      </c>
      <c r="CL86" s="71" t="s">
        <v>27</v>
      </c>
      <c r="CM86" s="71" t="s">
        <v>28</v>
      </c>
      <c r="CN86" s="71" t="s">
        <v>29</v>
      </c>
      <c r="CO86" s="71" t="s">
        <v>30</v>
      </c>
      <c r="CP86" s="71" t="s">
        <v>31</v>
      </c>
      <c r="CQ86" s="24"/>
      <c r="CR86" s="72" t="s">
        <v>2</v>
      </c>
      <c r="CS86" s="72" t="s">
        <v>3</v>
      </c>
      <c r="CT86" s="72"/>
      <c r="CV86" s="72" t="s">
        <v>2</v>
      </c>
      <c r="CW86" s="72" t="s">
        <v>3</v>
      </c>
      <c r="CY86" s="73"/>
      <c r="DA86" s="73"/>
      <c r="DB86" s="73"/>
    </row>
    <row r="87" spans="1:106" ht="12.6" customHeight="1" thickTop="1" thickBot="1" x14ac:dyDescent="0.3">
      <c r="A87" s="74"/>
      <c r="B87" s="25" t="s">
        <v>1</v>
      </c>
      <c r="C87" s="48"/>
      <c r="D87" s="25" t="s">
        <v>32</v>
      </c>
      <c r="E87" s="131">
        <v>1</v>
      </c>
      <c r="F87" s="131"/>
      <c r="G87" s="131"/>
      <c r="H87" s="131">
        <v>2</v>
      </c>
      <c r="I87" s="131"/>
      <c r="J87" s="131"/>
      <c r="K87" s="131">
        <v>3</v>
      </c>
      <c r="L87" s="131"/>
      <c r="M87" s="131"/>
      <c r="N87" s="131">
        <v>4</v>
      </c>
      <c r="O87" s="131"/>
      <c r="P87" s="131"/>
      <c r="Q87" s="131">
        <v>5</v>
      </c>
      <c r="R87" s="131"/>
      <c r="S87" s="131"/>
      <c r="T87" s="131">
        <v>6</v>
      </c>
      <c r="U87" s="131"/>
      <c r="V87" s="131"/>
      <c r="W87" s="25" t="s">
        <v>2</v>
      </c>
      <c r="X87" s="25" t="s">
        <v>0</v>
      </c>
      <c r="Y87" s="25" t="s">
        <v>3</v>
      </c>
      <c r="Z87" s="49"/>
      <c r="AE87" s="80" t="str">
        <f>IF(C96=0," ","1-5")</f>
        <v>1-5</v>
      </c>
      <c r="AF87" s="57" t="str">
        <f>IF(C96=0," ",CONCATENATE(D88,"-",D96))</f>
        <v>JENIMPAZ-SHAH-SHAH</v>
      </c>
      <c r="AG87" s="26">
        <v>2</v>
      </c>
      <c r="AH87" s="27">
        <v>1</v>
      </c>
      <c r="AI87" s="26">
        <v>2</v>
      </c>
      <c r="AJ87" s="27">
        <v>1</v>
      </c>
      <c r="AK87" s="26">
        <v>2</v>
      </c>
      <c r="AL87" s="27">
        <v>1</v>
      </c>
      <c r="AM87" s="26"/>
      <c r="AN87" s="27"/>
      <c r="AO87" s="26"/>
      <c r="AP87" s="28"/>
      <c r="AQ87" s="17"/>
      <c r="AR87" s="18">
        <f t="shared" ref="AR87:AR100" si="237">IF(AG87+AH87&lt;&gt;0,SUM(AT87:AX87),"")</f>
        <v>3</v>
      </c>
      <c r="AS87" s="18">
        <f t="shared" ref="AS87:AS100" si="238">IF(AG87+AH87&lt;&gt;0,SUM(AZ87:BD87),"")</f>
        <v>0</v>
      </c>
      <c r="AT87" s="19">
        <f t="shared" ref="AT87:AT100" si="239">IF(AG87&gt;AH87,1,0)</f>
        <v>1</v>
      </c>
      <c r="AU87" s="19">
        <f t="shared" ref="AU87:AU100" si="240">IF(AI87&gt;AJ87,1,0)</f>
        <v>1</v>
      </c>
      <c r="AV87" s="19">
        <f t="shared" ref="AV87:AV100" si="241">IF(AK87&gt;AL87,1,0)</f>
        <v>1</v>
      </c>
      <c r="AW87" s="19">
        <f t="shared" ref="AW87:AW100" si="242">IF(AM87&gt;AN87,1,0)</f>
        <v>0</v>
      </c>
      <c r="AX87" s="19">
        <f t="shared" ref="AX87:AX100" si="243">IF(AO87&gt;AP87,1,0)</f>
        <v>0</v>
      </c>
      <c r="AY87" s="20"/>
      <c r="AZ87" s="19">
        <f t="shared" ref="AZ87:AZ100" si="244">IF(AH87&gt;AG87,1,0)</f>
        <v>0</v>
      </c>
      <c r="BA87" s="19">
        <f t="shared" ref="BA87:BA100" si="245">IF(AJ87&gt;AI87,1,0)</f>
        <v>0</v>
      </c>
      <c r="BB87" s="19">
        <f t="shared" ref="BB87:BB100" si="246">IF(AL87&gt;AK87,1,0)</f>
        <v>0</v>
      </c>
      <c r="BC87" s="19">
        <f t="shared" ref="BC87:BC100" si="247">IF(AN87&gt;AM87,1,0)</f>
        <v>0</v>
      </c>
      <c r="BD87" s="19">
        <f t="shared" ref="BD87:BD100" si="248">IF(AP87&gt;AO87,1,0)</f>
        <v>0</v>
      </c>
      <c r="BE87" s="20"/>
      <c r="BF87" s="19">
        <f t="shared" ref="BF87:BF100" si="249">IF(AG87&gt;AH87,AH87,IF(AH87&gt;AG87,-AG87,""))</f>
        <v>1</v>
      </c>
      <c r="BG87" s="19" t="str">
        <f t="shared" ref="BG87:BG100" si="250">IF(AI87&gt;AJ87,", "&amp;AJ87,IF(AJ87&gt;AI87,", "&amp;-AI87,""))</f>
        <v>, 1</v>
      </c>
      <c r="BH87" s="19" t="str">
        <f t="shared" ref="BH87:BH100" si="251">IF(AK87&gt;AL87,", "&amp;AL87,IF(AL87&gt;AK87,", "&amp;-AK87,""))</f>
        <v>, 1</v>
      </c>
      <c r="BI87" s="19" t="str">
        <f t="shared" ref="BI87:BI100" si="252">IF(AM87&gt;AN87,", "&amp;AN87,IF(AN87&gt;AM87,", "&amp;-AM87,""))</f>
        <v/>
      </c>
      <c r="BJ87" s="19" t="str">
        <f t="shared" ref="BJ87:BJ100" si="253">IF(AO87&gt;AP87,", "&amp;AP87,IF(AP87&gt;AO87,", "&amp;-AO87,""))</f>
        <v/>
      </c>
      <c r="BK87" s="20"/>
      <c r="BL87" s="19">
        <f t="shared" ref="BL87:BL100" si="254">IF(AH87&gt;AG87,AG87,IF(AG87&gt;AH87,-AH87,""))</f>
        <v>-1</v>
      </c>
      <c r="BM87" s="19" t="str">
        <f t="shared" ref="BM87:BM100" si="255">IF(AJ87&gt;AI87,", "&amp;AI87,IF(AI87&gt;AJ87,", "&amp;-AJ87,""))</f>
        <v>, -1</v>
      </c>
      <c r="BN87" s="19" t="str">
        <f t="shared" ref="BN87:BN100" si="256">IF(AL87&gt;AK87,", "&amp;AK87,IF(AK87&gt;AL87,", "&amp;-AL87,""))</f>
        <v>, -1</v>
      </c>
      <c r="BO87" s="19" t="str">
        <f t="shared" ref="BO87:BO100" si="257">IF(AN87&gt;AM87,", "&amp;AM87,IF(AM87&gt;AN87,", "&amp;-AN87,""))</f>
        <v/>
      </c>
      <c r="BP87" s="19" t="str">
        <f t="shared" ref="BP87:BP100" si="258">IF(AP87&gt;AO87,", "&amp;AO87,IF(AO87&gt;AP87,", "&amp;-AP87,""))</f>
        <v/>
      </c>
      <c r="BQ87" s="20"/>
      <c r="BR87" s="21" t="str">
        <f t="shared" ref="BR87:BR100" si="259">CONCATENATE(,BF87,BG87,BH87,BI87,BJ87,)</f>
        <v>1, 1, 1</v>
      </c>
      <c r="BS87" s="21" t="str">
        <f t="shared" ref="BS87:BS100" si="260">CONCATENATE(,BL87,BM87,BN87,BO87,BP87,)</f>
        <v>-1, -1, -1</v>
      </c>
      <c r="BT87" s="21" t="str">
        <f t="shared" ref="BT87:BT100" si="261">IF(AR87&gt;AS87,BR87,IF(AS87&gt;AR87,BS87,""))</f>
        <v>1, 1, 1</v>
      </c>
      <c r="BU87" s="2" t="str">
        <f t="shared" ref="BU87:BU100" si="262">IF(AR87&gt;AS87,AS87&amp;" : "&amp;AR87,IF(AS87&gt;AR87,AR87&amp;" : "&amp;AS87,""))</f>
        <v>0 : 3</v>
      </c>
      <c r="BV87" s="129"/>
      <c r="BX87" s="22">
        <v>1</v>
      </c>
      <c r="BY87" s="29">
        <f>((AR98+AR92)/(AS98+AS92))/10</f>
        <v>0.6</v>
      </c>
      <c r="BZ87" s="29" t="e">
        <f>((AR98+AS89)/(AS98+AR89))/10</f>
        <v>#DIV/0!</v>
      </c>
      <c r="CA87" s="29" t="e">
        <f>((AR98+AR87)/(AS98+AS87))/10</f>
        <v>#DIV/0!</v>
      </c>
      <c r="CB87" s="29" t="e">
        <f>((AR98+AS96)/(AS98+AR96))/10</f>
        <v>#DIV/0!</v>
      </c>
      <c r="CC87" s="29">
        <f>((AR92+AS89)/(AS92+AR89))/10</f>
        <v>0.6</v>
      </c>
      <c r="CD87" s="29">
        <f>((AR92+AR87)/(AS92+AS87))/10</f>
        <v>0.6</v>
      </c>
      <c r="CE87" s="29">
        <f>((AR92+AS96)/(AR96+AS92))/10</f>
        <v>0.6</v>
      </c>
      <c r="CF87" s="29" t="e">
        <f>((AS89+AR87)/(AR89+AS87))/10</f>
        <v>#DIV/0!</v>
      </c>
      <c r="CG87" s="29" t="e">
        <f>((AS89+AS96)/(AR89+AR96))/10</f>
        <v>#DIV/0!</v>
      </c>
      <c r="CH87" s="29" t="e">
        <f>((AR87+AS96)/(AS87+AR96))/10</f>
        <v>#DIV/0!</v>
      </c>
      <c r="CJ87" s="22">
        <v>1</v>
      </c>
      <c r="CK87" s="30"/>
      <c r="CL87" s="31">
        <f>IF(AR98&gt;AS98,CR87+0.1,CR87-0.1)</f>
        <v>10.1</v>
      </c>
      <c r="CM87" s="31">
        <f>IF(AR92&gt;AS92,CR87+0.1,CR87-0.1)</f>
        <v>10.1</v>
      </c>
      <c r="CN87" s="31">
        <f>IF(AS89&gt;AR89,CR87+0.1,CR87-0.1)</f>
        <v>10.1</v>
      </c>
      <c r="CO87" s="31">
        <f>IF(AR87&gt;AS87,CR87+0.1,CR87-0.1)</f>
        <v>10.1</v>
      </c>
      <c r="CP87" s="31">
        <f>IF(AS96&gt;AR96,CR87+0.1,CR87-0.1)</f>
        <v>10.1</v>
      </c>
      <c r="CQ87" s="32"/>
      <c r="CR87" s="91">
        <f>W88</f>
        <v>10</v>
      </c>
      <c r="CS87" s="91">
        <f>IF(AND(CR87=CR89,CR87=CR91),BY87,(IF(AND(CR87=CR89,CR87=CR93),BZ87,(IF(AND(CR87=CR89,CR87=CR95),CA87,(IF(AND(CR87=CR89,CR87=CR97),CB87,(IF(AND(CR87=CR91,CR87=CR93),CC87,(IF(AND(CR87=CR91,CR87=CR95),CD87,(IF(AND(CR87=CR91,CR87=CR97),CE87,(IF(AND(CR87=CR93,CR87=CR95),CF87,(IF(AND(CR87=CR93,CR87=CR97),CG87,(IF(AND(CR87=CR95,CR87=CR97),CH87,999)))))))))))))))))))</f>
        <v>999</v>
      </c>
      <c r="CT87" s="91">
        <f>IF(CY87=1,CR87+CS87,CS87)</f>
        <v>999</v>
      </c>
      <c r="CV87" s="91">
        <f>CR87</f>
        <v>10</v>
      </c>
      <c r="CW87" s="108">
        <f>IF(CV87=CV89,CL87,(IF(CV87=CV91,CM87,(IF(CV87=CV93,CN87,(IF(CV87=CV95,CO87,(IF(CV87=CV97,CP87,999)))))))))</f>
        <v>999</v>
      </c>
      <c r="CY87" s="91">
        <f>IF(CS87&lt;&gt;999,1,0)</f>
        <v>0</v>
      </c>
      <c r="DA87" s="108">
        <f>IF(CY87=1,CT87,CW87)</f>
        <v>999</v>
      </c>
      <c r="DB87" s="91">
        <f>IF(DA87&lt;&gt;999,DA87,CV87)</f>
        <v>10</v>
      </c>
    </row>
    <row r="88" spans="1:106" ht="12.6" customHeight="1" thickTop="1" x14ac:dyDescent="0.25">
      <c r="A88" s="74"/>
      <c r="B88" s="122">
        <v>1</v>
      </c>
      <c r="C88" s="123">
        <f>[1]Лист3!$A$51</f>
        <v>8</v>
      </c>
      <c r="D88" s="56" t="s">
        <v>69</v>
      </c>
      <c r="E88" s="124"/>
      <c r="F88" s="124"/>
      <c r="G88" s="125"/>
      <c r="H88" s="33"/>
      <c r="I88" s="34">
        <f>IF(AR98&gt;AS98,2,$AG$2)</f>
        <v>2</v>
      </c>
      <c r="J88" s="35"/>
      <c r="K88" s="33"/>
      <c r="L88" s="34">
        <f>IF(AR92&gt;AS92,2,$AG$2)</f>
        <v>2</v>
      </c>
      <c r="M88" s="35"/>
      <c r="N88" s="33"/>
      <c r="O88" s="34">
        <f>IF(AS89&gt;AR89,2,$AG$2)</f>
        <v>2</v>
      </c>
      <c r="P88" s="35"/>
      <c r="Q88" s="33"/>
      <c r="R88" s="34">
        <f>IF(AR87&gt;AS87,2,$AG$2)</f>
        <v>2</v>
      </c>
      <c r="S88" s="35"/>
      <c r="T88" s="33"/>
      <c r="U88" s="34">
        <f>IF(AS96&gt;AR96,2,$AG$2)</f>
        <v>2</v>
      </c>
      <c r="V88" s="36"/>
      <c r="W88" s="126">
        <f>SUM(F88,I88,L88,O88,R88,U88)</f>
        <v>10</v>
      </c>
      <c r="X88" s="127">
        <f t="shared" ref="X88" si="263">IF(($AG$2=1),IF(CY87=1,CS87*10,0),0)</f>
        <v>0</v>
      </c>
      <c r="Y88" s="122" t="s">
        <v>26</v>
      </c>
      <c r="Z88" s="50"/>
      <c r="AA88" s="105">
        <f>IF(C88="","",VLOOKUP(C88,'[2]Список участников'!A:L,8,FALSE))</f>
        <v>0</v>
      </c>
      <c r="AC88" s="106">
        <f>IF(C88&gt;0,1,0)</f>
        <v>1</v>
      </c>
      <c r="AD88" s="106">
        <f>SUM(AC88:AC99)</f>
        <v>6</v>
      </c>
      <c r="AE88" s="80" t="str">
        <f>IF(C98=0," ","3-6")</f>
        <v>3-6</v>
      </c>
      <c r="AF88" s="57" t="str">
        <f>IF(C98=0," ",CONCATENATE(D92,"-",D98))</f>
        <v>СУНКАР-МАНГИСТАУ-ВКО-2</v>
      </c>
      <c r="AG88" s="26">
        <v>2</v>
      </c>
      <c r="AH88" s="27">
        <v>1</v>
      </c>
      <c r="AI88" s="26">
        <v>2</v>
      </c>
      <c r="AJ88" s="27">
        <v>1</v>
      </c>
      <c r="AK88" s="26">
        <v>2</v>
      </c>
      <c r="AL88" s="27">
        <v>1</v>
      </c>
      <c r="AM88" s="26"/>
      <c r="AN88" s="27"/>
      <c r="AO88" s="26"/>
      <c r="AP88" s="28"/>
      <c r="AQ88" s="17"/>
      <c r="AR88" s="18">
        <f t="shared" si="237"/>
        <v>3</v>
      </c>
      <c r="AS88" s="18">
        <f t="shared" si="238"/>
        <v>0</v>
      </c>
      <c r="AT88" s="19">
        <f t="shared" si="239"/>
        <v>1</v>
      </c>
      <c r="AU88" s="19">
        <f t="shared" si="240"/>
        <v>1</v>
      </c>
      <c r="AV88" s="19">
        <f t="shared" si="241"/>
        <v>1</v>
      </c>
      <c r="AW88" s="19">
        <f t="shared" si="242"/>
        <v>0</v>
      </c>
      <c r="AX88" s="19">
        <f t="shared" si="243"/>
        <v>0</v>
      </c>
      <c r="AY88" s="20"/>
      <c r="AZ88" s="19">
        <f t="shared" si="244"/>
        <v>0</v>
      </c>
      <c r="BA88" s="19">
        <f t="shared" si="245"/>
        <v>0</v>
      </c>
      <c r="BB88" s="19">
        <f t="shared" si="246"/>
        <v>0</v>
      </c>
      <c r="BC88" s="19">
        <f t="shared" si="247"/>
        <v>0</v>
      </c>
      <c r="BD88" s="19">
        <f t="shared" si="248"/>
        <v>0</v>
      </c>
      <c r="BE88" s="20"/>
      <c r="BF88" s="19">
        <f t="shared" si="249"/>
        <v>1</v>
      </c>
      <c r="BG88" s="19" t="str">
        <f t="shared" si="250"/>
        <v>, 1</v>
      </c>
      <c r="BH88" s="19" t="str">
        <f t="shared" si="251"/>
        <v>, 1</v>
      </c>
      <c r="BI88" s="19" t="str">
        <f t="shared" si="252"/>
        <v/>
      </c>
      <c r="BJ88" s="19" t="str">
        <f t="shared" si="253"/>
        <v/>
      </c>
      <c r="BK88" s="20"/>
      <c r="BL88" s="19">
        <f t="shared" si="254"/>
        <v>-1</v>
      </c>
      <c r="BM88" s="19" t="str">
        <f t="shared" si="255"/>
        <v>, -1</v>
      </c>
      <c r="BN88" s="19" t="str">
        <f t="shared" si="256"/>
        <v>, -1</v>
      </c>
      <c r="BO88" s="19" t="str">
        <f t="shared" si="257"/>
        <v/>
      </c>
      <c r="BP88" s="19" t="str">
        <f t="shared" si="258"/>
        <v/>
      </c>
      <c r="BQ88" s="20"/>
      <c r="BR88" s="21" t="str">
        <f t="shared" si="259"/>
        <v>1, 1, 1</v>
      </c>
      <c r="BS88" s="21" t="str">
        <f t="shared" si="260"/>
        <v>-1, -1, -1</v>
      </c>
      <c r="BT88" s="21" t="str">
        <f t="shared" si="261"/>
        <v>1, 1, 1</v>
      </c>
      <c r="BU88" s="2" t="str">
        <f t="shared" si="262"/>
        <v>0 : 3</v>
      </c>
      <c r="BV88" s="129"/>
      <c r="BX88" s="22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J88" s="22">
        <v>2</v>
      </c>
      <c r="CK88" s="31">
        <f>IF(AS98&gt;AR98,CR89+0.1,CR89-0.1)</f>
        <v>8.9</v>
      </c>
      <c r="CL88" s="30"/>
      <c r="CM88" s="31">
        <f>IF(AS95&gt;AR95,CR89+0.1,CR89-0.1)</f>
        <v>9.1</v>
      </c>
      <c r="CN88" s="31">
        <f>IF(AR86&gt;AS86,CR89+0.1,CR89-0.1)</f>
        <v>9.1</v>
      </c>
      <c r="CO88" s="31">
        <f>IF(AR93&gt;AS93,CR89+0.1,CR89-0.1)</f>
        <v>9.1</v>
      </c>
      <c r="CP88" s="31">
        <f>IF(AS90&gt;AR90,CR89,CR89-0.1)</f>
        <v>9</v>
      </c>
      <c r="CQ88" s="32"/>
      <c r="CR88" s="92"/>
      <c r="CS88" s="92"/>
      <c r="CT88" s="92"/>
      <c r="CV88" s="92"/>
      <c r="CW88" s="109"/>
      <c r="CY88" s="92"/>
      <c r="DA88" s="109"/>
      <c r="DB88" s="92"/>
    </row>
    <row r="89" spans="1:106" ht="12.6" customHeight="1" x14ac:dyDescent="0.25">
      <c r="A89" s="74"/>
      <c r="B89" s="110"/>
      <c r="C89" s="111"/>
      <c r="D89" s="59" t="s">
        <v>75</v>
      </c>
      <c r="E89" s="114"/>
      <c r="F89" s="114"/>
      <c r="G89" s="115"/>
      <c r="H89" s="121" t="str">
        <f>IF(AR98&gt;AS98,BT98,BU98)</f>
        <v>1, 1, 1</v>
      </c>
      <c r="I89" s="119"/>
      <c r="J89" s="120"/>
      <c r="K89" s="121" t="str">
        <f>IF(AR92&gt;AS92,BT92,BU92)</f>
        <v>1, -1, 1, 1</v>
      </c>
      <c r="L89" s="119"/>
      <c r="M89" s="120"/>
      <c r="N89" s="121" t="str">
        <f>IF(AS89&gt;AR89,BT89,BU89)</f>
        <v>1, 1, 1</v>
      </c>
      <c r="O89" s="119"/>
      <c r="P89" s="120"/>
      <c r="Q89" s="121" t="str">
        <f>IF(AR87&gt;AS87,BT87,BU87)</f>
        <v>1, 1, 1</v>
      </c>
      <c r="R89" s="119"/>
      <c r="S89" s="120"/>
      <c r="T89" s="121" t="str">
        <f>IF(AS96&gt;AR96,BT96,BU96)</f>
        <v>1, 1, 1</v>
      </c>
      <c r="U89" s="119"/>
      <c r="V89" s="119"/>
      <c r="W89" s="116"/>
      <c r="X89" s="117"/>
      <c r="Y89" s="110"/>
      <c r="Z89" s="77" t="s">
        <v>55</v>
      </c>
      <c r="AA89" s="105"/>
      <c r="AC89" s="106"/>
      <c r="AD89" s="106"/>
      <c r="AE89" s="80" t="str">
        <f>IF(C94=0," ","4-1")</f>
        <v>4-1</v>
      </c>
      <c r="AF89" s="57" t="str">
        <f>IF(C94=0," ",CONCATENATE(D94,"-",D88))</f>
        <v>ОСДЮСШОР-2-JENIMPAZ</v>
      </c>
      <c r="AG89" s="26">
        <v>1</v>
      </c>
      <c r="AH89" s="27">
        <v>2</v>
      </c>
      <c r="AI89" s="26">
        <v>1</v>
      </c>
      <c r="AJ89" s="27">
        <v>2</v>
      </c>
      <c r="AK89" s="26">
        <v>1</v>
      </c>
      <c r="AL89" s="27">
        <v>2</v>
      </c>
      <c r="AM89" s="26"/>
      <c r="AN89" s="27"/>
      <c r="AO89" s="26"/>
      <c r="AP89" s="28"/>
      <c r="AQ89" s="17"/>
      <c r="AR89" s="18">
        <f t="shared" si="237"/>
        <v>0</v>
      </c>
      <c r="AS89" s="18">
        <f t="shared" si="238"/>
        <v>3</v>
      </c>
      <c r="AT89" s="19">
        <f t="shared" si="239"/>
        <v>0</v>
      </c>
      <c r="AU89" s="19">
        <f t="shared" si="240"/>
        <v>0</v>
      </c>
      <c r="AV89" s="19">
        <f t="shared" si="241"/>
        <v>0</v>
      </c>
      <c r="AW89" s="19">
        <f t="shared" si="242"/>
        <v>0</v>
      </c>
      <c r="AX89" s="19">
        <f t="shared" si="243"/>
        <v>0</v>
      </c>
      <c r="AY89" s="20"/>
      <c r="AZ89" s="19">
        <f t="shared" si="244"/>
        <v>1</v>
      </c>
      <c r="BA89" s="19">
        <f t="shared" si="245"/>
        <v>1</v>
      </c>
      <c r="BB89" s="19">
        <f t="shared" si="246"/>
        <v>1</v>
      </c>
      <c r="BC89" s="19">
        <f t="shared" si="247"/>
        <v>0</v>
      </c>
      <c r="BD89" s="19">
        <f t="shared" si="248"/>
        <v>0</v>
      </c>
      <c r="BE89" s="20"/>
      <c r="BF89" s="19">
        <f t="shared" si="249"/>
        <v>-1</v>
      </c>
      <c r="BG89" s="19" t="str">
        <f t="shared" si="250"/>
        <v>, -1</v>
      </c>
      <c r="BH89" s="19" t="str">
        <f t="shared" si="251"/>
        <v>, -1</v>
      </c>
      <c r="BI89" s="19" t="str">
        <f t="shared" si="252"/>
        <v/>
      </c>
      <c r="BJ89" s="19" t="str">
        <f t="shared" si="253"/>
        <v/>
      </c>
      <c r="BK89" s="20"/>
      <c r="BL89" s="19">
        <f t="shared" si="254"/>
        <v>1</v>
      </c>
      <c r="BM89" s="19" t="str">
        <f t="shared" si="255"/>
        <v>, 1</v>
      </c>
      <c r="BN89" s="19" t="str">
        <f t="shared" si="256"/>
        <v>, 1</v>
      </c>
      <c r="BO89" s="19" t="str">
        <f t="shared" si="257"/>
        <v/>
      </c>
      <c r="BP89" s="19" t="str">
        <f t="shared" si="258"/>
        <v/>
      </c>
      <c r="BQ89" s="20"/>
      <c r="BR89" s="21" t="str">
        <f t="shared" si="259"/>
        <v>-1, -1, -1</v>
      </c>
      <c r="BS89" s="21" t="str">
        <f t="shared" si="260"/>
        <v>1, 1, 1</v>
      </c>
      <c r="BT89" s="21" t="str">
        <f t="shared" si="261"/>
        <v>1, 1, 1</v>
      </c>
      <c r="BU89" s="2" t="str">
        <f t="shared" si="262"/>
        <v>0 : 3</v>
      </c>
      <c r="BV89" s="129"/>
      <c r="BX89" s="22">
        <v>2</v>
      </c>
      <c r="BY89" s="23" t="s">
        <v>33</v>
      </c>
      <c r="BZ89" s="23" t="s">
        <v>34</v>
      </c>
      <c r="CA89" s="23" t="s">
        <v>35</v>
      </c>
      <c r="CB89" s="23" t="s">
        <v>36</v>
      </c>
      <c r="CC89" s="23" t="s">
        <v>20</v>
      </c>
      <c r="CD89" s="23" t="s">
        <v>21</v>
      </c>
      <c r="CE89" s="23" t="s">
        <v>22</v>
      </c>
      <c r="CF89" s="23" t="s">
        <v>23</v>
      </c>
      <c r="CG89" s="23" t="s">
        <v>24</v>
      </c>
      <c r="CH89" s="23" t="s">
        <v>25</v>
      </c>
      <c r="CJ89" s="22">
        <v>3</v>
      </c>
      <c r="CK89" s="31">
        <f>IF(AS92&gt;AR92,CR91+0.1,CR91-0.1)</f>
        <v>6.9</v>
      </c>
      <c r="CL89" s="31">
        <f>IF(AR95&gt;AS95,CR91+0.1,CR91-0.1)</f>
        <v>6.9</v>
      </c>
      <c r="CM89" s="37"/>
      <c r="CN89" s="31">
        <f>IF(AR99&gt;AS99,CR91+0.1,CR91-0.1)</f>
        <v>6.9</v>
      </c>
      <c r="CO89" s="31">
        <f>IF(AS91&gt;AR91,CR91+0.1,CR91-0.1)</f>
        <v>7.1</v>
      </c>
      <c r="CP89" s="31">
        <f>IF(AR88&gt;AS88,CR91+0.1,CR91-0.1)</f>
        <v>7.1</v>
      </c>
      <c r="CQ89" s="24"/>
      <c r="CR89" s="91">
        <f>W90</f>
        <v>9</v>
      </c>
      <c r="CS89" s="91">
        <f>IF(AND(CR89=CR87,CR89=CR91),BY90,(IF(AND(CR89=CR87,CR89=CR93),BZ90,(IF(AND(CR89=CR87,CR89=CR95),CA90,(IF(AND(CR89=CR87,CR89=CR97),CB90,(IF(AND(CR89=CR91,CR89=CR93),CC90,(IF(AND(CR89=CR91,CR89=CR95),CD90,(IF(AND(CR89=CR91,CR89=CR97),CE90,(IF(AND(CR89=CR93,CR89=CR95),CF90,(IF(AND(CR89=CR93,CR89=CR97),CG90,(IF(AND(CR89=CR95,CR89=CR97),CH90,999)))))))))))))))))))</f>
        <v>999</v>
      </c>
      <c r="CT89" s="91">
        <f t="shared" ref="CT89" si="264">IF(CY89=1,CR89+CS89,CS89)</f>
        <v>999</v>
      </c>
      <c r="CV89" s="91">
        <f>CR89</f>
        <v>9</v>
      </c>
      <c r="CW89" s="108">
        <f>IF(CV89=CV87,CK88,(IF(CV89=CV91,CM88,(IF(CV89=CV93,CN88,(IF(CV89=CV95,CO88,(IF(CV89=CV97,CP88,999)))))))))</f>
        <v>999</v>
      </c>
      <c r="CY89" s="91">
        <f t="shared" ref="CY89" si="265">IF(CS89&lt;&gt;999,1,0)</f>
        <v>0</v>
      </c>
      <c r="DA89" s="108">
        <f>IF(CY89=1,CT89,CW89)</f>
        <v>999</v>
      </c>
      <c r="DB89" s="91">
        <f t="shared" ref="DB89" si="266">IF(DA89&lt;&gt;999,DA89,CV89)</f>
        <v>9</v>
      </c>
    </row>
    <row r="90" spans="1:106" ht="12.6" customHeight="1" x14ac:dyDescent="0.25">
      <c r="A90" s="74"/>
      <c r="B90" s="93">
        <v>2</v>
      </c>
      <c r="C90" s="95">
        <f>[1]Лист3!$A$52</f>
        <v>40</v>
      </c>
      <c r="D90" s="54" t="s">
        <v>70</v>
      </c>
      <c r="E90" s="38"/>
      <c r="F90" s="39">
        <f>IF(AS98&gt;AR98,2,$AG$2)</f>
        <v>1</v>
      </c>
      <c r="G90" s="40"/>
      <c r="H90" s="97"/>
      <c r="I90" s="98"/>
      <c r="J90" s="112"/>
      <c r="K90" s="41"/>
      <c r="L90" s="39">
        <f>IF(AS95&gt;AR95,2,$AG$2)</f>
        <v>2</v>
      </c>
      <c r="M90" s="40"/>
      <c r="N90" s="41"/>
      <c r="O90" s="39">
        <f>IF(AR86&gt;AS86,2,$AG$2)</f>
        <v>2</v>
      </c>
      <c r="P90" s="40"/>
      <c r="Q90" s="41"/>
      <c r="R90" s="39">
        <f>IF(AR93&gt;AS93,2,$AG$2)</f>
        <v>2</v>
      </c>
      <c r="S90" s="40"/>
      <c r="T90" s="41"/>
      <c r="U90" s="39">
        <f>IF(AS90&gt;AR90,2,$AG$2)</f>
        <v>2</v>
      </c>
      <c r="V90" s="38"/>
      <c r="W90" s="101">
        <f>SUM(F90,I90,L90,O90,R90,U90)</f>
        <v>9</v>
      </c>
      <c r="X90" s="103">
        <f t="shared" ref="X90" si="267">IF(($AG$2=1),IF(CY89=1,CS89*10,0),0)</f>
        <v>0</v>
      </c>
      <c r="Y90" s="93" t="s">
        <v>27</v>
      </c>
      <c r="Z90" s="50"/>
      <c r="AA90" s="105">
        <f>IF(C90="","",VLOOKUP(C90,'[2]Список участников'!A:L,8,FALSE))</f>
        <v>0</v>
      </c>
      <c r="AC90" s="106">
        <f>IF(C90&gt;0,1,0)</f>
        <v>1</v>
      </c>
      <c r="AD90" s="106"/>
      <c r="AE90" s="80" t="str">
        <f>IF(C98=0," ","6-2")</f>
        <v>6-2</v>
      </c>
      <c r="AF90" s="57" t="str">
        <f>IF(C98=0," ",CONCATENATE(D98,"-",D90))</f>
        <v>ВКО-2-MARTEN</v>
      </c>
      <c r="AG90" s="26">
        <v>1</v>
      </c>
      <c r="AH90" s="27">
        <v>2</v>
      </c>
      <c r="AI90" s="26">
        <v>1</v>
      </c>
      <c r="AJ90" s="27">
        <v>2</v>
      </c>
      <c r="AK90" s="26">
        <v>1</v>
      </c>
      <c r="AL90" s="27">
        <v>2</v>
      </c>
      <c r="AM90" s="26"/>
      <c r="AN90" s="27"/>
      <c r="AO90" s="26"/>
      <c r="AP90" s="28"/>
      <c r="AQ90" s="17"/>
      <c r="AR90" s="18">
        <f t="shared" si="237"/>
        <v>0</v>
      </c>
      <c r="AS90" s="18">
        <f t="shared" si="238"/>
        <v>3</v>
      </c>
      <c r="AT90" s="19">
        <f t="shared" si="239"/>
        <v>0</v>
      </c>
      <c r="AU90" s="19">
        <f t="shared" si="240"/>
        <v>0</v>
      </c>
      <c r="AV90" s="19">
        <f t="shared" si="241"/>
        <v>0</v>
      </c>
      <c r="AW90" s="19">
        <f t="shared" si="242"/>
        <v>0</v>
      </c>
      <c r="AX90" s="19">
        <f t="shared" si="243"/>
        <v>0</v>
      </c>
      <c r="AY90" s="20"/>
      <c r="AZ90" s="19">
        <f t="shared" si="244"/>
        <v>1</v>
      </c>
      <c r="BA90" s="19">
        <f t="shared" si="245"/>
        <v>1</v>
      </c>
      <c r="BB90" s="19">
        <f t="shared" si="246"/>
        <v>1</v>
      </c>
      <c r="BC90" s="19">
        <f t="shared" si="247"/>
        <v>0</v>
      </c>
      <c r="BD90" s="19">
        <f t="shared" si="248"/>
        <v>0</v>
      </c>
      <c r="BE90" s="20"/>
      <c r="BF90" s="19">
        <f t="shared" si="249"/>
        <v>-1</v>
      </c>
      <c r="BG90" s="19" t="str">
        <f t="shared" si="250"/>
        <v>, -1</v>
      </c>
      <c r="BH90" s="19" t="str">
        <f t="shared" si="251"/>
        <v>, -1</v>
      </c>
      <c r="BI90" s="19" t="str">
        <f t="shared" si="252"/>
        <v/>
      </c>
      <c r="BJ90" s="19" t="str">
        <f t="shared" si="253"/>
        <v/>
      </c>
      <c r="BK90" s="20"/>
      <c r="BL90" s="19">
        <f t="shared" si="254"/>
        <v>1</v>
      </c>
      <c r="BM90" s="19" t="str">
        <f t="shared" si="255"/>
        <v>, 1</v>
      </c>
      <c r="BN90" s="19" t="str">
        <f t="shared" si="256"/>
        <v>, 1</v>
      </c>
      <c r="BO90" s="19" t="str">
        <f t="shared" si="257"/>
        <v/>
      </c>
      <c r="BP90" s="19" t="str">
        <f t="shared" si="258"/>
        <v/>
      </c>
      <c r="BQ90" s="20"/>
      <c r="BR90" s="21" t="str">
        <f t="shared" si="259"/>
        <v>-1, -1, -1</v>
      </c>
      <c r="BS90" s="21" t="str">
        <f t="shared" si="260"/>
        <v>1, 1, 1</v>
      </c>
      <c r="BT90" s="21" t="str">
        <f t="shared" si="261"/>
        <v>1, 1, 1</v>
      </c>
      <c r="BU90" s="2" t="str">
        <f t="shared" si="262"/>
        <v>0 : 3</v>
      </c>
      <c r="BV90" s="129"/>
      <c r="BX90" s="22"/>
      <c r="BY90" s="29">
        <f>((AS98+AS95)/(AR98+AR95))/10</f>
        <v>0.1</v>
      </c>
      <c r="BZ90" s="29">
        <f>((AS98+AR86)/(AR98+AS86))/10</f>
        <v>7.4999999999999997E-2</v>
      </c>
      <c r="CA90" s="29">
        <f>((AS98+AR93)/(AR98+AS93))/10</f>
        <v>0.1</v>
      </c>
      <c r="CB90" s="29">
        <f>((AS98+AS90)/(AR98+AR90))/10</f>
        <v>0.1</v>
      </c>
      <c r="CC90" s="29">
        <f>((AS95+AR86)/(AR95+AS86))/10</f>
        <v>0.6</v>
      </c>
      <c r="CD90" s="29" t="e">
        <f>((AS95+AR93)/(AR95+AS93))/10</f>
        <v>#DIV/0!</v>
      </c>
      <c r="CE90" s="29" t="e">
        <f>((AS95+AS90)/(AR95+AR90))/10</f>
        <v>#DIV/0!</v>
      </c>
      <c r="CF90" s="29">
        <f>((AR86+AR93)/(AS86+AS93))/10</f>
        <v>0.6</v>
      </c>
      <c r="CG90" s="29">
        <f>((AR86+AS90)/(AS86+AR90))/10</f>
        <v>0.6</v>
      </c>
      <c r="CH90" s="29">
        <f>((AR93+AS93)/(AS90+AR90))/10</f>
        <v>0.1</v>
      </c>
      <c r="CJ90" s="22">
        <v>4</v>
      </c>
      <c r="CK90" s="31">
        <f>IF(AR89&gt;AS89,CR93+0.1,CR93-0.1)</f>
        <v>7.9</v>
      </c>
      <c r="CL90" s="31">
        <f>IF(AS86&gt;AR86,CR93+0.1,CR93-0.1)</f>
        <v>7.9</v>
      </c>
      <c r="CM90" s="31">
        <f>IF(AS115&gt;AT115,CR93+0.1,CR93-0.1)</f>
        <v>7.9</v>
      </c>
      <c r="CN90" s="30"/>
      <c r="CO90" s="31">
        <f>IF(AS97&gt;AR97,CR93+0.1,CR93-0.1)</f>
        <v>8.1</v>
      </c>
      <c r="CP90" s="31">
        <f>IF(AR94&gt;AS94,CR93+0.1,CR93-0.1)</f>
        <v>8.1</v>
      </c>
      <c r="CQ90" s="32"/>
      <c r="CR90" s="92"/>
      <c r="CS90" s="92"/>
      <c r="CT90" s="92"/>
      <c r="CV90" s="92"/>
      <c r="CW90" s="109"/>
      <c r="CY90" s="92"/>
      <c r="DA90" s="109"/>
      <c r="DB90" s="92"/>
    </row>
    <row r="91" spans="1:106" ht="12.6" customHeight="1" x14ac:dyDescent="0.25">
      <c r="A91" s="74"/>
      <c r="B91" s="110"/>
      <c r="C91" s="111"/>
      <c r="D91" s="60" t="s">
        <v>63</v>
      </c>
      <c r="E91" s="118" t="str">
        <f>IF(AS98&gt;AR98,BT98,BU98)</f>
        <v>0 : 3</v>
      </c>
      <c r="F91" s="119"/>
      <c r="G91" s="120"/>
      <c r="H91" s="113"/>
      <c r="I91" s="114"/>
      <c r="J91" s="115"/>
      <c r="K91" s="121" t="str">
        <f>IF(AS95&gt;AR95,BT95,BU95)</f>
        <v>1, 1, 1</v>
      </c>
      <c r="L91" s="119"/>
      <c r="M91" s="120"/>
      <c r="N91" s="121" t="str">
        <f>IF(AR86&gt;AS86,BT86,BU86)</f>
        <v>1, -1, 1, 1</v>
      </c>
      <c r="O91" s="119"/>
      <c r="P91" s="120"/>
      <c r="Q91" s="121" t="str">
        <f>IF(AR93&gt;AS93,BT93,BU93)</f>
        <v>1, 1, 1</v>
      </c>
      <c r="R91" s="119"/>
      <c r="S91" s="120"/>
      <c r="T91" s="121" t="str">
        <f>IF(AS90&gt;AR90,BT90,BU90)</f>
        <v>1, 1, 1</v>
      </c>
      <c r="U91" s="119"/>
      <c r="V91" s="119"/>
      <c r="W91" s="116"/>
      <c r="X91" s="117"/>
      <c r="Y91" s="110"/>
      <c r="Z91" s="50"/>
      <c r="AA91" s="105"/>
      <c r="AC91" s="106"/>
      <c r="AD91" s="106"/>
      <c r="AE91" s="80" t="str">
        <f>IF(C96=0," ","5-3")</f>
        <v>5-3</v>
      </c>
      <c r="AF91" s="57" t="str">
        <f>IF(C96=0," ",CONCATENATE(D96,"-",D92))</f>
        <v>SHAH-SHAH-СУНКАР-МАНГИСТАУ</v>
      </c>
      <c r="AG91" s="26">
        <v>2</v>
      </c>
      <c r="AH91" s="27">
        <v>1</v>
      </c>
      <c r="AI91" s="26">
        <v>1</v>
      </c>
      <c r="AJ91" s="27">
        <v>2</v>
      </c>
      <c r="AK91" s="26">
        <v>1</v>
      </c>
      <c r="AL91" s="27">
        <v>2</v>
      </c>
      <c r="AM91" s="26">
        <v>1</v>
      </c>
      <c r="AN91" s="27">
        <v>2</v>
      </c>
      <c r="AO91" s="26"/>
      <c r="AP91" s="28"/>
      <c r="AQ91" s="17"/>
      <c r="AR91" s="18">
        <f t="shared" si="237"/>
        <v>1</v>
      </c>
      <c r="AS91" s="18">
        <f t="shared" si="238"/>
        <v>3</v>
      </c>
      <c r="AT91" s="19">
        <f t="shared" si="239"/>
        <v>1</v>
      </c>
      <c r="AU91" s="19">
        <f t="shared" si="240"/>
        <v>0</v>
      </c>
      <c r="AV91" s="19">
        <f t="shared" si="241"/>
        <v>0</v>
      </c>
      <c r="AW91" s="19">
        <f t="shared" si="242"/>
        <v>0</v>
      </c>
      <c r="AX91" s="19">
        <f t="shared" si="243"/>
        <v>0</v>
      </c>
      <c r="AY91" s="20"/>
      <c r="AZ91" s="19">
        <f t="shared" si="244"/>
        <v>0</v>
      </c>
      <c r="BA91" s="19">
        <f t="shared" si="245"/>
        <v>1</v>
      </c>
      <c r="BB91" s="19">
        <f t="shared" si="246"/>
        <v>1</v>
      </c>
      <c r="BC91" s="19">
        <f t="shared" si="247"/>
        <v>1</v>
      </c>
      <c r="BD91" s="19">
        <f t="shared" si="248"/>
        <v>0</v>
      </c>
      <c r="BE91" s="20"/>
      <c r="BF91" s="19">
        <f t="shared" si="249"/>
        <v>1</v>
      </c>
      <c r="BG91" s="19" t="str">
        <f t="shared" si="250"/>
        <v>, -1</v>
      </c>
      <c r="BH91" s="19" t="str">
        <f t="shared" si="251"/>
        <v>, -1</v>
      </c>
      <c r="BI91" s="19" t="str">
        <f t="shared" si="252"/>
        <v>, -1</v>
      </c>
      <c r="BJ91" s="19" t="str">
        <f t="shared" si="253"/>
        <v/>
      </c>
      <c r="BK91" s="20"/>
      <c r="BL91" s="19">
        <f t="shared" si="254"/>
        <v>-1</v>
      </c>
      <c r="BM91" s="19" t="str">
        <f t="shared" si="255"/>
        <v>, 1</v>
      </c>
      <c r="BN91" s="19" t="str">
        <f t="shared" si="256"/>
        <v>, 1</v>
      </c>
      <c r="BO91" s="19" t="str">
        <f t="shared" si="257"/>
        <v>, 1</v>
      </c>
      <c r="BP91" s="19" t="str">
        <f t="shared" si="258"/>
        <v/>
      </c>
      <c r="BQ91" s="20"/>
      <c r="BR91" s="21" t="str">
        <f t="shared" si="259"/>
        <v>1, -1, -1, -1</v>
      </c>
      <c r="BS91" s="21" t="str">
        <f t="shared" si="260"/>
        <v>-1, 1, 1, 1</v>
      </c>
      <c r="BT91" s="21" t="str">
        <f t="shared" si="261"/>
        <v>-1, 1, 1, 1</v>
      </c>
      <c r="BU91" s="2" t="str">
        <f t="shared" si="262"/>
        <v>1 : 3</v>
      </c>
      <c r="BV91" s="129"/>
      <c r="BX91" s="22">
        <v>3</v>
      </c>
      <c r="BY91" s="23" t="s">
        <v>37</v>
      </c>
      <c r="BZ91" s="23" t="s">
        <v>34</v>
      </c>
      <c r="CA91" s="23" t="s">
        <v>35</v>
      </c>
      <c r="CB91" s="23" t="s">
        <v>36</v>
      </c>
      <c r="CC91" s="23" t="s">
        <v>17</v>
      </c>
      <c r="CD91" s="23" t="s">
        <v>18</v>
      </c>
      <c r="CE91" s="23" t="s">
        <v>19</v>
      </c>
      <c r="CF91" s="23" t="s">
        <v>23</v>
      </c>
      <c r="CG91" s="23" t="s">
        <v>24</v>
      </c>
      <c r="CH91" s="23" t="s">
        <v>25</v>
      </c>
      <c r="CJ91" s="22">
        <v>5</v>
      </c>
      <c r="CK91" s="31">
        <f>IF(AS87&gt;AR87,CR95+0.1,CR95-0.1)</f>
        <v>5.9</v>
      </c>
      <c r="CL91" s="31">
        <f>IF(AS93&gt;AR93,CR95+0.1,CR95-0.1)</f>
        <v>5.9</v>
      </c>
      <c r="CM91" s="31">
        <f>IF(AR91&gt;AS91,CR95+0.1,CR95-0.1)</f>
        <v>5.9</v>
      </c>
      <c r="CN91" s="31">
        <f>IF(AR97&gt;AS97,CR95+0.1,CR95-0.1)</f>
        <v>5.9</v>
      </c>
      <c r="CO91" s="37"/>
      <c r="CP91" s="31">
        <f>IF(AR100&gt;AS100,CR95+0.1,CR95-0.1)</f>
        <v>6.1</v>
      </c>
      <c r="CQ91" s="24"/>
      <c r="CR91" s="91">
        <f>W92</f>
        <v>7</v>
      </c>
      <c r="CS91" s="91">
        <f>IF(AND(CR91=CR87,CR91=CR89),BY92,(IF(AND(CR91=CR87,CR91=CR93),BZ92,(IF(AND(CR91=CR87,CR91=CR95),CA92,(IF(AND(CR91=CR87,CR91=CR97),CB92,(IF(AND(CR91=CR89,CR91=CR93),CC92,(IF(AND(CR91=CR89,CR91=CR95),CD92,(IF(AND(CR91=CR89,CR91=CR97),CE92,(IF(AND(CR91=CR93,CR91=CR95),CF92,(IF(AND(CR91=CR93,CR91=CR97),CG92,(IF(AND(CR91=CR95,CR91=CR97),CH92,999)))))))))))))))))))</f>
        <v>999</v>
      </c>
      <c r="CT91" s="91">
        <f t="shared" ref="CT91" si="268">IF(CY91=1,CR91+CS91,CS91)</f>
        <v>999</v>
      </c>
      <c r="CV91" s="91">
        <f>CR91</f>
        <v>7</v>
      </c>
      <c r="CW91" s="108">
        <f>IF(CV91=CV87,CK89,(IF(CV91=CV89,CL89,(IF(CV91=CV93,CN89,(IF(CV91=CV95,CO89,(IF(CV91=CV97,CP89,999)))))))))</f>
        <v>999</v>
      </c>
      <c r="CY91" s="91">
        <f t="shared" ref="CY91" si="269">IF(CS91&lt;&gt;999,1,0)</f>
        <v>0</v>
      </c>
      <c r="DA91" s="108">
        <f>IF(CY91=1,CT91,CW91)</f>
        <v>999</v>
      </c>
      <c r="DB91" s="91">
        <f t="shared" ref="DB91" si="270">IF(DA91&lt;&gt;999,DA91,CV91)</f>
        <v>7</v>
      </c>
    </row>
    <row r="92" spans="1:106" ht="12.6" customHeight="1" x14ac:dyDescent="0.25">
      <c r="A92" s="74"/>
      <c r="B92" s="93">
        <v>3</v>
      </c>
      <c r="C92" s="95">
        <f>[1]Лист3!$A$53</f>
        <v>56</v>
      </c>
      <c r="D92" s="55" t="s">
        <v>76</v>
      </c>
      <c r="E92" s="38"/>
      <c r="F92" s="39">
        <f>IF(AS92&gt;AR92,2,$AG$2)</f>
        <v>1</v>
      </c>
      <c r="G92" s="40"/>
      <c r="H92" s="41"/>
      <c r="I92" s="39">
        <f>IF(AR95&gt;AS95,2,$AG$2)</f>
        <v>1</v>
      </c>
      <c r="J92" s="40"/>
      <c r="K92" s="97"/>
      <c r="L92" s="98"/>
      <c r="M92" s="112"/>
      <c r="N92" s="41"/>
      <c r="O92" s="39">
        <f>IF(AR99&gt;AS99,2,$AG$2)</f>
        <v>1</v>
      </c>
      <c r="P92" s="40"/>
      <c r="Q92" s="41"/>
      <c r="R92" s="39">
        <f>IF(AS91&gt;AR91,2,$AG$2)</f>
        <v>2</v>
      </c>
      <c r="S92" s="40"/>
      <c r="T92" s="41"/>
      <c r="U92" s="39">
        <f>IF(AR88&gt;AS88,2,$AG$2)</f>
        <v>2</v>
      </c>
      <c r="V92" s="38"/>
      <c r="W92" s="101">
        <f>SUM(F92,I92,L92,O92,R92,U92)</f>
        <v>7</v>
      </c>
      <c r="X92" s="103">
        <f t="shared" ref="X92" si="271">IF(($AG$2=1),IF(CY91=1,CS91*10,0),0)</f>
        <v>0</v>
      </c>
      <c r="Y92" s="93" t="s">
        <v>29</v>
      </c>
      <c r="Z92" s="77" t="s">
        <v>65</v>
      </c>
      <c r="AA92" s="105">
        <f>IF(C92="","",VLOOKUP(C92,'[2]Список участников'!A:L,8,FALSE))</f>
        <v>0</v>
      </c>
      <c r="AC92" s="106">
        <f>IF(C92&gt;0,1,0)</f>
        <v>1</v>
      </c>
      <c r="AD92" s="106"/>
      <c r="AE92" s="80" t="s">
        <v>33</v>
      </c>
      <c r="AF92" s="57" t="str">
        <f>IF(C92=0," ",CONCATENATE(D88,"-",D92))</f>
        <v>JENIMPAZ-СУНКАР-МАНГИСТАУ</v>
      </c>
      <c r="AG92" s="26">
        <v>2</v>
      </c>
      <c r="AH92" s="27">
        <v>1</v>
      </c>
      <c r="AI92" s="26">
        <v>1</v>
      </c>
      <c r="AJ92" s="27">
        <v>2</v>
      </c>
      <c r="AK92" s="26">
        <v>2</v>
      </c>
      <c r="AL92" s="27">
        <v>1</v>
      </c>
      <c r="AM92" s="26">
        <v>2</v>
      </c>
      <c r="AN92" s="27">
        <v>1</v>
      </c>
      <c r="AO92" s="26"/>
      <c r="AP92" s="28"/>
      <c r="AQ92" s="17"/>
      <c r="AR92" s="18">
        <f t="shared" si="237"/>
        <v>3</v>
      </c>
      <c r="AS92" s="18">
        <f t="shared" si="238"/>
        <v>1</v>
      </c>
      <c r="AT92" s="19">
        <f t="shared" si="239"/>
        <v>1</v>
      </c>
      <c r="AU92" s="19">
        <f t="shared" si="240"/>
        <v>0</v>
      </c>
      <c r="AV92" s="19">
        <f t="shared" si="241"/>
        <v>1</v>
      </c>
      <c r="AW92" s="19">
        <f t="shared" si="242"/>
        <v>1</v>
      </c>
      <c r="AX92" s="19">
        <f t="shared" si="243"/>
        <v>0</v>
      </c>
      <c r="AY92" s="20"/>
      <c r="AZ92" s="19">
        <f t="shared" si="244"/>
        <v>0</v>
      </c>
      <c r="BA92" s="19">
        <f t="shared" si="245"/>
        <v>1</v>
      </c>
      <c r="BB92" s="19">
        <f t="shared" si="246"/>
        <v>0</v>
      </c>
      <c r="BC92" s="19">
        <f t="shared" si="247"/>
        <v>0</v>
      </c>
      <c r="BD92" s="19">
        <f t="shared" si="248"/>
        <v>0</v>
      </c>
      <c r="BE92" s="20"/>
      <c r="BF92" s="19">
        <f t="shared" si="249"/>
        <v>1</v>
      </c>
      <c r="BG92" s="19" t="str">
        <f t="shared" si="250"/>
        <v>, -1</v>
      </c>
      <c r="BH92" s="19" t="str">
        <f t="shared" si="251"/>
        <v>, 1</v>
      </c>
      <c r="BI92" s="19" t="str">
        <f t="shared" si="252"/>
        <v>, 1</v>
      </c>
      <c r="BJ92" s="19" t="str">
        <f t="shared" si="253"/>
        <v/>
      </c>
      <c r="BK92" s="20"/>
      <c r="BL92" s="19">
        <f t="shared" si="254"/>
        <v>-1</v>
      </c>
      <c r="BM92" s="19" t="str">
        <f t="shared" si="255"/>
        <v>, 1</v>
      </c>
      <c r="BN92" s="19" t="str">
        <f t="shared" si="256"/>
        <v>, -1</v>
      </c>
      <c r="BO92" s="19" t="str">
        <f t="shared" si="257"/>
        <v>, -1</v>
      </c>
      <c r="BP92" s="19" t="str">
        <f t="shared" si="258"/>
        <v/>
      </c>
      <c r="BQ92" s="20"/>
      <c r="BR92" s="21" t="str">
        <f t="shared" si="259"/>
        <v>1, -1, 1, 1</v>
      </c>
      <c r="BS92" s="21" t="str">
        <f t="shared" si="260"/>
        <v>-1, 1, -1, -1</v>
      </c>
      <c r="BT92" s="21" t="str">
        <f t="shared" si="261"/>
        <v>1, -1, 1, 1</v>
      </c>
      <c r="BU92" s="2" t="str">
        <f t="shared" si="262"/>
        <v>1 : 3</v>
      </c>
      <c r="BV92" s="129"/>
      <c r="BX92" s="22"/>
      <c r="BY92" s="29">
        <f>((AS92+AR95)/(AR92+AS95))/10</f>
        <v>1.6666666666666666E-2</v>
      </c>
      <c r="BZ92" s="29">
        <f>((AS92+AR99)/(AR92+AS99))/10</f>
        <v>0.05</v>
      </c>
      <c r="CA92" s="29">
        <f>((AS92+AS91)/(AR92+AR91))/10</f>
        <v>0.1</v>
      </c>
      <c r="CB92" s="29">
        <f>((AS92+AR88)/(AR92+AS88))/10</f>
        <v>0.13333333333333333</v>
      </c>
      <c r="CC92" s="29">
        <f>((AR95+AR99)/(AS95+AS99))/10</f>
        <v>3.3333333333333333E-2</v>
      </c>
      <c r="CD92" s="29">
        <f>((AR95+AS91)/(AS95+AR91))/10</f>
        <v>7.4999999999999997E-2</v>
      </c>
      <c r="CE92" s="29">
        <f>((AR95+AR88)/(AS95+AS88))/10</f>
        <v>0.1</v>
      </c>
      <c r="CF92" s="29">
        <f>((AR99+AS91)/(AS99+AR91))/10</f>
        <v>0.125</v>
      </c>
      <c r="CG92" s="29">
        <f>((AR99+AR88)/(AS99+AS88))/10</f>
        <v>0.16666666666666669</v>
      </c>
      <c r="CH92" s="29">
        <f>((AS91+AR88)/(AR91+AS88))/10</f>
        <v>0.6</v>
      </c>
      <c r="CJ92" s="22">
        <v>6</v>
      </c>
      <c r="CK92" s="31">
        <f>IF(AR96&gt;AS96,CR97+0.1,CR97-0.1)</f>
        <v>4.9000000000000004</v>
      </c>
      <c r="CL92" s="31">
        <f>IF(AR90&gt;AS90,CR97+0.1,CR97-0.1)</f>
        <v>4.9000000000000004</v>
      </c>
      <c r="CM92" s="31">
        <f>IF(AS88&gt;AR88,CR97+0.1,CR97-0.1)</f>
        <v>4.9000000000000004</v>
      </c>
      <c r="CN92" s="31">
        <f>IF(AS94&gt;AR94,CR97+0.1,CR97-0.1)</f>
        <v>4.9000000000000004</v>
      </c>
      <c r="CO92" s="31">
        <f>IF(AS100&gt;AR100,CR97+0.1,CR97-0.1)</f>
        <v>4.9000000000000004</v>
      </c>
      <c r="CP92" s="30"/>
      <c r="CQ92" s="32"/>
      <c r="CR92" s="92"/>
      <c r="CS92" s="92"/>
      <c r="CT92" s="92"/>
      <c r="CV92" s="92"/>
      <c r="CW92" s="109"/>
      <c r="CY92" s="92"/>
      <c r="DA92" s="109"/>
      <c r="DB92" s="92"/>
    </row>
    <row r="93" spans="1:106" ht="12.6" customHeight="1" x14ac:dyDescent="0.25">
      <c r="A93" s="74"/>
      <c r="B93" s="110"/>
      <c r="C93" s="111"/>
      <c r="D93" s="60" t="s">
        <v>74</v>
      </c>
      <c r="E93" s="118" t="str">
        <f>IF(AS92&gt;AR92,BT92,BU92)</f>
        <v>1 : 3</v>
      </c>
      <c r="F93" s="119"/>
      <c r="G93" s="120"/>
      <c r="H93" s="121" t="str">
        <f>IF(AR95&gt;AS95,BT95,BU95)</f>
        <v>0 : 3</v>
      </c>
      <c r="I93" s="119"/>
      <c r="J93" s="120"/>
      <c r="K93" s="113"/>
      <c r="L93" s="114"/>
      <c r="M93" s="115"/>
      <c r="N93" s="121" t="str">
        <f>IF(AR99&gt;AS99,BT99,BU99)</f>
        <v>2 : 3</v>
      </c>
      <c r="O93" s="119"/>
      <c r="P93" s="120"/>
      <c r="Q93" s="121" t="str">
        <f>IF(AS91&gt;AR91,BT91,BU91)</f>
        <v>-1, 1, 1, 1</v>
      </c>
      <c r="R93" s="119"/>
      <c r="S93" s="120"/>
      <c r="T93" s="121" t="str">
        <f>IF(AR88&gt;AS88,BT88,BU88)</f>
        <v>1, 1, 1</v>
      </c>
      <c r="U93" s="119"/>
      <c r="V93" s="119"/>
      <c r="W93" s="116"/>
      <c r="X93" s="117"/>
      <c r="Y93" s="110"/>
      <c r="Z93" s="50"/>
      <c r="AA93" s="105"/>
      <c r="AC93" s="106"/>
      <c r="AD93" s="106"/>
      <c r="AE93" s="80" t="str">
        <f>IF(C96=0," ","2-5")</f>
        <v>2-5</v>
      </c>
      <c r="AF93" s="57" t="str">
        <f>IF(C96=0," ",CONCATENATE(D90,"-",D96))</f>
        <v>MARTEN-SHAH-SHAH</v>
      </c>
      <c r="AG93" s="26">
        <v>2</v>
      </c>
      <c r="AH93" s="27">
        <v>1</v>
      </c>
      <c r="AI93" s="26">
        <v>2</v>
      </c>
      <c r="AJ93" s="27">
        <v>1</v>
      </c>
      <c r="AK93" s="26">
        <v>2</v>
      </c>
      <c r="AL93" s="27">
        <v>1</v>
      </c>
      <c r="AM93" s="26"/>
      <c r="AN93" s="27"/>
      <c r="AO93" s="26"/>
      <c r="AP93" s="28"/>
      <c r="AQ93" s="17"/>
      <c r="AR93" s="18">
        <f t="shared" si="237"/>
        <v>3</v>
      </c>
      <c r="AS93" s="18">
        <f t="shared" si="238"/>
        <v>0</v>
      </c>
      <c r="AT93" s="19">
        <f t="shared" si="239"/>
        <v>1</v>
      </c>
      <c r="AU93" s="19">
        <f t="shared" si="240"/>
        <v>1</v>
      </c>
      <c r="AV93" s="19">
        <f t="shared" si="241"/>
        <v>1</v>
      </c>
      <c r="AW93" s="19">
        <f t="shared" si="242"/>
        <v>0</v>
      </c>
      <c r="AX93" s="19">
        <f t="shared" si="243"/>
        <v>0</v>
      </c>
      <c r="AY93" s="20"/>
      <c r="AZ93" s="19">
        <f t="shared" si="244"/>
        <v>0</v>
      </c>
      <c r="BA93" s="19">
        <f t="shared" si="245"/>
        <v>0</v>
      </c>
      <c r="BB93" s="19">
        <f t="shared" si="246"/>
        <v>0</v>
      </c>
      <c r="BC93" s="19">
        <f t="shared" si="247"/>
        <v>0</v>
      </c>
      <c r="BD93" s="19">
        <f t="shared" si="248"/>
        <v>0</v>
      </c>
      <c r="BE93" s="20"/>
      <c r="BF93" s="19">
        <f t="shared" si="249"/>
        <v>1</v>
      </c>
      <c r="BG93" s="19" t="str">
        <f t="shared" si="250"/>
        <v>, 1</v>
      </c>
      <c r="BH93" s="19" t="str">
        <f t="shared" si="251"/>
        <v>, 1</v>
      </c>
      <c r="BI93" s="19" t="str">
        <f t="shared" si="252"/>
        <v/>
      </c>
      <c r="BJ93" s="19" t="str">
        <f t="shared" si="253"/>
        <v/>
      </c>
      <c r="BK93" s="20"/>
      <c r="BL93" s="19">
        <f t="shared" si="254"/>
        <v>-1</v>
      </c>
      <c r="BM93" s="19" t="str">
        <f t="shared" si="255"/>
        <v>, -1</v>
      </c>
      <c r="BN93" s="19" t="str">
        <f t="shared" si="256"/>
        <v>, -1</v>
      </c>
      <c r="BO93" s="19" t="str">
        <f t="shared" si="257"/>
        <v/>
      </c>
      <c r="BP93" s="19" t="str">
        <f t="shared" si="258"/>
        <v/>
      </c>
      <c r="BQ93" s="20"/>
      <c r="BR93" s="21" t="str">
        <f t="shared" si="259"/>
        <v>1, 1, 1</v>
      </c>
      <c r="BS93" s="21" t="str">
        <f t="shared" si="260"/>
        <v>-1, -1, -1</v>
      </c>
      <c r="BT93" s="21" t="str">
        <f t="shared" si="261"/>
        <v>1, 1, 1</v>
      </c>
      <c r="BU93" s="2" t="str">
        <f t="shared" si="262"/>
        <v>0 : 3</v>
      </c>
      <c r="BV93" s="129"/>
      <c r="BX93" s="22">
        <v>4</v>
      </c>
      <c r="BY93" s="23" t="s">
        <v>37</v>
      </c>
      <c r="BZ93" s="23" t="s">
        <v>33</v>
      </c>
      <c r="CA93" s="23" t="s">
        <v>35</v>
      </c>
      <c r="CB93" s="23" t="s">
        <v>36</v>
      </c>
      <c r="CC93" s="23" t="s">
        <v>16</v>
      </c>
      <c r="CD93" s="23" t="s">
        <v>18</v>
      </c>
      <c r="CE93" s="23" t="s">
        <v>19</v>
      </c>
      <c r="CF93" s="23" t="s">
        <v>21</v>
      </c>
      <c r="CG93" s="23" t="s">
        <v>22</v>
      </c>
      <c r="CH93" s="23" t="s">
        <v>25</v>
      </c>
      <c r="CJ93" s="32"/>
      <c r="CK93" s="24"/>
      <c r="CL93" s="24"/>
      <c r="CM93" s="24"/>
      <c r="CN93" s="24"/>
      <c r="CO93" s="24"/>
      <c r="CP93" s="24"/>
      <c r="CQ93" s="24"/>
      <c r="CR93" s="91">
        <f>W94</f>
        <v>8</v>
      </c>
      <c r="CS93" s="91">
        <f>IF(AND(CR93=CR87,CR93=CR89),BY94,(IF(AND(CR93=CR87,CR93=CR91),BZ94,(IF(AND(CR93=CR87,CR93=CR95),CA94,(IF(AND(CR93=CR87,CR93=CR97),CB94,(IF(AND(CR93=CR89,CR93=CR91),CC94,(IF(AND(CR93=CR89,CR93=CR95),CD94,(IF(AND(CR93=CR89,CR93=CR97),CE94,(IF(AND(CR93=CR91,CR93=CR95),CF94,(IF(AND(CR93=CR91,CR93=CR97),CG94,(IF(AND(CR93=CR95,CR93=CR97),CH94,999)))))))))))))))))))</f>
        <v>999</v>
      </c>
      <c r="CT93" s="91">
        <f t="shared" ref="CT93" si="272">IF(CY93=1,CR93+CS93,CS93)</f>
        <v>999</v>
      </c>
      <c r="CV93" s="91">
        <f>CR93</f>
        <v>8</v>
      </c>
      <c r="CW93" s="108">
        <f>IF(CV93=CV87,CK90,(IF(CV93=CV89,CL90,(IF(CV93=CV91,CM90,(IF(CV93=CV95,CO90,(IF(CV93=CV97,CP90,999)))))))))</f>
        <v>999</v>
      </c>
      <c r="CY93" s="91">
        <f t="shared" ref="CY93" si="273">IF(CS93&lt;&gt;999,1,0)</f>
        <v>0</v>
      </c>
      <c r="DA93" s="108">
        <f>IF(CY93=1,CT93,CW93)</f>
        <v>999</v>
      </c>
      <c r="DB93" s="91">
        <f t="shared" ref="DB93" si="274">IF(DA93&lt;&gt;999,DA93,CV93)</f>
        <v>8</v>
      </c>
    </row>
    <row r="94" spans="1:106" ht="12.6" customHeight="1" x14ac:dyDescent="0.25">
      <c r="A94" s="74"/>
      <c r="B94" s="93">
        <v>4</v>
      </c>
      <c r="C94" s="95">
        <f>[1]Лист3!$A$54</f>
        <v>89</v>
      </c>
      <c r="D94" s="54" t="s">
        <v>44</v>
      </c>
      <c r="E94" s="38"/>
      <c r="F94" s="39">
        <f>IF(AR89&gt;AS89,2,$AG$2)</f>
        <v>1</v>
      </c>
      <c r="G94" s="40"/>
      <c r="H94" s="41"/>
      <c r="I94" s="39">
        <f>IF(AS86&gt;AR86,2,$AG$2)</f>
        <v>1</v>
      </c>
      <c r="J94" s="40"/>
      <c r="K94" s="41"/>
      <c r="L94" s="39">
        <f>IF(AS99&gt;AR99,2,$AG$2)</f>
        <v>2</v>
      </c>
      <c r="M94" s="40"/>
      <c r="N94" s="97"/>
      <c r="O94" s="98"/>
      <c r="P94" s="112"/>
      <c r="Q94" s="41"/>
      <c r="R94" s="39">
        <f>IF(AS97&gt;AR97,2,$AG$2)</f>
        <v>2</v>
      </c>
      <c r="S94" s="40"/>
      <c r="T94" s="41"/>
      <c r="U94" s="39">
        <f>IF(AR94&gt;AS94,2,$AG$2)</f>
        <v>2</v>
      </c>
      <c r="V94" s="38"/>
      <c r="W94" s="101">
        <f>SUM(F94,I94,L94,O94,R94,U94)</f>
        <v>8</v>
      </c>
      <c r="X94" s="103">
        <f t="shared" ref="X94" si="275">IF(($AG$2=1),IF(CY93=1,CS93*10,0),0)</f>
        <v>0</v>
      </c>
      <c r="Y94" s="93" t="s">
        <v>28</v>
      </c>
      <c r="Z94" s="50"/>
      <c r="AA94" s="105">
        <f>IF(C94="","",VLOOKUP(C94,'[2]Список участников'!A:L,8,FALSE))</f>
        <v>0</v>
      </c>
      <c r="AC94" s="106">
        <f>IF(C94&gt;0,1,0)</f>
        <v>1</v>
      </c>
      <c r="AD94" s="106"/>
      <c r="AE94" s="80" t="str">
        <f>IF(C98=0," ","4-6")</f>
        <v>4-6</v>
      </c>
      <c r="AF94" s="57" t="str">
        <f>IF(C98=0," ",CONCATENATE(D94,"-",D98))</f>
        <v>ОСДЮСШОР-2-ВКО-2</v>
      </c>
      <c r="AG94" s="26">
        <v>2</v>
      </c>
      <c r="AH94" s="27">
        <v>1</v>
      </c>
      <c r="AI94" s="26">
        <v>2</v>
      </c>
      <c r="AJ94" s="27">
        <v>1</v>
      </c>
      <c r="AK94" s="26">
        <v>2</v>
      </c>
      <c r="AL94" s="27">
        <v>1</v>
      </c>
      <c r="AM94" s="26"/>
      <c r="AN94" s="27"/>
      <c r="AO94" s="26"/>
      <c r="AP94" s="28"/>
      <c r="AQ94" s="17"/>
      <c r="AR94" s="18">
        <f t="shared" si="237"/>
        <v>3</v>
      </c>
      <c r="AS94" s="18">
        <f t="shared" si="238"/>
        <v>0</v>
      </c>
      <c r="AT94" s="19">
        <f t="shared" si="239"/>
        <v>1</v>
      </c>
      <c r="AU94" s="19">
        <f t="shared" si="240"/>
        <v>1</v>
      </c>
      <c r="AV94" s="19">
        <f t="shared" si="241"/>
        <v>1</v>
      </c>
      <c r="AW94" s="19">
        <f t="shared" si="242"/>
        <v>0</v>
      </c>
      <c r="AX94" s="19">
        <f t="shared" si="243"/>
        <v>0</v>
      </c>
      <c r="AY94" s="20"/>
      <c r="AZ94" s="19">
        <f t="shared" si="244"/>
        <v>0</v>
      </c>
      <c r="BA94" s="19">
        <f t="shared" si="245"/>
        <v>0</v>
      </c>
      <c r="BB94" s="19">
        <f t="shared" si="246"/>
        <v>0</v>
      </c>
      <c r="BC94" s="19">
        <f t="shared" si="247"/>
        <v>0</v>
      </c>
      <c r="BD94" s="19">
        <f t="shared" si="248"/>
        <v>0</v>
      </c>
      <c r="BE94" s="20"/>
      <c r="BF94" s="19">
        <f t="shared" si="249"/>
        <v>1</v>
      </c>
      <c r="BG94" s="19" t="str">
        <f t="shared" si="250"/>
        <v>, 1</v>
      </c>
      <c r="BH94" s="19" t="str">
        <f t="shared" si="251"/>
        <v>, 1</v>
      </c>
      <c r="BI94" s="19" t="str">
        <f t="shared" si="252"/>
        <v/>
      </c>
      <c r="BJ94" s="19" t="str">
        <f t="shared" si="253"/>
        <v/>
      </c>
      <c r="BK94" s="20"/>
      <c r="BL94" s="19">
        <f t="shared" si="254"/>
        <v>-1</v>
      </c>
      <c r="BM94" s="19" t="str">
        <f t="shared" si="255"/>
        <v>, -1</v>
      </c>
      <c r="BN94" s="19" t="str">
        <f t="shared" si="256"/>
        <v>, -1</v>
      </c>
      <c r="BO94" s="19" t="str">
        <f t="shared" si="257"/>
        <v/>
      </c>
      <c r="BP94" s="19" t="str">
        <f t="shared" si="258"/>
        <v/>
      </c>
      <c r="BQ94" s="20"/>
      <c r="BR94" s="21" t="str">
        <f t="shared" si="259"/>
        <v>1, 1, 1</v>
      </c>
      <c r="BS94" s="21" t="str">
        <f t="shared" si="260"/>
        <v>-1, -1, -1</v>
      </c>
      <c r="BT94" s="21" t="str">
        <f t="shared" si="261"/>
        <v>1, 1, 1</v>
      </c>
      <c r="BU94" s="2" t="str">
        <f t="shared" si="262"/>
        <v>0 : 3</v>
      </c>
      <c r="BV94" s="129"/>
      <c r="BX94" s="22"/>
      <c r="BY94" s="29">
        <f>((AR89+AS86)/(AS89+AR86))/10</f>
        <v>1.6666666666666666E-2</v>
      </c>
      <c r="BZ94" s="29">
        <f>((AR89+AS99)/(AS89+AR99))/10</f>
        <v>0.06</v>
      </c>
      <c r="CA94" s="29">
        <f>((AR89+AS97)/(AS89+AR97))/10</f>
        <v>0.1</v>
      </c>
      <c r="CB94" s="29">
        <f>((AR89+AR94)/(AS89+AS94))/10</f>
        <v>0.1</v>
      </c>
      <c r="CC94" s="29">
        <f>((AS86+AS99)/(AR86+AR99))/10</f>
        <v>0.08</v>
      </c>
      <c r="CD94" s="29">
        <f>((AS86+AS97)/(AR86+AR97))/10</f>
        <v>0.13333333333333333</v>
      </c>
      <c r="CE94" s="29">
        <f>((AS86+AR94)/(AR86+AS94))/10</f>
        <v>0.13333333333333333</v>
      </c>
      <c r="CF94" s="29">
        <f>((AS99+AS97)/(AR99+AR97))/10</f>
        <v>0.3</v>
      </c>
      <c r="CG94" s="29">
        <f>((AS99+AR94)/(AR99+AS94))/10</f>
        <v>0.3</v>
      </c>
      <c r="CH94" s="29" t="e">
        <f>((AS97+AR94)/(AR97+AS94))/10</f>
        <v>#DIV/0!</v>
      </c>
      <c r="CJ94" s="32"/>
      <c r="CK94" s="32"/>
      <c r="CL94" s="32"/>
      <c r="CM94" s="32"/>
      <c r="CN94" s="32"/>
      <c r="CO94" s="32"/>
      <c r="CP94" s="32"/>
      <c r="CQ94" s="32"/>
      <c r="CR94" s="92"/>
      <c r="CS94" s="92"/>
      <c r="CT94" s="92"/>
      <c r="CV94" s="92"/>
      <c r="CW94" s="109"/>
      <c r="CY94" s="92"/>
      <c r="DA94" s="109"/>
      <c r="DB94" s="92"/>
    </row>
    <row r="95" spans="1:106" ht="12.6" customHeight="1" thickBot="1" x14ac:dyDescent="0.3">
      <c r="A95" s="74"/>
      <c r="B95" s="110"/>
      <c r="C95" s="111"/>
      <c r="D95" s="61" t="s">
        <v>41</v>
      </c>
      <c r="E95" s="118" t="str">
        <f>IF(AR89&gt;AS89,BT89,BU89)</f>
        <v>0 : 3</v>
      </c>
      <c r="F95" s="119"/>
      <c r="G95" s="120"/>
      <c r="H95" s="121" t="str">
        <f>IF(AS86&gt;AR86,BT86,BU86)</f>
        <v>1 : 3</v>
      </c>
      <c r="I95" s="119"/>
      <c r="J95" s="120"/>
      <c r="K95" s="121" t="str">
        <f>IF(AS99&gt;AR99,BT99,BU99)</f>
        <v>-1, 1, -1, 1, 1</v>
      </c>
      <c r="L95" s="119"/>
      <c r="M95" s="120"/>
      <c r="N95" s="113"/>
      <c r="O95" s="114"/>
      <c r="P95" s="115"/>
      <c r="Q95" s="121" t="str">
        <f>IF(AS97&gt;AR97,BT97,BU97)</f>
        <v>1, 1, 1</v>
      </c>
      <c r="R95" s="119"/>
      <c r="S95" s="120"/>
      <c r="T95" s="121" t="str">
        <f>IF(AR94&gt;AS94,BT94,BU94)</f>
        <v>1, 1, 1</v>
      </c>
      <c r="U95" s="119"/>
      <c r="V95" s="119"/>
      <c r="W95" s="116"/>
      <c r="X95" s="117"/>
      <c r="Y95" s="110"/>
      <c r="Z95" s="77" t="s">
        <v>66</v>
      </c>
      <c r="AA95" s="105"/>
      <c r="AC95" s="106"/>
      <c r="AD95" s="106"/>
      <c r="AE95" s="80" t="s">
        <v>38</v>
      </c>
      <c r="AF95" s="57" t="str">
        <f>CONCATENATE(D92,"-",D90)</f>
        <v>СУНКАР-МАНГИСТАУ-MARTEN</v>
      </c>
      <c r="AG95" s="26">
        <v>1</v>
      </c>
      <c r="AH95" s="27">
        <v>2</v>
      </c>
      <c r="AI95" s="26">
        <v>1</v>
      </c>
      <c r="AJ95" s="27">
        <v>2</v>
      </c>
      <c r="AK95" s="26">
        <v>1</v>
      </c>
      <c r="AL95" s="27">
        <v>2</v>
      </c>
      <c r="AM95" s="26"/>
      <c r="AN95" s="27"/>
      <c r="AO95" s="26"/>
      <c r="AP95" s="28"/>
      <c r="AQ95" s="17"/>
      <c r="AR95" s="18">
        <f t="shared" si="237"/>
        <v>0</v>
      </c>
      <c r="AS95" s="18">
        <f t="shared" si="238"/>
        <v>3</v>
      </c>
      <c r="AT95" s="19">
        <f t="shared" si="239"/>
        <v>0</v>
      </c>
      <c r="AU95" s="19">
        <f t="shared" si="240"/>
        <v>0</v>
      </c>
      <c r="AV95" s="19">
        <f t="shared" si="241"/>
        <v>0</v>
      </c>
      <c r="AW95" s="19">
        <f t="shared" si="242"/>
        <v>0</v>
      </c>
      <c r="AX95" s="19">
        <f t="shared" si="243"/>
        <v>0</v>
      </c>
      <c r="AY95" s="20"/>
      <c r="AZ95" s="19">
        <f t="shared" si="244"/>
        <v>1</v>
      </c>
      <c r="BA95" s="19">
        <f t="shared" si="245"/>
        <v>1</v>
      </c>
      <c r="BB95" s="19">
        <f t="shared" si="246"/>
        <v>1</v>
      </c>
      <c r="BC95" s="19">
        <f t="shared" si="247"/>
        <v>0</v>
      </c>
      <c r="BD95" s="19">
        <f t="shared" si="248"/>
        <v>0</v>
      </c>
      <c r="BE95" s="20"/>
      <c r="BF95" s="19">
        <f t="shared" si="249"/>
        <v>-1</v>
      </c>
      <c r="BG95" s="19" t="str">
        <f t="shared" si="250"/>
        <v>, -1</v>
      </c>
      <c r="BH95" s="19" t="str">
        <f t="shared" si="251"/>
        <v>, -1</v>
      </c>
      <c r="BI95" s="19" t="str">
        <f t="shared" si="252"/>
        <v/>
      </c>
      <c r="BJ95" s="19" t="str">
        <f t="shared" si="253"/>
        <v/>
      </c>
      <c r="BK95" s="20"/>
      <c r="BL95" s="19">
        <f t="shared" si="254"/>
        <v>1</v>
      </c>
      <c r="BM95" s="19" t="str">
        <f t="shared" si="255"/>
        <v>, 1</v>
      </c>
      <c r="BN95" s="19" t="str">
        <f t="shared" si="256"/>
        <v>, 1</v>
      </c>
      <c r="BO95" s="19" t="str">
        <f t="shared" si="257"/>
        <v/>
      </c>
      <c r="BP95" s="19" t="str">
        <f t="shared" si="258"/>
        <v/>
      </c>
      <c r="BQ95" s="20"/>
      <c r="BR95" s="21" t="str">
        <f t="shared" si="259"/>
        <v>-1, -1, -1</v>
      </c>
      <c r="BS95" s="21" t="str">
        <f t="shared" si="260"/>
        <v>1, 1, 1</v>
      </c>
      <c r="BT95" s="21" t="str">
        <f t="shared" si="261"/>
        <v>1, 1, 1</v>
      </c>
      <c r="BU95" s="2" t="str">
        <f t="shared" si="262"/>
        <v>0 : 3</v>
      </c>
      <c r="BV95" s="129"/>
      <c r="BX95" s="22">
        <v>5</v>
      </c>
      <c r="BY95" s="23" t="s">
        <v>37</v>
      </c>
      <c r="BZ95" s="23" t="s">
        <v>33</v>
      </c>
      <c r="CA95" s="23" t="s">
        <v>34</v>
      </c>
      <c r="CB95" s="23" t="s">
        <v>36</v>
      </c>
      <c r="CC95" s="23" t="s">
        <v>16</v>
      </c>
      <c r="CD95" s="23" t="s">
        <v>17</v>
      </c>
      <c r="CE95" s="23" t="s">
        <v>19</v>
      </c>
      <c r="CF95" s="23" t="s">
        <v>20</v>
      </c>
      <c r="CG95" s="23" t="s">
        <v>22</v>
      </c>
      <c r="CH95" s="23" t="s">
        <v>24</v>
      </c>
      <c r="CJ95" s="32"/>
      <c r="CK95" s="24"/>
      <c r="CL95" s="24"/>
      <c r="CM95" s="24"/>
      <c r="CN95" s="24"/>
      <c r="CO95" s="24"/>
      <c r="CP95" s="24"/>
      <c r="CQ95" s="24"/>
      <c r="CR95" s="91">
        <f>W96</f>
        <v>6</v>
      </c>
      <c r="CS95" s="91">
        <f>IF(AND(CR95=CR87,CR95=CR89),BY96,(IF(AND(CR95=CR87,CR95=CR91),BZ96,(IF(AND(CR95=CR87,CR95=CR93),CA96,(IF(AND(CR95=CR87,CR95=CR97),CB96,(IF(AND(CR95=CR89,CR95=CR91),CC96,(IF(AND(CR95=CR89,CR95=CR93),CD96,(IF(AND(CR95=CR89,CR95=CR97),CE96,(IF(AND(CR95=CR91,CR95=CR93),CF96,(IF(AND(CR95=CR91,CR95=CR97),CG96,(IF(AND(CR95=CR93,CR95=CR97),CH96,999)))))))))))))))))))</f>
        <v>999</v>
      </c>
      <c r="CT95" s="91">
        <f t="shared" ref="CT95" si="276">IF(CY95=1,CR95+CS95,CS95)</f>
        <v>999</v>
      </c>
      <c r="CV95" s="91">
        <f>CR95</f>
        <v>6</v>
      </c>
      <c r="CW95" s="108">
        <f>IF(CV95=CV87,CK91,(IF(CV95=CV89,CL91,(IF(CV95=CV91,CM91,(IF(CV95=CV93,CN91,(IF(CV95=CV97,CP91,999)))))))))</f>
        <v>999</v>
      </c>
      <c r="CY95" s="91">
        <f t="shared" ref="CY95" si="277">IF(CS95&lt;&gt;999,1,0)</f>
        <v>0</v>
      </c>
      <c r="DA95" s="108">
        <f>IF(CY95=1,CT95,CW95)</f>
        <v>999</v>
      </c>
      <c r="DB95" s="91">
        <f t="shared" ref="DB95" si="278">IF(DA95&lt;&gt;999,DA95,CV95)</f>
        <v>6</v>
      </c>
    </row>
    <row r="96" spans="1:106" ht="12.6" customHeight="1" thickTop="1" x14ac:dyDescent="0.25">
      <c r="A96" s="74"/>
      <c r="B96" s="93">
        <v>5</v>
      </c>
      <c r="C96" s="95">
        <f>[1]Лист3!$A$55</f>
        <v>104</v>
      </c>
      <c r="D96" s="54" t="s">
        <v>13</v>
      </c>
      <c r="E96" s="38"/>
      <c r="F96" s="39">
        <f>IF(AS87&gt;AR87,2,$AG$2)</f>
        <v>1</v>
      </c>
      <c r="G96" s="40"/>
      <c r="H96" s="41"/>
      <c r="I96" s="39">
        <f>IF(AS93&gt;AR93,2,$AG$2)</f>
        <v>1</v>
      </c>
      <c r="J96" s="40"/>
      <c r="K96" s="41"/>
      <c r="L96" s="39">
        <f>IF(AR91&gt;AS91,2,$AG$2)</f>
        <v>1</v>
      </c>
      <c r="M96" s="40"/>
      <c r="N96" s="41"/>
      <c r="O96" s="39">
        <f>IF(AR97&gt;AS97,2,$AG$2)</f>
        <v>1</v>
      </c>
      <c r="P96" s="40"/>
      <c r="Q96" s="97"/>
      <c r="R96" s="98"/>
      <c r="S96" s="112"/>
      <c r="T96" s="41"/>
      <c r="U96" s="39">
        <f>IF(AR100&gt;AS100,2,$AG$2)</f>
        <v>2</v>
      </c>
      <c r="V96" s="38"/>
      <c r="W96" s="101">
        <f>SUM(F96,I96,L96,O96,R96,U96)</f>
        <v>6</v>
      </c>
      <c r="X96" s="103">
        <f t="shared" ref="X96" si="279">IF(($AG$2=1),IF(CY95=1,CS95*10,0),0)</f>
        <v>0</v>
      </c>
      <c r="Y96" s="93" t="s">
        <v>30</v>
      </c>
      <c r="Z96" s="50"/>
      <c r="AA96" s="105">
        <f>IF(C96="","",VLOOKUP(C96,'[2]Список участников'!A:L,8,FALSE))</f>
        <v>0</v>
      </c>
      <c r="AC96" s="106">
        <f>IF(C96&gt;0,1,0)</f>
        <v>1</v>
      </c>
      <c r="AD96" s="106"/>
      <c r="AE96" s="80" t="str">
        <f>IF(C98=0," ","6-1")</f>
        <v>6-1</v>
      </c>
      <c r="AF96" s="57" t="str">
        <f>IF(C98=0," ",CONCATENATE(D98,"-",D88))</f>
        <v>ВКО-2-JENIMPAZ</v>
      </c>
      <c r="AG96" s="26">
        <v>1</v>
      </c>
      <c r="AH96" s="27">
        <v>2</v>
      </c>
      <c r="AI96" s="26">
        <v>1</v>
      </c>
      <c r="AJ96" s="27">
        <v>2</v>
      </c>
      <c r="AK96" s="26">
        <v>1</v>
      </c>
      <c r="AL96" s="27">
        <v>2</v>
      </c>
      <c r="AM96" s="26"/>
      <c r="AN96" s="27"/>
      <c r="AO96" s="26"/>
      <c r="AP96" s="28"/>
      <c r="AQ96" s="17"/>
      <c r="AR96" s="18">
        <f t="shared" si="237"/>
        <v>0</v>
      </c>
      <c r="AS96" s="18">
        <f t="shared" si="238"/>
        <v>3</v>
      </c>
      <c r="AT96" s="19">
        <f t="shared" si="239"/>
        <v>0</v>
      </c>
      <c r="AU96" s="19">
        <f t="shared" si="240"/>
        <v>0</v>
      </c>
      <c r="AV96" s="19">
        <f t="shared" si="241"/>
        <v>0</v>
      </c>
      <c r="AW96" s="19">
        <f t="shared" si="242"/>
        <v>0</v>
      </c>
      <c r="AX96" s="19">
        <f t="shared" si="243"/>
        <v>0</v>
      </c>
      <c r="AY96" s="20"/>
      <c r="AZ96" s="19">
        <f t="shared" si="244"/>
        <v>1</v>
      </c>
      <c r="BA96" s="19">
        <f t="shared" si="245"/>
        <v>1</v>
      </c>
      <c r="BB96" s="19">
        <f t="shared" si="246"/>
        <v>1</v>
      </c>
      <c r="BC96" s="19">
        <f t="shared" si="247"/>
        <v>0</v>
      </c>
      <c r="BD96" s="19">
        <f t="shared" si="248"/>
        <v>0</v>
      </c>
      <c r="BE96" s="20"/>
      <c r="BF96" s="19">
        <f t="shared" si="249"/>
        <v>-1</v>
      </c>
      <c r="BG96" s="19" t="str">
        <f t="shared" si="250"/>
        <v>, -1</v>
      </c>
      <c r="BH96" s="19" t="str">
        <f t="shared" si="251"/>
        <v>, -1</v>
      </c>
      <c r="BI96" s="19" t="str">
        <f t="shared" si="252"/>
        <v/>
      </c>
      <c r="BJ96" s="19" t="str">
        <f t="shared" si="253"/>
        <v/>
      </c>
      <c r="BK96" s="20"/>
      <c r="BL96" s="19">
        <f t="shared" si="254"/>
        <v>1</v>
      </c>
      <c r="BM96" s="19" t="str">
        <f t="shared" si="255"/>
        <v>, 1</v>
      </c>
      <c r="BN96" s="19" t="str">
        <f t="shared" si="256"/>
        <v>, 1</v>
      </c>
      <c r="BO96" s="19" t="str">
        <f t="shared" si="257"/>
        <v/>
      </c>
      <c r="BP96" s="19" t="str">
        <f t="shared" si="258"/>
        <v/>
      </c>
      <c r="BQ96" s="20"/>
      <c r="BR96" s="21" t="str">
        <f t="shared" si="259"/>
        <v>-1, -1, -1</v>
      </c>
      <c r="BS96" s="21" t="str">
        <f t="shared" si="260"/>
        <v>1, 1, 1</v>
      </c>
      <c r="BT96" s="21" t="str">
        <f t="shared" si="261"/>
        <v>1, 1, 1</v>
      </c>
      <c r="BU96" s="2" t="str">
        <f t="shared" si="262"/>
        <v>0 : 3</v>
      </c>
      <c r="BV96" s="129"/>
      <c r="BX96" s="22"/>
      <c r="BY96" s="29">
        <f>((AS87+AS93)/(AR87+AR93))/10</f>
        <v>0</v>
      </c>
      <c r="BZ96" s="29">
        <f>((AS87+AR91)/(AR87+AS91))/10</f>
        <v>1.6666666666666666E-2</v>
      </c>
      <c r="CA96" s="29">
        <f>((AS87+AR97)/(AR87+AS97))/10</f>
        <v>0</v>
      </c>
      <c r="CB96" s="29">
        <f>((AS87+AR100)/(AR87+AS100))/10</f>
        <v>7.4999999999999997E-2</v>
      </c>
      <c r="CC96" s="29">
        <f>((AS93+AR91)/(AR93+AS91))/10</f>
        <v>1.6666666666666666E-2</v>
      </c>
      <c r="CD96" s="29">
        <f>((AS93+AR97)/(AR93+AS97))/10</f>
        <v>0</v>
      </c>
      <c r="CE96" s="29">
        <f>((AS93+AR100)/(AR93+AS100))/10</f>
        <v>7.4999999999999997E-2</v>
      </c>
      <c r="CF96" s="29">
        <f>((AR91+AR97)/(AS91+AS97))/10</f>
        <v>1.6666666666666666E-2</v>
      </c>
      <c r="CG96" s="29">
        <f>((AR91+AR100)/(AS91+AS100))/10</f>
        <v>0.1</v>
      </c>
      <c r="CH96" s="29">
        <f>((AR97+AR100)/(AS97+AS100))/10</f>
        <v>7.4999999999999997E-2</v>
      </c>
      <c r="CJ96" s="32"/>
      <c r="CK96" s="32"/>
      <c r="CL96" s="32"/>
      <c r="CM96" s="32"/>
      <c r="CN96" s="32"/>
      <c r="CO96" s="32"/>
      <c r="CP96" s="32"/>
      <c r="CQ96" s="32"/>
      <c r="CR96" s="92"/>
      <c r="CS96" s="92"/>
      <c r="CT96" s="92"/>
      <c r="CV96" s="92"/>
      <c r="CW96" s="109"/>
      <c r="CY96" s="92"/>
      <c r="DA96" s="109"/>
      <c r="DB96" s="92"/>
    </row>
    <row r="97" spans="1:106" ht="12.6" customHeight="1" x14ac:dyDescent="0.25">
      <c r="A97" s="74"/>
      <c r="B97" s="110"/>
      <c r="C97" s="111"/>
      <c r="D97" s="60" t="s">
        <v>8</v>
      </c>
      <c r="E97" s="118" t="str">
        <f>IF(AS87&gt;AR87,BT87,BU87)</f>
        <v>0 : 3</v>
      </c>
      <c r="F97" s="119"/>
      <c r="G97" s="120"/>
      <c r="H97" s="121" t="str">
        <f>IF(AS93&gt;AR93,BT93,BU93)</f>
        <v>0 : 3</v>
      </c>
      <c r="I97" s="119"/>
      <c r="J97" s="120"/>
      <c r="K97" s="121" t="str">
        <f>IF(AR91&gt;AS91,BT91,BU91)</f>
        <v>1 : 3</v>
      </c>
      <c r="L97" s="119"/>
      <c r="M97" s="120"/>
      <c r="N97" s="121" t="str">
        <f>IF(AR97&gt;AS97,BT97,BU97)</f>
        <v>0 : 3</v>
      </c>
      <c r="O97" s="119"/>
      <c r="P97" s="120"/>
      <c r="Q97" s="113"/>
      <c r="R97" s="114"/>
      <c r="S97" s="115"/>
      <c r="T97" s="121" t="str">
        <f>IF(AR100&gt;AS100,BT100,BU100)</f>
        <v>1, 1, -1, 1</v>
      </c>
      <c r="U97" s="119"/>
      <c r="V97" s="119"/>
      <c r="W97" s="116"/>
      <c r="X97" s="117"/>
      <c r="Y97" s="110"/>
      <c r="Z97" s="50"/>
      <c r="AA97" s="105"/>
      <c r="AC97" s="106"/>
      <c r="AD97" s="106"/>
      <c r="AE97" s="80" t="str">
        <f>IF(C96=0," ","5-4")</f>
        <v>5-4</v>
      </c>
      <c r="AF97" s="57" t="str">
        <f>IF(C96=0," ",CONCATENATE(D96,"-",D94))</f>
        <v>SHAH-SHAH-ОСДЮСШОР-2</v>
      </c>
      <c r="AG97" s="26">
        <v>1</v>
      </c>
      <c r="AH97" s="27">
        <v>2</v>
      </c>
      <c r="AI97" s="26">
        <v>1</v>
      </c>
      <c r="AJ97" s="27">
        <v>2</v>
      </c>
      <c r="AK97" s="26">
        <v>1</v>
      </c>
      <c r="AL97" s="27">
        <v>2</v>
      </c>
      <c r="AM97" s="26"/>
      <c r="AN97" s="27"/>
      <c r="AO97" s="26"/>
      <c r="AP97" s="28"/>
      <c r="AQ97" s="17"/>
      <c r="AR97" s="18">
        <f t="shared" si="237"/>
        <v>0</v>
      </c>
      <c r="AS97" s="18">
        <f t="shared" si="238"/>
        <v>3</v>
      </c>
      <c r="AT97" s="19">
        <f t="shared" si="239"/>
        <v>0</v>
      </c>
      <c r="AU97" s="19">
        <f t="shared" si="240"/>
        <v>0</v>
      </c>
      <c r="AV97" s="19">
        <f t="shared" si="241"/>
        <v>0</v>
      </c>
      <c r="AW97" s="19">
        <f t="shared" si="242"/>
        <v>0</v>
      </c>
      <c r="AX97" s="19">
        <f t="shared" si="243"/>
        <v>0</v>
      </c>
      <c r="AY97" s="20"/>
      <c r="AZ97" s="19">
        <f t="shared" si="244"/>
        <v>1</v>
      </c>
      <c r="BA97" s="19">
        <f t="shared" si="245"/>
        <v>1</v>
      </c>
      <c r="BB97" s="19">
        <f t="shared" si="246"/>
        <v>1</v>
      </c>
      <c r="BC97" s="19">
        <f t="shared" si="247"/>
        <v>0</v>
      </c>
      <c r="BD97" s="19">
        <f t="shared" si="248"/>
        <v>0</v>
      </c>
      <c r="BE97" s="20"/>
      <c r="BF97" s="19">
        <f t="shared" si="249"/>
        <v>-1</v>
      </c>
      <c r="BG97" s="19" t="str">
        <f t="shared" si="250"/>
        <v>, -1</v>
      </c>
      <c r="BH97" s="19" t="str">
        <f t="shared" si="251"/>
        <v>, -1</v>
      </c>
      <c r="BI97" s="19" t="str">
        <f t="shared" si="252"/>
        <v/>
      </c>
      <c r="BJ97" s="19" t="str">
        <f t="shared" si="253"/>
        <v/>
      </c>
      <c r="BK97" s="20"/>
      <c r="BL97" s="19">
        <f t="shared" si="254"/>
        <v>1</v>
      </c>
      <c r="BM97" s="19" t="str">
        <f t="shared" si="255"/>
        <v>, 1</v>
      </c>
      <c r="BN97" s="19" t="str">
        <f t="shared" si="256"/>
        <v>, 1</v>
      </c>
      <c r="BO97" s="19" t="str">
        <f t="shared" si="257"/>
        <v/>
      </c>
      <c r="BP97" s="19" t="str">
        <f t="shared" si="258"/>
        <v/>
      </c>
      <c r="BQ97" s="20"/>
      <c r="BR97" s="21" t="str">
        <f t="shared" si="259"/>
        <v>-1, -1, -1</v>
      </c>
      <c r="BS97" s="21" t="str">
        <f t="shared" si="260"/>
        <v>1, 1, 1</v>
      </c>
      <c r="BT97" s="21" t="str">
        <f t="shared" si="261"/>
        <v>1, 1, 1</v>
      </c>
      <c r="BU97" s="2" t="str">
        <f t="shared" si="262"/>
        <v>0 : 3</v>
      </c>
      <c r="BV97" s="129"/>
      <c r="BX97" s="22">
        <v>6</v>
      </c>
      <c r="BY97" s="23" t="s">
        <v>37</v>
      </c>
      <c r="BZ97" s="23" t="s">
        <v>33</v>
      </c>
      <c r="CA97" s="23" t="s">
        <v>34</v>
      </c>
      <c r="CB97" s="23" t="s">
        <v>35</v>
      </c>
      <c r="CC97" s="23" t="s">
        <v>16</v>
      </c>
      <c r="CD97" s="23" t="s">
        <v>17</v>
      </c>
      <c r="CE97" s="23" t="s">
        <v>18</v>
      </c>
      <c r="CF97" s="23" t="s">
        <v>20</v>
      </c>
      <c r="CG97" s="23" t="s">
        <v>21</v>
      </c>
      <c r="CH97" s="23" t="s">
        <v>23</v>
      </c>
      <c r="CJ97" s="32"/>
      <c r="CK97" s="24"/>
      <c r="CL97" s="24"/>
      <c r="CM97" s="24"/>
      <c r="CN97" s="24"/>
      <c r="CO97" s="24"/>
      <c r="CP97" s="24"/>
      <c r="CQ97" s="24"/>
      <c r="CR97" s="91">
        <f>W98</f>
        <v>5</v>
      </c>
      <c r="CS97" s="91">
        <f>IF(AND(CR97=CR87,CR97=CR89),BY98,(IF(AND(CR97=CR87,CR97=CR91),BZ98,(IF(AND(CR97=CR87,CR97=CR93),CA98,(IF(AND(CR97=CR87,CR97=CR95),CB98,(IF(AND(CR97=CR89,CR97=CR91),CC98,(IF(AND(CR97=CR89,CR97=CR93),CD98,(IF(AND(CR97=CR89,CR97=CR95),CE98,(IF(AND(CR97=CR91,CR97=CR93),CF98,(IF(AND(CR97=CR91,CR97=CR95),CG98,(IF(AND(CR97=CR93,CR97=CR95),CH98,999)))))))))))))))))))</f>
        <v>999</v>
      </c>
      <c r="CT97" s="91">
        <f t="shared" ref="CT97" si="280">IF(CY97=1,CR97+CS97,CS97)</f>
        <v>999</v>
      </c>
      <c r="CV97" s="91">
        <f>CR97</f>
        <v>5</v>
      </c>
      <c r="CW97" s="108">
        <f>IF(CV97=CV87,CK92,(IF(CV97=CV89,CL92,(IF(CV97=CV91,CM92,(IF(CV97=CV93,CN92,(IF(CV97=CV95,CO92,999)))))))))</f>
        <v>999</v>
      </c>
      <c r="CY97" s="91">
        <f t="shared" ref="CY97" si="281">IF(CS97&lt;&gt;999,1,0)</f>
        <v>0</v>
      </c>
      <c r="DA97" s="108">
        <f t="shared" ref="DA97" si="282">IF(CY97=11,CT97,CW97)</f>
        <v>999</v>
      </c>
      <c r="DB97" s="91">
        <f t="shared" ref="DB97" si="283">IF(DA97&lt;&gt;999,DA97,CV97)</f>
        <v>5</v>
      </c>
    </row>
    <row r="98" spans="1:106" ht="12.6" customHeight="1" x14ac:dyDescent="0.25">
      <c r="A98" s="74"/>
      <c r="B98" s="93" t="s">
        <v>31</v>
      </c>
      <c r="C98" s="95">
        <f>[1]Лист3!$A$56</f>
        <v>137</v>
      </c>
      <c r="D98" s="55" t="s">
        <v>50</v>
      </c>
      <c r="E98" s="38"/>
      <c r="F98" s="39">
        <f>IF(AR96&gt;AS96,2,$AG$2)</f>
        <v>1</v>
      </c>
      <c r="G98" s="40"/>
      <c r="H98" s="41"/>
      <c r="I98" s="39">
        <f>IF(AR90&gt;AS90,2,$AG$2)</f>
        <v>1</v>
      </c>
      <c r="J98" s="40"/>
      <c r="K98" s="41"/>
      <c r="L98" s="39">
        <f>IF(AS88&gt;AR88,2,$AG$2)</f>
        <v>1</v>
      </c>
      <c r="M98" s="40"/>
      <c r="N98" s="41"/>
      <c r="O98" s="39">
        <f>IF(AS94&gt;AR94,2,$AG$2)</f>
        <v>1</v>
      </c>
      <c r="P98" s="40"/>
      <c r="Q98" s="41"/>
      <c r="R98" s="39">
        <f>IF(AS100&gt;AR100,2,$AG$2)</f>
        <v>1</v>
      </c>
      <c r="S98" s="40"/>
      <c r="T98" s="97"/>
      <c r="U98" s="98"/>
      <c r="V98" s="98"/>
      <c r="W98" s="101">
        <f>SUM(F98,I98,L98,O98,R98,U98)</f>
        <v>5</v>
      </c>
      <c r="X98" s="103">
        <f t="shared" ref="X98" si="284">IF(($AG$2=1),IF(CY97=1,CS97*10,0),0)</f>
        <v>0</v>
      </c>
      <c r="Y98" s="93" t="s">
        <v>31</v>
      </c>
      <c r="Z98" s="77" t="s">
        <v>67</v>
      </c>
      <c r="AA98" s="105">
        <f>IF(C98="","",VLOOKUP(C98,'[2]Список участников'!A:L,8,FALSE))</f>
        <v>0</v>
      </c>
      <c r="AC98" s="106">
        <f>IF(C98&gt;0,1,0)</f>
        <v>1</v>
      </c>
      <c r="AD98" s="106"/>
      <c r="AE98" s="80" t="s">
        <v>37</v>
      </c>
      <c r="AF98" s="57" t="str">
        <f>CONCATENATE(D88,"-",D90)</f>
        <v>JENIMPAZ-MARTEN</v>
      </c>
      <c r="AG98" s="26">
        <v>2</v>
      </c>
      <c r="AH98" s="27">
        <v>1</v>
      </c>
      <c r="AI98" s="26">
        <v>2</v>
      </c>
      <c r="AJ98" s="27">
        <v>1</v>
      </c>
      <c r="AK98" s="26">
        <v>2</v>
      </c>
      <c r="AL98" s="27">
        <v>1</v>
      </c>
      <c r="AM98" s="26"/>
      <c r="AN98" s="27"/>
      <c r="AO98" s="26"/>
      <c r="AP98" s="28"/>
      <c r="AQ98" s="17"/>
      <c r="AR98" s="18">
        <f t="shared" si="237"/>
        <v>3</v>
      </c>
      <c r="AS98" s="18">
        <f t="shared" si="238"/>
        <v>0</v>
      </c>
      <c r="AT98" s="19">
        <f t="shared" si="239"/>
        <v>1</v>
      </c>
      <c r="AU98" s="19">
        <f t="shared" si="240"/>
        <v>1</v>
      </c>
      <c r="AV98" s="19">
        <f t="shared" si="241"/>
        <v>1</v>
      </c>
      <c r="AW98" s="19">
        <f t="shared" si="242"/>
        <v>0</v>
      </c>
      <c r="AX98" s="19">
        <f t="shared" si="243"/>
        <v>0</v>
      </c>
      <c r="AY98" s="20"/>
      <c r="AZ98" s="19">
        <f t="shared" si="244"/>
        <v>0</v>
      </c>
      <c r="BA98" s="19">
        <f t="shared" si="245"/>
        <v>0</v>
      </c>
      <c r="BB98" s="19">
        <f t="shared" si="246"/>
        <v>0</v>
      </c>
      <c r="BC98" s="19">
        <f t="shared" si="247"/>
        <v>0</v>
      </c>
      <c r="BD98" s="19">
        <f t="shared" si="248"/>
        <v>0</v>
      </c>
      <c r="BE98" s="20"/>
      <c r="BF98" s="19">
        <f t="shared" si="249"/>
        <v>1</v>
      </c>
      <c r="BG98" s="19" t="str">
        <f t="shared" si="250"/>
        <v>, 1</v>
      </c>
      <c r="BH98" s="19" t="str">
        <f t="shared" si="251"/>
        <v>, 1</v>
      </c>
      <c r="BI98" s="19" t="str">
        <f t="shared" si="252"/>
        <v/>
      </c>
      <c r="BJ98" s="19" t="str">
        <f t="shared" si="253"/>
        <v/>
      </c>
      <c r="BK98" s="20"/>
      <c r="BL98" s="19">
        <f t="shared" si="254"/>
        <v>-1</v>
      </c>
      <c r="BM98" s="19" t="str">
        <f t="shared" si="255"/>
        <v>, -1</v>
      </c>
      <c r="BN98" s="19" t="str">
        <f t="shared" si="256"/>
        <v>, -1</v>
      </c>
      <c r="BO98" s="19" t="str">
        <f t="shared" si="257"/>
        <v/>
      </c>
      <c r="BP98" s="19" t="str">
        <f t="shared" si="258"/>
        <v/>
      </c>
      <c r="BQ98" s="20"/>
      <c r="BR98" s="21" t="str">
        <f t="shared" si="259"/>
        <v>1, 1, 1</v>
      </c>
      <c r="BS98" s="21" t="str">
        <f t="shared" si="260"/>
        <v>-1, -1, -1</v>
      </c>
      <c r="BT98" s="21" t="str">
        <f t="shared" si="261"/>
        <v>1, 1, 1</v>
      </c>
      <c r="BU98" s="2" t="str">
        <f t="shared" si="262"/>
        <v>0 : 3</v>
      </c>
      <c r="BV98" s="129"/>
      <c r="BX98" s="22"/>
      <c r="BY98" s="29">
        <f>((AR96+AR90)/(AS96+AS90))/10</f>
        <v>0</v>
      </c>
      <c r="BZ98" s="29">
        <f>((AR96+AS88)/(AS96+AR88))/10</f>
        <v>0</v>
      </c>
      <c r="CA98" s="29">
        <f>((AR96+AS94)/(AS96+AR94))/10</f>
        <v>0</v>
      </c>
      <c r="CB98" s="29">
        <f>((AR96+AS100)/(AS96+AR100))/10</f>
        <v>1.6666666666666666E-2</v>
      </c>
      <c r="CC98" s="29">
        <f>((AR90+AS88)/(AS90+AR88))/10</f>
        <v>0</v>
      </c>
      <c r="CD98" s="29">
        <f>((AR90+AS94)/(AS90+AR94))/10</f>
        <v>0</v>
      </c>
      <c r="CE98" s="29">
        <f>((AR90+AS100)/(AS90+AR100))/10</f>
        <v>1.6666666666666666E-2</v>
      </c>
      <c r="CF98" s="29">
        <f>((AS88+AS94)/(AR88+AR94))/10</f>
        <v>0</v>
      </c>
      <c r="CG98" s="29">
        <f>((AS88+AS100)/(AR88+AR100))/10</f>
        <v>1.6666666666666666E-2</v>
      </c>
      <c r="CH98" s="29">
        <f>((AS94+AS100)/(AR94+AR100))/10</f>
        <v>1.6666666666666666E-2</v>
      </c>
      <c r="CJ98" s="32"/>
      <c r="CK98" s="32"/>
      <c r="CL98" s="32"/>
      <c r="CM98" s="32"/>
      <c r="CN98" s="32"/>
      <c r="CO98" s="32"/>
      <c r="CP98" s="32"/>
      <c r="CQ98" s="32"/>
      <c r="CR98" s="92"/>
      <c r="CS98" s="92"/>
      <c r="CT98" s="92"/>
      <c r="CV98" s="92"/>
      <c r="CW98" s="109"/>
      <c r="CY98" s="92"/>
      <c r="DA98" s="109"/>
      <c r="DB98" s="92"/>
    </row>
    <row r="99" spans="1:106" ht="12.6" customHeight="1" thickBot="1" x14ac:dyDescent="0.3">
      <c r="A99" s="74"/>
      <c r="B99" s="94"/>
      <c r="C99" s="96"/>
      <c r="D99" s="60" t="s">
        <v>7</v>
      </c>
      <c r="E99" s="107" t="str">
        <f>IF(AR96&gt;AS96,BT96,BU96)</f>
        <v>0 : 3</v>
      </c>
      <c r="F99" s="89"/>
      <c r="G99" s="90"/>
      <c r="H99" s="88" t="str">
        <f>IF(AR90&gt;AS90,BT90,BU90)</f>
        <v>0 : 3</v>
      </c>
      <c r="I99" s="89"/>
      <c r="J99" s="90"/>
      <c r="K99" s="88" t="str">
        <f>IF(AS88&gt;AR88,BT88,BU88)</f>
        <v>0 : 3</v>
      </c>
      <c r="L99" s="89"/>
      <c r="M99" s="90"/>
      <c r="N99" s="88" t="str">
        <f>IF(AS94&gt;AR94,BT94,BU94)</f>
        <v>0 : 3</v>
      </c>
      <c r="O99" s="89"/>
      <c r="P99" s="90"/>
      <c r="Q99" s="88" t="str">
        <f>IF(AS100&gt;AR100,BT100,BU100)</f>
        <v>1 : 3</v>
      </c>
      <c r="R99" s="89"/>
      <c r="S99" s="90"/>
      <c r="T99" s="99"/>
      <c r="U99" s="100"/>
      <c r="V99" s="100"/>
      <c r="W99" s="102"/>
      <c r="X99" s="104"/>
      <c r="Y99" s="94"/>
      <c r="Z99" s="50"/>
      <c r="AA99" s="105"/>
      <c r="AC99" s="106"/>
      <c r="AD99" s="106"/>
      <c r="AE99" s="80" t="str">
        <f>IF(C94=0," ","3-4")</f>
        <v>3-4</v>
      </c>
      <c r="AF99" s="57" t="str">
        <f>IF(C94=0," ",CONCATENATE(D92,"-",D94))</f>
        <v>СУНКАР-МАНГИСТАУ-ОСДЮСШОР-2</v>
      </c>
      <c r="AG99" s="26">
        <v>2</v>
      </c>
      <c r="AH99" s="27">
        <v>1</v>
      </c>
      <c r="AI99" s="26">
        <v>1</v>
      </c>
      <c r="AJ99" s="27">
        <v>2</v>
      </c>
      <c r="AK99" s="26">
        <v>2</v>
      </c>
      <c r="AL99" s="27">
        <v>1</v>
      </c>
      <c r="AM99" s="26">
        <v>1</v>
      </c>
      <c r="AN99" s="27">
        <v>2</v>
      </c>
      <c r="AO99" s="26">
        <v>1</v>
      </c>
      <c r="AP99" s="28">
        <v>2</v>
      </c>
      <c r="AQ99" s="17"/>
      <c r="AR99" s="18">
        <f t="shared" si="237"/>
        <v>2</v>
      </c>
      <c r="AS99" s="18">
        <f t="shared" si="238"/>
        <v>3</v>
      </c>
      <c r="AT99" s="19">
        <f t="shared" si="239"/>
        <v>1</v>
      </c>
      <c r="AU99" s="19">
        <f t="shared" si="240"/>
        <v>0</v>
      </c>
      <c r="AV99" s="19">
        <f t="shared" si="241"/>
        <v>1</v>
      </c>
      <c r="AW99" s="19">
        <f t="shared" si="242"/>
        <v>0</v>
      </c>
      <c r="AX99" s="19">
        <f t="shared" si="243"/>
        <v>0</v>
      </c>
      <c r="AY99" s="20"/>
      <c r="AZ99" s="19">
        <f t="shared" si="244"/>
        <v>0</v>
      </c>
      <c r="BA99" s="19">
        <f t="shared" si="245"/>
        <v>1</v>
      </c>
      <c r="BB99" s="19">
        <f t="shared" si="246"/>
        <v>0</v>
      </c>
      <c r="BC99" s="19">
        <f t="shared" si="247"/>
        <v>1</v>
      </c>
      <c r="BD99" s="19">
        <f t="shared" si="248"/>
        <v>1</v>
      </c>
      <c r="BE99" s="20"/>
      <c r="BF99" s="19">
        <f t="shared" si="249"/>
        <v>1</v>
      </c>
      <c r="BG99" s="19" t="str">
        <f t="shared" si="250"/>
        <v>, -1</v>
      </c>
      <c r="BH99" s="19" t="str">
        <f t="shared" si="251"/>
        <v>, 1</v>
      </c>
      <c r="BI99" s="19" t="str">
        <f t="shared" si="252"/>
        <v>, -1</v>
      </c>
      <c r="BJ99" s="19" t="str">
        <f t="shared" si="253"/>
        <v>, -1</v>
      </c>
      <c r="BK99" s="20"/>
      <c r="BL99" s="19">
        <f t="shared" si="254"/>
        <v>-1</v>
      </c>
      <c r="BM99" s="19" t="str">
        <f t="shared" si="255"/>
        <v>, 1</v>
      </c>
      <c r="BN99" s="19" t="str">
        <f t="shared" si="256"/>
        <v>, -1</v>
      </c>
      <c r="BO99" s="19" t="str">
        <f t="shared" si="257"/>
        <v>, 1</v>
      </c>
      <c r="BP99" s="19" t="str">
        <f t="shared" si="258"/>
        <v>, 1</v>
      </c>
      <c r="BQ99" s="20"/>
      <c r="BR99" s="21" t="str">
        <f t="shared" si="259"/>
        <v>1, -1, 1, -1, -1</v>
      </c>
      <c r="BS99" s="21" t="str">
        <f t="shared" si="260"/>
        <v>-1, 1, -1, 1, 1</v>
      </c>
      <c r="BT99" s="21" t="str">
        <f t="shared" si="261"/>
        <v>-1, 1, -1, 1, 1</v>
      </c>
      <c r="BU99" s="2" t="str">
        <f t="shared" si="262"/>
        <v>2 : 3</v>
      </c>
      <c r="BV99" s="129"/>
    </row>
    <row r="100" spans="1:106" ht="12.6" customHeight="1" thickTop="1" thickBot="1" x14ac:dyDescent="0.3">
      <c r="A100" s="74"/>
      <c r="B100" s="42"/>
      <c r="C100" s="43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14"/>
      <c r="Z100" s="44"/>
      <c r="AE100" s="81" t="str">
        <f>IF(C98=0," ","5-6")</f>
        <v>5-6</v>
      </c>
      <c r="AF100" s="58" t="str">
        <f>IF(C98=0," ",CONCATENATE(D96,"-",D98))</f>
        <v>SHAH-SHAH-ВКО-2</v>
      </c>
      <c r="AG100" s="45">
        <v>2</v>
      </c>
      <c r="AH100" s="46">
        <v>1</v>
      </c>
      <c r="AI100" s="45">
        <v>2</v>
      </c>
      <c r="AJ100" s="46">
        <v>1</v>
      </c>
      <c r="AK100" s="45">
        <v>1</v>
      </c>
      <c r="AL100" s="46">
        <v>2</v>
      </c>
      <c r="AM100" s="45">
        <v>2</v>
      </c>
      <c r="AN100" s="46">
        <v>1</v>
      </c>
      <c r="AO100" s="45"/>
      <c r="AP100" s="47"/>
      <c r="AQ100" s="17"/>
      <c r="AR100" s="18">
        <f t="shared" si="237"/>
        <v>3</v>
      </c>
      <c r="AS100" s="18">
        <f t="shared" si="238"/>
        <v>1</v>
      </c>
      <c r="AT100" s="19">
        <f t="shared" si="239"/>
        <v>1</v>
      </c>
      <c r="AU100" s="19">
        <f t="shared" si="240"/>
        <v>1</v>
      </c>
      <c r="AV100" s="19">
        <f t="shared" si="241"/>
        <v>0</v>
      </c>
      <c r="AW100" s="19">
        <f t="shared" si="242"/>
        <v>1</v>
      </c>
      <c r="AX100" s="19">
        <f t="shared" si="243"/>
        <v>0</v>
      </c>
      <c r="AY100" s="20"/>
      <c r="AZ100" s="19">
        <f t="shared" si="244"/>
        <v>0</v>
      </c>
      <c r="BA100" s="19">
        <f t="shared" si="245"/>
        <v>0</v>
      </c>
      <c r="BB100" s="19">
        <f t="shared" si="246"/>
        <v>1</v>
      </c>
      <c r="BC100" s="19">
        <f t="shared" si="247"/>
        <v>0</v>
      </c>
      <c r="BD100" s="19">
        <f t="shared" si="248"/>
        <v>0</v>
      </c>
      <c r="BE100" s="20"/>
      <c r="BF100" s="19">
        <f t="shared" si="249"/>
        <v>1</v>
      </c>
      <c r="BG100" s="19" t="str">
        <f t="shared" si="250"/>
        <v>, 1</v>
      </c>
      <c r="BH100" s="19" t="str">
        <f t="shared" si="251"/>
        <v>, -1</v>
      </c>
      <c r="BI100" s="19" t="str">
        <f t="shared" si="252"/>
        <v>, 1</v>
      </c>
      <c r="BJ100" s="19" t="str">
        <f t="shared" si="253"/>
        <v/>
      </c>
      <c r="BK100" s="20"/>
      <c r="BL100" s="19">
        <f t="shared" si="254"/>
        <v>-1</v>
      </c>
      <c r="BM100" s="19" t="str">
        <f t="shared" si="255"/>
        <v>, -1</v>
      </c>
      <c r="BN100" s="19" t="str">
        <f t="shared" si="256"/>
        <v>, 1</v>
      </c>
      <c r="BO100" s="19" t="str">
        <f t="shared" si="257"/>
        <v>, -1</v>
      </c>
      <c r="BP100" s="19" t="str">
        <f t="shared" si="258"/>
        <v/>
      </c>
      <c r="BQ100" s="20"/>
      <c r="BR100" s="21" t="str">
        <f t="shared" si="259"/>
        <v>1, 1, -1, 1</v>
      </c>
      <c r="BS100" s="21" t="str">
        <f t="shared" si="260"/>
        <v>-1, -1, 1, -1</v>
      </c>
      <c r="BT100" s="21" t="str">
        <f t="shared" si="261"/>
        <v>1, 1, -1, 1</v>
      </c>
      <c r="BU100" s="2" t="str">
        <f t="shared" si="262"/>
        <v>1 : 3</v>
      </c>
      <c r="BV100" s="130"/>
    </row>
    <row r="101" spans="1:106" ht="12.6" customHeight="1" thickBot="1" x14ac:dyDescent="0.3">
      <c r="A101" s="74"/>
      <c r="B101" s="12"/>
      <c r="C101" s="13"/>
      <c r="D101" s="14"/>
      <c r="E101" s="14"/>
      <c r="F101" s="14"/>
      <c r="G101" s="14"/>
      <c r="H101" s="14"/>
      <c r="I101" s="14"/>
      <c r="J101" s="14"/>
      <c r="K101" s="14"/>
      <c r="L101" s="83" t="s">
        <v>77</v>
      </c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5" t="s">
        <v>51</v>
      </c>
      <c r="X101" s="14"/>
      <c r="Y101" s="14"/>
      <c r="Z101" s="16"/>
      <c r="AE101" s="78" t="str">
        <f>IF(C109=0," ","2-4")</f>
        <v>2-4</v>
      </c>
      <c r="AF101" s="79" t="str">
        <f>IF(C109=0," ",CONCATENATE(D105,"-",D109))</f>
        <v>TTC ASTANA-2-JENIMPAZ</v>
      </c>
      <c r="AG101" s="62">
        <v>2</v>
      </c>
      <c r="AH101" s="63">
        <v>1</v>
      </c>
      <c r="AI101" s="62">
        <v>1</v>
      </c>
      <c r="AJ101" s="63">
        <v>2</v>
      </c>
      <c r="AK101" s="62">
        <v>1</v>
      </c>
      <c r="AL101" s="63">
        <v>2</v>
      </c>
      <c r="AM101" s="62">
        <v>1</v>
      </c>
      <c r="AN101" s="63">
        <v>2</v>
      </c>
      <c r="AO101" s="62"/>
      <c r="AP101" s="64"/>
      <c r="AQ101" s="65"/>
      <c r="AR101" s="66">
        <f>IF(AG101+AH101&lt;&gt;0,SUM(AT101:AX101),"")</f>
        <v>1</v>
      </c>
      <c r="AS101" s="66">
        <f>IF(AG101+AH101&lt;&gt;0,SUM(AZ101:BD101),"")</f>
        <v>3</v>
      </c>
      <c r="AT101" s="67">
        <f>IF(AG101&gt;AH101,1,0)</f>
        <v>1</v>
      </c>
      <c r="AU101" s="67">
        <f>IF(AI101&gt;AJ101,1,0)</f>
        <v>0</v>
      </c>
      <c r="AV101" s="67">
        <f>IF(AK101&gt;AL101,1,0)</f>
        <v>0</v>
      </c>
      <c r="AW101" s="67">
        <f>IF(AM101&gt;AN101,1,0)</f>
        <v>0</v>
      </c>
      <c r="AX101" s="67">
        <f>IF(AO101&gt;AP101,1,0)</f>
        <v>0</v>
      </c>
      <c r="AY101" s="68"/>
      <c r="AZ101" s="67">
        <f>IF(AH101&gt;AG101,1,0)</f>
        <v>0</v>
      </c>
      <c r="BA101" s="67">
        <f>IF(AJ101&gt;AI101,1,0)</f>
        <v>1</v>
      </c>
      <c r="BB101" s="67">
        <f>IF(AL101&gt;AK101,1,0)</f>
        <v>1</v>
      </c>
      <c r="BC101" s="67">
        <f>IF(AN101&gt;AM101,1,0)</f>
        <v>1</v>
      </c>
      <c r="BD101" s="67">
        <f>IF(AP101&gt;AO101,1,0)</f>
        <v>0</v>
      </c>
      <c r="BE101" s="68"/>
      <c r="BF101" s="67">
        <f>IF(AG101&gt;AH101,AH101,IF(AH101&gt;AG101,-AG101,""))</f>
        <v>1</v>
      </c>
      <c r="BG101" s="67" t="str">
        <f>IF(AI101&gt;AJ101,", "&amp;AJ101,IF(AJ101&gt;AI101,", "&amp;-AI101,""))</f>
        <v>, -1</v>
      </c>
      <c r="BH101" s="67" t="str">
        <f>IF(AK101&gt;AL101,", "&amp;AL101,IF(AL101&gt;AK101,", "&amp;-AK101,""))</f>
        <v>, -1</v>
      </c>
      <c r="BI101" s="67" t="str">
        <f>IF(AM101&gt;AN101,", "&amp;AN101,IF(AN101&gt;AM101,", "&amp;-AM101,""))</f>
        <v>, -1</v>
      </c>
      <c r="BJ101" s="67" t="str">
        <f>IF(AO101&gt;AP101,", "&amp;AP101,IF(AP101&gt;AO101,", "&amp;-AO101,""))</f>
        <v/>
      </c>
      <c r="BK101" s="68"/>
      <c r="BL101" s="67">
        <f>IF(AH101&gt;AG101,AG101,IF(AG101&gt;AH101,-AH101,""))</f>
        <v>-1</v>
      </c>
      <c r="BM101" s="67" t="str">
        <f>IF(AJ101&gt;AI101,", "&amp;AI101,IF(AI101&gt;AJ101,", "&amp;-AJ101,""))</f>
        <v>, 1</v>
      </c>
      <c r="BN101" s="67" t="str">
        <f>IF(AL101&gt;AK101,", "&amp;AK101,IF(AK101&gt;AL101,", "&amp;-AL101,""))</f>
        <v>, 1</v>
      </c>
      <c r="BO101" s="67" t="str">
        <f>IF(AN101&gt;AM101,", "&amp;AM101,IF(AM101&gt;AN101,", "&amp;-AN101,""))</f>
        <v>, 1</v>
      </c>
      <c r="BP101" s="67" t="str">
        <f>IF(AP101&gt;AO101,", "&amp;AO101,IF(AO101&gt;AP101,", "&amp;-AP101,""))</f>
        <v/>
      </c>
      <c r="BQ101" s="68"/>
      <c r="BR101" s="69" t="str">
        <f>CONCATENATE(,BF101,BG101,BH101,BI101,BJ101,)</f>
        <v>1, -1, -1, -1</v>
      </c>
      <c r="BS101" s="69" t="str">
        <f>CONCATENATE(,BL101,BM101,BN101,BO101,BP101,)</f>
        <v>-1, 1, 1, 1</v>
      </c>
      <c r="BT101" s="69" t="str">
        <f>IF(AR101&gt;AS101,BR101,IF(AS101&gt;AR101,BS101,""))</f>
        <v>-1, 1, 1, 1</v>
      </c>
      <c r="BU101" s="2" t="str">
        <f>IF(AR101&gt;AS101,AS101&amp;" : "&amp;AR101,IF(AS101&gt;AR101,AR101&amp;" : "&amp;AS101,""))</f>
        <v>1 : 3</v>
      </c>
      <c r="BV101" s="128" t="str">
        <f>W101</f>
        <v>За 1-6 места</v>
      </c>
      <c r="BX101" s="70"/>
      <c r="BY101" s="71" t="s">
        <v>16</v>
      </c>
      <c r="BZ101" s="71" t="s">
        <v>17</v>
      </c>
      <c r="CA101" s="71" t="s">
        <v>18</v>
      </c>
      <c r="CB101" s="71" t="s">
        <v>19</v>
      </c>
      <c r="CC101" s="71" t="s">
        <v>20</v>
      </c>
      <c r="CD101" s="71" t="s">
        <v>21</v>
      </c>
      <c r="CE101" s="71" t="s">
        <v>22</v>
      </c>
      <c r="CF101" s="71" t="s">
        <v>23</v>
      </c>
      <c r="CG101" s="71" t="s">
        <v>24</v>
      </c>
      <c r="CH101" s="71" t="s">
        <v>25</v>
      </c>
      <c r="CJ101" s="70"/>
      <c r="CK101" s="71" t="s">
        <v>26</v>
      </c>
      <c r="CL101" s="71" t="s">
        <v>27</v>
      </c>
      <c r="CM101" s="71" t="s">
        <v>28</v>
      </c>
      <c r="CN101" s="71" t="s">
        <v>29</v>
      </c>
      <c r="CO101" s="71" t="s">
        <v>30</v>
      </c>
      <c r="CP101" s="71" t="s">
        <v>31</v>
      </c>
      <c r="CQ101" s="24"/>
      <c r="CR101" s="72" t="s">
        <v>2</v>
      </c>
      <c r="CS101" s="72" t="s">
        <v>3</v>
      </c>
      <c r="CT101" s="72"/>
      <c r="CV101" s="72" t="s">
        <v>2</v>
      </c>
      <c r="CW101" s="72" t="s">
        <v>3</v>
      </c>
      <c r="CY101" s="73"/>
      <c r="DA101" s="73"/>
      <c r="DB101" s="73"/>
    </row>
    <row r="102" spans="1:106" ht="12.6" customHeight="1" thickTop="1" thickBot="1" x14ac:dyDescent="0.3">
      <c r="A102" s="74"/>
      <c r="B102" s="25" t="s">
        <v>1</v>
      </c>
      <c r="C102" s="48"/>
      <c r="D102" s="25" t="s">
        <v>32</v>
      </c>
      <c r="E102" s="131">
        <v>1</v>
      </c>
      <c r="F102" s="131"/>
      <c r="G102" s="131"/>
      <c r="H102" s="131">
        <v>2</v>
      </c>
      <c r="I102" s="131"/>
      <c r="J102" s="131"/>
      <c r="K102" s="131">
        <v>3</v>
      </c>
      <c r="L102" s="131"/>
      <c r="M102" s="131"/>
      <c r="N102" s="131">
        <v>4</v>
      </c>
      <c r="O102" s="131"/>
      <c r="P102" s="131"/>
      <c r="Q102" s="131">
        <v>5</v>
      </c>
      <c r="R102" s="131"/>
      <c r="S102" s="131"/>
      <c r="T102" s="131">
        <v>6</v>
      </c>
      <c r="U102" s="131"/>
      <c r="V102" s="131"/>
      <c r="W102" s="25" t="s">
        <v>2</v>
      </c>
      <c r="X102" s="25" t="s">
        <v>0</v>
      </c>
      <c r="Y102" s="25" t="s">
        <v>3</v>
      </c>
      <c r="Z102" s="49"/>
      <c r="AE102" s="80" t="str">
        <f>IF(C111=0," ","1-5")</f>
        <v>1-5</v>
      </c>
      <c r="AF102" s="57" t="str">
        <f>IF(C111=0," ",CONCATENATE(D103,"-",D111))</f>
        <v>ТАРАЗ-MARTEN</v>
      </c>
      <c r="AG102" s="26">
        <v>2</v>
      </c>
      <c r="AH102" s="27">
        <v>1</v>
      </c>
      <c r="AI102" s="26">
        <v>2</v>
      </c>
      <c r="AJ102" s="27">
        <v>1</v>
      </c>
      <c r="AK102" s="26">
        <v>1</v>
      </c>
      <c r="AL102" s="27">
        <v>2</v>
      </c>
      <c r="AM102" s="26">
        <v>1</v>
      </c>
      <c r="AN102" s="27">
        <v>2</v>
      </c>
      <c r="AO102" s="26">
        <v>1</v>
      </c>
      <c r="AP102" s="28">
        <v>2</v>
      </c>
      <c r="AQ102" s="17"/>
      <c r="AR102" s="18">
        <f t="shared" ref="AR102:AR115" si="285">IF(AG102+AH102&lt;&gt;0,SUM(AT102:AX102),"")</f>
        <v>2</v>
      </c>
      <c r="AS102" s="18">
        <f t="shared" ref="AS102:AS115" si="286">IF(AG102+AH102&lt;&gt;0,SUM(AZ102:BD102),"")</f>
        <v>3</v>
      </c>
      <c r="AT102" s="19">
        <f t="shared" ref="AT102:AT115" si="287">IF(AG102&gt;AH102,1,0)</f>
        <v>1</v>
      </c>
      <c r="AU102" s="19">
        <f t="shared" ref="AU102:AU115" si="288">IF(AI102&gt;AJ102,1,0)</f>
        <v>1</v>
      </c>
      <c r="AV102" s="19">
        <f t="shared" ref="AV102:AV115" si="289">IF(AK102&gt;AL102,1,0)</f>
        <v>0</v>
      </c>
      <c r="AW102" s="19">
        <f t="shared" ref="AW102:AW115" si="290">IF(AM102&gt;AN102,1,0)</f>
        <v>0</v>
      </c>
      <c r="AX102" s="19">
        <f t="shared" ref="AX102:AX115" si="291">IF(AO102&gt;AP102,1,0)</f>
        <v>0</v>
      </c>
      <c r="AY102" s="20"/>
      <c r="AZ102" s="19">
        <f t="shared" ref="AZ102:AZ115" si="292">IF(AH102&gt;AG102,1,0)</f>
        <v>0</v>
      </c>
      <c r="BA102" s="19">
        <f t="shared" ref="BA102:BA115" si="293">IF(AJ102&gt;AI102,1,0)</f>
        <v>0</v>
      </c>
      <c r="BB102" s="19">
        <f t="shared" ref="BB102:BB115" si="294">IF(AL102&gt;AK102,1,0)</f>
        <v>1</v>
      </c>
      <c r="BC102" s="19">
        <f t="shared" ref="BC102:BC115" si="295">IF(AN102&gt;AM102,1,0)</f>
        <v>1</v>
      </c>
      <c r="BD102" s="19">
        <f t="shared" ref="BD102:BD115" si="296">IF(AP102&gt;AO102,1,0)</f>
        <v>1</v>
      </c>
      <c r="BE102" s="20"/>
      <c r="BF102" s="19">
        <f t="shared" ref="BF102:BF115" si="297">IF(AG102&gt;AH102,AH102,IF(AH102&gt;AG102,-AG102,""))</f>
        <v>1</v>
      </c>
      <c r="BG102" s="19" t="str">
        <f t="shared" ref="BG102:BG115" si="298">IF(AI102&gt;AJ102,", "&amp;AJ102,IF(AJ102&gt;AI102,", "&amp;-AI102,""))</f>
        <v>, 1</v>
      </c>
      <c r="BH102" s="19" t="str">
        <f t="shared" ref="BH102:BH115" si="299">IF(AK102&gt;AL102,", "&amp;AL102,IF(AL102&gt;AK102,", "&amp;-AK102,""))</f>
        <v>, -1</v>
      </c>
      <c r="BI102" s="19" t="str">
        <f t="shared" ref="BI102:BI115" si="300">IF(AM102&gt;AN102,", "&amp;AN102,IF(AN102&gt;AM102,", "&amp;-AM102,""))</f>
        <v>, -1</v>
      </c>
      <c r="BJ102" s="19" t="str">
        <f t="shared" ref="BJ102:BJ115" si="301">IF(AO102&gt;AP102,", "&amp;AP102,IF(AP102&gt;AO102,", "&amp;-AO102,""))</f>
        <v>, -1</v>
      </c>
      <c r="BK102" s="20"/>
      <c r="BL102" s="19">
        <f t="shared" ref="BL102:BL115" si="302">IF(AH102&gt;AG102,AG102,IF(AG102&gt;AH102,-AH102,""))</f>
        <v>-1</v>
      </c>
      <c r="BM102" s="19" t="str">
        <f t="shared" ref="BM102:BM115" si="303">IF(AJ102&gt;AI102,", "&amp;AI102,IF(AI102&gt;AJ102,", "&amp;-AJ102,""))</f>
        <v>, -1</v>
      </c>
      <c r="BN102" s="19" t="str">
        <f t="shared" ref="BN102:BN115" si="304">IF(AL102&gt;AK102,", "&amp;AK102,IF(AK102&gt;AL102,", "&amp;-AL102,""))</f>
        <v>, 1</v>
      </c>
      <c r="BO102" s="19" t="str">
        <f t="shared" ref="BO102:BO115" si="305">IF(AN102&gt;AM102,", "&amp;AM102,IF(AM102&gt;AN102,", "&amp;-AN102,""))</f>
        <v>, 1</v>
      </c>
      <c r="BP102" s="19" t="str">
        <f t="shared" ref="BP102:BP115" si="306">IF(AP102&gt;AO102,", "&amp;AO102,IF(AO102&gt;AP102,", "&amp;-AP102,""))</f>
        <v>, 1</v>
      </c>
      <c r="BQ102" s="20"/>
      <c r="BR102" s="21" t="str">
        <f t="shared" ref="BR102:BR115" si="307">CONCATENATE(,BF102,BG102,BH102,BI102,BJ102,)</f>
        <v>1, 1, -1, -1, -1</v>
      </c>
      <c r="BS102" s="21" t="str">
        <f t="shared" ref="BS102:BS115" si="308">CONCATENATE(,BL102,BM102,BN102,BO102,BP102,)</f>
        <v>-1, -1, 1, 1, 1</v>
      </c>
      <c r="BT102" s="21" t="str">
        <f t="shared" ref="BT102:BT115" si="309">IF(AR102&gt;AS102,BR102,IF(AS102&gt;AR102,BS102,""))</f>
        <v>-1, -1, 1, 1, 1</v>
      </c>
      <c r="BU102" s="2" t="str">
        <f t="shared" ref="BU102:BU115" si="310">IF(AR102&gt;AS102,AS102&amp;" : "&amp;AR102,IF(AS102&gt;AR102,AR102&amp;" : "&amp;AS102,""))</f>
        <v>2 : 3</v>
      </c>
      <c r="BV102" s="129"/>
      <c r="BX102" s="22">
        <v>1</v>
      </c>
      <c r="BY102" s="29">
        <f>((AR113+AR107)/(AS113+AS107))/10</f>
        <v>0.1</v>
      </c>
      <c r="BZ102" s="29">
        <f>((AR113+AS104)/(AS113+AR104))/10</f>
        <v>0.1</v>
      </c>
      <c r="CA102" s="29">
        <f>((AR113+AR102)/(AS113+AS102))/10</f>
        <v>0.125</v>
      </c>
      <c r="CB102" s="29">
        <f>((AR113+AS111)/(AS113+AR111))/10</f>
        <v>0.3</v>
      </c>
      <c r="CC102" s="29">
        <f>((AR107+AS104)/(AS107+AR104))/10</f>
        <v>3.3333333333333333E-2</v>
      </c>
      <c r="CD102" s="29">
        <f>((AR107+AR102)/(AS107+AS102))/10</f>
        <v>0.05</v>
      </c>
      <c r="CE102" s="29">
        <f>((AR107+AS111)/(AR111+AS107))/10</f>
        <v>0.1</v>
      </c>
      <c r="CF102" s="29">
        <f>((AS104+AR102)/(AR104+AS102))/10</f>
        <v>0.05</v>
      </c>
      <c r="CG102" s="29">
        <f>((AS104+AS111)/(AR104+AR111))/10</f>
        <v>0.1</v>
      </c>
      <c r="CH102" s="29">
        <f>((AR102+AS111)/(AS102+AR111))/10</f>
        <v>0.125</v>
      </c>
      <c r="CJ102" s="22">
        <v>1</v>
      </c>
      <c r="CK102" s="30"/>
      <c r="CL102" s="31">
        <f>IF(AR113&gt;AS113,CR102+0.1,CR102-0.1)</f>
        <v>7.1</v>
      </c>
      <c r="CM102" s="31">
        <f>IF(AR107&gt;AS107,CR102+0.1,CR102-0.1)</f>
        <v>6.9</v>
      </c>
      <c r="CN102" s="31">
        <f>IF(AS104&gt;AR104,CR102+0.1,CR102-0.1)</f>
        <v>6.9</v>
      </c>
      <c r="CO102" s="31">
        <f>IF(AR102&gt;AS102,CR102+0.1,CR102-0.1)</f>
        <v>6.9</v>
      </c>
      <c r="CP102" s="31">
        <f>IF(AS111&gt;AR111,CR102+0.1,CR102-0.1)</f>
        <v>7.1</v>
      </c>
      <c r="CQ102" s="32"/>
      <c r="CR102" s="91">
        <f>W103</f>
        <v>7</v>
      </c>
      <c r="CS102" s="91">
        <f>IF(AND(CR102=CR104,CR102=CR106),BY102,(IF(AND(CR102=CR104,CR102=CR108),BZ102,(IF(AND(CR102=CR104,CR102=CR110),CA102,(IF(AND(CR102=CR104,CR102=CR112),CB102,(IF(AND(CR102=CR106,CR102=CR108),CC102,(IF(AND(CR102=CR106,CR102=CR110),CD102,(IF(AND(CR102=CR106,CR102=CR112),CE102,(IF(AND(CR102=CR108,CR102=CR110),CF102,(IF(AND(CR102=CR108,CR102=CR112),CG102,(IF(AND(CR102=CR110,CR102=CR112),CH102,999)))))))))))))))))))</f>
        <v>999</v>
      </c>
      <c r="CT102" s="91">
        <f>IF(CY102=1,CR102+CS102,CS102)</f>
        <v>999</v>
      </c>
      <c r="CV102" s="91">
        <f>CR102</f>
        <v>7</v>
      </c>
      <c r="CW102" s="108">
        <f>IF(CV102=CV104,CL102,(IF(CV102=CV106,CM102,(IF(CV102=CV108,CN102,(IF(CV102=CV110,CO102,(IF(CV102=CV112,CP102,999)))))))))</f>
        <v>7.1</v>
      </c>
      <c r="CY102" s="91">
        <f>IF(CS102&lt;&gt;999,1,0)</f>
        <v>0</v>
      </c>
      <c r="DA102" s="108">
        <f>IF(CY102=1,CT102,CW102)</f>
        <v>7.1</v>
      </c>
      <c r="DB102" s="91">
        <f>IF(DA102&lt;&gt;999,DA102,CV102)</f>
        <v>7.1</v>
      </c>
    </row>
    <row r="103" spans="1:106" ht="12.6" customHeight="1" thickTop="1" x14ac:dyDescent="0.25">
      <c r="A103" s="74"/>
      <c r="B103" s="122">
        <v>1</v>
      </c>
      <c r="C103" s="123">
        <f>[1]Лист3!$A$51</f>
        <v>8</v>
      </c>
      <c r="D103" s="54" t="s">
        <v>6</v>
      </c>
      <c r="E103" s="124"/>
      <c r="F103" s="124"/>
      <c r="G103" s="125"/>
      <c r="H103" s="33"/>
      <c r="I103" s="34">
        <f>IF(AR113&gt;AS113,2,$AG$2)</f>
        <v>2</v>
      </c>
      <c r="J103" s="35"/>
      <c r="K103" s="33"/>
      <c r="L103" s="34">
        <f>IF(AR107&gt;AS107,2,$AG$2)</f>
        <v>1</v>
      </c>
      <c r="M103" s="35"/>
      <c r="N103" s="33"/>
      <c r="O103" s="34">
        <f>IF(AS104&gt;AR104,2,$AG$2)</f>
        <v>1</v>
      </c>
      <c r="P103" s="35"/>
      <c r="Q103" s="33"/>
      <c r="R103" s="34">
        <f>IF(AR102&gt;AS102,2,$AG$2)</f>
        <v>1</v>
      </c>
      <c r="S103" s="35"/>
      <c r="T103" s="33"/>
      <c r="U103" s="34">
        <f>IF(AS111&gt;AR111,2,$AG$2)</f>
        <v>2</v>
      </c>
      <c r="V103" s="36"/>
      <c r="W103" s="126">
        <f>SUM(F103,I103,L103,O103,R103,U103)</f>
        <v>7</v>
      </c>
      <c r="X103" s="127">
        <f t="shared" ref="X103" si="311">IF(($AG$2=1),IF(CY102=1,CS102*10,0),0)</f>
        <v>0</v>
      </c>
      <c r="Y103" s="122" t="s">
        <v>29</v>
      </c>
      <c r="Z103" s="50"/>
      <c r="AA103" s="105">
        <f>IF(C103="","",VLOOKUP(C103,'[2]Список участников'!A:L,8,FALSE))</f>
        <v>0</v>
      </c>
      <c r="AC103" s="106">
        <f>IF(C103&gt;0,1,0)</f>
        <v>1</v>
      </c>
      <c r="AD103" s="106">
        <f>SUM(AC103:AC114)</f>
        <v>6</v>
      </c>
      <c r="AE103" s="80" t="str">
        <f>IF(C113=0," ","3-6")</f>
        <v>3-6</v>
      </c>
      <c r="AF103" s="57" t="str">
        <f>IF(C113=0," ",CONCATENATE(D107,"-",D113))</f>
        <v>AQTOBE-ОСДЮСШОР-2</v>
      </c>
      <c r="AG103" s="26">
        <v>2</v>
      </c>
      <c r="AH103" s="27">
        <v>1</v>
      </c>
      <c r="AI103" s="26">
        <v>2</v>
      </c>
      <c r="AJ103" s="27">
        <v>1</v>
      </c>
      <c r="AK103" s="26">
        <v>2</v>
      </c>
      <c r="AL103" s="27">
        <v>1</v>
      </c>
      <c r="AM103" s="26"/>
      <c r="AN103" s="27"/>
      <c r="AO103" s="26"/>
      <c r="AP103" s="28"/>
      <c r="AQ103" s="17"/>
      <c r="AR103" s="18">
        <f t="shared" si="285"/>
        <v>3</v>
      </c>
      <c r="AS103" s="18">
        <f t="shared" si="286"/>
        <v>0</v>
      </c>
      <c r="AT103" s="19">
        <f t="shared" si="287"/>
        <v>1</v>
      </c>
      <c r="AU103" s="19">
        <f t="shared" si="288"/>
        <v>1</v>
      </c>
      <c r="AV103" s="19">
        <f t="shared" si="289"/>
        <v>1</v>
      </c>
      <c r="AW103" s="19">
        <f t="shared" si="290"/>
        <v>0</v>
      </c>
      <c r="AX103" s="19">
        <f t="shared" si="291"/>
        <v>0</v>
      </c>
      <c r="AY103" s="20"/>
      <c r="AZ103" s="19">
        <f t="shared" si="292"/>
        <v>0</v>
      </c>
      <c r="BA103" s="19">
        <f t="shared" si="293"/>
        <v>0</v>
      </c>
      <c r="BB103" s="19">
        <f t="shared" si="294"/>
        <v>0</v>
      </c>
      <c r="BC103" s="19">
        <f t="shared" si="295"/>
        <v>0</v>
      </c>
      <c r="BD103" s="19">
        <f t="shared" si="296"/>
        <v>0</v>
      </c>
      <c r="BE103" s="20"/>
      <c r="BF103" s="19">
        <f t="shared" si="297"/>
        <v>1</v>
      </c>
      <c r="BG103" s="19" t="str">
        <f t="shared" si="298"/>
        <v>, 1</v>
      </c>
      <c r="BH103" s="19" t="str">
        <f t="shared" si="299"/>
        <v>, 1</v>
      </c>
      <c r="BI103" s="19" t="str">
        <f t="shared" si="300"/>
        <v/>
      </c>
      <c r="BJ103" s="19" t="str">
        <f t="shared" si="301"/>
        <v/>
      </c>
      <c r="BK103" s="20"/>
      <c r="BL103" s="19">
        <f t="shared" si="302"/>
        <v>-1</v>
      </c>
      <c r="BM103" s="19" t="str">
        <f t="shared" si="303"/>
        <v>, -1</v>
      </c>
      <c r="BN103" s="19" t="str">
        <f t="shared" si="304"/>
        <v>, -1</v>
      </c>
      <c r="BO103" s="19" t="str">
        <f t="shared" si="305"/>
        <v/>
      </c>
      <c r="BP103" s="19" t="str">
        <f t="shared" si="306"/>
        <v/>
      </c>
      <c r="BQ103" s="20"/>
      <c r="BR103" s="21" t="str">
        <f t="shared" si="307"/>
        <v>1, 1, 1</v>
      </c>
      <c r="BS103" s="21" t="str">
        <f t="shared" si="308"/>
        <v>-1, -1, -1</v>
      </c>
      <c r="BT103" s="21" t="str">
        <f t="shared" si="309"/>
        <v>1, 1, 1</v>
      </c>
      <c r="BU103" s="2" t="str">
        <f t="shared" si="310"/>
        <v>0 : 3</v>
      </c>
      <c r="BV103" s="129"/>
      <c r="BX103" s="22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J103" s="22">
        <v>2</v>
      </c>
      <c r="CK103" s="31">
        <f>IF(AS113&gt;AR113,CR104+0.1,CR104-0.1)</f>
        <v>6.9</v>
      </c>
      <c r="CL103" s="30"/>
      <c r="CM103" s="31">
        <f>IF(AS110&gt;AR110,CR104+0.1,CR104-0.1)</f>
        <v>7.1</v>
      </c>
      <c r="CN103" s="31">
        <f>IF(AR101&gt;AS101,CR104+0.1,CR104-0.1)</f>
        <v>6.9</v>
      </c>
      <c r="CO103" s="31">
        <f>IF(AR108&gt;AS108,CR104+0.1,CR104-0.1)</f>
        <v>6.9</v>
      </c>
      <c r="CP103" s="31">
        <f>IF(AS105&gt;AR105,CR104,CR104-0.1)</f>
        <v>7</v>
      </c>
      <c r="CQ103" s="32"/>
      <c r="CR103" s="92"/>
      <c r="CS103" s="92"/>
      <c r="CT103" s="92"/>
      <c r="CV103" s="92"/>
      <c r="CW103" s="109"/>
      <c r="CY103" s="92"/>
      <c r="DA103" s="109"/>
      <c r="DB103" s="92"/>
    </row>
    <row r="104" spans="1:106" ht="12.6" customHeight="1" x14ac:dyDescent="0.25">
      <c r="A104" s="74"/>
      <c r="B104" s="110"/>
      <c r="C104" s="111"/>
      <c r="D104" s="60" t="s">
        <v>72</v>
      </c>
      <c r="E104" s="114"/>
      <c r="F104" s="114"/>
      <c r="G104" s="115"/>
      <c r="H104" s="121" t="str">
        <f>IF(AR113&gt;AS113,BT113,BU113)</f>
        <v>1, -1, 1, 1</v>
      </c>
      <c r="I104" s="119"/>
      <c r="J104" s="120"/>
      <c r="K104" s="121" t="str">
        <f>IF(AR107&gt;AS107,BT107,BU107)</f>
        <v>1 : 3</v>
      </c>
      <c r="L104" s="119"/>
      <c r="M104" s="120"/>
      <c r="N104" s="121" t="str">
        <f>IF(AS104&gt;AR104,BT104,BU104)</f>
        <v>1 : 3</v>
      </c>
      <c r="O104" s="119"/>
      <c r="P104" s="120"/>
      <c r="Q104" s="121" t="str">
        <f>IF(AR102&gt;AS102,BT102,BU102)</f>
        <v>2 : 3</v>
      </c>
      <c r="R104" s="119"/>
      <c r="S104" s="120"/>
      <c r="T104" s="121" t="str">
        <f>IF(AS111&gt;AR111,BT111,BU111)</f>
        <v>-1, 1, 1, 1</v>
      </c>
      <c r="U104" s="119"/>
      <c r="V104" s="119"/>
      <c r="W104" s="116"/>
      <c r="X104" s="117"/>
      <c r="Y104" s="110"/>
      <c r="Z104" s="50"/>
      <c r="AA104" s="105"/>
      <c r="AC104" s="106"/>
      <c r="AD104" s="106"/>
      <c r="AE104" s="80" t="str">
        <f>IF(C109=0," ","4-1")</f>
        <v>4-1</v>
      </c>
      <c r="AF104" s="57" t="str">
        <f>IF(C109=0," ",CONCATENATE(D109,"-",D103))</f>
        <v>JENIMPAZ-ТАРАЗ</v>
      </c>
      <c r="AG104" s="26">
        <v>1</v>
      </c>
      <c r="AH104" s="27">
        <v>2</v>
      </c>
      <c r="AI104" s="26">
        <v>2</v>
      </c>
      <c r="AJ104" s="27">
        <v>1</v>
      </c>
      <c r="AK104" s="26">
        <v>2</v>
      </c>
      <c r="AL104" s="27">
        <v>1</v>
      </c>
      <c r="AM104" s="26">
        <v>2</v>
      </c>
      <c r="AN104" s="27">
        <v>1</v>
      </c>
      <c r="AO104" s="26"/>
      <c r="AP104" s="28"/>
      <c r="AQ104" s="17"/>
      <c r="AR104" s="18">
        <f t="shared" si="285"/>
        <v>3</v>
      </c>
      <c r="AS104" s="18">
        <f t="shared" si="286"/>
        <v>1</v>
      </c>
      <c r="AT104" s="19">
        <f t="shared" si="287"/>
        <v>0</v>
      </c>
      <c r="AU104" s="19">
        <f t="shared" si="288"/>
        <v>1</v>
      </c>
      <c r="AV104" s="19">
        <f t="shared" si="289"/>
        <v>1</v>
      </c>
      <c r="AW104" s="19">
        <f t="shared" si="290"/>
        <v>1</v>
      </c>
      <c r="AX104" s="19">
        <f t="shared" si="291"/>
        <v>0</v>
      </c>
      <c r="AY104" s="20"/>
      <c r="AZ104" s="19">
        <f t="shared" si="292"/>
        <v>1</v>
      </c>
      <c r="BA104" s="19">
        <f t="shared" si="293"/>
        <v>0</v>
      </c>
      <c r="BB104" s="19">
        <f t="shared" si="294"/>
        <v>0</v>
      </c>
      <c r="BC104" s="19">
        <f t="shared" si="295"/>
        <v>0</v>
      </c>
      <c r="BD104" s="19">
        <f t="shared" si="296"/>
        <v>0</v>
      </c>
      <c r="BE104" s="20"/>
      <c r="BF104" s="19">
        <f t="shared" si="297"/>
        <v>-1</v>
      </c>
      <c r="BG104" s="19" t="str">
        <f t="shared" si="298"/>
        <v>, 1</v>
      </c>
      <c r="BH104" s="19" t="str">
        <f t="shared" si="299"/>
        <v>, 1</v>
      </c>
      <c r="BI104" s="19" t="str">
        <f t="shared" si="300"/>
        <v>, 1</v>
      </c>
      <c r="BJ104" s="19" t="str">
        <f t="shared" si="301"/>
        <v/>
      </c>
      <c r="BK104" s="20"/>
      <c r="BL104" s="19">
        <f t="shared" si="302"/>
        <v>1</v>
      </c>
      <c r="BM104" s="19" t="str">
        <f t="shared" si="303"/>
        <v>, -1</v>
      </c>
      <c r="BN104" s="19" t="str">
        <f t="shared" si="304"/>
        <v>, -1</v>
      </c>
      <c r="BO104" s="19" t="str">
        <f t="shared" si="305"/>
        <v>, -1</v>
      </c>
      <c r="BP104" s="19" t="str">
        <f t="shared" si="306"/>
        <v/>
      </c>
      <c r="BQ104" s="20"/>
      <c r="BR104" s="21" t="str">
        <f t="shared" si="307"/>
        <v>-1, 1, 1, 1</v>
      </c>
      <c r="BS104" s="21" t="str">
        <f t="shared" si="308"/>
        <v>1, -1, -1, -1</v>
      </c>
      <c r="BT104" s="21" t="str">
        <f t="shared" si="309"/>
        <v>-1, 1, 1, 1</v>
      </c>
      <c r="BU104" s="2" t="str">
        <f t="shared" si="310"/>
        <v>1 : 3</v>
      </c>
      <c r="BV104" s="129"/>
      <c r="BX104" s="22">
        <v>2</v>
      </c>
      <c r="BY104" s="23" t="s">
        <v>33</v>
      </c>
      <c r="BZ104" s="23" t="s">
        <v>34</v>
      </c>
      <c r="CA104" s="23" t="s">
        <v>35</v>
      </c>
      <c r="CB104" s="23" t="s">
        <v>36</v>
      </c>
      <c r="CC104" s="23" t="s">
        <v>20</v>
      </c>
      <c r="CD104" s="23" t="s">
        <v>21</v>
      </c>
      <c r="CE104" s="23" t="s">
        <v>22</v>
      </c>
      <c r="CF104" s="23" t="s">
        <v>23</v>
      </c>
      <c r="CG104" s="23" t="s">
        <v>24</v>
      </c>
      <c r="CH104" s="23" t="s">
        <v>25</v>
      </c>
      <c r="CJ104" s="22">
        <v>3</v>
      </c>
      <c r="CK104" s="31">
        <f>IF(AS107&gt;AR107,CR106+0.1,CR106-0.1)</f>
        <v>9.1</v>
      </c>
      <c r="CL104" s="31">
        <f>IF(AR110&gt;AS110,CR106+0.1,CR106-0.1)</f>
        <v>8.9</v>
      </c>
      <c r="CM104" s="37"/>
      <c r="CN104" s="31">
        <f>IF(AR114&gt;AS114,CR106+0.1,CR106-0.1)</f>
        <v>9.1</v>
      </c>
      <c r="CO104" s="31">
        <f>IF(AS106&gt;AR106,CR106+0.1,CR106-0.1)</f>
        <v>9.1</v>
      </c>
      <c r="CP104" s="31">
        <f>IF(AR103&gt;AS103,CR106+0.1,CR106-0.1)</f>
        <v>9.1</v>
      </c>
      <c r="CQ104" s="24"/>
      <c r="CR104" s="91">
        <f>W105</f>
        <v>7</v>
      </c>
      <c r="CS104" s="91">
        <f>IF(AND(CR104=CR102,CR104=CR106),BY105,(IF(AND(CR104=CR102,CR104=CR108),BZ105,(IF(AND(CR104=CR102,CR104=CR110),CA105,(IF(AND(CR104=CR102,CR104=CR112),CB105,(IF(AND(CR104=CR106,CR104=CR108),CC105,(IF(AND(CR104=CR106,CR104=CR110),CD105,(IF(AND(CR104=CR106,CR104=CR112),CE105,(IF(AND(CR104=CR108,CR104=CR110),CF105,(IF(AND(CR104=CR108,CR104=CR112),CG105,(IF(AND(CR104=CR110,CR104=CR112),CH105,999)))))))))))))))))))</f>
        <v>999</v>
      </c>
      <c r="CT104" s="91">
        <f t="shared" ref="CT104" si="312">IF(CY104=1,CR104+CS104,CS104)</f>
        <v>999</v>
      </c>
      <c r="CV104" s="91">
        <f>CR104</f>
        <v>7</v>
      </c>
      <c r="CW104" s="108">
        <f>IF(CV104=CV102,CK103,(IF(CV104=CV106,CM103,(IF(CV104=CV108,CN103,(IF(CV104=CV110,CO103,(IF(CV104=CV112,CP103,999)))))))))</f>
        <v>6.9</v>
      </c>
      <c r="CY104" s="91">
        <f t="shared" ref="CY104" si="313">IF(CS104&lt;&gt;999,1,0)</f>
        <v>0</v>
      </c>
      <c r="DA104" s="108">
        <f>IF(CY104=1,CT104,CW104)</f>
        <v>6.9</v>
      </c>
      <c r="DB104" s="91">
        <f t="shared" ref="DB104" si="314">IF(DA104&lt;&gt;999,DA104,CV104)</f>
        <v>6.9</v>
      </c>
    </row>
    <row r="105" spans="1:106" ht="12.6" customHeight="1" x14ac:dyDescent="0.25">
      <c r="A105" s="74"/>
      <c r="B105" s="93">
        <v>2</v>
      </c>
      <c r="C105" s="95">
        <f>[1]Лист3!$A$52</f>
        <v>40</v>
      </c>
      <c r="D105" s="55" t="s">
        <v>73</v>
      </c>
      <c r="E105" s="38"/>
      <c r="F105" s="39">
        <f>IF(AS113&gt;AR113,2,$AG$2)</f>
        <v>1</v>
      </c>
      <c r="G105" s="40"/>
      <c r="H105" s="97"/>
      <c r="I105" s="98"/>
      <c r="J105" s="112"/>
      <c r="K105" s="41"/>
      <c r="L105" s="39">
        <f>IF(AS110&gt;AR110,2,$AG$2)</f>
        <v>2</v>
      </c>
      <c r="M105" s="40"/>
      <c r="N105" s="41"/>
      <c r="O105" s="39">
        <f>IF(AR101&gt;AS101,2,$AG$2)</f>
        <v>1</v>
      </c>
      <c r="P105" s="40"/>
      <c r="Q105" s="41"/>
      <c r="R105" s="39">
        <f>IF(AR108&gt;AS108,2,$AG$2)</f>
        <v>1</v>
      </c>
      <c r="S105" s="40"/>
      <c r="T105" s="41"/>
      <c r="U105" s="39">
        <f>IF(AS105&gt;AR105,2,$AG$2)</f>
        <v>2</v>
      </c>
      <c r="V105" s="38"/>
      <c r="W105" s="101">
        <f>SUM(F105,I105,L105,O105,R105,U105)</f>
        <v>7</v>
      </c>
      <c r="X105" s="103">
        <f t="shared" ref="X105" si="315">IF(($AG$2=1),IF(CY104=1,CS104*10,0),0)</f>
        <v>0</v>
      </c>
      <c r="Y105" s="93" t="s">
        <v>30</v>
      </c>
      <c r="Z105" s="50"/>
      <c r="AA105" s="105">
        <f>IF(C105="","",VLOOKUP(C105,'[2]Список участников'!A:L,8,FALSE))</f>
        <v>0</v>
      </c>
      <c r="AC105" s="106">
        <f>IF(C105&gt;0,1,0)</f>
        <v>1</v>
      </c>
      <c r="AD105" s="106"/>
      <c r="AE105" s="80" t="str">
        <f>IF(C113=0," ","6-2")</f>
        <v>6-2</v>
      </c>
      <c r="AF105" s="57" t="str">
        <f>IF(C113=0," ",CONCATENATE(D113,"-",D105))</f>
        <v>ОСДЮСШОР-2-TTC ASTANA-2</v>
      </c>
      <c r="AG105" s="26">
        <v>1</v>
      </c>
      <c r="AH105" s="27">
        <v>2</v>
      </c>
      <c r="AI105" s="26">
        <v>2</v>
      </c>
      <c r="AJ105" s="27">
        <v>1</v>
      </c>
      <c r="AK105" s="26">
        <v>1</v>
      </c>
      <c r="AL105" s="27">
        <v>2</v>
      </c>
      <c r="AM105" s="26">
        <v>1</v>
      </c>
      <c r="AN105" s="27">
        <v>2</v>
      </c>
      <c r="AO105" s="26"/>
      <c r="AP105" s="28"/>
      <c r="AQ105" s="17"/>
      <c r="AR105" s="18">
        <f t="shared" si="285"/>
        <v>1</v>
      </c>
      <c r="AS105" s="18">
        <f t="shared" si="286"/>
        <v>3</v>
      </c>
      <c r="AT105" s="19">
        <f t="shared" si="287"/>
        <v>0</v>
      </c>
      <c r="AU105" s="19">
        <f t="shared" si="288"/>
        <v>1</v>
      </c>
      <c r="AV105" s="19">
        <f t="shared" si="289"/>
        <v>0</v>
      </c>
      <c r="AW105" s="19">
        <f t="shared" si="290"/>
        <v>0</v>
      </c>
      <c r="AX105" s="19">
        <f t="shared" si="291"/>
        <v>0</v>
      </c>
      <c r="AY105" s="20"/>
      <c r="AZ105" s="19">
        <f t="shared" si="292"/>
        <v>1</v>
      </c>
      <c r="BA105" s="19">
        <f t="shared" si="293"/>
        <v>0</v>
      </c>
      <c r="BB105" s="19">
        <f t="shared" si="294"/>
        <v>1</v>
      </c>
      <c r="BC105" s="19">
        <f t="shared" si="295"/>
        <v>1</v>
      </c>
      <c r="BD105" s="19">
        <f t="shared" si="296"/>
        <v>0</v>
      </c>
      <c r="BE105" s="20"/>
      <c r="BF105" s="19">
        <f t="shared" si="297"/>
        <v>-1</v>
      </c>
      <c r="BG105" s="19" t="str">
        <f t="shared" si="298"/>
        <v>, 1</v>
      </c>
      <c r="BH105" s="19" t="str">
        <f t="shared" si="299"/>
        <v>, -1</v>
      </c>
      <c r="BI105" s="19" t="str">
        <f t="shared" si="300"/>
        <v>, -1</v>
      </c>
      <c r="BJ105" s="19" t="str">
        <f t="shared" si="301"/>
        <v/>
      </c>
      <c r="BK105" s="20"/>
      <c r="BL105" s="19">
        <f t="shared" si="302"/>
        <v>1</v>
      </c>
      <c r="BM105" s="19" t="str">
        <f t="shared" si="303"/>
        <v>, -1</v>
      </c>
      <c r="BN105" s="19" t="str">
        <f t="shared" si="304"/>
        <v>, 1</v>
      </c>
      <c r="BO105" s="19" t="str">
        <f t="shared" si="305"/>
        <v>, 1</v>
      </c>
      <c r="BP105" s="19" t="str">
        <f t="shared" si="306"/>
        <v/>
      </c>
      <c r="BQ105" s="20"/>
      <c r="BR105" s="21" t="str">
        <f t="shared" si="307"/>
        <v>-1, 1, -1, -1</v>
      </c>
      <c r="BS105" s="21" t="str">
        <f t="shared" si="308"/>
        <v>1, -1, 1, 1</v>
      </c>
      <c r="BT105" s="21" t="str">
        <f t="shared" si="309"/>
        <v>1, -1, 1, 1</v>
      </c>
      <c r="BU105" s="2" t="str">
        <f t="shared" si="310"/>
        <v>1 : 3</v>
      </c>
      <c r="BV105" s="129"/>
      <c r="BX105" s="22"/>
      <c r="BY105" s="29">
        <f>((AS113+AS110)/(AR113+AR110))/10</f>
        <v>0.1</v>
      </c>
      <c r="BZ105" s="29">
        <f>((AS113+AR101)/(AR113+AS101))/10</f>
        <v>3.3333333333333333E-2</v>
      </c>
      <c r="CA105" s="29">
        <f>((AS113+AR108)/(AR113+AS108))/10</f>
        <v>1.6666666666666666E-2</v>
      </c>
      <c r="CB105" s="29">
        <f>((AS113+AS105)/(AR113+AR105))/10</f>
        <v>0.1</v>
      </c>
      <c r="CC105" s="29">
        <f>((AS110+AR101)/(AR110+AS101))/10</f>
        <v>0.1</v>
      </c>
      <c r="CD105" s="29">
        <f>((AS110+AR108)/(AR110+AS108))/10</f>
        <v>7.4999999999999997E-2</v>
      </c>
      <c r="CE105" s="29">
        <f>((AS110+AS105)/(AR110+AR105))/10</f>
        <v>0.3</v>
      </c>
      <c r="CF105" s="29">
        <f>((AR101+AR108)/(AS101+AS108))/10</f>
        <v>1.6666666666666666E-2</v>
      </c>
      <c r="CG105" s="29">
        <f>((AR101+AS105)/(AS101+AR105))/10</f>
        <v>0.1</v>
      </c>
      <c r="CH105" s="29">
        <f>((AR108+AS108)/(AS105+AR105))/10</f>
        <v>7.4999999999999997E-2</v>
      </c>
      <c r="CJ105" s="22">
        <v>4</v>
      </c>
      <c r="CK105" s="31">
        <f>IF(AR104&gt;AS104,CR108+0.1,CR108-0.1)</f>
        <v>9.1</v>
      </c>
      <c r="CL105" s="31">
        <f>IF(AS101&gt;AR101,CR108+0.1,CR108-0.1)</f>
        <v>9.1</v>
      </c>
      <c r="CM105" s="31">
        <f>IF(AS130&gt;AT130,CR108+0.1,CR108-0.1)</f>
        <v>9.1</v>
      </c>
      <c r="CN105" s="30"/>
      <c r="CO105" s="31">
        <f>IF(AS112&gt;AR112,CR108+0.1,CR108-0.1)</f>
        <v>9.1</v>
      </c>
      <c r="CP105" s="31">
        <f>IF(AR109&gt;AS109,CR108+0.1,CR108-0.1)</f>
        <v>9.1</v>
      </c>
      <c r="CQ105" s="32"/>
      <c r="CR105" s="92"/>
      <c r="CS105" s="92"/>
      <c r="CT105" s="92"/>
      <c r="CV105" s="92"/>
      <c r="CW105" s="109"/>
      <c r="CY105" s="92"/>
      <c r="DA105" s="109"/>
      <c r="DB105" s="92"/>
    </row>
    <row r="106" spans="1:106" ht="12.6" customHeight="1" x14ac:dyDescent="0.25">
      <c r="A106" s="74"/>
      <c r="B106" s="110"/>
      <c r="C106" s="111"/>
      <c r="D106" s="60" t="s">
        <v>57</v>
      </c>
      <c r="E106" s="118" t="str">
        <f>IF(AS113&gt;AR113,BT113,BU113)</f>
        <v>1 : 3</v>
      </c>
      <c r="F106" s="119"/>
      <c r="G106" s="120"/>
      <c r="H106" s="113"/>
      <c r="I106" s="114"/>
      <c r="J106" s="115"/>
      <c r="K106" s="121" t="str">
        <f>IF(AS110&gt;AR110,BT110,BU110)</f>
        <v>1, 1, -1, 1</v>
      </c>
      <c r="L106" s="119"/>
      <c r="M106" s="120"/>
      <c r="N106" s="121" t="str">
        <f>IF(AR101&gt;AS101,BT101,BU101)</f>
        <v>1 : 3</v>
      </c>
      <c r="O106" s="119"/>
      <c r="P106" s="120"/>
      <c r="Q106" s="121" t="str">
        <f>IF(AR108&gt;AS108,BT108,BU108)</f>
        <v>0 : 3</v>
      </c>
      <c r="R106" s="119"/>
      <c r="S106" s="120"/>
      <c r="T106" s="121" t="str">
        <f>IF(AS105&gt;AR105,BT105,BU105)</f>
        <v>1, -1, 1, 1</v>
      </c>
      <c r="U106" s="119"/>
      <c r="V106" s="119"/>
      <c r="W106" s="116"/>
      <c r="X106" s="117"/>
      <c r="Y106" s="110"/>
      <c r="Z106" s="50"/>
      <c r="AA106" s="105"/>
      <c r="AC106" s="106"/>
      <c r="AD106" s="106"/>
      <c r="AE106" s="80" t="str">
        <f>IF(C111=0," ","5-3")</f>
        <v>5-3</v>
      </c>
      <c r="AF106" s="57" t="str">
        <f>IF(C111=0," ",CONCATENATE(D111,"-",D107))</f>
        <v>MARTEN-AQTOBE</v>
      </c>
      <c r="AG106" s="26">
        <v>1</v>
      </c>
      <c r="AH106" s="27">
        <v>2</v>
      </c>
      <c r="AI106" s="26">
        <v>2</v>
      </c>
      <c r="AJ106" s="27">
        <v>1</v>
      </c>
      <c r="AK106" s="26">
        <v>1</v>
      </c>
      <c r="AL106" s="27">
        <v>2</v>
      </c>
      <c r="AM106" s="26">
        <v>1</v>
      </c>
      <c r="AN106" s="27">
        <v>2</v>
      </c>
      <c r="AO106" s="26"/>
      <c r="AP106" s="28"/>
      <c r="AQ106" s="17"/>
      <c r="AR106" s="18">
        <f t="shared" si="285"/>
        <v>1</v>
      </c>
      <c r="AS106" s="18">
        <f t="shared" si="286"/>
        <v>3</v>
      </c>
      <c r="AT106" s="19">
        <f t="shared" si="287"/>
        <v>0</v>
      </c>
      <c r="AU106" s="19">
        <f t="shared" si="288"/>
        <v>1</v>
      </c>
      <c r="AV106" s="19">
        <f t="shared" si="289"/>
        <v>0</v>
      </c>
      <c r="AW106" s="19">
        <f t="shared" si="290"/>
        <v>0</v>
      </c>
      <c r="AX106" s="19">
        <f t="shared" si="291"/>
        <v>0</v>
      </c>
      <c r="AY106" s="20"/>
      <c r="AZ106" s="19">
        <f t="shared" si="292"/>
        <v>1</v>
      </c>
      <c r="BA106" s="19">
        <f t="shared" si="293"/>
        <v>0</v>
      </c>
      <c r="BB106" s="19">
        <f t="shared" si="294"/>
        <v>1</v>
      </c>
      <c r="BC106" s="19">
        <f t="shared" si="295"/>
        <v>1</v>
      </c>
      <c r="BD106" s="19">
        <f t="shared" si="296"/>
        <v>0</v>
      </c>
      <c r="BE106" s="20"/>
      <c r="BF106" s="19">
        <f t="shared" si="297"/>
        <v>-1</v>
      </c>
      <c r="BG106" s="19" t="str">
        <f t="shared" si="298"/>
        <v>, 1</v>
      </c>
      <c r="BH106" s="19" t="str">
        <f t="shared" si="299"/>
        <v>, -1</v>
      </c>
      <c r="BI106" s="19" t="str">
        <f t="shared" si="300"/>
        <v>, -1</v>
      </c>
      <c r="BJ106" s="19" t="str">
        <f t="shared" si="301"/>
        <v/>
      </c>
      <c r="BK106" s="20"/>
      <c r="BL106" s="19">
        <f t="shared" si="302"/>
        <v>1</v>
      </c>
      <c r="BM106" s="19" t="str">
        <f t="shared" si="303"/>
        <v>, -1</v>
      </c>
      <c r="BN106" s="19" t="str">
        <f t="shared" si="304"/>
        <v>, 1</v>
      </c>
      <c r="BO106" s="19" t="str">
        <f t="shared" si="305"/>
        <v>, 1</v>
      </c>
      <c r="BP106" s="19" t="str">
        <f t="shared" si="306"/>
        <v/>
      </c>
      <c r="BQ106" s="20"/>
      <c r="BR106" s="21" t="str">
        <f t="shared" si="307"/>
        <v>-1, 1, -1, -1</v>
      </c>
      <c r="BS106" s="21" t="str">
        <f t="shared" si="308"/>
        <v>1, -1, 1, 1</v>
      </c>
      <c r="BT106" s="21" t="str">
        <f t="shared" si="309"/>
        <v>1, -1, 1, 1</v>
      </c>
      <c r="BU106" s="2" t="str">
        <f t="shared" si="310"/>
        <v>1 : 3</v>
      </c>
      <c r="BV106" s="129"/>
      <c r="BX106" s="22">
        <v>3</v>
      </c>
      <c r="BY106" s="23" t="s">
        <v>37</v>
      </c>
      <c r="BZ106" s="23" t="s">
        <v>34</v>
      </c>
      <c r="CA106" s="23" t="s">
        <v>35</v>
      </c>
      <c r="CB106" s="23" t="s">
        <v>36</v>
      </c>
      <c r="CC106" s="23" t="s">
        <v>17</v>
      </c>
      <c r="CD106" s="23" t="s">
        <v>18</v>
      </c>
      <c r="CE106" s="23" t="s">
        <v>19</v>
      </c>
      <c r="CF106" s="23" t="s">
        <v>23</v>
      </c>
      <c r="CG106" s="23" t="s">
        <v>24</v>
      </c>
      <c r="CH106" s="23" t="s">
        <v>25</v>
      </c>
      <c r="CJ106" s="22">
        <v>5</v>
      </c>
      <c r="CK106" s="31">
        <f>IF(AS102&gt;AR102,CR110+0.1,CR110-0.1)</f>
        <v>8.1</v>
      </c>
      <c r="CL106" s="31">
        <f>IF(AS108&gt;AR108,CR110+0.1,CR110-0.1)</f>
        <v>8.1</v>
      </c>
      <c r="CM106" s="31">
        <f>IF(AR106&gt;AS106,CR110+0.1,CR110-0.1)</f>
        <v>7.9</v>
      </c>
      <c r="CN106" s="31">
        <f>IF(AR112&gt;AS112,CR110+0.1,CR110-0.1)</f>
        <v>7.9</v>
      </c>
      <c r="CO106" s="37"/>
      <c r="CP106" s="31">
        <f>IF(AR115&gt;AS115,CR110+0.1,CR110-0.1)</f>
        <v>8.1</v>
      </c>
      <c r="CQ106" s="24"/>
      <c r="CR106" s="91">
        <f>W107</f>
        <v>9</v>
      </c>
      <c r="CS106" s="91">
        <f>IF(AND(CR106=CR102,CR106=CR104),BY107,(IF(AND(CR106=CR102,CR106=CR108),BZ107,(IF(AND(CR106=CR102,CR106=CR110),CA107,(IF(AND(CR106=CR102,CR106=CR112),CB107,(IF(AND(CR106=CR104,CR106=CR108),CC107,(IF(AND(CR106=CR104,CR106=CR110),CD107,(IF(AND(CR106=CR104,CR106=CR112),CE107,(IF(AND(CR106=CR108,CR106=CR110),CF107,(IF(AND(CR106=CR108,CR106=CR112),CG107,(IF(AND(CR106=CR110,CR106=CR112),CH107,999)))))))))))))))))))</f>
        <v>999</v>
      </c>
      <c r="CT106" s="91">
        <f t="shared" ref="CT106" si="316">IF(CY106=1,CR106+CS106,CS106)</f>
        <v>999</v>
      </c>
      <c r="CV106" s="91">
        <f>CR106</f>
        <v>9</v>
      </c>
      <c r="CW106" s="108">
        <f>IF(CV106=CV102,CK104,(IF(CV106=CV104,CL104,(IF(CV106=CV108,CN104,(IF(CV106=CV110,CO104,(IF(CV106=CV112,CP104,999)))))))))</f>
        <v>9.1</v>
      </c>
      <c r="CY106" s="91">
        <f t="shared" ref="CY106" si="317">IF(CS106&lt;&gt;999,1,0)</f>
        <v>0</v>
      </c>
      <c r="DA106" s="108">
        <f>IF(CY106=1,CT106,CW106)</f>
        <v>9.1</v>
      </c>
      <c r="DB106" s="91">
        <f t="shared" ref="DB106" si="318">IF(DA106&lt;&gt;999,DA106,CV106)</f>
        <v>9.1</v>
      </c>
    </row>
    <row r="107" spans="1:106" ht="12.6" customHeight="1" x14ac:dyDescent="0.25">
      <c r="A107" s="74"/>
      <c r="B107" s="93">
        <v>3</v>
      </c>
      <c r="C107" s="95">
        <f>[1]Лист3!$A$53</f>
        <v>56</v>
      </c>
      <c r="D107" s="56" t="s">
        <v>68</v>
      </c>
      <c r="E107" s="38"/>
      <c r="F107" s="39">
        <f>IF(AS107&gt;AR107,2,$AG$2)</f>
        <v>2</v>
      </c>
      <c r="G107" s="40"/>
      <c r="H107" s="41"/>
      <c r="I107" s="39">
        <f>IF(AR110&gt;AS110,2,$AG$2)</f>
        <v>1</v>
      </c>
      <c r="J107" s="40"/>
      <c r="K107" s="97"/>
      <c r="L107" s="98"/>
      <c r="M107" s="112"/>
      <c r="N107" s="41"/>
      <c r="O107" s="39">
        <f>IF(AR114&gt;AS114,2,$AG$2)</f>
        <v>2</v>
      </c>
      <c r="P107" s="40"/>
      <c r="Q107" s="41"/>
      <c r="R107" s="39">
        <f>IF(AS106&gt;AR106,2,$AG$2)</f>
        <v>2</v>
      </c>
      <c r="S107" s="40"/>
      <c r="T107" s="41"/>
      <c r="U107" s="39">
        <f>IF(AR103&gt;AS103,2,$AG$2)</f>
        <v>2</v>
      </c>
      <c r="V107" s="38"/>
      <c r="W107" s="101">
        <f>SUM(F107,I107,L107,O107,R107,U107)</f>
        <v>9</v>
      </c>
      <c r="X107" s="103">
        <f t="shared" ref="X107" si="319">IF(($AG$2=1),IF(CY106=1,CS106*10,0),0)</f>
        <v>0</v>
      </c>
      <c r="Y107" s="93" t="s">
        <v>26</v>
      </c>
      <c r="Z107" s="50"/>
      <c r="AA107" s="105">
        <f>IF(C107="","",VLOOKUP(C107,'[2]Список участников'!A:L,8,FALSE))</f>
        <v>0</v>
      </c>
      <c r="AC107" s="106">
        <f>IF(C107&gt;0,1,0)</f>
        <v>1</v>
      </c>
      <c r="AD107" s="106"/>
      <c r="AE107" s="80" t="s">
        <v>33</v>
      </c>
      <c r="AF107" s="57" t="str">
        <f>IF(C107=0," ",CONCATENATE(D103,"-",D107))</f>
        <v>ТАРАЗ-AQTOBE</v>
      </c>
      <c r="AG107" s="26">
        <v>2</v>
      </c>
      <c r="AH107" s="27">
        <v>1</v>
      </c>
      <c r="AI107" s="26">
        <v>1</v>
      </c>
      <c r="AJ107" s="27">
        <v>2</v>
      </c>
      <c r="AK107" s="26">
        <v>1</v>
      </c>
      <c r="AL107" s="27">
        <v>2</v>
      </c>
      <c r="AM107" s="26">
        <v>1</v>
      </c>
      <c r="AN107" s="27">
        <v>2</v>
      </c>
      <c r="AO107" s="26"/>
      <c r="AP107" s="28"/>
      <c r="AQ107" s="17"/>
      <c r="AR107" s="18">
        <f t="shared" si="285"/>
        <v>1</v>
      </c>
      <c r="AS107" s="18">
        <f t="shared" si="286"/>
        <v>3</v>
      </c>
      <c r="AT107" s="19">
        <f t="shared" si="287"/>
        <v>1</v>
      </c>
      <c r="AU107" s="19">
        <f t="shared" si="288"/>
        <v>0</v>
      </c>
      <c r="AV107" s="19">
        <f t="shared" si="289"/>
        <v>0</v>
      </c>
      <c r="AW107" s="19">
        <f t="shared" si="290"/>
        <v>0</v>
      </c>
      <c r="AX107" s="19">
        <f t="shared" si="291"/>
        <v>0</v>
      </c>
      <c r="AY107" s="20"/>
      <c r="AZ107" s="19">
        <f t="shared" si="292"/>
        <v>0</v>
      </c>
      <c r="BA107" s="19">
        <f t="shared" si="293"/>
        <v>1</v>
      </c>
      <c r="BB107" s="19">
        <f t="shared" si="294"/>
        <v>1</v>
      </c>
      <c r="BC107" s="19">
        <f t="shared" si="295"/>
        <v>1</v>
      </c>
      <c r="BD107" s="19">
        <f t="shared" si="296"/>
        <v>0</v>
      </c>
      <c r="BE107" s="20"/>
      <c r="BF107" s="19">
        <f t="shared" si="297"/>
        <v>1</v>
      </c>
      <c r="BG107" s="19" t="str">
        <f t="shared" si="298"/>
        <v>, -1</v>
      </c>
      <c r="BH107" s="19" t="str">
        <f t="shared" si="299"/>
        <v>, -1</v>
      </c>
      <c r="BI107" s="19" t="str">
        <f t="shared" si="300"/>
        <v>, -1</v>
      </c>
      <c r="BJ107" s="19" t="str">
        <f t="shared" si="301"/>
        <v/>
      </c>
      <c r="BK107" s="20"/>
      <c r="BL107" s="19">
        <f t="shared" si="302"/>
        <v>-1</v>
      </c>
      <c r="BM107" s="19" t="str">
        <f t="shared" si="303"/>
        <v>, 1</v>
      </c>
      <c r="BN107" s="19" t="str">
        <f t="shared" si="304"/>
        <v>, 1</v>
      </c>
      <c r="BO107" s="19" t="str">
        <f t="shared" si="305"/>
        <v>, 1</v>
      </c>
      <c r="BP107" s="19" t="str">
        <f t="shared" si="306"/>
        <v/>
      </c>
      <c r="BQ107" s="20"/>
      <c r="BR107" s="21" t="str">
        <f t="shared" si="307"/>
        <v>1, -1, -1, -1</v>
      </c>
      <c r="BS107" s="21" t="str">
        <f t="shared" si="308"/>
        <v>-1, 1, 1, 1</v>
      </c>
      <c r="BT107" s="21" t="str">
        <f t="shared" si="309"/>
        <v>-1, 1, 1, 1</v>
      </c>
      <c r="BU107" s="2" t="str">
        <f t="shared" si="310"/>
        <v>1 : 3</v>
      </c>
      <c r="BV107" s="129"/>
      <c r="BX107" s="22"/>
      <c r="BY107" s="29">
        <f>((AS107+AR110)/(AR107+AS110))/10</f>
        <v>0.1</v>
      </c>
      <c r="BZ107" s="29">
        <f>((AS107+AR114)/(AR107+AS114))/10</f>
        <v>0.3</v>
      </c>
      <c r="CA107" s="29">
        <f>((AS107+AS106)/(AR107+AR106))/10</f>
        <v>0.3</v>
      </c>
      <c r="CB107" s="29">
        <f>((AS107+AR103)/(AR107+AS103))/10</f>
        <v>0.6</v>
      </c>
      <c r="CC107" s="29">
        <f>((AR110+AR114)/(AS110+AS114))/10</f>
        <v>0.1</v>
      </c>
      <c r="CD107" s="29">
        <f>((AR110+AS106)/(AS110+AR106))/10</f>
        <v>0.1</v>
      </c>
      <c r="CE107" s="29">
        <f>((AR110+AR103)/(AS110+AS103))/10</f>
        <v>0.13333333333333333</v>
      </c>
      <c r="CF107" s="29">
        <f>((AR114+AS106)/(AS114+AR106))/10</f>
        <v>0.3</v>
      </c>
      <c r="CG107" s="29">
        <f>((AR114+AR103)/(AS114+AS103))/10</f>
        <v>0.6</v>
      </c>
      <c r="CH107" s="29">
        <f>((AS106+AR103)/(AR106+AS103))/10</f>
        <v>0.6</v>
      </c>
      <c r="CJ107" s="22">
        <v>6</v>
      </c>
      <c r="CK107" s="31">
        <f>IF(AR111&gt;AS111,CR112+0.1,CR112-0.1)</f>
        <v>4.9000000000000004</v>
      </c>
      <c r="CL107" s="31">
        <f>IF(AR105&gt;AS105,CR112+0.1,CR112-0.1)</f>
        <v>4.9000000000000004</v>
      </c>
      <c r="CM107" s="31">
        <f>IF(AS103&gt;AR103,CR112+0.1,CR112-0.1)</f>
        <v>4.9000000000000004</v>
      </c>
      <c r="CN107" s="31">
        <f>IF(AS109&gt;AR109,CR112+0.1,CR112-0.1)</f>
        <v>4.9000000000000004</v>
      </c>
      <c r="CO107" s="31">
        <f>IF(AS115&gt;AR115,CR112+0.1,CR112-0.1)</f>
        <v>4.9000000000000004</v>
      </c>
      <c r="CP107" s="30"/>
      <c r="CQ107" s="32"/>
      <c r="CR107" s="92"/>
      <c r="CS107" s="92"/>
      <c r="CT107" s="92"/>
      <c r="CV107" s="92"/>
      <c r="CW107" s="109"/>
      <c r="CY107" s="92"/>
      <c r="DA107" s="109"/>
      <c r="DB107" s="92"/>
    </row>
    <row r="108" spans="1:106" ht="12.6" customHeight="1" x14ac:dyDescent="0.25">
      <c r="A108" s="74"/>
      <c r="B108" s="110"/>
      <c r="C108" s="111"/>
      <c r="D108" s="59" t="s">
        <v>71</v>
      </c>
      <c r="E108" s="118" t="str">
        <f>IF(AS107&gt;AR107,BT107,BU107)</f>
        <v>-1, 1, 1, 1</v>
      </c>
      <c r="F108" s="119"/>
      <c r="G108" s="120"/>
      <c r="H108" s="121" t="str">
        <f>IF(AR110&gt;AS110,BT110,BU110)</f>
        <v>1 : 3</v>
      </c>
      <c r="I108" s="119"/>
      <c r="J108" s="120"/>
      <c r="K108" s="113"/>
      <c r="L108" s="114"/>
      <c r="M108" s="115"/>
      <c r="N108" s="121" t="str">
        <f>IF(AR114&gt;AS114,BT114,BU114)</f>
        <v>-1, 1, 1, 1</v>
      </c>
      <c r="O108" s="119"/>
      <c r="P108" s="120"/>
      <c r="Q108" s="121" t="str">
        <f>IF(AS106&gt;AR106,BT106,BU106)</f>
        <v>1, -1, 1, 1</v>
      </c>
      <c r="R108" s="119"/>
      <c r="S108" s="120"/>
      <c r="T108" s="121" t="str">
        <f>IF(AR103&gt;AS103,BT103,BU103)</f>
        <v>1, 1, 1</v>
      </c>
      <c r="U108" s="119"/>
      <c r="V108" s="119"/>
      <c r="W108" s="116"/>
      <c r="X108" s="117"/>
      <c r="Y108" s="110"/>
      <c r="Z108" s="50"/>
      <c r="AA108" s="105"/>
      <c r="AC108" s="106"/>
      <c r="AD108" s="106"/>
      <c r="AE108" s="80" t="str">
        <f>IF(C111=0," ","2-5")</f>
        <v>2-5</v>
      </c>
      <c r="AF108" s="57" t="str">
        <f>IF(C111=0," ",CONCATENATE(D105,"-",D111))</f>
        <v>TTC ASTANA-2-MARTEN</v>
      </c>
      <c r="AG108" s="26">
        <v>1</v>
      </c>
      <c r="AH108" s="27">
        <v>2</v>
      </c>
      <c r="AI108" s="26">
        <v>1</v>
      </c>
      <c r="AJ108" s="27">
        <v>2</v>
      </c>
      <c r="AK108" s="26">
        <v>1</v>
      </c>
      <c r="AL108" s="27">
        <v>2</v>
      </c>
      <c r="AM108" s="26"/>
      <c r="AN108" s="27"/>
      <c r="AO108" s="26"/>
      <c r="AP108" s="28"/>
      <c r="AQ108" s="17"/>
      <c r="AR108" s="18">
        <f t="shared" si="285"/>
        <v>0</v>
      </c>
      <c r="AS108" s="18">
        <f t="shared" si="286"/>
        <v>3</v>
      </c>
      <c r="AT108" s="19">
        <f t="shared" si="287"/>
        <v>0</v>
      </c>
      <c r="AU108" s="19">
        <f t="shared" si="288"/>
        <v>0</v>
      </c>
      <c r="AV108" s="19">
        <f t="shared" si="289"/>
        <v>0</v>
      </c>
      <c r="AW108" s="19">
        <f t="shared" si="290"/>
        <v>0</v>
      </c>
      <c r="AX108" s="19">
        <f t="shared" si="291"/>
        <v>0</v>
      </c>
      <c r="AY108" s="20"/>
      <c r="AZ108" s="19">
        <f t="shared" si="292"/>
        <v>1</v>
      </c>
      <c r="BA108" s="19">
        <f t="shared" si="293"/>
        <v>1</v>
      </c>
      <c r="BB108" s="19">
        <f t="shared" si="294"/>
        <v>1</v>
      </c>
      <c r="BC108" s="19">
        <f t="shared" si="295"/>
        <v>0</v>
      </c>
      <c r="BD108" s="19">
        <f t="shared" si="296"/>
        <v>0</v>
      </c>
      <c r="BE108" s="20"/>
      <c r="BF108" s="19">
        <f t="shared" si="297"/>
        <v>-1</v>
      </c>
      <c r="BG108" s="19" t="str">
        <f t="shared" si="298"/>
        <v>, -1</v>
      </c>
      <c r="BH108" s="19" t="str">
        <f t="shared" si="299"/>
        <v>, -1</v>
      </c>
      <c r="BI108" s="19" t="str">
        <f t="shared" si="300"/>
        <v/>
      </c>
      <c r="BJ108" s="19" t="str">
        <f t="shared" si="301"/>
        <v/>
      </c>
      <c r="BK108" s="20"/>
      <c r="BL108" s="19">
        <f t="shared" si="302"/>
        <v>1</v>
      </c>
      <c r="BM108" s="19" t="str">
        <f t="shared" si="303"/>
        <v>, 1</v>
      </c>
      <c r="BN108" s="19" t="str">
        <f t="shared" si="304"/>
        <v>, 1</v>
      </c>
      <c r="BO108" s="19" t="str">
        <f t="shared" si="305"/>
        <v/>
      </c>
      <c r="BP108" s="19" t="str">
        <f t="shared" si="306"/>
        <v/>
      </c>
      <c r="BQ108" s="20"/>
      <c r="BR108" s="21" t="str">
        <f t="shared" si="307"/>
        <v>-1, -1, -1</v>
      </c>
      <c r="BS108" s="21" t="str">
        <f t="shared" si="308"/>
        <v>1, 1, 1</v>
      </c>
      <c r="BT108" s="21" t="str">
        <f t="shared" si="309"/>
        <v>1, 1, 1</v>
      </c>
      <c r="BU108" s="2" t="str">
        <f t="shared" si="310"/>
        <v>0 : 3</v>
      </c>
      <c r="BV108" s="129"/>
      <c r="BX108" s="22">
        <v>4</v>
      </c>
      <c r="BY108" s="23" t="s">
        <v>37</v>
      </c>
      <c r="BZ108" s="23" t="s">
        <v>33</v>
      </c>
      <c r="CA108" s="23" t="s">
        <v>35</v>
      </c>
      <c r="CB108" s="23" t="s">
        <v>36</v>
      </c>
      <c r="CC108" s="23" t="s">
        <v>16</v>
      </c>
      <c r="CD108" s="23" t="s">
        <v>18</v>
      </c>
      <c r="CE108" s="23" t="s">
        <v>19</v>
      </c>
      <c r="CF108" s="23" t="s">
        <v>21</v>
      </c>
      <c r="CG108" s="23" t="s">
        <v>22</v>
      </c>
      <c r="CH108" s="23" t="s">
        <v>25</v>
      </c>
      <c r="CJ108" s="32"/>
      <c r="CK108" s="24"/>
      <c r="CL108" s="24"/>
      <c r="CM108" s="24"/>
      <c r="CN108" s="24"/>
      <c r="CO108" s="24"/>
      <c r="CP108" s="24"/>
      <c r="CQ108" s="24"/>
      <c r="CR108" s="91">
        <f>W109</f>
        <v>9</v>
      </c>
      <c r="CS108" s="91">
        <f>IF(AND(CR108=CR102,CR108=CR104),BY109,(IF(AND(CR108=CR102,CR108=CR106),BZ109,(IF(AND(CR108=CR102,CR108=CR110),CA109,(IF(AND(CR108=CR102,CR108=CR112),CB109,(IF(AND(CR108=CR104,CR108=CR106),CC109,(IF(AND(CR108=CR104,CR108=CR110),CD109,(IF(AND(CR108=CR104,CR108=CR112),CE109,(IF(AND(CR108=CR106,CR108=CR110),CF109,(IF(AND(CR108=CR106,CR108=CR112),CG109,(IF(AND(CR108=CR110,CR108=CR112),CH109,999)))))))))))))))))))</f>
        <v>999</v>
      </c>
      <c r="CT108" s="91">
        <f t="shared" ref="CT108" si="320">IF(CY108=1,CR108+CS108,CS108)</f>
        <v>999</v>
      </c>
      <c r="CV108" s="91">
        <f>CR108</f>
        <v>9</v>
      </c>
      <c r="CW108" s="108">
        <f>IF(CV108=CV102,CK105,(IF(CV108=CV104,CL105,(IF(CV108=CV106,CM105,(IF(CV108=CV110,CO105,(IF(CV108=CV112,CP105,999)))))))))</f>
        <v>9.1</v>
      </c>
      <c r="CY108" s="91">
        <f t="shared" ref="CY108" si="321">IF(CS108&lt;&gt;999,1,0)</f>
        <v>0</v>
      </c>
      <c r="DA108" s="108">
        <f>IF(CY108=1,CT108,CW108)</f>
        <v>9.1</v>
      </c>
      <c r="DB108" s="91">
        <f t="shared" ref="DB108" si="322">IF(DA108&lt;&gt;999,DA108,CV108)</f>
        <v>9.1</v>
      </c>
    </row>
    <row r="109" spans="1:106" ht="12.6" customHeight="1" x14ac:dyDescent="0.25">
      <c r="A109" s="74"/>
      <c r="B109" s="93">
        <v>4</v>
      </c>
      <c r="C109" s="95">
        <f>[1]Лист3!$A$54</f>
        <v>89</v>
      </c>
      <c r="D109" s="56" t="s">
        <v>69</v>
      </c>
      <c r="E109" s="38"/>
      <c r="F109" s="39">
        <f>IF(AR104&gt;AS104,2,$AG$2)</f>
        <v>2</v>
      </c>
      <c r="G109" s="40"/>
      <c r="H109" s="41"/>
      <c r="I109" s="39">
        <f>IF(AS101&gt;AR101,2,$AG$2)</f>
        <v>2</v>
      </c>
      <c r="J109" s="40"/>
      <c r="K109" s="41"/>
      <c r="L109" s="39">
        <f>IF(AS114&gt;AR114,2,$AG$2)</f>
        <v>1</v>
      </c>
      <c r="M109" s="40"/>
      <c r="N109" s="97"/>
      <c r="O109" s="98"/>
      <c r="P109" s="112"/>
      <c r="Q109" s="41"/>
      <c r="R109" s="39">
        <f>IF(AS112&gt;AR112,2,$AG$2)</f>
        <v>2</v>
      </c>
      <c r="S109" s="40"/>
      <c r="T109" s="41"/>
      <c r="U109" s="39">
        <f>IF(AR109&gt;AS109,2,$AG$2)</f>
        <v>2</v>
      </c>
      <c r="V109" s="38"/>
      <c r="W109" s="101">
        <f>SUM(F109,I109,L109,O109,R109,U109)</f>
        <v>9</v>
      </c>
      <c r="X109" s="103">
        <f t="shared" ref="X109" si="323">IF(($AG$2=1),IF(CY108=1,CS108*10,0),0)</f>
        <v>0</v>
      </c>
      <c r="Y109" s="93" t="s">
        <v>27</v>
      </c>
      <c r="Z109" s="50"/>
      <c r="AA109" s="105">
        <f>IF(C109="","",VLOOKUP(C109,'[2]Список участников'!A:L,8,FALSE))</f>
        <v>0</v>
      </c>
      <c r="AC109" s="106">
        <f>IF(C109&gt;0,1,0)</f>
        <v>1</v>
      </c>
      <c r="AD109" s="106"/>
      <c r="AE109" s="80" t="str">
        <f>IF(C113=0," ","4-6")</f>
        <v>4-6</v>
      </c>
      <c r="AF109" s="57" t="str">
        <f>IF(C113=0," ",CONCATENATE(D109,"-",D113))</f>
        <v>JENIMPAZ-ОСДЮСШОР-2</v>
      </c>
      <c r="AG109" s="26">
        <v>2</v>
      </c>
      <c r="AH109" s="27">
        <v>1</v>
      </c>
      <c r="AI109" s="26">
        <v>2</v>
      </c>
      <c r="AJ109" s="27">
        <v>1</v>
      </c>
      <c r="AK109" s="26">
        <v>2</v>
      </c>
      <c r="AL109" s="27">
        <v>1</v>
      </c>
      <c r="AM109" s="26"/>
      <c r="AN109" s="27"/>
      <c r="AO109" s="26"/>
      <c r="AP109" s="28"/>
      <c r="AQ109" s="17"/>
      <c r="AR109" s="18">
        <f t="shared" si="285"/>
        <v>3</v>
      </c>
      <c r="AS109" s="18">
        <f t="shared" si="286"/>
        <v>0</v>
      </c>
      <c r="AT109" s="19">
        <f t="shared" si="287"/>
        <v>1</v>
      </c>
      <c r="AU109" s="19">
        <f t="shared" si="288"/>
        <v>1</v>
      </c>
      <c r="AV109" s="19">
        <f t="shared" si="289"/>
        <v>1</v>
      </c>
      <c r="AW109" s="19">
        <f t="shared" si="290"/>
        <v>0</v>
      </c>
      <c r="AX109" s="19">
        <f t="shared" si="291"/>
        <v>0</v>
      </c>
      <c r="AY109" s="20"/>
      <c r="AZ109" s="19">
        <f t="shared" si="292"/>
        <v>0</v>
      </c>
      <c r="BA109" s="19">
        <f t="shared" si="293"/>
        <v>0</v>
      </c>
      <c r="BB109" s="19">
        <f t="shared" si="294"/>
        <v>0</v>
      </c>
      <c r="BC109" s="19">
        <f t="shared" si="295"/>
        <v>0</v>
      </c>
      <c r="BD109" s="19">
        <f t="shared" si="296"/>
        <v>0</v>
      </c>
      <c r="BE109" s="20"/>
      <c r="BF109" s="19">
        <f t="shared" si="297"/>
        <v>1</v>
      </c>
      <c r="BG109" s="19" t="str">
        <f t="shared" si="298"/>
        <v>, 1</v>
      </c>
      <c r="BH109" s="19" t="str">
        <f t="shared" si="299"/>
        <v>, 1</v>
      </c>
      <c r="BI109" s="19" t="str">
        <f t="shared" si="300"/>
        <v/>
      </c>
      <c r="BJ109" s="19" t="str">
        <f t="shared" si="301"/>
        <v/>
      </c>
      <c r="BK109" s="20"/>
      <c r="BL109" s="19">
        <f t="shared" si="302"/>
        <v>-1</v>
      </c>
      <c r="BM109" s="19" t="str">
        <f t="shared" si="303"/>
        <v>, -1</v>
      </c>
      <c r="BN109" s="19" t="str">
        <f t="shared" si="304"/>
        <v>, -1</v>
      </c>
      <c r="BO109" s="19" t="str">
        <f t="shared" si="305"/>
        <v/>
      </c>
      <c r="BP109" s="19" t="str">
        <f t="shared" si="306"/>
        <v/>
      </c>
      <c r="BQ109" s="20"/>
      <c r="BR109" s="21" t="str">
        <f t="shared" si="307"/>
        <v>1, 1, 1</v>
      </c>
      <c r="BS109" s="21" t="str">
        <f t="shared" si="308"/>
        <v>-1, -1, -1</v>
      </c>
      <c r="BT109" s="21" t="str">
        <f t="shared" si="309"/>
        <v>1, 1, 1</v>
      </c>
      <c r="BU109" s="2" t="str">
        <f t="shared" si="310"/>
        <v>0 : 3</v>
      </c>
      <c r="BV109" s="129"/>
      <c r="BX109" s="22"/>
      <c r="BY109" s="29">
        <f>((AR104+AS101)/(AS104+AR101))/10</f>
        <v>0.3</v>
      </c>
      <c r="BZ109" s="29">
        <f>((AR104+AS114)/(AS104+AR114))/10</f>
        <v>0.1</v>
      </c>
      <c r="CA109" s="29">
        <f>((AR104+AS112)/(AS104+AR112))/10</f>
        <v>0.6</v>
      </c>
      <c r="CB109" s="29">
        <f>((AR104+AR109)/(AS104+AS109))/10</f>
        <v>0.6</v>
      </c>
      <c r="CC109" s="29">
        <f>((AS101+AS114)/(AR101+AR114))/10</f>
        <v>0.1</v>
      </c>
      <c r="CD109" s="29">
        <f>((AS101+AS112)/(AR101+AR112))/10</f>
        <v>0.6</v>
      </c>
      <c r="CE109" s="29">
        <f>((AS101+AR109)/(AR101+AS109))/10</f>
        <v>0.6</v>
      </c>
      <c r="CF109" s="29">
        <f>((AS114+AS112)/(AR114+AR112))/10</f>
        <v>0.13333333333333333</v>
      </c>
      <c r="CG109" s="29">
        <f>((AS114+AR109)/(AR114+AS109))/10</f>
        <v>0.13333333333333333</v>
      </c>
      <c r="CH109" s="29" t="e">
        <f>((AS112+AR109)/(AR112+AS109))/10</f>
        <v>#DIV/0!</v>
      </c>
      <c r="CJ109" s="32"/>
      <c r="CK109" s="32"/>
      <c r="CL109" s="32"/>
      <c r="CM109" s="32"/>
      <c r="CN109" s="32"/>
      <c r="CO109" s="32"/>
      <c r="CP109" s="32"/>
      <c r="CQ109" s="32"/>
      <c r="CR109" s="92"/>
      <c r="CS109" s="92"/>
      <c r="CT109" s="92"/>
      <c r="CV109" s="92"/>
      <c r="CW109" s="109"/>
      <c r="CY109" s="92"/>
      <c r="DA109" s="109"/>
      <c r="DB109" s="92"/>
    </row>
    <row r="110" spans="1:106" ht="12.6" customHeight="1" x14ac:dyDescent="0.25">
      <c r="A110" s="74"/>
      <c r="B110" s="110"/>
      <c r="C110" s="111"/>
      <c r="D110" s="59" t="s">
        <v>75</v>
      </c>
      <c r="E110" s="118" t="str">
        <f>IF(AR104&gt;AS104,BT104,BU104)</f>
        <v>-1, 1, 1, 1</v>
      </c>
      <c r="F110" s="119"/>
      <c r="G110" s="120"/>
      <c r="H110" s="121" t="str">
        <f>IF(AS101&gt;AR101,BT101,BU101)</f>
        <v>-1, 1, 1, 1</v>
      </c>
      <c r="I110" s="119"/>
      <c r="J110" s="120"/>
      <c r="K110" s="121" t="str">
        <f>IF(AS114&gt;AR114,BT114,BU114)</f>
        <v>1 : 3</v>
      </c>
      <c r="L110" s="119"/>
      <c r="M110" s="120"/>
      <c r="N110" s="113"/>
      <c r="O110" s="114"/>
      <c r="P110" s="115"/>
      <c r="Q110" s="121" t="str">
        <f>IF(AS112&gt;AR112,BT112,BU112)</f>
        <v>1, 1, 1</v>
      </c>
      <c r="R110" s="119"/>
      <c r="S110" s="120"/>
      <c r="T110" s="121" t="str">
        <f>IF(AR109&gt;AS109,BT109,BU109)</f>
        <v>1, 1, 1</v>
      </c>
      <c r="U110" s="119"/>
      <c r="V110" s="119"/>
      <c r="W110" s="116"/>
      <c r="X110" s="117"/>
      <c r="Y110" s="110"/>
      <c r="Z110" s="50"/>
      <c r="AA110" s="105"/>
      <c r="AC110" s="106"/>
      <c r="AD110" s="106"/>
      <c r="AE110" s="80" t="s">
        <v>38</v>
      </c>
      <c r="AF110" s="57" t="str">
        <f>CONCATENATE(D107,"-",D105)</f>
        <v>AQTOBE-TTC ASTANA-2</v>
      </c>
      <c r="AG110" s="26">
        <v>1</v>
      </c>
      <c r="AH110" s="27">
        <v>2</v>
      </c>
      <c r="AI110" s="26">
        <v>1</v>
      </c>
      <c r="AJ110" s="27">
        <v>2</v>
      </c>
      <c r="AK110" s="26">
        <v>2</v>
      </c>
      <c r="AL110" s="27">
        <v>1</v>
      </c>
      <c r="AM110" s="26">
        <v>1</v>
      </c>
      <c r="AN110" s="27">
        <v>2</v>
      </c>
      <c r="AO110" s="26"/>
      <c r="AP110" s="28"/>
      <c r="AQ110" s="17"/>
      <c r="AR110" s="18">
        <f t="shared" si="285"/>
        <v>1</v>
      </c>
      <c r="AS110" s="18">
        <f t="shared" si="286"/>
        <v>3</v>
      </c>
      <c r="AT110" s="19">
        <f t="shared" si="287"/>
        <v>0</v>
      </c>
      <c r="AU110" s="19">
        <f t="shared" si="288"/>
        <v>0</v>
      </c>
      <c r="AV110" s="19">
        <f t="shared" si="289"/>
        <v>1</v>
      </c>
      <c r="AW110" s="19">
        <f t="shared" si="290"/>
        <v>0</v>
      </c>
      <c r="AX110" s="19">
        <f t="shared" si="291"/>
        <v>0</v>
      </c>
      <c r="AY110" s="20"/>
      <c r="AZ110" s="19">
        <f t="shared" si="292"/>
        <v>1</v>
      </c>
      <c r="BA110" s="19">
        <f t="shared" si="293"/>
        <v>1</v>
      </c>
      <c r="BB110" s="19">
        <f t="shared" si="294"/>
        <v>0</v>
      </c>
      <c r="BC110" s="19">
        <f t="shared" si="295"/>
        <v>1</v>
      </c>
      <c r="BD110" s="19">
        <f t="shared" si="296"/>
        <v>0</v>
      </c>
      <c r="BE110" s="20"/>
      <c r="BF110" s="19">
        <f t="shared" si="297"/>
        <v>-1</v>
      </c>
      <c r="BG110" s="19" t="str">
        <f t="shared" si="298"/>
        <v>, -1</v>
      </c>
      <c r="BH110" s="19" t="str">
        <f t="shared" si="299"/>
        <v>, 1</v>
      </c>
      <c r="BI110" s="19" t="str">
        <f t="shared" si="300"/>
        <v>, -1</v>
      </c>
      <c r="BJ110" s="19" t="str">
        <f t="shared" si="301"/>
        <v/>
      </c>
      <c r="BK110" s="20"/>
      <c r="BL110" s="19">
        <f t="shared" si="302"/>
        <v>1</v>
      </c>
      <c r="BM110" s="19" t="str">
        <f t="shared" si="303"/>
        <v>, 1</v>
      </c>
      <c r="BN110" s="19" t="str">
        <f t="shared" si="304"/>
        <v>, -1</v>
      </c>
      <c r="BO110" s="19" t="str">
        <f t="shared" si="305"/>
        <v>, 1</v>
      </c>
      <c r="BP110" s="19" t="str">
        <f t="shared" si="306"/>
        <v/>
      </c>
      <c r="BQ110" s="20"/>
      <c r="BR110" s="21" t="str">
        <f t="shared" si="307"/>
        <v>-1, -1, 1, -1</v>
      </c>
      <c r="BS110" s="21" t="str">
        <f t="shared" si="308"/>
        <v>1, 1, -1, 1</v>
      </c>
      <c r="BT110" s="21" t="str">
        <f t="shared" si="309"/>
        <v>1, 1, -1, 1</v>
      </c>
      <c r="BU110" s="2" t="str">
        <f t="shared" si="310"/>
        <v>1 : 3</v>
      </c>
      <c r="BV110" s="129"/>
      <c r="BX110" s="22">
        <v>5</v>
      </c>
      <c r="BY110" s="23" t="s">
        <v>37</v>
      </c>
      <c r="BZ110" s="23" t="s">
        <v>33</v>
      </c>
      <c r="CA110" s="23" t="s">
        <v>34</v>
      </c>
      <c r="CB110" s="23" t="s">
        <v>36</v>
      </c>
      <c r="CC110" s="23" t="s">
        <v>16</v>
      </c>
      <c r="CD110" s="23" t="s">
        <v>17</v>
      </c>
      <c r="CE110" s="23" t="s">
        <v>19</v>
      </c>
      <c r="CF110" s="23" t="s">
        <v>20</v>
      </c>
      <c r="CG110" s="23" t="s">
        <v>22</v>
      </c>
      <c r="CH110" s="23" t="s">
        <v>24</v>
      </c>
      <c r="CJ110" s="32"/>
      <c r="CK110" s="24"/>
      <c r="CL110" s="24"/>
      <c r="CM110" s="24"/>
      <c r="CN110" s="24"/>
      <c r="CO110" s="24"/>
      <c r="CP110" s="24"/>
      <c r="CQ110" s="24"/>
      <c r="CR110" s="91">
        <f>W111</f>
        <v>8</v>
      </c>
      <c r="CS110" s="91">
        <f>IF(AND(CR110=CR102,CR110=CR104),BY111,(IF(AND(CR110=CR102,CR110=CR106),BZ111,(IF(AND(CR110=CR102,CR110=CR108),CA111,(IF(AND(CR110=CR102,CR110=CR112),CB111,(IF(AND(CR110=CR104,CR110=CR106),CC111,(IF(AND(CR110=CR104,CR110=CR108),CD111,(IF(AND(CR110=CR104,CR110=CR112),CE111,(IF(AND(CR110=CR106,CR110=CR108),CF111,(IF(AND(CR110=CR106,CR110=CR112),CG111,(IF(AND(CR110=CR108,CR110=CR112),CH111,999)))))))))))))))))))</f>
        <v>999</v>
      </c>
      <c r="CT110" s="91">
        <f t="shared" ref="CT110" si="324">IF(CY110=1,CR110+CS110,CS110)</f>
        <v>999</v>
      </c>
      <c r="CV110" s="91">
        <f>CR110</f>
        <v>8</v>
      </c>
      <c r="CW110" s="108">
        <f>IF(CV110=CV102,CK106,(IF(CV110=CV104,CL106,(IF(CV110=CV106,CM106,(IF(CV110=CV108,CN106,(IF(CV110=CV112,CP106,999)))))))))</f>
        <v>999</v>
      </c>
      <c r="CY110" s="91">
        <f t="shared" ref="CY110" si="325">IF(CS110&lt;&gt;999,1,0)</f>
        <v>0</v>
      </c>
      <c r="DA110" s="108">
        <f>IF(CY110=1,CT110,CW110)</f>
        <v>999</v>
      </c>
      <c r="DB110" s="91">
        <f t="shared" ref="DB110" si="326">IF(DA110&lt;&gt;999,DA110,CV110)</f>
        <v>8</v>
      </c>
    </row>
    <row r="111" spans="1:106" ht="12.6" customHeight="1" x14ac:dyDescent="0.25">
      <c r="A111" s="74"/>
      <c r="B111" s="93">
        <v>5</v>
      </c>
      <c r="C111" s="95">
        <f>[1]Лист3!$A$55</f>
        <v>104</v>
      </c>
      <c r="D111" s="54" t="s">
        <v>70</v>
      </c>
      <c r="E111" s="38"/>
      <c r="F111" s="39">
        <f>IF(AS102&gt;AR102,2,$AG$2)</f>
        <v>2</v>
      </c>
      <c r="G111" s="40"/>
      <c r="H111" s="41"/>
      <c r="I111" s="39">
        <f>IF(AS108&gt;AR108,2,$AG$2)</f>
        <v>2</v>
      </c>
      <c r="J111" s="40"/>
      <c r="K111" s="41"/>
      <c r="L111" s="39">
        <f>IF(AR106&gt;AS106,2,$AG$2)</f>
        <v>1</v>
      </c>
      <c r="M111" s="40"/>
      <c r="N111" s="41"/>
      <c r="O111" s="39">
        <f>IF(AR112&gt;AS112,2,$AG$2)</f>
        <v>1</v>
      </c>
      <c r="P111" s="40"/>
      <c r="Q111" s="97"/>
      <c r="R111" s="98"/>
      <c r="S111" s="112"/>
      <c r="T111" s="41"/>
      <c r="U111" s="39">
        <f>IF(AR115&gt;AS115,2,$AG$2)</f>
        <v>2</v>
      </c>
      <c r="V111" s="38"/>
      <c r="W111" s="101">
        <f>SUM(F111,I111,L111,O111,R111,U111)</f>
        <v>8</v>
      </c>
      <c r="X111" s="103">
        <f t="shared" ref="X111" si="327">IF(($AG$2=1),IF(CY110=1,CS110*10,0),0)</f>
        <v>0</v>
      </c>
      <c r="Y111" s="93" t="s">
        <v>28</v>
      </c>
      <c r="Z111" s="50"/>
      <c r="AA111" s="105">
        <f>IF(C111="","",VLOOKUP(C111,'[2]Список участников'!A:L,8,FALSE))</f>
        <v>0</v>
      </c>
      <c r="AC111" s="106">
        <f>IF(C111&gt;0,1,0)</f>
        <v>1</v>
      </c>
      <c r="AD111" s="106"/>
      <c r="AE111" s="80" t="str">
        <f>IF(C113=0," ","6-1")</f>
        <v>6-1</v>
      </c>
      <c r="AF111" s="57" t="str">
        <f>IF(C113=0," ",CONCATENATE(D113,"-",D103))</f>
        <v>ОСДЮСШОР-2-ТАРАЗ</v>
      </c>
      <c r="AG111" s="26">
        <v>2</v>
      </c>
      <c r="AH111" s="27">
        <v>1</v>
      </c>
      <c r="AI111" s="26">
        <v>1</v>
      </c>
      <c r="AJ111" s="27">
        <v>2</v>
      </c>
      <c r="AK111" s="26">
        <v>1</v>
      </c>
      <c r="AL111" s="27">
        <v>2</v>
      </c>
      <c r="AM111" s="26">
        <v>1</v>
      </c>
      <c r="AN111" s="27">
        <v>2</v>
      </c>
      <c r="AO111" s="26"/>
      <c r="AP111" s="28"/>
      <c r="AQ111" s="17"/>
      <c r="AR111" s="18">
        <f t="shared" si="285"/>
        <v>1</v>
      </c>
      <c r="AS111" s="18">
        <f t="shared" si="286"/>
        <v>3</v>
      </c>
      <c r="AT111" s="19">
        <f t="shared" si="287"/>
        <v>1</v>
      </c>
      <c r="AU111" s="19">
        <f t="shared" si="288"/>
        <v>0</v>
      </c>
      <c r="AV111" s="19">
        <f t="shared" si="289"/>
        <v>0</v>
      </c>
      <c r="AW111" s="19">
        <f t="shared" si="290"/>
        <v>0</v>
      </c>
      <c r="AX111" s="19">
        <f t="shared" si="291"/>
        <v>0</v>
      </c>
      <c r="AY111" s="20"/>
      <c r="AZ111" s="19">
        <f t="shared" si="292"/>
        <v>0</v>
      </c>
      <c r="BA111" s="19">
        <f t="shared" si="293"/>
        <v>1</v>
      </c>
      <c r="BB111" s="19">
        <f t="shared" si="294"/>
        <v>1</v>
      </c>
      <c r="BC111" s="19">
        <f t="shared" si="295"/>
        <v>1</v>
      </c>
      <c r="BD111" s="19">
        <f t="shared" si="296"/>
        <v>0</v>
      </c>
      <c r="BE111" s="20"/>
      <c r="BF111" s="19">
        <f t="shared" si="297"/>
        <v>1</v>
      </c>
      <c r="BG111" s="19" t="str">
        <f t="shared" si="298"/>
        <v>, -1</v>
      </c>
      <c r="BH111" s="19" t="str">
        <f t="shared" si="299"/>
        <v>, -1</v>
      </c>
      <c r="BI111" s="19" t="str">
        <f t="shared" si="300"/>
        <v>, -1</v>
      </c>
      <c r="BJ111" s="19" t="str">
        <f t="shared" si="301"/>
        <v/>
      </c>
      <c r="BK111" s="20"/>
      <c r="BL111" s="19">
        <f t="shared" si="302"/>
        <v>-1</v>
      </c>
      <c r="BM111" s="19" t="str">
        <f t="shared" si="303"/>
        <v>, 1</v>
      </c>
      <c r="BN111" s="19" t="str">
        <f t="shared" si="304"/>
        <v>, 1</v>
      </c>
      <c r="BO111" s="19" t="str">
        <f t="shared" si="305"/>
        <v>, 1</v>
      </c>
      <c r="BP111" s="19" t="str">
        <f t="shared" si="306"/>
        <v/>
      </c>
      <c r="BQ111" s="20"/>
      <c r="BR111" s="21" t="str">
        <f t="shared" si="307"/>
        <v>1, -1, -1, -1</v>
      </c>
      <c r="BS111" s="21" t="str">
        <f t="shared" si="308"/>
        <v>-1, 1, 1, 1</v>
      </c>
      <c r="BT111" s="21" t="str">
        <f t="shared" si="309"/>
        <v>-1, 1, 1, 1</v>
      </c>
      <c r="BU111" s="2" t="str">
        <f t="shared" si="310"/>
        <v>1 : 3</v>
      </c>
      <c r="BV111" s="129"/>
      <c r="BX111" s="22"/>
      <c r="BY111" s="29">
        <f>((AS102+AS108)/(AR102+AR108))/10</f>
        <v>0.3</v>
      </c>
      <c r="BZ111" s="29">
        <f>((AS102+AR106)/(AR102+AS106))/10</f>
        <v>0.08</v>
      </c>
      <c r="CA111" s="29">
        <f>((AS102+AR112)/(AR102+AS112))/10</f>
        <v>0.06</v>
      </c>
      <c r="CB111" s="29">
        <f>((AS102+AR115)/(AR102+AS115))/10</f>
        <v>0.2</v>
      </c>
      <c r="CC111" s="29">
        <f>((AS108+AR106)/(AR108+AS106))/10</f>
        <v>0.13333333333333333</v>
      </c>
      <c r="CD111" s="29">
        <f>((AS108+AR112)/(AR108+AS112))/10</f>
        <v>0.1</v>
      </c>
      <c r="CE111" s="29">
        <f>((AS108+AR115)/(AR108+AS115))/10</f>
        <v>0.6</v>
      </c>
      <c r="CF111" s="29">
        <f>((AR106+AR112)/(AS106+AS112))/10</f>
        <v>1.6666666666666666E-2</v>
      </c>
      <c r="CG111" s="29">
        <f>((AR106+AR115)/(AS106+AS115))/10</f>
        <v>0.1</v>
      </c>
      <c r="CH111" s="29">
        <f>((AR112+AR115)/(AS112+AS115))/10</f>
        <v>7.4999999999999997E-2</v>
      </c>
      <c r="CJ111" s="32"/>
      <c r="CK111" s="32"/>
      <c r="CL111" s="32"/>
      <c r="CM111" s="32"/>
      <c r="CN111" s="32"/>
      <c r="CO111" s="32"/>
      <c r="CP111" s="32"/>
      <c r="CQ111" s="32"/>
      <c r="CR111" s="92"/>
      <c r="CS111" s="92"/>
      <c r="CT111" s="92"/>
      <c r="CV111" s="92"/>
      <c r="CW111" s="109"/>
      <c r="CY111" s="92"/>
      <c r="DA111" s="109"/>
      <c r="DB111" s="92"/>
    </row>
    <row r="112" spans="1:106" ht="12.6" customHeight="1" x14ac:dyDescent="0.25">
      <c r="A112" s="74"/>
      <c r="B112" s="110"/>
      <c r="C112" s="111"/>
      <c r="D112" s="60" t="s">
        <v>63</v>
      </c>
      <c r="E112" s="118" t="str">
        <f>IF(AS102&gt;AR102,BT102,BU102)</f>
        <v>-1, -1, 1, 1, 1</v>
      </c>
      <c r="F112" s="119"/>
      <c r="G112" s="120"/>
      <c r="H112" s="121" t="str">
        <f>IF(AS108&gt;AR108,BT108,BU108)</f>
        <v>1, 1, 1</v>
      </c>
      <c r="I112" s="119"/>
      <c r="J112" s="120"/>
      <c r="K112" s="121" t="str">
        <f>IF(AR106&gt;AS106,BT106,BU106)</f>
        <v>1 : 3</v>
      </c>
      <c r="L112" s="119"/>
      <c r="M112" s="120"/>
      <c r="N112" s="121" t="str">
        <f>IF(AR112&gt;AS112,BT112,BU112)</f>
        <v>0 : 3</v>
      </c>
      <c r="O112" s="119"/>
      <c r="P112" s="120"/>
      <c r="Q112" s="113"/>
      <c r="R112" s="114"/>
      <c r="S112" s="115"/>
      <c r="T112" s="121" t="str">
        <f>IF(AR115&gt;AS115,BT115,BU115)</f>
        <v>1, -1, 1, 1</v>
      </c>
      <c r="U112" s="119"/>
      <c r="V112" s="119"/>
      <c r="W112" s="116"/>
      <c r="X112" s="117"/>
      <c r="Y112" s="110"/>
      <c r="Z112" s="50"/>
      <c r="AA112" s="105"/>
      <c r="AC112" s="106"/>
      <c r="AD112" s="106"/>
      <c r="AE112" s="80" t="str">
        <f>IF(C111=0," ","5-4")</f>
        <v>5-4</v>
      </c>
      <c r="AF112" s="57" t="str">
        <f>IF(C111=0," ",CONCATENATE(D111,"-",D109))</f>
        <v>MARTEN-JENIMPAZ</v>
      </c>
      <c r="AG112" s="26">
        <v>1</v>
      </c>
      <c r="AH112" s="27">
        <v>2</v>
      </c>
      <c r="AI112" s="26">
        <v>1</v>
      </c>
      <c r="AJ112" s="27">
        <v>2</v>
      </c>
      <c r="AK112" s="26">
        <v>1</v>
      </c>
      <c r="AL112" s="27">
        <v>2</v>
      </c>
      <c r="AM112" s="26"/>
      <c r="AN112" s="27"/>
      <c r="AO112" s="26"/>
      <c r="AP112" s="28"/>
      <c r="AQ112" s="17"/>
      <c r="AR112" s="18">
        <f t="shared" si="285"/>
        <v>0</v>
      </c>
      <c r="AS112" s="18">
        <f t="shared" si="286"/>
        <v>3</v>
      </c>
      <c r="AT112" s="19">
        <f t="shared" si="287"/>
        <v>0</v>
      </c>
      <c r="AU112" s="19">
        <f t="shared" si="288"/>
        <v>0</v>
      </c>
      <c r="AV112" s="19">
        <f t="shared" si="289"/>
        <v>0</v>
      </c>
      <c r="AW112" s="19">
        <f t="shared" si="290"/>
        <v>0</v>
      </c>
      <c r="AX112" s="19">
        <f t="shared" si="291"/>
        <v>0</v>
      </c>
      <c r="AY112" s="20"/>
      <c r="AZ112" s="19">
        <f t="shared" si="292"/>
        <v>1</v>
      </c>
      <c r="BA112" s="19">
        <f t="shared" si="293"/>
        <v>1</v>
      </c>
      <c r="BB112" s="19">
        <f t="shared" si="294"/>
        <v>1</v>
      </c>
      <c r="BC112" s="19">
        <f t="shared" si="295"/>
        <v>0</v>
      </c>
      <c r="BD112" s="19">
        <f t="shared" si="296"/>
        <v>0</v>
      </c>
      <c r="BE112" s="20"/>
      <c r="BF112" s="19">
        <f t="shared" si="297"/>
        <v>-1</v>
      </c>
      <c r="BG112" s="19" t="str">
        <f t="shared" si="298"/>
        <v>, -1</v>
      </c>
      <c r="BH112" s="19" t="str">
        <f t="shared" si="299"/>
        <v>, -1</v>
      </c>
      <c r="BI112" s="19" t="str">
        <f t="shared" si="300"/>
        <v/>
      </c>
      <c r="BJ112" s="19" t="str">
        <f t="shared" si="301"/>
        <v/>
      </c>
      <c r="BK112" s="20"/>
      <c r="BL112" s="19">
        <f t="shared" si="302"/>
        <v>1</v>
      </c>
      <c r="BM112" s="19" t="str">
        <f t="shared" si="303"/>
        <v>, 1</v>
      </c>
      <c r="BN112" s="19" t="str">
        <f t="shared" si="304"/>
        <v>, 1</v>
      </c>
      <c r="BO112" s="19" t="str">
        <f t="shared" si="305"/>
        <v/>
      </c>
      <c r="BP112" s="19" t="str">
        <f t="shared" si="306"/>
        <v/>
      </c>
      <c r="BQ112" s="20"/>
      <c r="BR112" s="21" t="str">
        <f t="shared" si="307"/>
        <v>-1, -1, -1</v>
      </c>
      <c r="BS112" s="21" t="str">
        <f t="shared" si="308"/>
        <v>1, 1, 1</v>
      </c>
      <c r="BT112" s="21" t="str">
        <f t="shared" si="309"/>
        <v>1, 1, 1</v>
      </c>
      <c r="BU112" s="2" t="str">
        <f t="shared" si="310"/>
        <v>0 : 3</v>
      </c>
      <c r="BV112" s="129"/>
      <c r="BX112" s="22">
        <v>6</v>
      </c>
      <c r="BY112" s="23" t="s">
        <v>37</v>
      </c>
      <c r="BZ112" s="23" t="s">
        <v>33</v>
      </c>
      <c r="CA112" s="23" t="s">
        <v>34</v>
      </c>
      <c r="CB112" s="23" t="s">
        <v>35</v>
      </c>
      <c r="CC112" s="23" t="s">
        <v>16</v>
      </c>
      <c r="CD112" s="23" t="s">
        <v>17</v>
      </c>
      <c r="CE112" s="23" t="s">
        <v>18</v>
      </c>
      <c r="CF112" s="23" t="s">
        <v>20</v>
      </c>
      <c r="CG112" s="23" t="s">
        <v>21</v>
      </c>
      <c r="CH112" s="23" t="s">
        <v>23</v>
      </c>
      <c r="CJ112" s="32"/>
      <c r="CK112" s="24"/>
      <c r="CL112" s="24"/>
      <c r="CM112" s="24"/>
      <c r="CN112" s="24"/>
      <c r="CO112" s="24"/>
      <c r="CP112" s="24"/>
      <c r="CQ112" s="24"/>
      <c r="CR112" s="91">
        <f>W113</f>
        <v>5</v>
      </c>
      <c r="CS112" s="91">
        <f>IF(AND(CR112=CR102,CR112=CR104),BY113,(IF(AND(CR112=CR102,CR112=CR106),BZ113,(IF(AND(CR112=CR102,CR112=CR108),CA113,(IF(AND(CR112=CR102,CR112=CR110),CB113,(IF(AND(CR112=CR104,CR112=CR106),CC113,(IF(AND(CR112=CR104,CR112=CR108),CD113,(IF(AND(CR112=CR104,CR112=CR110),CE113,(IF(AND(CR112=CR106,CR112=CR108),CF113,(IF(AND(CR112=CR106,CR112=CR110),CG113,(IF(AND(CR112=CR108,CR112=CR110),CH113,999)))))))))))))))))))</f>
        <v>999</v>
      </c>
      <c r="CT112" s="91">
        <f t="shared" ref="CT112" si="328">IF(CY112=1,CR112+CS112,CS112)</f>
        <v>999</v>
      </c>
      <c r="CV112" s="91">
        <f>CR112</f>
        <v>5</v>
      </c>
      <c r="CW112" s="108">
        <f>IF(CV112=CV102,CK107,(IF(CV112=CV104,CL107,(IF(CV112=CV106,CM107,(IF(CV112=CV108,CN107,(IF(CV112=CV110,CO107,999)))))))))</f>
        <v>999</v>
      </c>
      <c r="CY112" s="91">
        <f t="shared" ref="CY112" si="329">IF(CS112&lt;&gt;999,1,0)</f>
        <v>0</v>
      </c>
      <c r="DA112" s="108">
        <f t="shared" ref="DA112" si="330">IF(CY112=11,CT112,CW112)</f>
        <v>999</v>
      </c>
      <c r="DB112" s="91">
        <f t="shared" ref="DB112" si="331">IF(DA112&lt;&gt;999,DA112,CV112)</f>
        <v>5</v>
      </c>
    </row>
    <row r="113" spans="1:106" ht="12.6" customHeight="1" x14ac:dyDescent="0.25">
      <c r="A113" s="74"/>
      <c r="B113" s="93" t="s">
        <v>31</v>
      </c>
      <c r="C113" s="95">
        <f>[1]Лист3!$A$56</f>
        <v>137</v>
      </c>
      <c r="D113" s="54" t="s">
        <v>44</v>
      </c>
      <c r="E113" s="38"/>
      <c r="F113" s="39">
        <f>IF(AR111&gt;AS111,2,$AG$2)</f>
        <v>1</v>
      </c>
      <c r="G113" s="40"/>
      <c r="H113" s="41"/>
      <c r="I113" s="39">
        <f>IF(AR105&gt;AS105,2,$AG$2)</f>
        <v>1</v>
      </c>
      <c r="J113" s="40"/>
      <c r="K113" s="41"/>
      <c r="L113" s="39">
        <f>IF(AS103&gt;AR103,2,$AG$2)</f>
        <v>1</v>
      </c>
      <c r="M113" s="40"/>
      <c r="N113" s="41"/>
      <c r="O113" s="39">
        <f>IF(AS109&gt;AR109,2,$AG$2)</f>
        <v>1</v>
      </c>
      <c r="P113" s="40"/>
      <c r="Q113" s="41"/>
      <c r="R113" s="39">
        <f>IF(AS115&gt;AR115,2,$AG$2)</f>
        <v>1</v>
      </c>
      <c r="S113" s="40"/>
      <c r="T113" s="97"/>
      <c r="U113" s="98"/>
      <c r="V113" s="98"/>
      <c r="W113" s="101">
        <f>SUM(F113,I113,L113,O113,R113,U113)</f>
        <v>5</v>
      </c>
      <c r="X113" s="103">
        <f t="shared" ref="X113" si="332">IF(($AG$2=1),IF(CY112=1,CS112*10,0),0)</f>
        <v>0</v>
      </c>
      <c r="Y113" s="93" t="s">
        <v>31</v>
      </c>
      <c r="Z113" s="50"/>
      <c r="AA113" s="105">
        <f>IF(C113="","",VLOOKUP(C113,'[2]Список участников'!A:L,8,FALSE))</f>
        <v>0</v>
      </c>
      <c r="AC113" s="106">
        <f>IF(C113&gt;0,1,0)</f>
        <v>1</v>
      </c>
      <c r="AD113" s="106"/>
      <c r="AE113" s="80" t="s">
        <v>37</v>
      </c>
      <c r="AF113" s="57" t="str">
        <f>CONCATENATE(D103,"-",D105)</f>
        <v>ТАРАЗ-TTC ASTANA-2</v>
      </c>
      <c r="AG113" s="26">
        <v>2</v>
      </c>
      <c r="AH113" s="27">
        <v>1</v>
      </c>
      <c r="AI113" s="26">
        <v>1</v>
      </c>
      <c r="AJ113" s="27">
        <v>2</v>
      </c>
      <c r="AK113" s="26">
        <v>2</v>
      </c>
      <c r="AL113" s="27">
        <v>1</v>
      </c>
      <c r="AM113" s="26">
        <v>2</v>
      </c>
      <c r="AN113" s="27">
        <v>1</v>
      </c>
      <c r="AO113" s="26"/>
      <c r="AP113" s="28"/>
      <c r="AQ113" s="17"/>
      <c r="AR113" s="18">
        <f t="shared" si="285"/>
        <v>3</v>
      </c>
      <c r="AS113" s="18">
        <f t="shared" si="286"/>
        <v>1</v>
      </c>
      <c r="AT113" s="19">
        <f t="shared" si="287"/>
        <v>1</v>
      </c>
      <c r="AU113" s="19">
        <f t="shared" si="288"/>
        <v>0</v>
      </c>
      <c r="AV113" s="19">
        <f t="shared" si="289"/>
        <v>1</v>
      </c>
      <c r="AW113" s="19">
        <f t="shared" si="290"/>
        <v>1</v>
      </c>
      <c r="AX113" s="19">
        <f t="shared" si="291"/>
        <v>0</v>
      </c>
      <c r="AY113" s="20"/>
      <c r="AZ113" s="19">
        <f t="shared" si="292"/>
        <v>0</v>
      </c>
      <c r="BA113" s="19">
        <f t="shared" si="293"/>
        <v>1</v>
      </c>
      <c r="BB113" s="19">
        <f t="shared" si="294"/>
        <v>0</v>
      </c>
      <c r="BC113" s="19">
        <f t="shared" si="295"/>
        <v>0</v>
      </c>
      <c r="BD113" s="19">
        <f t="shared" si="296"/>
        <v>0</v>
      </c>
      <c r="BE113" s="20"/>
      <c r="BF113" s="19">
        <f t="shared" si="297"/>
        <v>1</v>
      </c>
      <c r="BG113" s="19" t="str">
        <f t="shared" si="298"/>
        <v>, -1</v>
      </c>
      <c r="BH113" s="19" t="str">
        <f t="shared" si="299"/>
        <v>, 1</v>
      </c>
      <c r="BI113" s="19" t="str">
        <f t="shared" si="300"/>
        <v>, 1</v>
      </c>
      <c r="BJ113" s="19" t="str">
        <f t="shared" si="301"/>
        <v/>
      </c>
      <c r="BK113" s="20"/>
      <c r="BL113" s="19">
        <f t="shared" si="302"/>
        <v>-1</v>
      </c>
      <c r="BM113" s="19" t="str">
        <f t="shared" si="303"/>
        <v>, 1</v>
      </c>
      <c r="BN113" s="19" t="str">
        <f t="shared" si="304"/>
        <v>, -1</v>
      </c>
      <c r="BO113" s="19" t="str">
        <f t="shared" si="305"/>
        <v>, -1</v>
      </c>
      <c r="BP113" s="19" t="str">
        <f t="shared" si="306"/>
        <v/>
      </c>
      <c r="BQ113" s="20"/>
      <c r="BR113" s="21" t="str">
        <f t="shared" si="307"/>
        <v>1, -1, 1, 1</v>
      </c>
      <c r="BS113" s="21" t="str">
        <f t="shared" si="308"/>
        <v>-1, 1, -1, -1</v>
      </c>
      <c r="BT113" s="21" t="str">
        <f t="shared" si="309"/>
        <v>1, -1, 1, 1</v>
      </c>
      <c r="BU113" s="2" t="str">
        <f t="shared" si="310"/>
        <v>1 : 3</v>
      </c>
      <c r="BV113" s="129"/>
      <c r="BX113" s="22"/>
      <c r="BY113" s="29">
        <f>((AR111+AR105)/(AS111+AS105))/10</f>
        <v>3.3333333333333333E-2</v>
      </c>
      <c r="BZ113" s="29">
        <f>((AR111+AS103)/(AS111+AR103))/10</f>
        <v>1.6666666666666666E-2</v>
      </c>
      <c r="CA113" s="29">
        <f>((AR111+AS109)/(AS111+AR109))/10</f>
        <v>1.6666666666666666E-2</v>
      </c>
      <c r="CB113" s="29">
        <f>((AR111+AS115)/(AS111+AR115))/10</f>
        <v>3.3333333333333333E-2</v>
      </c>
      <c r="CC113" s="29">
        <f>((AR105+AS103)/(AS105+AR103))/10</f>
        <v>1.6666666666666666E-2</v>
      </c>
      <c r="CD113" s="29">
        <f>((AR105+AS109)/(AS105+AR109))/10</f>
        <v>1.6666666666666666E-2</v>
      </c>
      <c r="CE113" s="29">
        <f>((AR105+AS115)/(AS105+AR115))/10</f>
        <v>3.3333333333333333E-2</v>
      </c>
      <c r="CF113" s="29">
        <f>((AS103+AS109)/(AR103+AR109))/10</f>
        <v>0</v>
      </c>
      <c r="CG113" s="29">
        <f>((AS103+AS115)/(AR103+AR115))/10</f>
        <v>1.6666666666666666E-2</v>
      </c>
      <c r="CH113" s="29">
        <f>((AS109+AS115)/(AR109+AR115))/10</f>
        <v>1.6666666666666666E-2</v>
      </c>
      <c r="CJ113" s="32"/>
      <c r="CK113" s="32"/>
      <c r="CL113" s="32"/>
      <c r="CM113" s="32"/>
      <c r="CN113" s="32"/>
      <c r="CO113" s="32"/>
      <c r="CP113" s="32"/>
      <c r="CQ113" s="32"/>
      <c r="CR113" s="92"/>
      <c r="CS113" s="92"/>
      <c r="CT113" s="92"/>
      <c r="CV113" s="92"/>
      <c r="CW113" s="109"/>
      <c r="CY113" s="92"/>
      <c r="DA113" s="109"/>
      <c r="DB113" s="92"/>
    </row>
    <row r="114" spans="1:106" ht="12.6" customHeight="1" thickBot="1" x14ac:dyDescent="0.3">
      <c r="A114" s="74"/>
      <c r="B114" s="94"/>
      <c r="C114" s="96"/>
      <c r="D114" s="61" t="s">
        <v>41</v>
      </c>
      <c r="E114" s="107" t="str">
        <f>IF(AR111&gt;AS111,BT111,BU111)</f>
        <v>1 : 3</v>
      </c>
      <c r="F114" s="89"/>
      <c r="G114" s="90"/>
      <c r="H114" s="88" t="str">
        <f>IF(AR105&gt;AS105,BT105,BU105)</f>
        <v>1 : 3</v>
      </c>
      <c r="I114" s="89"/>
      <c r="J114" s="90"/>
      <c r="K114" s="88" t="str">
        <f>IF(AS103&gt;AR103,BT103,BU103)</f>
        <v>0 : 3</v>
      </c>
      <c r="L114" s="89"/>
      <c r="M114" s="90"/>
      <c r="N114" s="88" t="str">
        <f>IF(AS109&gt;AR109,BT109,BU109)</f>
        <v>0 : 3</v>
      </c>
      <c r="O114" s="89"/>
      <c r="P114" s="90"/>
      <c r="Q114" s="88" t="str">
        <f>IF(AS115&gt;AR115,BT115,BU115)</f>
        <v>1 : 3</v>
      </c>
      <c r="R114" s="89"/>
      <c r="S114" s="90"/>
      <c r="T114" s="99"/>
      <c r="U114" s="100"/>
      <c r="V114" s="100"/>
      <c r="W114" s="102"/>
      <c r="X114" s="104"/>
      <c r="Y114" s="94"/>
      <c r="Z114" s="50"/>
      <c r="AA114" s="105"/>
      <c r="AC114" s="106"/>
      <c r="AD114" s="106"/>
      <c r="AE114" s="80" t="str">
        <f>IF(C109=0," ","3-4")</f>
        <v>3-4</v>
      </c>
      <c r="AF114" s="57" t="str">
        <f>IF(C109=0," ",CONCATENATE(D107,"-",D109))</f>
        <v>AQTOBE-JENIMPAZ</v>
      </c>
      <c r="AG114" s="26">
        <v>1</v>
      </c>
      <c r="AH114" s="27">
        <v>2</v>
      </c>
      <c r="AI114" s="26">
        <v>2</v>
      </c>
      <c r="AJ114" s="27">
        <v>1</v>
      </c>
      <c r="AK114" s="26">
        <v>2</v>
      </c>
      <c r="AL114" s="27">
        <v>1</v>
      </c>
      <c r="AM114" s="26">
        <v>2</v>
      </c>
      <c r="AN114" s="27">
        <v>1</v>
      </c>
      <c r="AO114" s="26"/>
      <c r="AP114" s="28"/>
      <c r="AQ114" s="17"/>
      <c r="AR114" s="18">
        <f t="shared" si="285"/>
        <v>3</v>
      </c>
      <c r="AS114" s="18">
        <f t="shared" si="286"/>
        <v>1</v>
      </c>
      <c r="AT114" s="19">
        <f t="shared" si="287"/>
        <v>0</v>
      </c>
      <c r="AU114" s="19">
        <f t="shared" si="288"/>
        <v>1</v>
      </c>
      <c r="AV114" s="19">
        <f t="shared" si="289"/>
        <v>1</v>
      </c>
      <c r="AW114" s="19">
        <f t="shared" si="290"/>
        <v>1</v>
      </c>
      <c r="AX114" s="19">
        <f t="shared" si="291"/>
        <v>0</v>
      </c>
      <c r="AY114" s="20"/>
      <c r="AZ114" s="19">
        <f t="shared" si="292"/>
        <v>1</v>
      </c>
      <c r="BA114" s="19">
        <f t="shared" si="293"/>
        <v>0</v>
      </c>
      <c r="BB114" s="19">
        <f t="shared" si="294"/>
        <v>0</v>
      </c>
      <c r="BC114" s="19">
        <f t="shared" si="295"/>
        <v>0</v>
      </c>
      <c r="BD114" s="19">
        <f t="shared" si="296"/>
        <v>0</v>
      </c>
      <c r="BE114" s="20"/>
      <c r="BF114" s="19">
        <f t="shared" si="297"/>
        <v>-1</v>
      </c>
      <c r="BG114" s="19" t="str">
        <f t="shared" si="298"/>
        <v>, 1</v>
      </c>
      <c r="BH114" s="19" t="str">
        <f t="shared" si="299"/>
        <v>, 1</v>
      </c>
      <c r="BI114" s="19" t="str">
        <f t="shared" si="300"/>
        <v>, 1</v>
      </c>
      <c r="BJ114" s="19" t="str">
        <f t="shared" si="301"/>
        <v/>
      </c>
      <c r="BK114" s="20"/>
      <c r="BL114" s="19">
        <f t="shared" si="302"/>
        <v>1</v>
      </c>
      <c r="BM114" s="19" t="str">
        <f t="shared" si="303"/>
        <v>, -1</v>
      </c>
      <c r="BN114" s="19" t="str">
        <f t="shared" si="304"/>
        <v>, -1</v>
      </c>
      <c r="BO114" s="19" t="str">
        <f t="shared" si="305"/>
        <v>, -1</v>
      </c>
      <c r="BP114" s="19" t="str">
        <f t="shared" si="306"/>
        <v/>
      </c>
      <c r="BQ114" s="20"/>
      <c r="BR114" s="21" t="str">
        <f t="shared" si="307"/>
        <v>-1, 1, 1, 1</v>
      </c>
      <c r="BS114" s="21" t="str">
        <f t="shared" si="308"/>
        <v>1, -1, -1, -1</v>
      </c>
      <c r="BT114" s="21" t="str">
        <f t="shared" si="309"/>
        <v>-1, 1, 1, 1</v>
      </c>
      <c r="BU114" s="2" t="str">
        <f t="shared" si="310"/>
        <v>1 : 3</v>
      </c>
      <c r="BV114" s="129"/>
    </row>
    <row r="115" spans="1:106" ht="12.6" customHeight="1" thickTop="1" thickBot="1" x14ac:dyDescent="0.3">
      <c r="A115" s="74"/>
      <c r="B115" s="42"/>
      <c r="C115" s="43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14"/>
      <c r="Z115" s="44"/>
      <c r="AE115" s="81" t="str">
        <f>IF(C113=0," ","5-6")</f>
        <v>5-6</v>
      </c>
      <c r="AF115" s="58" t="str">
        <f>IF(C113=0," ",CONCATENATE(D111,"-",D113))</f>
        <v>MARTEN-ОСДЮСШОР-2</v>
      </c>
      <c r="AG115" s="45">
        <v>2</v>
      </c>
      <c r="AH115" s="46">
        <v>1</v>
      </c>
      <c r="AI115" s="45">
        <v>1</v>
      </c>
      <c r="AJ115" s="46">
        <v>2</v>
      </c>
      <c r="AK115" s="45">
        <v>2</v>
      </c>
      <c r="AL115" s="46">
        <v>1</v>
      </c>
      <c r="AM115" s="45">
        <v>2</v>
      </c>
      <c r="AN115" s="46">
        <v>1</v>
      </c>
      <c r="AO115" s="45"/>
      <c r="AP115" s="47"/>
      <c r="AQ115" s="17"/>
      <c r="AR115" s="18">
        <f t="shared" si="285"/>
        <v>3</v>
      </c>
      <c r="AS115" s="18">
        <f t="shared" si="286"/>
        <v>1</v>
      </c>
      <c r="AT115" s="19">
        <f t="shared" si="287"/>
        <v>1</v>
      </c>
      <c r="AU115" s="19">
        <f t="shared" si="288"/>
        <v>0</v>
      </c>
      <c r="AV115" s="19">
        <f t="shared" si="289"/>
        <v>1</v>
      </c>
      <c r="AW115" s="19">
        <f t="shared" si="290"/>
        <v>1</v>
      </c>
      <c r="AX115" s="19">
        <f t="shared" si="291"/>
        <v>0</v>
      </c>
      <c r="AY115" s="20"/>
      <c r="AZ115" s="19">
        <f t="shared" si="292"/>
        <v>0</v>
      </c>
      <c r="BA115" s="19">
        <f t="shared" si="293"/>
        <v>1</v>
      </c>
      <c r="BB115" s="19">
        <f t="shared" si="294"/>
        <v>0</v>
      </c>
      <c r="BC115" s="19">
        <f t="shared" si="295"/>
        <v>0</v>
      </c>
      <c r="BD115" s="19">
        <f t="shared" si="296"/>
        <v>0</v>
      </c>
      <c r="BE115" s="20"/>
      <c r="BF115" s="19">
        <f t="shared" si="297"/>
        <v>1</v>
      </c>
      <c r="BG115" s="19" t="str">
        <f t="shared" si="298"/>
        <v>, -1</v>
      </c>
      <c r="BH115" s="19" t="str">
        <f t="shared" si="299"/>
        <v>, 1</v>
      </c>
      <c r="BI115" s="19" t="str">
        <f t="shared" si="300"/>
        <v>, 1</v>
      </c>
      <c r="BJ115" s="19" t="str">
        <f t="shared" si="301"/>
        <v/>
      </c>
      <c r="BK115" s="20"/>
      <c r="BL115" s="19">
        <f t="shared" si="302"/>
        <v>-1</v>
      </c>
      <c r="BM115" s="19" t="str">
        <f t="shared" si="303"/>
        <v>, 1</v>
      </c>
      <c r="BN115" s="19" t="str">
        <f t="shared" si="304"/>
        <v>, -1</v>
      </c>
      <c r="BO115" s="19" t="str">
        <f t="shared" si="305"/>
        <v>, -1</v>
      </c>
      <c r="BP115" s="19" t="str">
        <f t="shared" si="306"/>
        <v/>
      </c>
      <c r="BQ115" s="20"/>
      <c r="BR115" s="21" t="str">
        <f t="shared" si="307"/>
        <v>1, -1, 1, 1</v>
      </c>
      <c r="BS115" s="21" t="str">
        <f t="shared" si="308"/>
        <v>-1, 1, -1, -1</v>
      </c>
      <c r="BT115" s="21" t="str">
        <f t="shared" si="309"/>
        <v>1, -1, 1, 1</v>
      </c>
      <c r="BU115" s="2" t="str">
        <f t="shared" si="310"/>
        <v>1 : 3</v>
      </c>
      <c r="BV115" s="130"/>
    </row>
    <row r="116" spans="1:106" ht="12.6" customHeight="1" thickBot="1" x14ac:dyDescent="0.3">
      <c r="A116" s="74"/>
      <c r="B116" s="12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5" t="s">
        <v>52</v>
      </c>
      <c r="X116" s="14"/>
      <c r="Y116" s="14"/>
      <c r="Z116" s="16"/>
      <c r="AE116" s="78" t="str">
        <f>IF(C124=0," ","2-4")</f>
        <v>2-4</v>
      </c>
      <c r="AF116" s="79" t="str">
        <f>IF(C124=0," ",CONCATENATE(D120,"-",D124))</f>
        <v>SHAH-SHAH-MUSTAFA-RIM</v>
      </c>
      <c r="AG116" s="62">
        <v>1</v>
      </c>
      <c r="AH116" s="63">
        <v>2</v>
      </c>
      <c r="AI116" s="62">
        <v>2</v>
      </c>
      <c r="AJ116" s="63">
        <v>1</v>
      </c>
      <c r="AK116" s="62">
        <v>1</v>
      </c>
      <c r="AL116" s="63">
        <v>2</v>
      </c>
      <c r="AM116" s="62">
        <v>1</v>
      </c>
      <c r="AN116" s="63">
        <v>2</v>
      </c>
      <c r="AO116" s="62"/>
      <c r="AP116" s="64"/>
      <c r="AQ116" s="65"/>
      <c r="AR116" s="66">
        <f>IF(AG116+AH116&lt;&gt;0,SUM(AT116:AX116),"")</f>
        <v>1</v>
      </c>
      <c r="AS116" s="66">
        <f>IF(AG116+AH116&lt;&gt;0,SUM(AZ116:BD116),"")</f>
        <v>3</v>
      </c>
      <c r="AT116" s="67">
        <f>IF(AG116&gt;AH116,1,0)</f>
        <v>0</v>
      </c>
      <c r="AU116" s="67">
        <f>IF(AI116&gt;AJ116,1,0)</f>
        <v>1</v>
      </c>
      <c r="AV116" s="67">
        <f>IF(AK116&gt;AL116,1,0)</f>
        <v>0</v>
      </c>
      <c r="AW116" s="67">
        <f>IF(AM116&gt;AN116,1,0)</f>
        <v>0</v>
      </c>
      <c r="AX116" s="67">
        <f>IF(AO116&gt;AP116,1,0)</f>
        <v>0</v>
      </c>
      <c r="AY116" s="68"/>
      <c r="AZ116" s="67">
        <f>IF(AH116&gt;AG116,1,0)</f>
        <v>1</v>
      </c>
      <c r="BA116" s="67">
        <f>IF(AJ116&gt;AI116,1,0)</f>
        <v>0</v>
      </c>
      <c r="BB116" s="67">
        <f>IF(AL116&gt;AK116,1,0)</f>
        <v>1</v>
      </c>
      <c r="BC116" s="67">
        <f>IF(AN116&gt;AM116,1,0)</f>
        <v>1</v>
      </c>
      <c r="BD116" s="67">
        <f>IF(AP116&gt;AO116,1,0)</f>
        <v>0</v>
      </c>
      <c r="BE116" s="68"/>
      <c r="BF116" s="67">
        <f>IF(AG116&gt;AH116,AH116,IF(AH116&gt;AG116,-AG116,""))</f>
        <v>-1</v>
      </c>
      <c r="BG116" s="67" t="str">
        <f>IF(AI116&gt;AJ116,", "&amp;AJ116,IF(AJ116&gt;AI116,", "&amp;-AI116,""))</f>
        <v>, 1</v>
      </c>
      <c r="BH116" s="67" t="str">
        <f>IF(AK116&gt;AL116,", "&amp;AL116,IF(AL116&gt;AK116,", "&amp;-AK116,""))</f>
        <v>, -1</v>
      </c>
      <c r="BI116" s="67" t="str">
        <f>IF(AM116&gt;AN116,", "&amp;AN116,IF(AN116&gt;AM116,", "&amp;-AM116,""))</f>
        <v>, -1</v>
      </c>
      <c r="BJ116" s="67" t="str">
        <f>IF(AO116&gt;AP116,", "&amp;AP116,IF(AP116&gt;AO116,", "&amp;-AO116,""))</f>
        <v/>
      </c>
      <c r="BK116" s="68"/>
      <c r="BL116" s="67">
        <f>IF(AH116&gt;AG116,AG116,IF(AG116&gt;AH116,-AH116,""))</f>
        <v>1</v>
      </c>
      <c r="BM116" s="67" t="str">
        <f>IF(AJ116&gt;AI116,", "&amp;AI116,IF(AI116&gt;AJ116,", "&amp;-AJ116,""))</f>
        <v>, -1</v>
      </c>
      <c r="BN116" s="67" t="str">
        <f>IF(AL116&gt;AK116,", "&amp;AK116,IF(AK116&gt;AL116,", "&amp;-AL116,""))</f>
        <v>, 1</v>
      </c>
      <c r="BO116" s="67" t="str">
        <f>IF(AN116&gt;AM116,", "&amp;AM116,IF(AM116&gt;AN116,", "&amp;-AN116,""))</f>
        <v>, 1</v>
      </c>
      <c r="BP116" s="67" t="str">
        <f>IF(AP116&gt;AO116,", "&amp;AO116,IF(AO116&gt;AP116,", "&amp;-AP116,""))</f>
        <v/>
      </c>
      <c r="BQ116" s="68"/>
      <c r="BR116" s="69" t="str">
        <f>CONCATENATE(,BF116,BG116,BH116,BI116,BJ116,)</f>
        <v>-1, 1, -1, -1</v>
      </c>
      <c r="BS116" s="69" t="str">
        <f>CONCATENATE(,BL116,BM116,BN116,BO116,BP116,)</f>
        <v>1, -1, 1, 1</v>
      </c>
      <c r="BT116" s="69" t="str">
        <f>IF(AR116&gt;AS116,BR116,IF(AS116&gt;AR116,BS116,""))</f>
        <v>1, -1, 1, 1</v>
      </c>
      <c r="BU116" s="2" t="str">
        <f>IF(AR116&gt;AS116,AS116&amp;" : "&amp;AR116,IF(AS116&gt;AR116,AR116&amp;" : "&amp;AS116,""))</f>
        <v>1 : 3</v>
      </c>
      <c r="BV116" s="128" t="str">
        <f>W116</f>
        <v>За 7-11места</v>
      </c>
      <c r="BX116" s="70"/>
      <c r="BY116" s="71" t="s">
        <v>16</v>
      </c>
      <c r="BZ116" s="71" t="s">
        <v>17</v>
      </c>
      <c r="CA116" s="71" t="s">
        <v>18</v>
      </c>
      <c r="CB116" s="71" t="s">
        <v>19</v>
      </c>
      <c r="CC116" s="71" t="s">
        <v>20</v>
      </c>
      <c r="CD116" s="71" t="s">
        <v>21</v>
      </c>
      <c r="CE116" s="71" t="s">
        <v>22</v>
      </c>
      <c r="CF116" s="71" t="s">
        <v>23</v>
      </c>
      <c r="CG116" s="71" t="s">
        <v>24</v>
      </c>
      <c r="CH116" s="71" t="s">
        <v>25</v>
      </c>
      <c r="CJ116" s="70"/>
      <c r="CK116" s="71" t="s">
        <v>26</v>
      </c>
      <c r="CL116" s="71" t="s">
        <v>27</v>
      </c>
      <c r="CM116" s="71" t="s">
        <v>28</v>
      </c>
      <c r="CN116" s="71" t="s">
        <v>29</v>
      </c>
      <c r="CO116" s="71" t="s">
        <v>30</v>
      </c>
      <c r="CP116" s="71" t="s">
        <v>31</v>
      </c>
      <c r="CQ116" s="24"/>
      <c r="CR116" s="72" t="s">
        <v>2</v>
      </c>
      <c r="CS116" s="72" t="s">
        <v>3</v>
      </c>
      <c r="CT116" s="72"/>
      <c r="CV116" s="72" t="s">
        <v>2</v>
      </c>
      <c r="CW116" s="72" t="s">
        <v>3</v>
      </c>
      <c r="CY116" s="73"/>
      <c r="DA116" s="73"/>
      <c r="DB116" s="73"/>
    </row>
    <row r="117" spans="1:106" ht="12.6" customHeight="1" thickTop="1" thickBot="1" x14ac:dyDescent="0.3">
      <c r="A117" s="74"/>
      <c r="B117" s="25" t="s">
        <v>1</v>
      </c>
      <c r="C117" s="48"/>
      <c r="D117" s="25" t="s">
        <v>32</v>
      </c>
      <c r="E117" s="131">
        <v>1</v>
      </c>
      <c r="F117" s="131"/>
      <c r="G117" s="131"/>
      <c r="H117" s="131">
        <v>2</v>
      </c>
      <c r="I117" s="131"/>
      <c r="J117" s="131"/>
      <c r="K117" s="131">
        <v>3</v>
      </c>
      <c r="L117" s="131"/>
      <c r="M117" s="131"/>
      <c r="N117" s="131">
        <v>4</v>
      </c>
      <c r="O117" s="131"/>
      <c r="P117" s="131"/>
      <c r="Q117" s="131">
        <v>5</v>
      </c>
      <c r="R117" s="131"/>
      <c r="S117" s="131"/>
      <c r="T117" s="131">
        <v>6</v>
      </c>
      <c r="U117" s="131"/>
      <c r="V117" s="131"/>
      <c r="W117" s="25" t="s">
        <v>2</v>
      </c>
      <c r="X117" s="25" t="s">
        <v>0</v>
      </c>
      <c r="Y117" s="25" t="s">
        <v>3</v>
      </c>
      <c r="Z117" s="49"/>
      <c r="AE117" s="80" t="str">
        <f>IF(C126=0," ","1-5")</f>
        <v>1-5</v>
      </c>
      <c r="AF117" s="57" t="str">
        <f>IF(C126=0," ",CONCATENATE(D118,"-",D126))</f>
        <v>СУНКАР-МАНГИСТАУ-САРЫАГАШ</v>
      </c>
      <c r="AG117" s="26">
        <v>1</v>
      </c>
      <c r="AH117" s="27">
        <v>2</v>
      </c>
      <c r="AI117" s="26">
        <v>1</v>
      </c>
      <c r="AJ117" s="27">
        <v>2</v>
      </c>
      <c r="AK117" s="26">
        <v>1</v>
      </c>
      <c r="AL117" s="27">
        <v>2</v>
      </c>
      <c r="AM117" s="26"/>
      <c r="AN117" s="27"/>
      <c r="AO117" s="26"/>
      <c r="AP117" s="28"/>
      <c r="AQ117" s="17"/>
      <c r="AR117" s="18">
        <f t="shared" ref="AR117:AR130" si="333">IF(AG117+AH117&lt;&gt;0,SUM(AT117:AX117),"")</f>
        <v>0</v>
      </c>
      <c r="AS117" s="18">
        <f t="shared" ref="AS117:AS130" si="334">IF(AG117+AH117&lt;&gt;0,SUM(AZ117:BD117),"")</f>
        <v>3</v>
      </c>
      <c r="AT117" s="19">
        <f t="shared" ref="AT117:AT130" si="335">IF(AG117&gt;AH117,1,0)</f>
        <v>0</v>
      </c>
      <c r="AU117" s="19">
        <f t="shared" ref="AU117:AU130" si="336">IF(AI117&gt;AJ117,1,0)</f>
        <v>0</v>
      </c>
      <c r="AV117" s="19">
        <f t="shared" ref="AV117:AV130" si="337">IF(AK117&gt;AL117,1,0)</f>
        <v>0</v>
      </c>
      <c r="AW117" s="19">
        <f t="shared" ref="AW117:AW130" si="338">IF(AM117&gt;AN117,1,0)</f>
        <v>0</v>
      </c>
      <c r="AX117" s="19">
        <f t="shared" ref="AX117:AX130" si="339">IF(AO117&gt;AP117,1,0)</f>
        <v>0</v>
      </c>
      <c r="AY117" s="20"/>
      <c r="AZ117" s="19">
        <f t="shared" ref="AZ117:AZ130" si="340">IF(AH117&gt;AG117,1,0)</f>
        <v>1</v>
      </c>
      <c r="BA117" s="19">
        <f t="shared" ref="BA117:BA130" si="341">IF(AJ117&gt;AI117,1,0)</f>
        <v>1</v>
      </c>
      <c r="BB117" s="19">
        <f t="shared" ref="BB117:BB130" si="342">IF(AL117&gt;AK117,1,0)</f>
        <v>1</v>
      </c>
      <c r="BC117" s="19">
        <f t="shared" ref="BC117:BC130" si="343">IF(AN117&gt;AM117,1,0)</f>
        <v>0</v>
      </c>
      <c r="BD117" s="19">
        <f t="shared" ref="BD117:BD130" si="344">IF(AP117&gt;AO117,1,0)</f>
        <v>0</v>
      </c>
      <c r="BE117" s="20"/>
      <c r="BF117" s="19">
        <f t="shared" ref="BF117:BF130" si="345">IF(AG117&gt;AH117,AH117,IF(AH117&gt;AG117,-AG117,""))</f>
        <v>-1</v>
      </c>
      <c r="BG117" s="19" t="str">
        <f t="shared" ref="BG117:BG130" si="346">IF(AI117&gt;AJ117,", "&amp;AJ117,IF(AJ117&gt;AI117,", "&amp;-AI117,""))</f>
        <v>, -1</v>
      </c>
      <c r="BH117" s="19" t="str">
        <f t="shared" ref="BH117:BH130" si="347">IF(AK117&gt;AL117,", "&amp;AL117,IF(AL117&gt;AK117,", "&amp;-AK117,""))</f>
        <v>, -1</v>
      </c>
      <c r="BI117" s="19" t="str">
        <f t="shared" ref="BI117:BI130" si="348">IF(AM117&gt;AN117,", "&amp;AN117,IF(AN117&gt;AM117,", "&amp;-AM117,""))</f>
        <v/>
      </c>
      <c r="BJ117" s="19" t="str">
        <f t="shared" ref="BJ117:BJ130" si="349">IF(AO117&gt;AP117,", "&amp;AP117,IF(AP117&gt;AO117,", "&amp;-AO117,""))</f>
        <v/>
      </c>
      <c r="BK117" s="20"/>
      <c r="BL117" s="19">
        <f t="shared" ref="BL117:BL130" si="350">IF(AH117&gt;AG117,AG117,IF(AG117&gt;AH117,-AH117,""))</f>
        <v>1</v>
      </c>
      <c r="BM117" s="19" t="str">
        <f t="shared" ref="BM117:BM130" si="351">IF(AJ117&gt;AI117,", "&amp;AI117,IF(AI117&gt;AJ117,", "&amp;-AJ117,""))</f>
        <v>, 1</v>
      </c>
      <c r="BN117" s="19" t="str">
        <f t="shared" ref="BN117:BN130" si="352">IF(AL117&gt;AK117,", "&amp;AK117,IF(AK117&gt;AL117,", "&amp;-AL117,""))</f>
        <v>, 1</v>
      </c>
      <c r="BO117" s="19" t="str">
        <f t="shared" ref="BO117:BO130" si="353">IF(AN117&gt;AM117,", "&amp;AM117,IF(AM117&gt;AN117,", "&amp;-AN117,""))</f>
        <v/>
      </c>
      <c r="BP117" s="19" t="str">
        <f t="shared" ref="BP117:BP130" si="354">IF(AP117&gt;AO117,", "&amp;AO117,IF(AO117&gt;AP117,", "&amp;-AP117,""))</f>
        <v/>
      </c>
      <c r="BQ117" s="20"/>
      <c r="BR117" s="21" t="str">
        <f t="shared" ref="BR117:BR130" si="355">CONCATENATE(,BF117,BG117,BH117,BI117,BJ117,)</f>
        <v>-1, -1, -1</v>
      </c>
      <c r="BS117" s="21" t="str">
        <f t="shared" ref="BS117:BS130" si="356">CONCATENATE(,BL117,BM117,BN117,BO117,BP117,)</f>
        <v>1, 1, 1</v>
      </c>
      <c r="BT117" s="21" t="str">
        <f t="shared" ref="BT117:BT130" si="357">IF(AR117&gt;AS117,BR117,IF(AS117&gt;AR117,BS117,""))</f>
        <v>1, 1, 1</v>
      </c>
      <c r="BU117" s="2" t="str">
        <f t="shared" ref="BU117:BU130" si="358">IF(AR117&gt;AS117,AS117&amp;" : "&amp;AR117,IF(AS117&gt;AR117,AR117&amp;" : "&amp;AS117,""))</f>
        <v>0 : 3</v>
      </c>
      <c r="BV117" s="129"/>
      <c r="BX117" s="22">
        <v>1</v>
      </c>
      <c r="BY117" s="29">
        <f>((AR128+AR122)/(AS128+AS122))/10</f>
        <v>0.6</v>
      </c>
      <c r="BZ117" s="29">
        <f>((AR128+AS119)/(AS128+AR119))/10</f>
        <v>0.2</v>
      </c>
      <c r="CA117" s="29">
        <f>((AR128+AR117)/(AS128+AS117))/10</f>
        <v>7.4999999999999997E-2</v>
      </c>
      <c r="CB117" s="29" t="e">
        <f>((AR128+AS126)/(AS128+AR126))/10</f>
        <v>#VALUE!</v>
      </c>
      <c r="CC117" s="29">
        <f>((AR122+AS119)/(AS122+AR119))/10</f>
        <v>0.3</v>
      </c>
      <c r="CD117" s="29">
        <f>((AR122+AR117)/(AS122+AS117))/10</f>
        <v>0.1</v>
      </c>
      <c r="CE117" s="29" t="e">
        <f>((AR122+AS126)/(AR126+AS122))/10</f>
        <v>#VALUE!</v>
      </c>
      <c r="CF117" s="29">
        <f>((AS119+AR117)/(AR119+AS117))/10</f>
        <v>0.06</v>
      </c>
      <c r="CG117" s="29" t="e">
        <f>((AS119+AS126)/(AR119+AR126))/10</f>
        <v>#VALUE!</v>
      </c>
      <c r="CH117" s="29" t="e">
        <f>((AR117+AS126)/(AS117+AR126))/10</f>
        <v>#VALUE!</v>
      </c>
      <c r="CJ117" s="22">
        <v>1</v>
      </c>
      <c r="CK117" s="30"/>
      <c r="CL117" s="31">
        <f>IF(AR128&gt;AS128,CR117+0.1,CR117-0.1)</f>
        <v>7.1</v>
      </c>
      <c r="CM117" s="31">
        <f>IF(AR122&gt;AS122,CR117+0.1,CR117-0.1)</f>
        <v>7.1</v>
      </c>
      <c r="CN117" s="31">
        <f>IF(AS119&gt;AR119,CR117+0.1,CR117-0.1)</f>
        <v>7.1</v>
      </c>
      <c r="CO117" s="31">
        <f>IF(AR117&gt;AS117,CR117+0.1,CR117-0.1)</f>
        <v>6.9</v>
      </c>
      <c r="CP117" s="31">
        <f>IF(AS126&gt;AR126,CR117+0.1,CR117-0.1)</f>
        <v>6.9</v>
      </c>
      <c r="CQ117" s="32"/>
      <c r="CR117" s="91">
        <f>W118</f>
        <v>7</v>
      </c>
      <c r="CS117" s="91">
        <f>IF(AND(CR117=CR119,CR117=CR121),BY117,(IF(AND(CR117=CR119,CR117=CR123),BZ117,(IF(AND(CR117=CR119,CR117=CR125),CA117,(IF(AND(CR117=CR119,CR117=CR127),CB117,(IF(AND(CR117=CR121,CR117=CR123),CC117,(IF(AND(CR117=CR121,CR117=CR125),CD117,(IF(AND(CR117=CR121,CR117=CR127),CE117,(IF(AND(CR117=CR123,CR117=CR125),CF117,(IF(AND(CR117=CR123,CR117=CR127),CG117,(IF(AND(CR117=CR125,CR117=CR127),CH117,999)))))))))))))))))))</f>
        <v>0.06</v>
      </c>
      <c r="CT117" s="91">
        <f>IF(CY117=1,CR117+CS117,CS117)</f>
        <v>7.06</v>
      </c>
      <c r="CV117" s="91">
        <f>CR117</f>
        <v>7</v>
      </c>
      <c r="CW117" s="108">
        <f>IF(CV117=CV119,CL117,(IF(CV117=CV121,CM117,(IF(CV117=CV123,CN117,(IF(CV117=CV125,CO117,(IF(CV117=CV127,CP117,999)))))))))</f>
        <v>7.1</v>
      </c>
      <c r="CY117" s="91">
        <f>IF(CS117&lt;&gt;999,1,0)</f>
        <v>1</v>
      </c>
      <c r="DA117" s="108">
        <f>IF(CY117=1,CT117,CW117)</f>
        <v>7.06</v>
      </c>
      <c r="DB117" s="91">
        <f>IF(DA117&lt;&gt;999,DA117,CV117)</f>
        <v>7.06</v>
      </c>
    </row>
    <row r="118" spans="1:106" ht="12.6" customHeight="1" thickTop="1" x14ac:dyDescent="0.25">
      <c r="A118" s="74"/>
      <c r="B118" s="122">
        <v>1</v>
      </c>
      <c r="C118" s="123">
        <f>[1]Лист3!$A$51</f>
        <v>8</v>
      </c>
      <c r="D118" s="55" t="s">
        <v>76</v>
      </c>
      <c r="E118" s="124"/>
      <c r="F118" s="124"/>
      <c r="G118" s="125"/>
      <c r="H118" s="33"/>
      <c r="I118" s="34">
        <f>IF(AR128&gt;AS128,2,$AG$2)</f>
        <v>2</v>
      </c>
      <c r="J118" s="35"/>
      <c r="K118" s="33"/>
      <c r="L118" s="34">
        <f>IF(AR122&gt;AS122,2,$AG$2)</f>
        <v>2</v>
      </c>
      <c r="M118" s="35"/>
      <c r="N118" s="33"/>
      <c r="O118" s="34">
        <f>IF(AS119&gt;AR119,2,$AG$2)</f>
        <v>2</v>
      </c>
      <c r="P118" s="35"/>
      <c r="Q118" s="33"/>
      <c r="R118" s="34">
        <f>IF(AR117&gt;AS117,2,$AG$2)</f>
        <v>1</v>
      </c>
      <c r="S118" s="35"/>
      <c r="T118" s="33"/>
      <c r="U118" s="34"/>
      <c r="V118" s="36"/>
      <c r="W118" s="126">
        <f>SUM(F118,I118,L118,O118,R118,U118)</f>
        <v>7</v>
      </c>
      <c r="X118" s="127">
        <f t="shared" ref="X118" si="359">IF(($AG$2=1),IF(CY117=1,CS117*10,0),0)</f>
        <v>0.6</v>
      </c>
      <c r="Y118" s="122" t="s">
        <v>78</v>
      </c>
      <c r="Z118" s="50"/>
      <c r="AA118" s="105">
        <f>IF(C118="","",VLOOKUP(C118,'[2]Список участников'!A:L,8,FALSE))</f>
        <v>0</v>
      </c>
      <c r="AC118" s="106">
        <f>IF(C118&gt;0,1,0)</f>
        <v>1</v>
      </c>
      <c r="AD118" s="106">
        <f>SUM(AC118:AC129)</f>
        <v>6</v>
      </c>
      <c r="AE118" s="80" t="str">
        <f>IF(C128=0," ","3-6")</f>
        <v>3-6</v>
      </c>
      <c r="AF118" s="57" t="str">
        <f>IF(C128=0," ",CONCATENATE(D122,"-",D128))</f>
        <v>ВКО-2-</v>
      </c>
      <c r="AG118" s="26"/>
      <c r="AH118" s="27"/>
      <c r="AI118" s="26"/>
      <c r="AJ118" s="27"/>
      <c r="AK118" s="26"/>
      <c r="AL118" s="27"/>
      <c r="AM118" s="26"/>
      <c r="AN118" s="27"/>
      <c r="AO118" s="26"/>
      <c r="AP118" s="28"/>
      <c r="AQ118" s="17"/>
      <c r="AR118" s="18" t="str">
        <f t="shared" si="333"/>
        <v/>
      </c>
      <c r="AS118" s="18" t="str">
        <f t="shared" si="334"/>
        <v/>
      </c>
      <c r="AT118" s="19">
        <f t="shared" si="335"/>
        <v>0</v>
      </c>
      <c r="AU118" s="19">
        <f t="shared" si="336"/>
        <v>0</v>
      </c>
      <c r="AV118" s="19">
        <f t="shared" si="337"/>
        <v>0</v>
      </c>
      <c r="AW118" s="19">
        <f t="shared" si="338"/>
        <v>0</v>
      </c>
      <c r="AX118" s="19">
        <f t="shared" si="339"/>
        <v>0</v>
      </c>
      <c r="AY118" s="20"/>
      <c r="AZ118" s="19">
        <f t="shared" si="340"/>
        <v>0</v>
      </c>
      <c r="BA118" s="19">
        <f t="shared" si="341"/>
        <v>0</v>
      </c>
      <c r="BB118" s="19">
        <f t="shared" si="342"/>
        <v>0</v>
      </c>
      <c r="BC118" s="19">
        <f t="shared" si="343"/>
        <v>0</v>
      </c>
      <c r="BD118" s="19">
        <f t="shared" si="344"/>
        <v>0</v>
      </c>
      <c r="BE118" s="20"/>
      <c r="BF118" s="19" t="str">
        <f t="shared" si="345"/>
        <v/>
      </c>
      <c r="BG118" s="19" t="str">
        <f t="shared" si="346"/>
        <v/>
      </c>
      <c r="BH118" s="19" t="str">
        <f t="shared" si="347"/>
        <v/>
      </c>
      <c r="BI118" s="19" t="str">
        <f t="shared" si="348"/>
        <v/>
      </c>
      <c r="BJ118" s="19" t="str">
        <f t="shared" si="349"/>
        <v/>
      </c>
      <c r="BK118" s="20"/>
      <c r="BL118" s="19" t="str">
        <f t="shared" si="350"/>
        <v/>
      </c>
      <c r="BM118" s="19" t="str">
        <f t="shared" si="351"/>
        <v/>
      </c>
      <c r="BN118" s="19" t="str">
        <f t="shared" si="352"/>
        <v/>
      </c>
      <c r="BO118" s="19" t="str">
        <f t="shared" si="353"/>
        <v/>
      </c>
      <c r="BP118" s="19" t="str">
        <f t="shared" si="354"/>
        <v/>
      </c>
      <c r="BQ118" s="20"/>
      <c r="BR118" s="21" t="str">
        <f t="shared" si="355"/>
        <v/>
      </c>
      <c r="BS118" s="21" t="str">
        <f t="shared" si="356"/>
        <v/>
      </c>
      <c r="BT118" s="21" t="str">
        <f t="shared" si="357"/>
        <v/>
      </c>
      <c r="BU118" s="2" t="str">
        <f t="shared" si="358"/>
        <v/>
      </c>
      <c r="BV118" s="129"/>
      <c r="BX118" s="22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J118" s="22">
        <v>2</v>
      </c>
      <c r="CK118" s="31">
        <f>IF(AS128&gt;AR128,CR119+0.1,CR119-0.1)</f>
        <v>4.9000000000000004</v>
      </c>
      <c r="CL118" s="30"/>
      <c r="CM118" s="31">
        <f>IF(AS125&gt;AR125,CR119+0.1,CR119-0.1)</f>
        <v>5.0999999999999996</v>
      </c>
      <c r="CN118" s="31">
        <f>IF(AR116&gt;AS116,CR119+0.1,CR119-0.1)</f>
        <v>4.9000000000000004</v>
      </c>
      <c r="CO118" s="31">
        <f>IF(AR123&gt;AS123,CR119+0.1,CR119-0.1)</f>
        <v>4.9000000000000004</v>
      </c>
      <c r="CP118" s="31">
        <f>IF(AS120&gt;AR120,CR119,CR119-0.1)</f>
        <v>4.9000000000000004</v>
      </c>
      <c r="CQ118" s="32"/>
      <c r="CR118" s="92"/>
      <c r="CS118" s="92"/>
      <c r="CT118" s="92"/>
      <c r="CV118" s="92"/>
      <c r="CW118" s="109"/>
      <c r="CY118" s="92"/>
      <c r="DA118" s="109"/>
      <c r="DB118" s="92"/>
    </row>
    <row r="119" spans="1:106" ht="12.6" customHeight="1" x14ac:dyDescent="0.25">
      <c r="A119" s="74"/>
      <c r="B119" s="110"/>
      <c r="C119" s="111"/>
      <c r="D119" s="60" t="s">
        <v>74</v>
      </c>
      <c r="E119" s="114"/>
      <c r="F119" s="114"/>
      <c r="G119" s="115"/>
      <c r="H119" s="121" t="str">
        <f>IF(AR128&gt;AS128,BT128,BU128)</f>
        <v>-1, 1, 1, 1</v>
      </c>
      <c r="I119" s="119"/>
      <c r="J119" s="120"/>
      <c r="K119" s="121" t="str">
        <f>IF(AR122&gt;AS122,BT122,BU122)</f>
        <v>1, 1, 1</v>
      </c>
      <c r="L119" s="119"/>
      <c r="M119" s="120"/>
      <c r="N119" s="121" t="str">
        <f>IF(AS119&gt;AR119,BT119,BU119)</f>
        <v>1, 1, -1, -1, 1</v>
      </c>
      <c r="O119" s="119"/>
      <c r="P119" s="120"/>
      <c r="Q119" s="121" t="str">
        <f>IF(AR117&gt;AS117,BT117,BU117)</f>
        <v>0 : 3</v>
      </c>
      <c r="R119" s="119"/>
      <c r="S119" s="120"/>
      <c r="T119" s="121"/>
      <c r="U119" s="119"/>
      <c r="V119" s="119"/>
      <c r="W119" s="116"/>
      <c r="X119" s="117"/>
      <c r="Y119" s="110"/>
      <c r="Z119" s="50"/>
      <c r="AA119" s="105"/>
      <c r="AC119" s="106"/>
      <c r="AD119" s="106"/>
      <c r="AE119" s="80" t="str">
        <f>IF(C124=0," ","4-1")</f>
        <v>4-1</v>
      </c>
      <c r="AF119" s="57" t="str">
        <f>IF(C124=0," ",CONCATENATE(D124,"-",D118))</f>
        <v>MUSTAFA-RIM-СУНКАР-МАНГИСТАУ</v>
      </c>
      <c r="AG119" s="26">
        <v>1</v>
      </c>
      <c r="AH119" s="27">
        <v>2</v>
      </c>
      <c r="AI119" s="26">
        <v>1</v>
      </c>
      <c r="AJ119" s="27">
        <v>2</v>
      </c>
      <c r="AK119" s="26">
        <v>2</v>
      </c>
      <c r="AL119" s="27">
        <v>1</v>
      </c>
      <c r="AM119" s="26">
        <v>2</v>
      </c>
      <c r="AN119" s="27">
        <v>1</v>
      </c>
      <c r="AO119" s="26">
        <v>1</v>
      </c>
      <c r="AP119" s="28">
        <v>2</v>
      </c>
      <c r="AQ119" s="17"/>
      <c r="AR119" s="18">
        <f t="shared" si="333"/>
        <v>2</v>
      </c>
      <c r="AS119" s="18">
        <f t="shared" si="334"/>
        <v>3</v>
      </c>
      <c r="AT119" s="19">
        <f t="shared" si="335"/>
        <v>0</v>
      </c>
      <c r="AU119" s="19">
        <f t="shared" si="336"/>
        <v>0</v>
      </c>
      <c r="AV119" s="19">
        <f t="shared" si="337"/>
        <v>1</v>
      </c>
      <c r="AW119" s="19">
        <f t="shared" si="338"/>
        <v>1</v>
      </c>
      <c r="AX119" s="19">
        <f t="shared" si="339"/>
        <v>0</v>
      </c>
      <c r="AY119" s="20"/>
      <c r="AZ119" s="19">
        <f t="shared" si="340"/>
        <v>1</v>
      </c>
      <c r="BA119" s="19">
        <f t="shared" si="341"/>
        <v>1</v>
      </c>
      <c r="BB119" s="19">
        <f t="shared" si="342"/>
        <v>0</v>
      </c>
      <c r="BC119" s="19">
        <f t="shared" si="343"/>
        <v>0</v>
      </c>
      <c r="BD119" s="19">
        <f t="shared" si="344"/>
        <v>1</v>
      </c>
      <c r="BE119" s="20"/>
      <c r="BF119" s="19">
        <f t="shared" si="345"/>
        <v>-1</v>
      </c>
      <c r="BG119" s="19" t="str">
        <f t="shared" si="346"/>
        <v>, -1</v>
      </c>
      <c r="BH119" s="19" t="str">
        <f t="shared" si="347"/>
        <v>, 1</v>
      </c>
      <c r="BI119" s="19" t="str">
        <f t="shared" si="348"/>
        <v>, 1</v>
      </c>
      <c r="BJ119" s="19" t="str">
        <f t="shared" si="349"/>
        <v>, -1</v>
      </c>
      <c r="BK119" s="20"/>
      <c r="BL119" s="19">
        <f t="shared" si="350"/>
        <v>1</v>
      </c>
      <c r="BM119" s="19" t="str">
        <f t="shared" si="351"/>
        <v>, 1</v>
      </c>
      <c r="BN119" s="19" t="str">
        <f t="shared" si="352"/>
        <v>, -1</v>
      </c>
      <c r="BO119" s="19" t="str">
        <f t="shared" si="353"/>
        <v>, -1</v>
      </c>
      <c r="BP119" s="19" t="str">
        <f t="shared" si="354"/>
        <v>, 1</v>
      </c>
      <c r="BQ119" s="20"/>
      <c r="BR119" s="21" t="str">
        <f t="shared" si="355"/>
        <v>-1, -1, 1, 1, -1</v>
      </c>
      <c r="BS119" s="21" t="str">
        <f t="shared" si="356"/>
        <v>1, 1, -1, -1, 1</v>
      </c>
      <c r="BT119" s="21" t="str">
        <f t="shared" si="357"/>
        <v>1, 1, -1, -1, 1</v>
      </c>
      <c r="BU119" s="2" t="str">
        <f t="shared" si="358"/>
        <v>2 : 3</v>
      </c>
      <c r="BV119" s="129"/>
      <c r="BX119" s="22">
        <v>2</v>
      </c>
      <c r="BY119" s="23" t="s">
        <v>33</v>
      </c>
      <c r="BZ119" s="23" t="s">
        <v>34</v>
      </c>
      <c r="CA119" s="23" t="s">
        <v>35</v>
      </c>
      <c r="CB119" s="23" t="s">
        <v>36</v>
      </c>
      <c r="CC119" s="23" t="s">
        <v>20</v>
      </c>
      <c r="CD119" s="23" t="s">
        <v>21</v>
      </c>
      <c r="CE119" s="23" t="s">
        <v>22</v>
      </c>
      <c r="CF119" s="23" t="s">
        <v>23</v>
      </c>
      <c r="CG119" s="23" t="s">
        <v>24</v>
      </c>
      <c r="CH119" s="23" t="s">
        <v>25</v>
      </c>
      <c r="CJ119" s="22">
        <v>3</v>
      </c>
      <c r="CK119" s="31">
        <f>IF(AS122&gt;AR122,CR121+0.1,CR121-0.1)</f>
        <v>3.9</v>
      </c>
      <c r="CL119" s="31">
        <f>IF(AR125&gt;AS125,CR121+0.1,CR121-0.1)</f>
        <v>3.9</v>
      </c>
      <c r="CM119" s="37"/>
      <c r="CN119" s="31">
        <f>IF(AR129&gt;AS129,CR121+0.1,CR121-0.1)</f>
        <v>3.9</v>
      </c>
      <c r="CO119" s="31">
        <f>IF(AS121&gt;AR121,CR121+0.1,CR121-0.1)</f>
        <v>3.9</v>
      </c>
      <c r="CP119" s="31">
        <f>IF(AR118&gt;AS118,CR121+0.1,CR121-0.1)</f>
        <v>3.9</v>
      </c>
      <c r="CQ119" s="24"/>
      <c r="CR119" s="91">
        <f>W120</f>
        <v>5</v>
      </c>
      <c r="CS119" s="91">
        <f>IF(AND(CR119=CR117,CR119=CR121),BY120,(IF(AND(CR119=CR117,CR119=CR123),BZ120,(IF(AND(CR119=CR117,CR119=CR125),CA120,(IF(AND(CR119=CR117,CR119=CR127),CB120,(IF(AND(CR119=CR121,CR119=CR123),CC120,(IF(AND(CR119=CR121,CR119=CR125),CD120,(IF(AND(CR119=CR121,CR119=CR127),CE120,(IF(AND(CR119=CR123,CR119=CR125),CF120,(IF(AND(CR119=CR123,CR119=CR127),CG120,(IF(AND(CR119=CR125,CR119=CR127),CH120,999)))))))))))))))))))</f>
        <v>999</v>
      </c>
      <c r="CT119" s="91">
        <f t="shared" ref="CT119" si="360">IF(CY119=1,CR119+CS119,CS119)</f>
        <v>999</v>
      </c>
      <c r="CV119" s="91">
        <f>CR119</f>
        <v>5</v>
      </c>
      <c r="CW119" s="108">
        <f>IF(CV119=CV117,CK118,(IF(CV119=CV121,CM118,(IF(CV119=CV123,CN118,(IF(CV119=CV125,CO118,(IF(CV119=CV127,CP118,999)))))))))</f>
        <v>999</v>
      </c>
      <c r="CY119" s="91">
        <f t="shared" ref="CY119" si="361">IF(CS119&lt;&gt;999,1,0)</f>
        <v>0</v>
      </c>
      <c r="DA119" s="108">
        <f>IF(CY119=1,CT119,CW119)</f>
        <v>999</v>
      </c>
      <c r="DB119" s="91">
        <f t="shared" ref="DB119" si="362">IF(DA119&lt;&gt;999,DA119,CV119)</f>
        <v>5</v>
      </c>
    </row>
    <row r="120" spans="1:106" ht="12.6" customHeight="1" x14ac:dyDescent="0.25">
      <c r="A120" s="74"/>
      <c r="B120" s="93">
        <v>2</v>
      </c>
      <c r="C120" s="95">
        <f>[1]Лист3!$A$52</f>
        <v>40</v>
      </c>
      <c r="D120" s="54" t="s">
        <v>13</v>
      </c>
      <c r="E120" s="38"/>
      <c r="F120" s="39">
        <f>IF(AS128&gt;AR128,2,$AG$2)</f>
        <v>1</v>
      </c>
      <c r="G120" s="40"/>
      <c r="H120" s="97"/>
      <c r="I120" s="98"/>
      <c r="J120" s="112"/>
      <c r="K120" s="41"/>
      <c r="L120" s="39">
        <f>IF(AS125&gt;AR125,2,$AG$2)</f>
        <v>2</v>
      </c>
      <c r="M120" s="40"/>
      <c r="N120" s="41"/>
      <c r="O120" s="39">
        <f>IF(AR116&gt;AS116,2,$AG$2)</f>
        <v>1</v>
      </c>
      <c r="P120" s="40"/>
      <c r="Q120" s="41"/>
      <c r="R120" s="39">
        <f>IF(AR123&gt;AS123,2,$AG$2)</f>
        <v>1</v>
      </c>
      <c r="S120" s="40"/>
      <c r="T120" s="41"/>
      <c r="U120" s="39"/>
      <c r="V120" s="38"/>
      <c r="W120" s="101">
        <f>SUM(F120,I120,L120,O120,R120,U120)</f>
        <v>5</v>
      </c>
      <c r="X120" s="103">
        <f t="shared" ref="X120" si="363">IF(($AG$2=1),IF(CY119=1,CS119*10,0),0)</f>
        <v>0</v>
      </c>
      <c r="Y120" s="93" t="s">
        <v>79</v>
      </c>
      <c r="Z120" s="50"/>
      <c r="AA120" s="105">
        <f>IF(C120="","",VLOOKUP(C120,'[2]Список участников'!A:L,8,FALSE))</f>
        <v>0</v>
      </c>
      <c r="AC120" s="106">
        <f>IF(C120&gt;0,1,0)</f>
        <v>1</v>
      </c>
      <c r="AD120" s="106"/>
      <c r="AE120" s="80" t="str">
        <f>IF(C128=0," ","6-2")</f>
        <v>6-2</v>
      </c>
      <c r="AF120" s="57" t="str">
        <f>IF(C128=0," ",CONCATENATE(D128,"-",D120))</f>
        <v>-SHAH-SHAH</v>
      </c>
      <c r="AG120" s="26"/>
      <c r="AH120" s="27"/>
      <c r="AI120" s="26"/>
      <c r="AJ120" s="27"/>
      <c r="AK120" s="26"/>
      <c r="AL120" s="27"/>
      <c r="AM120" s="26"/>
      <c r="AN120" s="27"/>
      <c r="AO120" s="26"/>
      <c r="AP120" s="28"/>
      <c r="AQ120" s="17"/>
      <c r="AR120" s="18" t="str">
        <f t="shared" si="333"/>
        <v/>
      </c>
      <c r="AS120" s="18" t="str">
        <f t="shared" si="334"/>
        <v/>
      </c>
      <c r="AT120" s="19">
        <f t="shared" si="335"/>
        <v>0</v>
      </c>
      <c r="AU120" s="19">
        <f t="shared" si="336"/>
        <v>0</v>
      </c>
      <c r="AV120" s="19">
        <f t="shared" si="337"/>
        <v>0</v>
      </c>
      <c r="AW120" s="19">
        <f t="shared" si="338"/>
        <v>0</v>
      </c>
      <c r="AX120" s="19">
        <f t="shared" si="339"/>
        <v>0</v>
      </c>
      <c r="AY120" s="20"/>
      <c r="AZ120" s="19">
        <f t="shared" si="340"/>
        <v>0</v>
      </c>
      <c r="BA120" s="19">
        <f t="shared" si="341"/>
        <v>0</v>
      </c>
      <c r="BB120" s="19">
        <f t="shared" si="342"/>
        <v>0</v>
      </c>
      <c r="BC120" s="19">
        <f t="shared" si="343"/>
        <v>0</v>
      </c>
      <c r="BD120" s="19">
        <f t="shared" si="344"/>
        <v>0</v>
      </c>
      <c r="BE120" s="20"/>
      <c r="BF120" s="19" t="str">
        <f t="shared" si="345"/>
        <v/>
      </c>
      <c r="BG120" s="19" t="str">
        <f t="shared" si="346"/>
        <v/>
      </c>
      <c r="BH120" s="19" t="str">
        <f t="shared" si="347"/>
        <v/>
      </c>
      <c r="BI120" s="19" t="str">
        <f t="shared" si="348"/>
        <v/>
      </c>
      <c r="BJ120" s="19" t="str">
        <f t="shared" si="349"/>
        <v/>
      </c>
      <c r="BK120" s="20"/>
      <c r="BL120" s="19" t="str">
        <f t="shared" si="350"/>
        <v/>
      </c>
      <c r="BM120" s="19" t="str">
        <f t="shared" si="351"/>
        <v/>
      </c>
      <c r="BN120" s="19" t="str">
        <f t="shared" si="352"/>
        <v/>
      </c>
      <c r="BO120" s="19" t="str">
        <f t="shared" si="353"/>
        <v/>
      </c>
      <c r="BP120" s="19" t="str">
        <f t="shared" si="354"/>
        <v/>
      </c>
      <c r="BQ120" s="20"/>
      <c r="BR120" s="21" t="str">
        <f t="shared" si="355"/>
        <v/>
      </c>
      <c r="BS120" s="21" t="str">
        <f t="shared" si="356"/>
        <v/>
      </c>
      <c r="BT120" s="21" t="str">
        <f t="shared" si="357"/>
        <v/>
      </c>
      <c r="BU120" s="2" t="str">
        <f t="shared" si="358"/>
        <v/>
      </c>
      <c r="BV120" s="129"/>
      <c r="BX120" s="22"/>
      <c r="BY120" s="29">
        <f>((AS128+AS125)/(AR128+AR125))/10</f>
        <v>0.1</v>
      </c>
      <c r="BZ120" s="29">
        <f>((AS128+AR116)/(AR128+AS116))/10</f>
        <v>3.3333333333333333E-2</v>
      </c>
      <c r="CA120" s="29">
        <f>((AS128+AR123)/(AR128+AS123))/10</f>
        <v>3.3333333333333333E-2</v>
      </c>
      <c r="CB120" s="29" t="e">
        <f>((AS128+AS120)/(AR128+AR120))/10</f>
        <v>#VALUE!</v>
      </c>
      <c r="CC120" s="29">
        <f>((AS125+AR116)/(AR125+AS116))/10</f>
        <v>0.1</v>
      </c>
      <c r="CD120" s="29">
        <f>((AS125+AR123)/(AR125+AS123))/10</f>
        <v>0.1</v>
      </c>
      <c r="CE120" s="29" t="e">
        <f>((AS125+AS120)/(AR125+AR120))/10</f>
        <v>#VALUE!</v>
      </c>
      <c r="CF120" s="29">
        <f>((AR116+AR123)/(AS116+AS123))/10</f>
        <v>3.3333333333333333E-2</v>
      </c>
      <c r="CG120" s="29" t="e">
        <f>((AR116+AS120)/(AS116+AR120))/10</f>
        <v>#VALUE!</v>
      </c>
      <c r="CH120" s="29" t="e">
        <f>((AR123+AS123)/(AS120+AR120))/10</f>
        <v>#VALUE!</v>
      </c>
      <c r="CJ120" s="22">
        <v>4</v>
      </c>
      <c r="CK120" s="31">
        <f>IF(AR119&gt;AS119,CR123+0.1,CR123-0.1)</f>
        <v>6.9</v>
      </c>
      <c r="CL120" s="31">
        <f>IF(AS116&gt;AR116,CR123+0.1,CR123-0.1)</f>
        <v>7.1</v>
      </c>
      <c r="CM120" s="31">
        <f>IF(AS131&gt;AT131,CR123+0.1,CR123-0.1)</f>
        <v>6.9</v>
      </c>
      <c r="CN120" s="30"/>
      <c r="CO120" s="31">
        <f>IF(AS127&gt;AR127,CR123+0.1,CR123-0.1)</f>
        <v>7.1</v>
      </c>
      <c r="CP120" s="31">
        <f>IF(AR124&gt;AS124,CR123+0.1,CR123-0.1)</f>
        <v>6.9</v>
      </c>
      <c r="CQ120" s="32"/>
      <c r="CR120" s="92"/>
      <c r="CS120" s="92"/>
      <c r="CT120" s="92"/>
      <c r="CV120" s="92"/>
      <c r="CW120" s="109"/>
      <c r="CY120" s="92"/>
      <c r="DA120" s="109"/>
      <c r="DB120" s="92"/>
    </row>
    <row r="121" spans="1:106" ht="12.6" customHeight="1" x14ac:dyDescent="0.25">
      <c r="A121" s="74"/>
      <c r="B121" s="110"/>
      <c r="C121" s="111"/>
      <c r="D121" s="60" t="s">
        <v>8</v>
      </c>
      <c r="E121" s="118" t="str">
        <f>IF(AS128&gt;AR128,BT128,BU128)</f>
        <v>1 : 3</v>
      </c>
      <c r="F121" s="119"/>
      <c r="G121" s="120"/>
      <c r="H121" s="113"/>
      <c r="I121" s="114"/>
      <c r="J121" s="115"/>
      <c r="K121" s="121" t="str">
        <f>IF(AS125&gt;AR125,BT125,BU125)</f>
        <v>1, 1, -1, 1</v>
      </c>
      <c r="L121" s="119"/>
      <c r="M121" s="120"/>
      <c r="N121" s="121" t="str">
        <f>IF(AR116&gt;AS116,BT116,BU116)</f>
        <v>1 : 3</v>
      </c>
      <c r="O121" s="119"/>
      <c r="P121" s="120"/>
      <c r="Q121" s="121" t="str">
        <f>IF(AR123&gt;AS123,BT123,BU123)</f>
        <v>1 : 3</v>
      </c>
      <c r="R121" s="119"/>
      <c r="S121" s="120"/>
      <c r="T121" s="121"/>
      <c r="U121" s="119"/>
      <c r="V121" s="119"/>
      <c r="W121" s="116"/>
      <c r="X121" s="117"/>
      <c r="Y121" s="110"/>
      <c r="Z121" s="50"/>
      <c r="AA121" s="105"/>
      <c r="AC121" s="106"/>
      <c r="AD121" s="106"/>
      <c r="AE121" s="80" t="str">
        <f>IF(C126=0," ","5-3")</f>
        <v>5-3</v>
      </c>
      <c r="AF121" s="57" t="str">
        <f>IF(C126=0," ",CONCATENATE(D126,"-",D122))</f>
        <v>САРЫАГАШ-ВКО-2</v>
      </c>
      <c r="AG121" s="26">
        <v>2</v>
      </c>
      <c r="AH121" s="27">
        <v>1</v>
      </c>
      <c r="AI121" s="26">
        <v>2</v>
      </c>
      <c r="AJ121" s="27">
        <v>1</v>
      </c>
      <c r="AK121" s="26">
        <v>2</v>
      </c>
      <c r="AL121" s="27">
        <v>1</v>
      </c>
      <c r="AM121" s="26"/>
      <c r="AN121" s="27"/>
      <c r="AO121" s="26"/>
      <c r="AP121" s="28"/>
      <c r="AQ121" s="17"/>
      <c r="AR121" s="18">
        <f t="shared" si="333"/>
        <v>3</v>
      </c>
      <c r="AS121" s="18">
        <f t="shared" si="334"/>
        <v>0</v>
      </c>
      <c r="AT121" s="19">
        <f t="shared" si="335"/>
        <v>1</v>
      </c>
      <c r="AU121" s="19">
        <f t="shared" si="336"/>
        <v>1</v>
      </c>
      <c r="AV121" s="19">
        <f t="shared" si="337"/>
        <v>1</v>
      </c>
      <c r="AW121" s="19">
        <f t="shared" si="338"/>
        <v>0</v>
      </c>
      <c r="AX121" s="19">
        <f t="shared" si="339"/>
        <v>0</v>
      </c>
      <c r="AY121" s="20"/>
      <c r="AZ121" s="19">
        <f t="shared" si="340"/>
        <v>0</v>
      </c>
      <c r="BA121" s="19">
        <f t="shared" si="341"/>
        <v>0</v>
      </c>
      <c r="BB121" s="19">
        <f t="shared" si="342"/>
        <v>0</v>
      </c>
      <c r="BC121" s="19">
        <f t="shared" si="343"/>
        <v>0</v>
      </c>
      <c r="BD121" s="19">
        <f t="shared" si="344"/>
        <v>0</v>
      </c>
      <c r="BE121" s="20"/>
      <c r="BF121" s="19">
        <f t="shared" si="345"/>
        <v>1</v>
      </c>
      <c r="BG121" s="19" t="str">
        <f t="shared" si="346"/>
        <v>, 1</v>
      </c>
      <c r="BH121" s="19" t="str">
        <f t="shared" si="347"/>
        <v>, 1</v>
      </c>
      <c r="BI121" s="19" t="str">
        <f t="shared" si="348"/>
        <v/>
      </c>
      <c r="BJ121" s="19" t="str">
        <f t="shared" si="349"/>
        <v/>
      </c>
      <c r="BK121" s="20"/>
      <c r="BL121" s="19">
        <f t="shared" si="350"/>
        <v>-1</v>
      </c>
      <c r="BM121" s="19" t="str">
        <f t="shared" si="351"/>
        <v>, -1</v>
      </c>
      <c r="BN121" s="19" t="str">
        <f t="shared" si="352"/>
        <v>, -1</v>
      </c>
      <c r="BO121" s="19" t="str">
        <f t="shared" si="353"/>
        <v/>
      </c>
      <c r="BP121" s="19" t="str">
        <f t="shared" si="354"/>
        <v/>
      </c>
      <c r="BQ121" s="20"/>
      <c r="BR121" s="21" t="str">
        <f t="shared" si="355"/>
        <v>1, 1, 1</v>
      </c>
      <c r="BS121" s="21" t="str">
        <f t="shared" si="356"/>
        <v>-1, -1, -1</v>
      </c>
      <c r="BT121" s="21" t="str">
        <f t="shared" si="357"/>
        <v>1, 1, 1</v>
      </c>
      <c r="BU121" s="2" t="str">
        <f t="shared" si="358"/>
        <v>0 : 3</v>
      </c>
      <c r="BV121" s="129"/>
      <c r="BX121" s="22">
        <v>3</v>
      </c>
      <c r="BY121" s="23" t="s">
        <v>37</v>
      </c>
      <c r="BZ121" s="23" t="s">
        <v>34</v>
      </c>
      <c r="CA121" s="23" t="s">
        <v>35</v>
      </c>
      <c r="CB121" s="23" t="s">
        <v>36</v>
      </c>
      <c r="CC121" s="23" t="s">
        <v>17</v>
      </c>
      <c r="CD121" s="23" t="s">
        <v>18</v>
      </c>
      <c r="CE121" s="23" t="s">
        <v>19</v>
      </c>
      <c r="CF121" s="23" t="s">
        <v>23</v>
      </c>
      <c r="CG121" s="23" t="s">
        <v>24</v>
      </c>
      <c r="CH121" s="23" t="s">
        <v>25</v>
      </c>
      <c r="CJ121" s="22">
        <v>5</v>
      </c>
      <c r="CK121" s="31">
        <f>IF(AS117&gt;AR117,CR125+0.1,CR125-0.1)</f>
        <v>7.1</v>
      </c>
      <c r="CL121" s="31">
        <f>IF(AS123&gt;AR123,CR125+0.1,CR125-0.1)</f>
        <v>7.1</v>
      </c>
      <c r="CM121" s="31">
        <f>IF(AR121&gt;AS121,CR125+0.1,CR125-0.1)</f>
        <v>7.1</v>
      </c>
      <c r="CN121" s="31">
        <f>IF(AR127&gt;AS127,CR125+0.1,CR125-0.1)</f>
        <v>6.9</v>
      </c>
      <c r="CO121" s="37"/>
      <c r="CP121" s="31">
        <f>IF(AR130&gt;AS130,CR125+0.1,CR125-0.1)</f>
        <v>6.9</v>
      </c>
      <c r="CQ121" s="24"/>
      <c r="CR121" s="91">
        <f>W122</f>
        <v>4</v>
      </c>
      <c r="CS121" s="91">
        <f>IF(AND(CR121=CR117,CR121=CR119),BY122,(IF(AND(CR121=CR117,CR121=CR123),BZ122,(IF(AND(CR121=CR117,CR121=CR125),CA122,(IF(AND(CR121=CR117,CR121=CR127),CB122,(IF(AND(CR121=CR119,CR121=CR123),CC122,(IF(AND(CR121=CR119,CR121=CR125),CD122,(IF(AND(CR121=CR119,CR121=CR127),CE122,(IF(AND(CR121=CR123,CR121=CR125),CF122,(IF(AND(CR121=CR123,CR121=CR127),CG122,(IF(AND(CR121=CR125,CR121=CR127),CH122,999)))))))))))))))))))</f>
        <v>999</v>
      </c>
      <c r="CT121" s="91">
        <f t="shared" ref="CT121" si="364">IF(CY121=1,CR121+CS121,CS121)</f>
        <v>999</v>
      </c>
      <c r="CV121" s="91">
        <f>CR121</f>
        <v>4</v>
      </c>
      <c r="CW121" s="108">
        <f>IF(CV121=CV117,CK119,(IF(CV121=CV119,CL119,(IF(CV121=CV123,CN119,(IF(CV121=CV125,CO119,(IF(CV121=CV127,CP119,999)))))))))</f>
        <v>999</v>
      </c>
      <c r="CY121" s="91">
        <f t="shared" ref="CY121" si="365">IF(CS121&lt;&gt;999,1,0)</f>
        <v>0</v>
      </c>
      <c r="DA121" s="108">
        <f>IF(CY121=1,CT121,CW121)</f>
        <v>999</v>
      </c>
      <c r="DB121" s="91">
        <f t="shared" ref="DB121" si="366">IF(DA121&lt;&gt;999,DA121,CV121)</f>
        <v>4</v>
      </c>
    </row>
    <row r="122" spans="1:106" ht="12.6" customHeight="1" x14ac:dyDescent="0.25">
      <c r="A122" s="74"/>
      <c r="B122" s="93">
        <v>3</v>
      </c>
      <c r="C122" s="95">
        <f>[1]Лист3!$A$53</f>
        <v>56</v>
      </c>
      <c r="D122" s="55" t="s">
        <v>50</v>
      </c>
      <c r="E122" s="38"/>
      <c r="F122" s="39">
        <f>IF(AS122&gt;AR122,2,$AG$2)</f>
        <v>1</v>
      </c>
      <c r="G122" s="40"/>
      <c r="H122" s="41"/>
      <c r="I122" s="39">
        <f>IF(AR125&gt;AS125,2,$AG$2)</f>
        <v>1</v>
      </c>
      <c r="J122" s="40"/>
      <c r="K122" s="97"/>
      <c r="L122" s="98"/>
      <c r="M122" s="112"/>
      <c r="N122" s="41"/>
      <c r="O122" s="39">
        <f>IF(AR129&gt;AS129,2,$AG$2)</f>
        <v>1</v>
      </c>
      <c r="P122" s="40"/>
      <c r="Q122" s="41"/>
      <c r="R122" s="39">
        <f>IF(AS121&gt;AR121,2,$AG$2)</f>
        <v>1</v>
      </c>
      <c r="S122" s="40"/>
      <c r="T122" s="41"/>
      <c r="U122" s="39"/>
      <c r="V122" s="38"/>
      <c r="W122" s="101">
        <f>SUM(F122,I122,L122,O122,R122,U122)</f>
        <v>4</v>
      </c>
      <c r="X122" s="103">
        <f t="shared" ref="X122" si="367">IF(($AG$2=1),IF(CY121=1,CS121*10,0),0)</f>
        <v>0</v>
      </c>
      <c r="Y122" s="93" t="s">
        <v>80</v>
      </c>
      <c r="Z122" s="50"/>
      <c r="AA122" s="105">
        <f>IF(C122="","",VLOOKUP(C122,'[2]Список участников'!A:L,8,FALSE))</f>
        <v>0</v>
      </c>
      <c r="AC122" s="106">
        <f>IF(C122&gt;0,1,0)</f>
        <v>1</v>
      </c>
      <c r="AD122" s="106"/>
      <c r="AE122" s="80" t="s">
        <v>33</v>
      </c>
      <c r="AF122" s="57" t="str">
        <f>IF(C122=0," ",CONCATENATE(D118,"-",D122))</f>
        <v>СУНКАР-МАНГИСТАУ-ВКО-2</v>
      </c>
      <c r="AG122" s="26">
        <v>2</v>
      </c>
      <c r="AH122" s="27">
        <v>1</v>
      </c>
      <c r="AI122" s="26">
        <v>2</v>
      </c>
      <c r="AJ122" s="27">
        <v>1</v>
      </c>
      <c r="AK122" s="26">
        <v>2</v>
      </c>
      <c r="AL122" s="27">
        <v>1</v>
      </c>
      <c r="AM122" s="26"/>
      <c r="AN122" s="27"/>
      <c r="AO122" s="26"/>
      <c r="AP122" s="28"/>
      <c r="AQ122" s="17"/>
      <c r="AR122" s="18">
        <f t="shared" si="333"/>
        <v>3</v>
      </c>
      <c r="AS122" s="18">
        <f t="shared" si="334"/>
        <v>0</v>
      </c>
      <c r="AT122" s="19">
        <f t="shared" si="335"/>
        <v>1</v>
      </c>
      <c r="AU122" s="19">
        <f t="shared" si="336"/>
        <v>1</v>
      </c>
      <c r="AV122" s="19">
        <f t="shared" si="337"/>
        <v>1</v>
      </c>
      <c r="AW122" s="19">
        <f t="shared" si="338"/>
        <v>0</v>
      </c>
      <c r="AX122" s="19">
        <f t="shared" si="339"/>
        <v>0</v>
      </c>
      <c r="AY122" s="20"/>
      <c r="AZ122" s="19">
        <f t="shared" si="340"/>
        <v>0</v>
      </c>
      <c r="BA122" s="19">
        <f t="shared" si="341"/>
        <v>0</v>
      </c>
      <c r="BB122" s="19">
        <f t="shared" si="342"/>
        <v>0</v>
      </c>
      <c r="BC122" s="19">
        <f t="shared" si="343"/>
        <v>0</v>
      </c>
      <c r="BD122" s="19">
        <f t="shared" si="344"/>
        <v>0</v>
      </c>
      <c r="BE122" s="20"/>
      <c r="BF122" s="19">
        <f t="shared" si="345"/>
        <v>1</v>
      </c>
      <c r="BG122" s="19" t="str">
        <f t="shared" si="346"/>
        <v>, 1</v>
      </c>
      <c r="BH122" s="19" t="str">
        <f t="shared" si="347"/>
        <v>, 1</v>
      </c>
      <c r="BI122" s="19" t="str">
        <f t="shared" si="348"/>
        <v/>
      </c>
      <c r="BJ122" s="19" t="str">
        <f t="shared" si="349"/>
        <v/>
      </c>
      <c r="BK122" s="20"/>
      <c r="BL122" s="19">
        <f t="shared" si="350"/>
        <v>-1</v>
      </c>
      <c r="BM122" s="19" t="str">
        <f t="shared" si="351"/>
        <v>, -1</v>
      </c>
      <c r="BN122" s="19" t="str">
        <f t="shared" si="352"/>
        <v>, -1</v>
      </c>
      <c r="BO122" s="19" t="str">
        <f t="shared" si="353"/>
        <v/>
      </c>
      <c r="BP122" s="19" t="str">
        <f t="shared" si="354"/>
        <v/>
      </c>
      <c r="BQ122" s="20"/>
      <c r="BR122" s="21" t="str">
        <f t="shared" si="355"/>
        <v>1, 1, 1</v>
      </c>
      <c r="BS122" s="21" t="str">
        <f t="shared" si="356"/>
        <v>-1, -1, -1</v>
      </c>
      <c r="BT122" s="21" t="str">
        <f t="shared" si="357"/>
        <v>1, 1, 1</v>
      </c>
      <c r="BU122" s="2" t="str">
        <f t="shared" si="358"/>
        <v>0 : 3</v>
      </c>
      <c r="BV122" s="129"/>
      <c r="BX122" s="22"/>
      <c r="BY122" s="29">
        <f>((AS122+AR125)/(AR122+AS125))/10</f>
        <v>1.6666666666666666E-2</v>
      </c>
      <c r="BZ122" s="29">
        <f>((AS122+AR129)/(AR122+AS129))/10</f>
        <v>0</v>
      </c>
      <c r="CA122" s="29">
        <f>((AS122+AS121)/(AR122+AR121))/10</f>
        <v>0</v>
      </c>
      <c r="CB122" s="29" t="e">
        <f>((AS122+AR118)/(AR122+AS118))/10</f>
        <v>#VALUE!</v>
      </c>
      <c r="CC122" s="29">
        <f>((AR125+AR129)/(AS125+AS129))/10</f>
        <v>1.6666666666666666E-2</v>
      </c>
      <c r="CD122" s="29">
        <f>((AR125+AS121)/(AS125+AR121))/10</f>
        <v>1.6666666666666666E-2</v>
      </c>
      <c r="CE122" s="29" t="e">
        <f>((AR125+AR118)/(AS125+AS118))/10</f>
        <v>#VALUE!</v>
      </c>
      <c r="CF122" s="29">
        <f>((AR129+AS121)/(AS129+AR121))/10</f>
        <v>0</v>
      </c>
      <c r="CG122" s="29" t="e">
        <f>((AR129+AR118)/(AS129+AS118))/10</f>
        <v>#VALUE!</v>
      </c>
      <c r="CH122" s="29" t="e">
        <f>((AS121+AR118)/(AR121+AS118))/10</f>
        <v>#VALUE!</v>
      </c>
      <c r="CJ122" s="22">
        <v>6</v>
      </c>
      <c r="CK122" s="31">
        <f>IF(AR126&gt;AS126,CR127+0.1,CR127-0.1)</f>
        <v>-0.1</v>
      </c>
      <c r="CL122" s="31">
        <f>IF(AR120&gt;AS120,CR127+0.1,CR127-0.1)</f>
        <v>-0.1</v>
      </c>
      <c r="CM122" s="31">
        <f>IF(AS118&gt;AR118,CR127+0.1,CR127-0.1)</f>
        <v>-0.1</v>
      </c>
      <c r="CN122" s="31">
        <f>IF(AS124&gt;AR124,CR127+0.1,CR127-0.1)</f>
        <v>-0.1</v>
      </c>
      <c r="CO122" s="31">
        <f>IF(AS130&gt;AR130,CR127+0.1,CR127-0.1)</f>
        <v>-0.1</v>
      </c>
      <c r="CP122" s="30"/>
      <c r="CQ122" s="32"/>
      <c r="CR122" s="92"/>
      <c r="CS122" s="92"/>
      <c r="CT122" s="92"/>
      <c r="CV122" s="92"/>
      <c r="CW122" s="109"/>
      <c r="CY122" s="92"/>
      <c r="DA122" s="109"/>
      <c r="DB122" s="92"/>
    </row>
    <row r="123" spans="1:106" ht="12.6" customHeight="1" x14ac:dyDescent="0.25">
      <c r="A123" s="74"/>
      <c r="B123" s="110"/>
      <c r="C123" s="111"/>
      <c r="D123" s="60" t="s">
        <v>7</v>
      </c>
      <c r="E123" s="118" t="str">
        <f>IF(AS122&gt;AR122,BT122,BU122)</f>
        <v>0 : 3</v>
      </c>
      <c r="F123" s="119"/>
      <c r="G123" s="120"/>
      <c r="H123" s="121" t="str">
        <f>IF(AR125&gt;AS125,BT125,BU125)</f>
        <v>1 : 3</v>
      </c>
      <c r="I123" s="119"/>
      <c r="J123" s="120"/>
      <c r="K123" s="113"/>
      <c r="L123" s="114"/>
      <c r="M123" s="115"/>
      <c r="N123" s="121" t="str">
        <f>IF(AR129&gt;AS129,BT129,BU129)</f>
        <v>0 : 3</v>
      </c>
      <c r="O123" s="119"/>
      <c r="P123" s="120"/>
      <c r="Q123" s="121" t="str">
        <f>IF(AS121&gt;AR121,BT121,BU121)</f>
        <v>0 : 3</v>
      </c>
      <c r="R123" s="119"/>
      <c r="S123" s="120"/>
      <c r="T123" s="121"/>
      <c r="U123" s="119"/>
      <c r="V123" s="119"/>
      <c r="W123" s="116"/>
      <c r="X123" s="117"/>
      <c r="Y123" s="110"/>
      <c r="Z123" s="50"/>
      <c r="AA123" s="105"/>
      <c r="AC123" s="106"/>
      <c r="AD123" s="106"/>
      <c r="AE123" s="80" t="str">
        <f>IF(C126=0," ","2-5")</f>
        <v>2-5</v>
      </c>
      <c r="AF123" s="57" t="str">
        <f>IF(C126=0," ",CONCATENATE(D120,"-",D126))</f>
        <v>SHAH-SHAH-САРЫАГАШ</v>
      </c>
      <c r="AG123" s="26">
        <v>1</v>
      </c>
      <c r="AH123" s="27">
        <v>2</v>
      </c>
      <c r="AI123" s="26">
        <v>1</v>
      </c>
      <c r="AJ123" s="27">
        <v>2</v>
      </c>
      <c r="AK123" s="26">
        <v>2</v>
      </c>
      <c r="AL123" s="27">
        <v>1</v>
      </c>
      <c r="AM123" s="26">
        <v>1</v>
      </c>
      <c r="AN123" s="27">
        <v>2</v>
      </c>
      <c r="AO123" s="26"/>
      <c r="AP123" s="28"/>
      <c r="AQ123" s="17"/>
      <c r="AR123" s="18">
        <f t="shared" si="333"/>
        <v>1</v>
      </c>
      <c r="AS123" s="18">
        <f t="shared" si="334"/>
        <v>3</v>
      </c>
      <c r="AT123" s="19">
        <f t="shared" si="335"/>
        <v>0</v>
      </c>
      <c r="AU123" s="19">
        <f t="shared" si="336"/>
        <v>0</v>
      </c>
      <c r="AV123" s="19">
        <f t="shared" si="337"/>
        <v>1</v>
      </c>
      <c r="AW123" s="19">
        <f t="shared" si="338"/>
        <v>0</v>
      </c>
      <c r="AX123" s="19">
        <f t="shared" si="339"/>
        <v>0</v>
      </c>
      <c r="AY123" s="20"/>
      <c r="AZ123" s="19">
        <f t="shared" si="340"/>
        <v>1</v>
      </c>
      <c r="BA123" s="19">
        <f t="shared" si="341"/>
        <v>1</v>
      </c>
      <c r="BB123" s="19">
        <f t="shared" si="342"/>
        <v>0</v>
      </c>
      <c r="BC123" s="19">
        <f t="shared" si="343"/>
        <v>1</v>
      </c>
      <c r="BD123" s="19">
        <f t="shared" si="344"/>
        <v>0</v>
      </c>
      <c r="BE123" s="20"/>
      <c r="BF123" s="19">
        <f t="shared" si="345"/>
        <v>-1</v>
      </c>
      <c r="BG123" s="19" t="str">
        <f t="shared" si="346"/>
        <v>, -1</v>
      </c>
      <c r="BH123" s="19" t="str">
        <f t="shared" si="347"/>
        <v>, 1</v>
      </c>
      <c r="BI123" s="19" t="str">
        <f t="shared" si="348"/>
        <v>, -1</v>
      </c>
      <c r="BJ123" s="19" t="str">
        <f t="shared" si="349"/>
        <v/>
      </c>
      <c r="BK123" s="20"/>
      <c r="BL123" s="19">
        <f t="shared" si="350"/>
        <v>1</v>
      </c>
      <c r="BM123" s="19" t="str">
        <f t="shared" si="351"/>
        <v>, 1</v>
      </c>
      <c r="BN123" s="19" t="str">
        <f t="shared" si="352"/>
        <v>, -1</v>
      </c>
      <c r="BO123" s="19" t="str">
        <f t="shared" si="353"/>
        <v>, 1</v>
      </c>
      <c r="BP123" s="19" t="str">
        <f t="shared" si="354"/>
        <v/>
      </c>
      <c r="BQ123" s="20"/>
      <c r="BR123" s="21" t="str">
        <f t="shared" si="355"/>
        <v>-1, -1, 1, -1</v>
      </c>
      <c r="BS123" s="21" t="str">
        <f t="shared" si="356"/>
        <v>1, 1, -1, 1</v>
      </c>
      <c r="BT123" s="21" t="str">
        <f t="shared" si="357"/>
        <v>1, 1, -1, 1</v>
      </c>
      <c r="BU123" s="2" t="str">
        <f t="shared" si="358"/>
        <v>1 : 3</v>
      </c>
      <c r="BV123" s="129"/>
      <c r="BX123" s="22">
        <v>4</v>
      </c>
      <c r="BY123" s="23" t="s">
        <v>37</v>
      </c>
      <c r="BZ123" s="23" t="s">
        <v>33</v>
      </c>
      <c r="CA123" s="23" t="s">
        <v>35</v>
      </c>
      <c r="CB123" s="23" t="s">
        <v>36</v>
      </c>
      <c r="CC123" s="23" t="s">
        <v>16</v>
      </c>
      <c r="CD123" s="23" t="s">
        <v>18</v>
      </c>
      <c r="CE123" s="23" t="s">
        <v>19</v>
      </c>
      <c r="CF123" s="23" t="s">
        <v>21</v>
      </c>
      <c r="CG123" s="23" t="s">
        <v>22</v>
      </c>
      <c r="CH123" s="23" t="s">
        <v>25</v>
      </c>
      <c r="CJ123" s="32"/>
      <c r="CK123" s="24"/>
      <c r="CL123" s="24"/>
      <c r="CM123" s="24"/>
      <c r="CN123" s="24"/>
      <c r="CO123" s="24"/>
      <c r="CP123" s="24"/>
      <c r="CQ123" s="24"/>
      <c r="CR123" s="91">
        <f>W124</f>
        <v>7</v>
      </c>
      <c r="CS123" s="91">
        <f>IF(AND(CR123=CR117,CR123=CR119),BY124,(IF(AND(CR123=CR117,CR123=CR121),BZ124,(IF(AND(CR123=CR117,CR123=CR125),CA124,(IF(AND(CR123=CR117,CR123=CR127),CB124,(IF(AND(CR123=CR119,CR123=CR121),CC124,(IF(AND(CR123=CR119,CR123=CR125),CD124,(IF(AND(CR123=CR119,CR123=CR127),CE124,(IF(AND(CR123=CR121,CR123=CR125),CF124,(IF(AND(CR123=CR121,CR123=CR127),CG124,(IF(AND(CR123=CR125,CR123=CR127),CH124,999)))))))))))))))))))</f>
        <v>0.1</v>
      </c>
      <c r="CT123" s="91">
        <f t="shared" ref="CT123" si="368">IF(CY123=1,CR123+CS123,CS123)</f>
        <v>7.1</v>
      </c>
      <c r="CV123" s="91">
        <f>CR123</f>
        <v>7</v>
      </c>
      <c r="CW123" s="108">
        <f>IF(CV123=CV117,CK120,(IF(CV123=CV119,CL120,(IF(CV123=CV121,CM120,(IF(CV123=CV125,CO120,(IF(CV123=CV127,CP120,999)))))))))</f>
        <v>6.9</v>
      </c>
      <c r="CY123" s="91">
        <f t="shared" ref="CY123" si="369">IF(CS123&lt;&gt;999,1,0)</f>
        <v>1</v>
      </c>
      <c r="DA123" s="108">
        <f>IF(CY123=1,CT123,CW123)</f>
        <v>7.1</v>
      </c>
      <c r="DB123" s="91">
        <f t="shared" ref="DB123" si="370">IF(DA123&lt;&gt;999,DA123,CV123)</f>
        <v>7.1</v>
      </c>
    </row>
    <row r="124" spans="1:106" ht="12.6" customHeight="1" x14ac:dyDescent="0.25">
      <c r="A124" s="74"/>
      <c r="B124" s="93">
        <v>4</v>
      </c>
      <c r="C124" s="95">
        <f>[1]Лист3!$A$54</f>
        <v>89</v>
      </c>
      <c r="D124" s="54" t="s">
        <v>14</v>
      </c>
      <c r="E124" s="38"/>
      <c r="F124" s="39">
        <f>IF(AR119&gt;AS119,2,$AG$2)</f>
        <v>1</v>
      </c>
      <c r="G124" s="40"/>
      <c r="H124" s="41"/>
      <c r="I124" s="39">
        <f>IF(AS116&gt;AR116,2,$AG$2)</f>
        <v>2</v>
      </c>
      <c r="J124" s="40"/>
      <c r="K124" s="41"/>
      <c r="L124" s="39">
        <f>IF(AS129&gt;AR129,2,$AG$2)</f>
        <v>2</v>
      </c>
      <c r="M124" s="40"/>
      <c r="N124" s="97"/>
      <c r="O124" s="98"/>
      <c r="P124" s="112"/>
      <c r="Q124" s="41"/>
      <c r="R124" s="39">
        <f>IF(AS127&gt;AR127,2,$AG$2)</f>
        <v>2</v>
      </c>
      <c r="S124" s="40"/>
      <c r="T124" s="41"/>
      <c r="U124" s="39"/>
      <c r="V124" s="38"/>
      <c r="W124" s="101">
        <f>SUM(F124,I124,L124,O124,R124,U124)</f>
        <v>7</v>
      </c>
      <c r="X124" s="103">
        <f t="shared" ref="X124" si="371">IF(($AG$2=1),IF(CY123=1,CS123*10,0),0)</f>
        <v>1</v>
      </c>
      <c r="Y124" s="93" t="s">
        <v>82</v>
      </c>
      <c r="Z124" s="50"/>
      <c r="AA124" s="105">
        <f>IF(C124="","",VLOOKUP(C124,'[2]Список участников'!A:L,8,FALSE))</f>
        <v>0</v>
      </c>
      <c r="AC124" s="106">
        <f>IF(C124&gt;0,1,0)</f>
        <v>1</v>
      </c>
      <c r="AD124" s="106"/>
      <c r="AE124" s="80" t="str">
        <f>IF(C128=0," ","4-6")</f>
        <v>4-6</v>
      </c>
      <c r="AF124" s="57" t="str">
        <f>IF(C128=0," ",CONCATENATE(D124,"-",D128))</f>
        <v>MUSTAFA-RIM-</v>
      </c>
      <c r="AG124" s="26"/>
      <c r="AH124" s="27"/>
      <c r="AI124" s="26"/>
      <c r="AJ124" s="27"/>
      <c r="AK124" s="26"/>
      <c r="AL124" s="27"/>
      <c r="AM124" s="26"/>
      <c r="AN124" s="27"/>
      <c r="AO124" s="26"/>
      <c r="AP124" s="28"/>
      <c r="AQ124" s="17"/>
      <c r="AR124" s="18" t="str">
        <f t="shared" si="333"/>
        <v/>
      </c>
      <c r="AS124" s="18" t="str">
        <f t="shared" si="334"/>
        <v/>
      </c>
      <c r="AT124" s="19">
        <f t="shared" si="335"/>
        <v>0</v>
      </c>
      <c r="AU124" s="19">
        <f t="shared" si="336"/>
        <v>0</v>
      </c>
      <c r="AV124" s="19">
        <f t="shared" si="337"/>
        <v>0</v>
      </c>
      <c r="AW124" s="19">
        <f t="shared" si="338"/>
        <v>0</v>
      </c>
      <c r="AX124" s="19">
        <f t="shared" si="339"/>
        <v>0</v>
      </c>
      <c r="AY124" s="20"/>
      <c r="AZ124" s="19">
        <f t="shared" si="340"/>
        <v>0</v>
      </c>
      <c r="BA124" s="19">
        <f t="shared" si="341"/>
        <v>0</v>
      </c>
      <c r="BB124" s="19">
        <f t="shared" si="342"/>
        <v>0</v>
      </c>
      <c r="BC124" s="19">
        <f t="shared" si="343"/>
        <v>0</v>
      </c>
      <c r="BD124" s="19">
        <f t="shared" si="344"/>
        <v>0</v>
      </c>
      <c r="BE124" s="20"/>
      <c r="BF124" s="19" t="str">
        <f t="shared" si="345"/>
        <v/>
      </c>
      <c r="BG124" s="19" t="str">
        <f t="shared" si="346"/>
        <v/>
      </c>
      <c r="BH124" s="19" t="str">
        <f t="shared" si="347"/>
        <v/>
      </c>
      <c r="BI124" s="19" t="str">
        <f t="shared" si="348"/>
        <v/>
      </c>
      <c r="BJ124" s="19" t="str">
        <f t="shared" si="349"/>
        <v/>
      </c>
      <c r="BK124" s="20"/>
      <c r="BL124" s="19" t="str">
        <f t="shared" si="350"/>
        <v/>
      </c>
      <c r="BM124" s="19" t="str">
        <f t="shared" si="351"/>
        <v/>
      </c>
      <c r="BN124" s="19" t="str">
        <f t="shared" si="352"/>
        <v/>
      </c>
      <c r="BO124" s="19" t="str">
        <f t="shared" si="353"/>
        <v/>
      </c>
      <c r="BP124" s="19" t="str">
        <f t="shared" si="354"/>
        <v/>
      </c>
      <c r="BQ124" s="20"/>
      <c r="BR124" s="21" t="str">
        <f t="shared" si="355"/>
        <v/>
      </c>
      <c r="BS124" s="21" t="str">
        <f t="shared" si="356"/>
        <v/>
      </c>
      <c r="BT124" s="21" t="str">
        <f t="shared" si="357"/>
        <v/>
      </c>
      <c r="BU124" s="2" t="str">
        <f t="shared" si="358"/>
        <v/>
      </c>
      <c r="BV124" s="129"/>
      <c r="BX124" s="22"/>
      <c r="BY124" s="29">
        <f>((AR119+AS116)/(AS119+AR116))/10</f>
        <v>0.125</v>
      </c>
      <c r="BZ124" s="29">
        <f>((AR119+AS129)/(AS119+AR129))/10</f>
        <v>0.16666666666666669</v>
      </c>
      <c r="CA124" s="29">
        <f>((AR119+AS127)/(AS119+AR127))/10</f>
        <v>0.1</v>
      </c>
      <c r="CB124" s="29" t="e">
        <f>((AR119+AR124)/(AS119+AS124))/10</f>
        <v>#VALUE!</v>
      </c>
      <c r="CC124" s="29">
        <f>((AS116+AS129)/(AR116+AR129))/10</f>
        <v>0.6</v>
      </c>
      <c r="CD124" s="29">
        <f>((AS116+AS127)/(AR116+AR127))/10</f>
        <v>0.2</v>
      </c>
      <c r="CE124" s="29" t="e">
        <f>((AS116+AR124)/(AR116+AS124))/10</f>
        <v>#VALUE!</v>
      </c>
      <c r="CF124" s="29">
        <f>((AS129+AS127)/(AR129+AR127))/10</f>
        <v>0.3</v>
      </c>
      <c r="CG124" s="29" t="e">
        <f>((AS129+AR124)/(AR129+AS124))/10</f>
        <v>#VALUE!</v>
      </c>
      <c r="CH124" s="29" t="e">
        <f>((AS127+AR124)/(AR127+AS124))/10</f>
        <v>#VALUE!</v>
      </c>
      <c r="CJ124" s="32"/>
      <c r="CK124" s="32"/>
      <c r="CL124" s="32"/>
      <c r="CM124" s="32"/>
      <c r="CN124" s="32"/>
      <c r="CO124" s="32"/>
      <c r="CP124" s="32"/>
      <c r="CQ124" s="32"/>
      <c r="CR124" s="92"/>
      <c r="CS124" s="92"/>
      <c r="CT124" s="92"/>
      <c r="CV124" s="92"/>
      <c r="CW124" s="109"/>
      <c r="CY124" s="92"/>
      <c r="DA124" s="109"/>
      <c r="DB124" s="92"/>
    </row>
    <row r="125" spans="1:106" ht="12.6" customHeight="1" x14ac:dyDescent="0.25">
      <c r="A125" s="74"/>
      <c r="B125" s="110"/>
      <c r="C125" s="111"/>
      <c r="D125" s="60" t="s">
        <v>74</v>
      </c>
      <c r="E125" s="118" t="str">
        <f>IF(AR119&gt;AS119,BT119,BU119)</f>
        <v>2 : 3</v>
      </c>
      <c r="F125" s="119"/>
      <c r="G125" s="120"/>
      <c r="H125" s="121" t="str">
        <f>IF(AS116&gt;AR116,BT116,BU116)</f>
        <v>1, -1, 1, 1</v>
      </c>
      <c r="I125" s="119"/>
      <c r="J125" s="120"/>
      <c r="K125" s="121" t="str">
        <f>IF(AS129&gt;AR129,BT129,BU129)</f>
        <v>1, 1, 1</v>
      </c>
      <c r="L125" s="119"/>
      <c r="M125" s="120"/>
      <c r="N125" s="113"/>
      <c r="O125" s="114"/>
      <c r="P125" s="115"/>
      <c r="Q125" s="121" t="str">
        <f>IF(AS127&gt;AR127,BT127,BU127)</f>
        <v>1, -1, 1, -1, 1</v>
      </c>
      <c r="R125" s="119"/>
      <c r="S125" s="120"/>
      <c r="T125" s="121"/>
      <c r="U125" s="119"/>
      <c r="V125" s="119"/>
      <c r="W125" s="116"/>
      <c r="X125" s="117"/>
      <c r="Y125" s="110"/>
      <c r="Z125" s="50"/>
      <c r="AA125" s="105"/>
      <c r="AC125" s="106"/>
      <c r="AD125" s="106"/>
      <c r="AE125" s="80" t="s">
        <v>38</v>
      </c>
      <c r="AF125" s="57" t="str">
        <f>CONCATENATE(D122,"-",D120)</f>
        <v>ВКО-2-SHAH-SHAH</v>
      </c>
      <c r="AG125" s="26">
        <v>1</v>
      </c>
      <c r="AH125" s="27">
        <v>2</v>
      </c>
      <c r="AI125" s="26">
        <v>1</v>
      </c>
      <c r="AJ125" s="27">
        <v>2</v>
      </c>
      <c r="AK125" s="26">
        <v>2</v>
      </c>
      <c r="AL125" s="27">
        <v>1</v>
      </c>
      <c r="AM125" s="26">
        <v>1</v>
      </c>
      <c r="AN125" s="27">
        <v>2</v>
      </c>
      <c r="AO125" s="26"/>
      <c r="AP125" s="28"/>
      <c r="AQ125" s="17"/>
      <c r="AR125" s="18">
        <f t="shared" si="333"/>
        <v>1</v>
      </c>
      <c r="AS125" s="18">
        <f t="shared" si="334"/>
        <v>3</v>
      </c>
      <c r="AT125" s="19">
        <f t="shared" si="335"/>
        <v>0</v>
      </c>
      <c r="AU125" s="19">
        <f t="shared" si="336"/>
        <v>0</v>
      </c>
      <c r="AV125" s="19">
        <f t="shared" si="337"/>
        <v>1</v>
      </c>
      <c r="AW125" s="19">
        <f t="shared" si="338"/>
        <v>0</v>
      </c>
      <c r="AX125" s="19">
        <f t="shared" si="339"/>
        <v>0</v>
      </c>
      <c r="AY125" s="20"/>
      <c r="AZ125" s="19">
        <f t="shared" si="340"/>
        <v>1</v>
      </c>
      <c r="BA125" s="19">
        <f t="shared" si="341"/>
        <v>1</v>
      </c>
      <c r="BB125" s="19">
        <f t="shared" si="342"/>
        <v>0</v>
      </c>
      <c r="BC125" s="19">
        <f t="shared" si="343"/>
        <v>1</v>
      </c>
      <c r="BD125" s="19">
        <f t="shared" si="344"/>
        <v>0</v>
      </c>
      <c r="BE125" s="20"/>
      <c r="BF125" s="19">
        <f t="shared" si="345"/>
        <v>-1</v>
      </c>
      <c r="BG125" s="19" t="str">
        <f t="shared" si="346"/>
        <v>, -1</v>
      </c>
      <c r="BH125" s="19" t="str">
        <f t="shared" si="347"/>
        <v>, 1</v>
      </c>
      <c r="BI125" s="19" t="str">
        <f t="shared" si="348"/>
        <v>, -1</v>
      </c>
      <c r="BJ125" s="19" t="str">
        <f t="shared" si="349"/>
        <v/>
      </c>
      <c r="BK125" s="20"/>
      <c r="BL125" s="19">
        <f t="shared" si="350"/>
        <v>1</v>
      </c>
      <c r="BM125" s="19" t="str">
        <f t="shared" si="351"/>
        <v>, 1</v>
      </c>
      <c r="BN125" s="19" t="str">
        <f t="shared" si="352"/>
        <v>, -1</v>
      </c>
      <c r="BO125" s="19" t="str">
        <f t="shared" si="353"/>
        <v>, 1</v>
      </c>
      <c r="BP125" s="19" t="str">
        <f t="shared" si="354"/>
        <v/>
      </c>
      <c r="BQ125" s="20"/>
      <c r="BR125" s="21" t="str">
        <f t="shared" si="355"/>
        <v>-1, -1, 1, -1</v>
      </c>
      <c r="BS125" s="21" t="str">
        <f t="shared" si="356"/>
        <v>1, 1, -1, 1</v>
      </c>
      <c r="BT125" s="21" t="str">
        <f t="shared" si="357"/>
        <v>1, 1, -1, 1</v>
      </c>
      <c r="BU125" s="2" t="str">
        <f t="shared" si="358"/>
        <v>1 : 3</v>
      </c>
      <c r="BV125" s="129"/>
      <c r="BX125" s="22">
        <v>5</v>
      </c>
      <c r="BY125" s="23" t="s">
        <v>37</v>
      </c>
      <c r="BZ125" s="23" t="s">
        <v>33</v>
      </c>
      <c r="CA125" s="23" t="s">
        <v>34</v>
      </c>
      <c r="CB125" s="23" t="s">
        <v>36</v>
      </c>
      <c r="CC125" s="23" t="s">
        <v>16</v>
      </c>
      <c r="CD125" s="23" t="s">
        <v>17</v>
      </c>
      <c r="CE125" s="23" t="s">
        <v>19</v>
      </c>
      <c r="CF125" s="23" t="s">
        <v>20</v>
      </c>
      <c r="CG125" s="23" t="s">
        <v>22</v>
      </c>
      <c r="CH125" s="23" t="s">
        <v>24</v>
      </c>
      <c r="CJ125" s="32"/>
      <c r="CK125" s="24"/>
      <c r="CL125" s="24"/>
      <c r="CM125" s="24"/>
      <c r="CN125" s="24"/>
      <c r="CO125" s="24"/>
      <c r="CP125" s="24"/>
      <c r="CQ125" s="24"/>
      <c r="CR125" s="91">
        <f>W126</f>
        <v>7</v>
      </c>
      <c r="CS125" s="91">
        <f>IF(AND(CR125=CR117,CR125=CR119),BY126,(IF(AND(CR125=CR117,CR125=CR121),BZ126,(IF(AND(CR125=CR117,CR125=CR123),CA126,(IF(AND(CR125=CR117,CR125=CR127),CB126,(IF(AND(CR125=CR119,CR125=CR121),CC126,(IF(AND(CR125=CR119,CR125=CR123),CD126,(IF(AND(CR125=CR119,CR125=CR127),CE126,(IF(AND(CR125=CR121,CR125=CR123),CF126,(IF(AND(CR125=CR121,CR125=CR127),CG126,(IF(AND(CR125=CR123,CR125=CR127),CH126,999)))))))))))))))))))</f>
        <v>0.16666666666666669</v>
      </c>
      <c r="CT125" s="91">
        <f t="shared" ref="CT125" si="372">IF(CY125=1,CR125+CS125,CS125)</f>
        <v>7.166666666666667</v>
      </c>
      <c r="CV125" s="91">
        <f>CR125</f>
        <v>7</v>
      </c>
      <c r="CW125" s="108">
        <f>IF(CV125=CV117,CK121,(IF(CV125=CV119,CL121,(IF(CV125=CV121,CM121,(IF(CV125=CV123,CN121,(IF(CV125=CV127,CP121,999)))))))))</f>
        <v>7.1</v>
      </c>
      <c r="CY125" s="91">
        <f t="shared" ref="CY125" si="373">IF(CS125&lt;&gt;999,1,0)</f>
        <v>1</v>
      </c>
      <c r="DA125" s="108">
        <f>IF(CY125=1,CT125,CW125)</f>
        <v>7.166666666666667</v>
      </c>
      <c r="DB125" s="91">
        <f t="shared" ref="DB125" si="374">IF(DA125&lt;&gt;999,DA125,CV125)</f>
        <v>7.166666666666667</v>
      </c>
    </row>
    <row r="126" spans="1:106" ht="12.6" customHeight="1" x14ac:dyDescent="0.25">
      <c r="A126" s="74"/>
      <c r="B126" s="93">
        <v>5</v>
      </c>
      <c r="C126" s="95">
        <f>[1]Лист3!$A$55</f>
        <v>104</v>
      </c>
      <c r="D126" s="54" t="s">
        <v>12</v>
      </c>
      <c r="E126" s="38"/>
      <c r="F126" s="39">
        <f>IF(AS117&gt;AR117,2,$AG$2)</f>
        <v>2</v>
      </c>
      <c r="G126" s="40"/>
      <c r="H126" s="41"/>
      <c r="I126" s="39">
        <f>IF(AS123&gt;AR123,2,$AG$2)</f>
        <v>2</v>
      </c>
      <c r="J126" s="40"/>
      <c r="K126" s="41"/>
      <c r="L126" s="39">
        <f>IF(AR121&gt;AS121,2,$AG$2)</f>
        <v>2</v>
      </c>
      <c r="M126" s="40"/>
      <c r="N126" s="41"/>
      <c r="O126" s="39">
        <f>IF(AR127&gt;AS127,2,$AG$2)</f>
        <v>1</v>
      </c>
      <c r="P126" s="40"/>
      <c r="Q126" s="97"/>
      <c r="R126" s="98"/>
      <c r="S126" s="112"/>
      <c r="T126" s="41"/>
      <c r="U126" s="39"/>
      <c r="V126" s="38"/>
      <c r="W126" s="101">
        <f>SUM(F126,I126,L126,O126,R126,U126)</f>
        <v>7</v>
      </c>
      <c r="X126" s="103">
        <f t="shared" ref="X126" si="375">IF(($AG$2=1),IF(CY125=1,CS125*10,0),0)</f>
        <v>1.666666666666667</v>
      </c>
      <c r="Y126" s="93" t="s">
        <v>81</v>
      </c>
      <c r="Z126" s="50"/>
      <c r="AA126" s="105">
        <f>IF(C126="","",VLOOKUP(C126,'[2]Список участников'!A:L,8,FALSE))</f>
        <v>0</v>
      </c>
      <c r="AC126" s="106">
        <f>IF(C126&gt;0,1,0)</f>
        <v>1</v>
      </c>
      <c r="AD126" s="106"/>
      <c r="AE126" s="80" t="str">
        <f>IF(C128=0," ","6-1")</f>
        <v>6-1</v>
      </c>
      <c r="AF126" s="57" t="str">
        <f>IF(C128=0," ",CONCATENATE(D128,"-",D118))</f>
        <v>-СУНКАР-МАНГИСТАУ</v>
      </c>
      <c r="AG126" s="26"/>
      <c r="AH126" s="27"/>
      <c r="AI126" s="26"/>
      <c r="AJ126" s="27"/>
      <c r="AK126" s="26"/>
      <c r="AL126" s="27"/>
      <c r="AM126" s="26"/>
      <c r="AN126" s="27"/>
      <c r="AO126" s="26"/>
      <c r="AP126" s="28"/>
      <c r="AQ126" s="17"/>
      <c r="AR126" s="18" t="str">
        <f t="shared" si="333"/>
        <v/>
      </c>
      <c r="AS126" s="18" t="str">
        <f t="shared" si="334"/>
        <v/>
      </c>
      <c r="AT126" s="19">
        <f t="shared" si="335"/>
        <v>0</v>
      </c>
      <c r="AU126" s="19">
        <f t="shared" si="336"/>
        <v>0</v>
      </c>
      <c r="AV126" s="19">
        <f t="shared" si="337"/>
        <v>0</v>
      </c>
      <c r="AW126" s="19">
        <f t="shared" si="338"/>
        <v>0</v>
      </c>
      <c r="AX126" s="19">
        <f t="shared" si="339"/>
        <v>0</v>
      </c>
      <c r="AY126" s="20"/>
      <c r="AZ126" s="19">
        <f t="shared" si="340"/>
        <v>0</v>
      </c>
      <c r="BA126" s="19">
        <f t="shared" si="341"/>
        <v>0</v>
      </c>
      <c r="BB126" s="19">
        <f t="shared" si="342"/>
        <v>0</v>
      </c>
      <c r="BC126" s="19">
        <f t="shared" si="343"/>
        <v>0</v>
      </c>
      <c r="BD126" s="19">
        <f t="shared" si="344"/>
        <v>0</v>
      </c>
      <c r="BE126" s="20"/>
      <c r="BF126" s="19" t="str">
        <f t="shared" si="345"/>
        <v/>
      </c>
      <c r="BG126" s="19" t="str">
        <f t="shared" si="346"/>
        <v/>
      </c>
      <c r="BH126" s="19" t="str">
        <f t="shared" si="347"/>
        <v/>
      </c>
      <c r="BI126" s="19" t="str">
        <f t="shared" si="348"/>
        <v/>
      </c>
      <c r="BJ126" s="19" t="str">
        <f t="shared" si="349"/>
        <v/>
      </c>
      <c r="BK126" s="20"/>
      <c r="BL126" s="19" t="str">
        <f t="shared" si="350"/>
        <v/>
      </c>
      <c r="BM126" s="19" t="str">
        <f t="shared" si="351"/>
        <v/>
      </c>
      <c r="BN126" s="19" t="str">
        <f t="shared" si="352"/>
        <v/>
      </c>
      <c r="BO126" s="19" t="str">
        <f t="shared" si="353"/>
        <v/>
      </c>
      <c r="BP126" s="19" t="str">
        <f t="shared" si="354"/>
        <v/>
      </c>
      <c r="BQ126" s="20"/>
      <c r="BR126" s="21" t="str">
        <f t="shared" si="355"/>
        <v/>
      </c>
      <c r="BS126" s="21" t="str">
        <f t="shared" si="356"/>
        <v/>
      </c>
      <c r="BT126" s="21" t="str">
        <f t="shared" si="357"/>
        <v/>
      </c>
      <c r="BU126" s="2" t="str">
        <f t="shared" si="358"/>
        <v/>
      </c>
      <c r="BV126" s="129"/>
      <c r="BX126" s="22"/>
      <c r="BY126" s="29">
        <f>((AS117+AS123)/(AR117+AR123))/10</f>
        <v>0.6</v>
      </c>
      <c r="BZ126" s="29" t="e">
        <f>((AS117+AR121)/(AR117+AS121))/10</f>
        <v>#DIV/0!</v>
      </c>
      <c r="CA126" s="29">
        <f>((AS117+AR127)/(AR117+AS127))/10</f>
        <v>0.16666666666666669</v>
      </c>
      <c r="CB126" s="29" t="e">
        <f>((AS117+AR130)/(AR117+AS130))/10</f>
        <v>#VALUE!</v>
      </c>
      <c r="CC126" s="29">
        <f>((AS123+AR121)/(AR123+AS121))/10</f>
        <v>0.6</v>
      </c>
      <c r="CD126" s="29">
        <f>((AS123+AR127)/(AR123+AS127))/10</f>
        <v>0.125</v>
      </c>
      <c r="CE126" s="29" t="e">
        <f>((AS123+AR130)/(AR123+AS130))/10</f>
        <v>#VALUE!</v>
      </c>
      <c r="CF126" s="29">
        <f>((AR121+AR127)/(AS121+AS127))/10</f>
        <v>0.16666666666666669</v>
      </c>
      <c r="CG126" s="29" t="e">
        <f>((AR121+AR130)/(AS121+AS130))/10</f>
        <v>#VALUE!</v>
      </c>
      <c r="CH126" s="29" t="e">
        <f>((AR127+AR130)/(AS127+AS130))/10</f>
        <v>#VALUE!</v>
      </c>
      <c r="CJ126" s="32"/>
      <c r="CK126" s="32"/>
      <c r="CL126" s="32"/>
      <c r="CM126" s="32"/>
      <c r="CN126" s="32"/>
      <c r="CO126" s="32"/>
      <c r="CP126" s="32"/>
      <c r="CQ126" s="32"/>
      <c r="CR126" s="92"/>
      <c r="CS126" s="92"/>
      <c r="CT126" s="92"/>
      <c r="CV126" s="92"/>
      <c r="CW126" s="109"/>
      <c r="CY126" s="92"/>
      <c r="DA126" s="109"/>
      <c r="DB126" s="92"/>
    </row>
    <row r="127" spans="1:106" ht="12.6" customHeight="1" x14ac:dyDescent="0.25">
      <c r="A127" s="74"/>
      <c r="B127" s="110"/>
      <c r="C127" s="111"/>
      <c r="D127" s="60" t="s">
        <v>63</v>
      </c>
      <c r="E127" s="118" t="str">
        <f>IF(AS117&gt;AR117,BT117,BU117)</f>
        <v>1, 1, 1</v>
      </c>
      <c r="F127" s="119"/>
      <c r="G127" s="120"/>
      <c r="H127" s="121" t="str">
        <f>IF(AS123&gt;AR123,BT123,BU123)</f>
        <v>1, 1, -1, 1</v>
      </c>
      <c r="I127" s="119"/>
      <c r="J127" s="120"/>
      <c r="K127" s="121" t="str">
        <f>IF(AR121&gt;AS121,BT121,BU121)</f>
        <v>1, 1, 1</v>
      </c>
      <c r="L127" s="119"/>
      <c r="M127" s="120"/>
      <c r="N127" s="121" t="str">
        <f>IF(AR127&gt;AS127,BT127,BU127)</f>
        <v>2 : 3</v>
      </c>
      <c r="O127" s="119"/>
      <c r="P127" s="120"/>
      <c r="Q127" s="113"/>
      <c r="R127" s="114"/>
      <c r="S127" s="115"/>
      <c r="T127" s="121"/>
      <c r="U127" s="119"/>
      <c r="V127" s="119"/>
      <c r="W127" s="116"/>
      <c r="X127" s="117"/>
      <c r="Y127" s="110"/>
      <c r="Z127" s="50"/>
      <c r="AA127" s="105"/>
      <c r="AC127" s="106"/>
      <c r="AD127" s="106"/>
      <c r="AE127" s="80" t="str">
        <f>IF(C126=0," ","5-4")</f>
        <v>5-4</v>
      </c>
      <c r="AF127" s="57" t="str">
        <f>IF(C126=0," ",CONCATENATE(D126,"-",D124))</f>
        <v>САРЫАГАШ-MUSTAFA-RIM</v>
      </c>
      <c r="AG127" s="26">
        <v>1</v>
      </c>
      <c r="AH127" s="27">
        <v>2</v>
      </c>
      <c r="AI127" s="26">
        <v>2</v>
      </c>
      <c r="AJ127" s="27">
        <v>1</v>
      </c>
      <c r="AK127" s="26">
        <v>1</v>
      </c>
      <c r="AL127" s="27">
        <v>2</v>
      </c>
      <c r="AM127" s="26">
        <v>2</v>
      </c>
      <c r="AN127" s="27">
        <v>1</v>
      </c>
      <c r="AO127" s="26">
        <v>1</v>
      </c>
      <c r="AP127" s="28">
        <v>2</v>
      </c>
      <c r="AQ127" s="17"/>
      <c r="AR127" s="18">
        <f t="shared" si="333"/>
        <v>2</v>
      </c>
      <c r="AS127" s="18">
        <f t="shared" si="334"/>
        <v>3</v>
      </c>
      <c r="AT127" s="19">
        <f t="shared" si="335"/>
        <v>0</v>
      </c>
      <c r="AU127" s="19">
        <f t="shared" si="336"/>
        <v>1</v>
      </c>
      <c r="AV127" s="19">
        <f t="shared" si="337"/>
        <v>0</v>
      </c>
      <c r="AW127" s="19">
        <f t="shared" si="338"/>
        <v>1</v>
      </c>
      <c r="AX127" s="19">
        <f t="shared" si="339"/>
        <v>0</v>
      </c>
      <c r="AY127" s="20"/>
      <c r="AZ127" s="19">
        <f t="shared" si="340"/>
        <v>1</v>
      </c>
      <c r="BA127" s="19">
        <f t="shared" si="341"/>
        <v>0</v>
      </c>
      <c r="BB127" s="19">
        <f t="shared" si="342"/>
        <v>1</v>
      </c>
      <c r="BC127" s="19">
        <f t="shared" si="343"/>
        <v>0</v>
      </c>
      <c r="BD127" s="19">
        <f t="shared" si="344"/>
        <v>1</v>
      </c>
      <c r="BE127" s="20"/>
      <c r="BF127" s="19">
        <f t="shared" si="345"/>
        <v>-1</v>
      </c>
      <c r="BG127" s="19" t="str">
        <f t="shared" si="346"/>
        <v>, 1</v>
      </c>
      <c r="BH127" s="19" t="str">
        <f t="shared" si="347"/>
        <v>, -1</v>
      </c>
      <c r="BI127" s="19" t="str">
        <f t="shared" si="348"/>
        <v>, 1</v>
      </c>
      <c r="BJ127" s="19" t="str">
        <f t="shared" si="349"/>
        <v>, -1</v>
      </c>
      <c r="BK127" s="20"/>
      <c r="BL127" s="19">
        <f t="shared" si="350"/>
        <v>1</v>
      </c>
      <c r="BM127" s="19" t="str">
        <f t="shared" si="351"/>
        <v>, -1</v>
      </c>
      <c r="BN127" s="19" t="str">
        <f t="shared" si="352"/>
        <v>, 1</v>
      </c>
      <c r="BO127" s="19" t="str">
        <f t="shared" si="353"/>
        <v>, -1</v>
      </c>
      <c r="BP127" s="19" t="str">
        <f t="shared" si="354"/>
        <v>, 1</v>
      </c>
      <c r="BQ127" s="20"/>
      <c r="BR127" s="21" t="str">
        <f t="shared" si="355"/>
        <v>-1, 1, -1, 1, -1</v>
      </c>
      <c r="BS127" s="21" t="str">
        <f t="shared" si="356"/>
        <v>1, -1, 1, -1, 1</v>
      </c>
      <c r="BT127" s="21" t="str">
        <f t="shared" si="357"/>
        <v>1, -1, 1, -1, 1</v>
      </c>
      <c r="BU127" s="2" t="str">
        <f t="shared" si="358"/>
        <v>2 : 3</v>
      </c>
      <c r="BV127" s="129"/>
      <c r="BX127" s="22">
        <v>6</v>
      </c>
      <c r="BY127" s="23" t="s">
        <v>37</v>
      </c>
      <c r="BZ127" s="23" t="s">
        <v>33</v>
      </c>
      <c r="CA127" s="23" t="s">
        <v>34</v>
      </c>
      <c r="CB127" s="23" t="s">
        <v>35</v>
      </c>
      <c r="CC127" s="23" t="s">
        <v>16</v>
      </c>
      <c r="CD127" s="23" t="s">
        <v>17</v>
      </c>
      <c r="CE127" s="23" t="s">
        <v>18</v>
      </c>
      <c r="CF127" s="23" t="s">
        <v>20</v>
      </c>
      <c r="CG127" s="23" t="s">
        <v>21</v>
      </c>
      <c r="CH127" s="23" t="s">
        <v>23</v>
      </c>
      <c r="CJ127" s="32"/>
      <c r="CK127" s="24"/>
      <c r="CL127" s="24"/>
      <c r="CM127" s="24"/>
      <c r="CN127" s="24"/>
      <c r="CO127" s="24"/>
      <c r="CP127" s="24"/>
      <c r="CQ127" s="24"/>
      <c r="CR127" s="91">
        <f>W128</f>
        <v>0</v>
      </c>
      <c r="CS127" s="91">
        <f>IF(AND(CR127=CR117,CR127=CR119),BY128,(IF(AND(CR127=CR117,CR127=CR121),BZ128,(IF(AND(CR127=CR117,CR127=CR123),CA128,(IF(AND(CR127=CR117,CR127=CR125),CB128,(IF(AND(CR127=CR119,CR127=CR121),CC128,(IF(AND(CR127=CR119,CR127=CR123),CD128,(IF(AND(CR127=CR119,CR127=CR125),CE128,(IF(AND(CR127=CR121,CR127=CR123),CF128,(IF(AND(CR127=CR121,CR127=CR125),CG128,(IF(AND(CR127=CR123,CR127=CR125),CH128,999)))))))))))))))))))</f>
        <v>999</v>
      </c>
      <c r="CT127" s="91">
        <f t="shared" ref="CT127" si="376">IF(CY127=1,CR127+CS127,CS127)</f>
        <v>999</v>
      </c>
      <c r="CV127" s="91">
        <f>CR127</f>
        <v>0</v>
      </c>
      <c r="CW127" s="108">
        <f>IF(CV127=CV117,CK122,(IF(CV127=CV119,CL122,(IF(CV127=CV121,CM122,(IF(CV127=CV123,CN122,(IF(CV127=CV125,CO122,999)))))))))</f>
        <v>999</v>
      </c>
      <c r="CY127" s="91">
        <f t="shared" ref="CY127" si="377">IF(CS127&lt;&gt;999,1,0)</f>
        <v>0</v>
      </c>
      <c r="DA127" s="108">
        <f t="shared" ref="DA127" si="378">IF(CY127=11,CT127,CW127)</f>
        <v>999</v>
      </c>
      <c r="DB127" s="91">
        <f t="shared" ref="DB127" si="379">IF(DA127&lt;&gt;999,DA127,CV127)</f>
        <v>0</v>
      </c>
    </row>
    <row r="128" spans="1:106" ht="12.6" customHeight="1" x14ac:dyDescent="0.25">
      <c r="A128" s="74"/>
      <c r="B128" s="93" t="s">
        <v>31</v>
      </c>
      <c r="C128" s="95">
        <f>[1]Лист3!$A$56</f>
        <v>137</v>
      </c>
      <c r="D128" s="55"/>
      <c r="E128" s="38"/>
      <c r="F128" s="39"/>
      <c r="G128" s="40"/>
      <c r="H128" s="41"/>
      <c r="I128" s="39"/>
      <c r="J128" s="40"/>
      <c r="K128" s="41"/>
      <c r="L128" s="39"/>
      <c r="M128" s="40"/>
      <c r="N128" s="41"/>
      <c r="O128" s="39"/>
      <c r="P128" s="40"/>
      <c r="Q128" s="41"/>
      <c r="R128" s="39"/>
      <c r="S128" s="40"/>
      <c r="T128" s="97"/>
      <c r="U128" s="98"/>
      <c r="V128" s="98"/>
      <c r="W128" s="101"/>
      <c r="X128" s="103"/>
      <c r="Y128" s="93"/>
      <c r="Z128" s="50"/>
      <c r="AA128" s="105">
        <f>IF(C128="","",VLOOKUP(C128,'[2]Список участников'!A:L,8,FALSE))</f>
        <v>0</v>
      </c>
      <c r="AC128" s="106">
        <f>IF(C128&gt;0,1,0)</f>
        <v>1</v>
      </c>
      <c r="AD128" s="106"/>
      <c r="AE128" s="80" t="s">
        <v>37</v>
      </c>
      <c r="AF128" s="57" t="str">
        <f>CONCATENATE(D118,"-",D120)</f>
        <v>СУНКАР-МАНГИСТАУ-SHAH-SHAH</v>
      </c>
      <c r="AG128" s="26">
        <v>1</v>
      </c>
      <c r="AH128" s="27">
        <v>2</v>
      </c>
      <c r="AI128" s="26">
        <v>2</v>
      </c>
      <c r="AJ128" s="27">
        <v>1</v>
      </c>
      <c r="AK128" s="26">
        <v>2</v>
      </c>
      <c r="AL128" s="27">
        <v>1</v>
      </c>
      <c r="AM128" s="26">
        <v>2</v>
      </c>
      <c r="AN128" s="27">
        <v>1</v>
      </c>
      <c r="AO128" s="26"/>
      <c r="AP128" s="28"/>
      <c r="AQ128" s="17"/>
      <c r="AR128" s="18">
        <f t="shared" si="333"/>
        <v>3</v>
      </c>
      <c r="AS128" s="18">
        <f t="shared" si="334"/>
        <v>1</v>
      </c>
      <c r="AT128" s="19">
        <f t="shared" si="335"/>
        <v>0</v>
      </c>
      <c r="AU128" s="19">
        <f t="shared" si="336"/>
        <v>1</v>
      </c>
      <c r="AV128" s="19">
        <f t="shared" si="337"/>
        <v>1</v>
      </c>
      <c r="AW128" s="19">
        <f t="shared" si="338"/>
        <v>1</v>
      </c>
      <c r="AX128" s="19">
        <f t="shared" si="339"/>
        <v>0</v>
      </c>
      <c r="AY128" s="20"/>
      <c r="AZ128" s="19">
        <f t="shared" si="340"/>
        <v>1</v>
      </c>
      <c r="BA128" s="19">
        <f t="shared" si="341"/>
        <v>0</v>
      </c>
      <c r="BB128" s="19">
        <f t="shared" si="342"/>
        <v>0</v>
      </c>
      <c r="BC128" s="19">
        <f t="shared" si="343"/>
        <v>0</v>
      </c>
      <c r="BD128" s="19">
        <f t="shared" si="344"/>
        <v>0</v>
      </c>
      <c r="BE128" s="20"/>
      <c r="BF128" s="19">
        <f t="shared" si="345"/>
        <v>-1</v>
      </c>
      <c r="BG128" s="19" t="str">
        <f t="shared" si="346"/>
        <v>, 1</v>
      </c>
      <c r="BH128" s="19" t="str">
        <f t="shared" si="347"/>
        <v>, 1</v>
      </c>
      <c r="BI128" s="19" t="str">
        <f t="shared" si="348"/>
        <v>, 1</v>
      </c>
      <c r="BJ128" s="19" t="str">
        <f t="shared" si="349"/>
        <v/>
      </c>
      <c r="BK128" s="20"/>
      <c r="BL128" s="19">
        <f t="shared" si="350"/>
        <v>1</v>
      </c>
      <c r="BM128" s="19" t="str">
        <f t="shared" si="351"/>
        <v>, -1</v>
      </c>
      <c r="BN128" s="19" t="str">
        <f t="shared" si="352"/>
        <v>, -1</v>
      </c>
      <c r="BO128" s="19" t="str">
        <f t="shared" si="353"/>
        <v>, -1</v>
      </c>
      <c r="BP128" s="19" t="str">
        <f t="shared" si="354"/>
        <v/>
      </c>
      <c r="BQ128" s="20"/>
      <c r="BR128" s="21" t="str">
        <f t="shared" si="355"/>
        <v>-1, 1, 1, 1</v>
      </c>
      <c r="BS128" s="21" t="str">
        <f t="shared" si="356"/>
        <v>1, -1, -1, -1</v>
      </c>
      <c r="BT128" s="21" t="str">
        <f t="shared" si="357"/>
        <v>-1, 1, 1, 1</v>
      </c>
      <c r="BU128" s="2" t="str">
        <f t="shared" si="358"/>
        <v>1 : 3</v>
      </c>
      <c r="BV128" s="129"/>
      <c r="BX128" s="22"/>
      <c r="BY128" s="29" t="e">
        <f>((AR126+AR120)/(AS126+AS120))/10</f>
        <v>#VALUE!</v>
      </c>
      <c r="BZ128" s="29" t="e">
        <f>((AR126+AS118)/(AS126+AR118))/10</f>
        <v>#VALUE!</v>
      </c>
      <c r="CA128" s="29" t="e">
        <f>((AR126+AS124)/(AS126+AR124))/10</f>
        <v>#VALUE!</v>
      </c>
      <c r="CB128" s="29" t="e">
        <f>((AR126+AS130)/(AS126+AR130))/10</f>
        <v>#VALUE!</v>
      </c>
      <c r="CC128" s="29" t="e">
        <f>((AR120+AS118)/(AS120+AR118))/10</f>
        <v>#VALUE!</v>
      </c>
      <c r="CD128" s="29" t="e">
        <f>((AR120+AS124)/(AS120+AR124))/10</f>
        <v>#VALUE!</v>
      </c>
      <c r="CE128" s="29" t="e">
        <f>((AR120+AS130)/(AS120+AR130))/10</f>
        <v>#VALUE!</v>
      </c>
      <c r="CF128" s="29" t="e">
        <f>((AS118+AS124)/(AR118+AR124))/10</f>
        <v>#VALUE!</v>
      </c>
      <c r="CG128" s="29" t="e">
        <f>((AS118+AS130)/(AR118+AR130))/10</f>
        <v>#VALUE!</v>
      </c>
      <c r="CH128" s="29" t="e">
        <f>((AS124+AS130)/(AR124+AR130))/10</f>
        <v>#VALUE!</v>
      </c>
      <c r="CJ128" s="32"/>
      <c r="CK128" s="32"/>
      <c r="CL128" s="32"/>
      <c r="CM128" s="32"/>
      <c r="CN128" s="32"/>
      <c r="CO128" s="32"/>
      <c r="CP128" s="32"/>
      <c r="CQ128" s="32"/>
      <c r="CR128" s="92"/>
      <c r="CS128" s="92"/>
      <c r="CT128" s="92"/>
      <c r="CV128" s="92"/>
      <c r="CW128" s="109"/>
      <c r="CY128" s="92"/>
      <c r="DA128" s="109"/>
      <c r="DB128" s="92"/>
    </row>
    <row r="129" spans="1:74" ht="12.6" customHeight="1" thickBot="1" x14ac:dyDescent="0.3">
      <c r="A129" s="74"/>
      <c r="B129" s="94"/>
      <c r="C129" s="96"/>
      <c r="D129" s="60"/>
      <c r="E129" s="107"/>
      <c r="F129" s="89"/>
      <c r="G129" s="90"/>
      <c r="H129" s="88"/>
      <c r="I129" s="89"/>
      <c r="J129" s="90"/>
      <c r="K129" s="88"/>
      <c r="L129" s="89"/>
      <c r="M129" s="90"/>
      <c r="N129" s="88"/>
      <c r="O129" s="89"/>
      <c r="P129" s="90"/>
      <c r="Q129" s="88"/>
      <c r="R129" s="89"/>
      <c r="S129" s="90"/>
      <c r="T129" s="99"/>
      <c r="U129" s="100"/>
      <c r="V129" s="100"/>
      <c r="W129" s="102"/>
      <c r="X129" s="104"/>
      <c r="Y129" s="94"/>
      <c r="Z129" s="50"/>
      <c r="AA129" s="105"/>
      <c r="AC129" s="106"/>
      <c r="AD129" s="106"/>
      <c r="AE129" s="80" t="str">
        <f>IF(C124=0," ","3-4")</f>
        <v>3-4</v>
      </c>
      <c r="AF129" s="57" t="str">
        <f>IF(C124=0," ",CONCATENATE(D122,"-",D124))</f>
        <v>ВКО-2-MUSTAFA-RIM</v>
      </c>
      <c r="AG129" s="26">
        <v>1</v>
      </c>
      <c r="AH129" s="27">
        <v>2</v>
      </c>
      <c r="AI129" s="26">
        <v>1</v>
      </c>
      <c r="AJ129" s="27">
        <v>2</v>
      </c>
      <c r="AK129" s="26">
        <v>1</v>
      </c>
      <c r="AL129" s="27">
        <v>2</v>
      </c>
      <c r="AM129" s="26"/>
      <c r="AN129" s="27"/>
      <c r="AO129" s="26"/>
      <c r="AP129" s="28"/>
      <c r="AQ129" s="17"/>
      <c r="AR129" s="18">
        <f t="shared" si="333"/>
        <v>0</v>
      </c>
      <c r="AS129" s="18">
        <f t="shared" si="334"/>
        <v>3</v>
      </c>
      <c r="AT129" s="19">
        <f t="shared" si="335"/>
        <v>0</v>
      </c>
      <c r="AU129" s="19">
        <f t="shared" si="336"/>
        <v>0</v>
      </c>
      <c r="AV129" s="19">
        <f t="shared" si="337"/>
        <v>0</v>
      </c>
      <c r="AW129" s="19">
        <f t="shared" si="338"/>
        <v>0</v>
      </c>
      <c r="AX129" s="19">
        <f t="shared" si="339"/>
        <v>0</v>
      </c>
      <c r="AY129" s="20"/>
      <c r="AZ129" s="19">
        <f t="shared" si="340"/>
        <v>1</v>
      </c>
      <c r="BA129" s="19">
        <f t="shared" si="341"/>
        <v>1</v>
      </c>
      <c r="BB129" s="19">
        <f t="shared" si="342"/>
        <v>1</v>
      </c>
      <c r="BC129" s="19">
        <f t="shared" si="343"/>
        <v>0</v>
      </c>
      <c r="BD129" s="19">
        <f t="shared" si="344"/>
        <v>0</v>
      </c>
      <c r="BE129" s="20"/>
      <c r="BF129" s="19">
        <f t="shared" si="345"/>
        <v>-1</v>
      </c>
      <c r="BG129" s="19" t="str">
        <f t="shared" si="346"/>
        <v>, -1</v>
      </c>
      <c r="BH129" s="19" t="str">
        <f t="shared" si="347"/>
        <v>, -1</v>
      </c>
      <c r="BI129" s="19" t="str">
        <f t="shared" si="348"/>
        <v/>
      </c>
      <c r="BJ129" s="19" t="str">
        <f t="shared" si="349"/>
        <v/>
      </c>
      <c r="BK129" s="20"/>
      <c r="BL129" s="19">
        <f t="shared" si="350"/>
        <v>1</v>
      </c>
      <c r="BM129" s="19" t="str">
        <f t="shared" si="351"/>
        <v>, 1</v>
      </c>
      <c r="BN129" s="19" t="str">
        <f t="shared" si="352"/>
        <v>, 1</v>
      </c>
      <c r="BO129" s="19" t="str">
        <f t="shared" si="353"/>
        <v/>
      </c>
      <c r="BP129" s="19" t="str">
        <f t="shared" si="354"/>
        <v/>
      </c>
      <c r="BQ129" s="20"/>
      <c r="BR129" s="21" t="str">
        <f t="shared" si="355"/>
        <v>-1, -1, -1</v>
      </c>
      <c r="BS129" s="21" t="str">
        <f t="shared" si="356"/>
        <v>1, 1, 1</v>
      </c>
      <c r="BT129" s="21" t="str">
        <f t="shared" si="357"/>
        <v>1, 1, 1</v>
      </c>
      <c r="BU129" s="2" t="str">
        <f t="shared" si="358"/>
        <v>0 : 3</v>
      </c>
      <c r="BV129" s="129"/>
    </row>
    <row r="130" spans="1:74" ht="12.6" customHeight="1" thickTop="1" thickBot="1" x14ac:dyDescent="0.3">
      <c r="A130" s="74"/>
      <c r="B130" s="42"/>
      <c r="C130" s="43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14"/>
      <c r="Z130" s="44"/>
      <c r="AE130" s="81" t="str">
        <f>IF(C128=0," ","5-6")</f>
        <v>5-6</v>
      </c>
      <c r="AF130" s="58" t="str">
        <f>IF(C128=0," ",CONCATENATE(D126,"-",D128))</f>
        <v>САРЫАГАШ-</v>
      </c>
      <c r="AG130" s="45"/>
      <c r="AH130" s="46"/>
      <c r="AI130" s="45"/>
      <c r="AJ130" s="46"/>
      <c r="AK130" s="45"/>
      <c r="AL130" s="46"/>
      <c r="AM130" s="45"/>
      <c r="AN130" s="46"/>
      <c r="AO130" s="45"/>
      <c r="AP130" s="47"/>
      <c r="AQ130" s="17"/>
      <c r="AR130" s="18" t="str">
        <f t="shared" si="333"/>
        <v/>
      </c>
      <c r="AS130" s="18" t="str">
        <f t="shared" si="334"/>
        <v/>
      </c>
      <c r="AT130" s="19">
        <f t="shared" si="335"/>
        <v>0</v>
      </c>
      <c r="AU130" s="19">
        <f t="shared" si="336"/>
        <v>0</v>
      </c>
      <c r="AV130" s="19">
        <f t="shared" si="337"/>
        <v>0</v>
      </c>
      <c r="AW130" s="19">
        <f t="shared" si="338"/>
        <v>0</v>
      </c>
      <c r="AX130" s="19">
        <f t="shared" si="339"/>
        <v>0</v>
      </c>
      <c r="AY130" s="20"/>
      <c r="AZ130" s="19">
        <f t="shared" si="340"/>
        <v>0</v>
      </c>
      <c r="BA130" s="19">
        <f t="shared" si="341"/>
        <v>0</v>
      </c>
      <c r="BB130" s="19">
        <f t="shared" si="342"/>
        <v>0</v>
      </c>
      <c r="BC130" s="19">
        <f t="shared" si="343"/>
        <v>0</v>
      </c>
      <c r="BD130" s="19">
        <f t="shared" si="344"/>
        <v>0</v>
      </c>
      <c r="BE130" s="20"/>
      <c r="BF130" s="19" t="str">
        <f t="shared" si="345"/>
        <v/>
      </c>
      <c r="BG130" s="19" t="str">
        <f t="shared" si="346"/>
        <v/>
      </c>
      <c r="BH130" s="19" t="str">
        <f t="shared" si="347"/>
        <v/>
      </c>
      <c r="BI130" s="19" t="str">
        <f t="shared" si="348"/>
        <v/>
      </c>
      <c r="BJ130" s="19" t="str">
        <f t="shared" si="349"/>
        <v/>
      </c>
      <c r="BK130" s="20"/>
      <c r="BL130" s="19" t="str">
        <f t="shared" si="350"/>
        <v/>
      </c>
      <c r="BM130" s="19" t="str">
        <f t="shared" si="351"/>
        <v/>
      </c>
      <c r="BN130" s="19" t="str">
        <f t="shared" si="352"/>
        <v/>
      </c>
      <c r="BO130" s="19" t="str">
        <f t="shared" si="353"/>
        <v/>
      </c>
      <c r="BP130" s="19" t="str">
        <f t="shared" si="354"/>
        <v/>
      </c>
      <c r="BQ130" s="20"/>
      <c r="BR130" s="21" t="str">
        <f t="shared" si="355"/>
        <v/>
      </c>
      <c r="BS130" s="21" t="str">
        <f t="shared" si="356"/>
        <v/>
      </c>
      <c r="BT130" s="21" t="str">
        <f t="shared" si="357"/>
        <v/>
      </c>
      <c r="BU130" s="2" t="str">
        <f t="shared" si="358"/>
        <v/>
      </c>
      <c r="BV130" s="130"/>
    </row>
    <row r="131" spans="1:74" ht="12.6" customHeight="1" x14ac:dyDescent="0.25">
      <c r="A131" s="74"/>
      <c r="B131" s="42"/>
      <c r="C131" s="43"/>
      <c r="D131" s="84" t="s">
        <v>83</v>
      </c>
      <c r="E131" s="84"/>
      <c r="F131" s="84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51"/>
      <c r="V131" s="42"/>
      <c r="W131" s="42"/>
      <c r="X131" s="42"/>
      <c r="Y131" s="14"/>
      <c r="Z131" s="44"/>
    </row>
    <row r="132" spans="1:74" ht="15" x14ac:dyDescent="0.25">
      <c r="D132" s="86" t="s">
        <v>84</v>
      </c>
      <c r="E132" s="86"/>
      <c r="F132" s="86"/>
    </row>
  </sheetData>
  <mergeCells count="1081">
    <mergeCell ref="B1:Y1"/>
    <mergeCell ref="B2:Y2"/>
    <mergeCell ref="B3:Y3"/>
    <mergeCell ref="I4:P4"/>
    <mergeCell ref="BV5:BV19"/>
    <mergeCell ref="E6:G6"/>
    <mergeCell ref="H6:J6"/>
    <mergeCell ref="K6:M6"/>
    <mergeCell ref="N6:P6"/>
    <mergeCell ref="Q6:S6"/>
    <mergeCell ref="CY6:CY7"/>
    <mergeCell ref="DA6:DA7"/>
    <mergeCell ref="DB6:DB7"/>
    <mergeCell ref="B7:B8"/>
    <mergeCell ref="C7:C8"/>
    <mergeCell ref="E7:G8"/>
    <mergeCell ref="W7:W8"/>
    <mergeCell ref="X7:X8"/>
    <mergeCell ref="Y7:Y8"/>
    <mergeCell ref="AA7:AA8"/>
    <mergeCell ref="T6:V6"/>
    <mergeCell ref="CR6:CR7"/>
    <mergeCell ref="CS6:CS7"/>
    <mergeCell ref="CT6:CT7"/>
    <mergeCell ref="CV6:CV7"/>
    <mergeCell ref="CW6:CW7"/>
    <mergeCell ref="AC7:AC8"/>
    <mergeCell ref="AD7:AD18"/>
    <mergeCell ref="CS8:CS9"/>
    <mergeCell ref="CT8:CT9"/>
    <mergeCell ref="CV8:CV9"/>
    <mergeCell ref="CW8:CW9"/>
    <mergeCell ref="CY8:CY9"/>
    <mergeCell ref="DA8:DA9"/>
    <mergeCell ref="DB8:DB9"/>
    <mergeCell ref="B9:B10"/>
    <mergeCell ref="C9:C10"/>
    <mergeCell ref="H9:J10"/>
    <mergeCell ref="W9:W10"/>
    <mergeCell ref="X9:X10"/>
    <mergeCell ref="H8:J8"/>
    <mergeCell ref="K8:M8"/>
    <mergeCell ref="N8:P8"/>
    <mergeCell ref="Q8:S8"/>
    <mergeCell ref="T8:V8"/>
    <mergeCell ref="CR8:CR9"/>
    <mergeCell ref="Y9:Y10"/>
    <mergeCell ref="AA9:AA10"/>
    <mergeCell ref="AC9:AC10"/>
    <mergeCell ref="H12:J12"/>
    <mergeCell ref="N12:P12"/>
    <mergeCell ref="Q12:S12"/>
    <mergeCell ref="T12:V12"/>
    <mergeCell ref="CR12:CR13"/>
    <mergeCell ref="CS12:CS13"/>
    <mergeCell ref="AA13:AA14"/>
    <mergeCell ref="AC13:AC14"/>
    <mergeCell ref="T14:V14"/>
    <mergeCell ref="CR14:CR15"/>
    <mergeCell ref="DB10:DB11"/>
    <mergeCell ref="B11:B12"/>
    <mergeCell ref="C11:C12"/>
    <mergeCell ref="K11:M12"/>
    <mergeCell ref="W11:W12"/>
    <mergeCell ref="X11:X12"/>
    <mergeCell ref="Y11:Y12"/>
    <mergeCell ref="AA11:AA12"/>
    <mergeCell ref="AC11:AC12"/>
    <mergeCell ref="E12:G12"/>
    <mergeCell ref="CS10:CS11"/>
    <mergeCell ref="CT10:CT11"/>
    <mergeCell ref="CV10:CV11"/>
    <mergeCell ref="CW10:CW11"/>
    <mergeCell ref="CY10:CY11"/>
    <mergeCell ref="DA10:DA11"/>
    <mergeCell ref="E10:G10"/>
    <mergeCell ref="K10:M10"/>
    <mergeCell ref="N10:P10"/>
    <mergeCell ref="Q10:S10"/>
    <mergeCell ref="T10:V10"/>
    <mergeCell ref="CR10:CR11"/>
    <mergeCell ref="DB14:DB15"/>
    <mergeCell ref="B15:B16"/>
    <mergeCell ref="C15:C16"/>
    <mergeCell ref="Q15:S16"/>
    <mergeCell ref="W15:W16"/>
    <mergeCell ref="X15:X16"/>
    <mergeCell ref="Y15:Y16"/>
    <mergeCell ref="AA15:AA16"/>
    <mergeCell ref="AC15:AC16"/>
    <mergeCell ref="E16:G16"/>
    <mergeCell ref="CS14:CS15"/>
    <mergeCell ref="CT14:CT15"/>
    <mergeCell ref="CV14:CV15"/>
    <mergeCell ref="CW14:CW15"/>
    <mergeCell ref="CY14:CY15"/>
    <mergeCell ref="DA14:DA15"/>
    <mergeCell ref="B13:B14"/>
    <mergeCell ref="C13:C14"/>
    <mergeCell ref="N13:P14"/>
    <mergeCell ref="W13:W14"/>
    <mergeCell ref="X13:X14"/>
    <mergeCell ref="Y13:Y14"/>
    <mergeCell ref="E14:G14"/>
    <mergeCell ref="H14:J14"/>
    <mergeCell ref="K14:M14"/>
    <mergeCell ref="Q14:S14"/>
    <mergeCell ref="CT12:CT13"/>
    <mergeCell ref="CV12:CV13"/>
    <mergeCell ref="CW12:CW13"/>
    <mergeCell ref="CY12:CY13"/>
    <mergeCell ref="DA12:DA13"/>
    <mergeCell ref="DB12:DB13"/>
    <mergeCell ref="B17:B18"/>
    <mergeCell ref="C17:C18"/>
    <mergeCell ref="T17:V18"/>
    <mergeCell ref="W17:W18"/>
    <mergeCell ref="X17:X18"/>
    <mergeCell ref="Y17:Y18"/>
    <mergeCell ref="E18:G18"/>
    <mergeCell ref="H18:J18"/>
    <mergeCell ref="K18:M18"/>
    <mergeCell ref="N18:P18"/>
    <mergeCell ref="CT16:CT17"/>
    <mergeCell ref="CV16:CV17"/>
    <mergeCell ref="CW16:CW17"/>
    <mergeCell ref="CY16:CY17"/>
    <mergeCell ref="DA16:DA17"/>
    <mergeCell ref="DB16:DB17"/>
    <mergeCell ref="H16:J16"/>
    <mergeCell ref="K16:M16"/>
    <mergeCell ref="N16:P16"/>
    <mergeCell ref="T16:V16"/>
    <mergeCell ref="CR16:CR17"/>
    <mergeCell ref="CS16:CS17"/>
    <mergeCell ref="AA17:AA18"/>
    <mergeCell ref="AC17:AC18"/>
    <mergeCell ref="Q18:S18"/>
    <mergeCell ref="DA21:DA22"/>
    <mergeCell ref="DB21:DB22"/>
    <mergeCell ref="B22:B23"/>
    <mergeCell ref="C22:C23"/>
    <mergeCell ref="E22:G23"/>
    <mergeCell ref="W22:W23"/>
    <mergeCell ref="X22:X23"/>
    <mergeCell ref="Y22:Y23"/>
    <mergeCell ref="AA22:AA23"/>
    <mergeCell ref="AC22:AC23"/>
    <mergeCell ref="CR21:CR22"/>
    <mergeCell ref="CS21:CS22"/>
    <mergeCell ref="CT21:CT22"/>
    <mergeCell ref="CV21:CV22"/>
    <mergeCell ref="CW21:CW22"/>
    <mergeCell ref="CY21:CY22"/>
    <mergeCell ref="BV20:BV34"/>
    <mergeCell ref="E21:G21"/>
    <mergeCell ref="H21:J21"/>
    <mergeCell ref="K21:M21"/>
    <mergeCell ref="N21:P21"/>
    <mergeCell ref="Q21:S21"/>
    <mergeCell ref="T21:V21"/>
    <mergeCell ref="AD22:AD33"/>
    <mergeCell ref="H23:J23"/>
    <mergeCell ref="K23:M23"/>
    <mergeCell ref="E25:G25"/>
    <mergeCell ref="K25:M25"/>
    <mergeCell ref="N25:P25"/>
    <mergeCell ref="Q25:S25"/>
    <mergeCell ref="T25:V25"/>
    <mergeCell ref="CR25:CR26"/>
    <mergeCell ref="AA26:AA27"/>
    <mergeCell ref="AC26:AC27"/>
    <mergeCell ref="T27:V27"/>
    <mergeCell ref="CR27:CR28"/>
    <mergeCell ref="CV23:CV24"/>
    <mergeCell ref="CW23:CW24"/>
    <mergeCell ref="CY23:CY24"/>
    <mergeCell ref="DA23:DA24"/>
    <mergeCell ref="DB23:DB24"/>
    <mergeCell ref="B24:B25"/>
    <mergeCell ref="C24:C25"/>
    <mergeCell ref="H24:J25"/>
    <mergeCell ref="W24:W25"/>
    <mergeCell ref="X24:X25"/>
    <mergeCell ref="N23:P23"/>
    <mergeCell ref="Q23:S23"/>
    <mergeCell ref="T23:V23"/>
    <mergeCell ref="CR23:CR24"/>
    <mergeCell ref="CS23:CS24"/>
    <mergeCell ref="CT23:CT24"/>
    <mergeCell ref="Y24:Y25"/>
    <mergeCell ref="AA24:AA25"/>
    <mergeCell ref="AC24:AC25"/>
    <mergeCell ref="CS25:CS26"/>
    <mergeCell ref="DB27:DB28"/>
    <mergeCell ref="B28:B29"/>
    <mergeCell ref="C28:C29"/>
    <mergeCell ref="N28:P29"/>
    <mergeCell ref="W28:W29"/>
    <mergeCell ref="X28:X29"/>
    <mergeCell ref="Y28:Y29"/>
    <mergeCell ref="AA28:AA29"/>
    <mergeCell ref="AC28:AC29"/>
    <mergeCell ref="E29:G29"/>
    <mergeCell ref="CS27:CS28"/>
    <mergeCell ref="CT27:CT28"/>
    <mergeCell ref="CV27:CV28"/>
    <mergeCell ref="CW27:CW28"/>
    <mergeCell ref="CY27:CY28"/>
    <mergeCell ref="DA27:DA28"/>
    <mergeCell ref="B26:B27"/>
    <mergeCell ref="C26:C27"/>
    <mergeCell ref="K26:M27"/>
    <mergeCell ref="W26:W27"/>
    <mergeCell ref="X26:X27"/>
    <mergeCell ref="Y26:Y27"/>
    <mergeCell ref="E27:G27"/>
    <mergeCell ref="H27:J27"/>
    <mergeCell ref="N27:P27"/>
    <mergeCell ref="Q27:S27"/>
    <mergeCell ref="CT25:CT26"/>
    <mergeCell ref="CV25:CV26"/>
    <mergeCell ref="CW25:CW26"/>
    <mergeCell ref="CY25:CY26"/>
    <mergeCell ref="DA25:DA26"/>
    <mergeCell ref="DB25:DB26"/>
    <mergeCell ref="E31:G31"/>
    <mergeCell ref="H31:J31"/>
    <mergeCell ref="K31:M31"/>
    <mergeCell ref="N31:P31"/>
    <mergeCell ref="CT29:CT30"/>
    <mergeCell ref="CV29:CV30"/>
    <mergeCell ref="CW29:CW30"/>
    <mergeCell ref="CY29:CY30"/>
    <mergeCell ref="DA29:DA30"/>
    <mergeCell ref="DB29:DB30"/>
    <mergeCell ref="H29:J29"/>
    <mergeCell ref="K29:M29"/>
    <mergeCell ref="Q29:S29"/>
    <mergeCell ref="T29:V29"/>
    <mergeCell ref="CR29:CR30"/>
    <mergeCell ref="CS29:CS30"/>
    <mergeCell ref="AA30:AA31"/>
    <mergeCell ref="AC30:AC31"/>
    <mergeCell ref="T31:V31"/>
    <mergeCell ref="CR31:CR32"/>
    <mergeCell ref="H33:J33"/>
    <mergeCell ref="K33:M33"/>
    <mergeCell ref="N33:P33"/>
    <mergeCell ref="Q33:S33"/>
    <mergeCell ref="BV35:BV49"/>
    <mergeCell ref="E36:G36"/>
    <mergeCell ref="H36:J36"/>
    <mergeCell ref="K36:M36"/>
    <mergeCell ref="N36:P36"/>
    <mergeCell ref="Q36:S36"/>
    <mergeCell ref="DB31:DB32"/>
    <mergeCell ref="B32:B33"/>
    <mergeCell ref="C32:C33"/>
    <mergeCell ref="T32:V33"/>
    <mergeCell ref="W32:W33"/>
    <mergeCell ref="X32:X33"/>
    <mergeCell ref="Y32:Y33"/>
    <mergeCell ref="AA32:AA33"/>
    <mergeCell ref="AC32:AC33"/>
    <mergeCell ref="E33:G33"/>
    <mergeCell ref="CS31:CS32"/>
    <mergeCell ref="CT31:CT32"/>
    <mergeCell ref="CV31:CV32"/>
    <mergeCell ref="CW31:CW32"/>
    <mergeCell ref="CY31:CY32"/>
    <mergeCell ref="DA31:DA32"/>
    <mergeCell ref="B30:B31"/>
    <mergeCell ref="C30:C31"/>
    <mergeCell ref="Q30:S31"/>
    <mergeCell ref="W30:W31"/>
    <mergeCell ref="X30:X31"/>
    <mergeCell ref="Y30:Y31"/>
    <mergeCell ref="CY36:CY37"/>
    <mergeCell ref="DA36:DA37"/>
    <mergeCell ref="DB36:DB37"/>
    <mergeCell ref="B37:B38"/>
    <mergeCell ref="C37:C38"/>
    <mergeCell ref="E37:G38"/>
    <mergeCell ref="W37:W38"/>
    <mergeCell ref="X37:X38"/>
    <mergeCell ref="Y37:Y38"/>
    <mergeCell ref="AA37:AA38"/>
    <mergeCell ref="T36:V36"/>
    <mergeCell ref="CR36:CR37"/>
    <mergeCell ref="CS36:CS37"/>
    <mergeCell ref="CT36:CT37"/>
    <mergeCell ref="CV36:CV37"/>
    <mergeCell ref="CW36:CW37"/>
    <mergeCell ref="AC37:AC38"/>
    <mergeCell ref="AD37:AD48"/>
    <mergeCell ref="CS38:CS39"/>
    <mergeCell ref="CT38:CT39"/>
    <mergeCell ref="CV38:CV39"/>
    <mergeCell ref="CW38:CW39"/>
    <mergeCell ref="CY38:CY39"/>
    <mergeCell ref="DA38:DA39"/>
    <mergeCell ref="DB38:DB39"/>
    <mergeCell ref="B39:B40"/>
    <mergeCell ref="C39:C40"/>
    <mergeCell ref="H39:J40"/>
    <mergeCell ref="W39:W40"/>
    <mergeCell ref="X39:X40"/>
    <mergeCell ref="H38:J38"/>
    <mergeCell ref="K38:M38"/>
    <mergeCell ref="N38:P38"/>
    <mergeCell ref="Q38:S38"/>
    <mergeCell ref="T38:V38"/>
    <mergeCell ref="CR38:CR39"/>
    <mergeCell ref="Y39:Y40"/>
    <mergeCell ref="AA39:AA40"/>
    <mergeCell ref="AC39:AC40"/>
    <mergeCell ref="H42:J42"/>
    <mergeCell ref="N42:P42"/>
    <mergeCell ref="Q42:S42"/>
    <mergeCell ref="T42:V42"/>
    <mergeCell ref="CR42:CR43"/>
    <mergeCell ref="CS42:CS43"/>
    <mergeCell ref="AA43:AA44"/>
    <mergeCell ref="AC43:AC44"/>
    <mergeCell ref="T44:V44"/>
    <mergeCell ref="CR44:CR45"/>
    <mergeCell ref="DB40:DB41"/>
    <mergeCell ref="B41:B42"/>
    <mergeCell ref="C41:C42"/>
    <mergeCell ref="K41:M42"/>
    <mergeCell ref="W41:W42"/>
    <mergeCell ref="X41:X42"/>
    <mergeCell ref="Y41:Y42"/>
    <mergeCell ref="AA41:AA42"/>
    <mergeCell ref="AC41:AC42"/>
    <mergeCell ref="E42:G42"/>
    <mergeCell ref="CS40:CS41"/>
    <mergeCell ref="CT40:CT41"/>
    <mergeCell ref="CV40:CV41"/>
    <mergeCell ref="CW40:CW41"/>
    <mergeCell ref="CY40:CY41"/>
    <mergeCell ref="DA40:DA41"/>
    <mergeCell ref="E40:G40"/>
    <mergeCell ref="K40:M40"/>
    <mergeCell ref="N40:P40"/>
    <mergeCell ref="Q40:S40"/>
    <mergeCell ref="T40:V40"/>
    <mergeCell ref="CR40:CR41"/>
    <mergeCell ref="DB44:DB45"/>
    <mergeCell ref="B45:B46"/>
    <mergeCell ref="C45:C46"/>
    <mergeCell ref="Q45:S46"/>
    <mergeCell ref="W45:W46"/>
    <mergeCell ref="X45:X46"/>
    <mergeCell ref="Y45:Y46"/>
    <mergeCell ref="AA45:AA46"/>
    <mergeCell ref="AC45:AC46"/>
    <mergeCell ref="E46:G46"/>
    <mergeCell ref="CS44:CS45"/>
    <mergeCell ref="CT44:CT45"/>
    <mergeCell ref="CV44:CV45"/>
    <mergeCell ref="CW44:CW45"/>
    <mergeCell ref="CY44:CY45"/>
    <mergeCell ref="DA44:DA45"/>
    <mergeCell ref="B43:B44"/>
    <mergeCell ref="C43:C44"/>
    <mergeCell ref="N43:P44"/>
    <mergeCell ref="W43:W44"/>
    <mergeCell ref="X43:X44"/>
    <mergeCell ref="Y43:Y44"/>
    <mergeCell ref="E44:G44"/>
    <mergeCell ref="H44:J44"/>
    <mergeCell ref="K44:M44"/>
    <mergeCell ref="Q44:S44"/>
    <mergeCell ref="CT42:CT43"/>
    <mergeCell ref="CV42:CV43"/>
    <mergeCell ref="CW42:CW43"/>
    <mergeCell ref="CY42:CY43"/>
    <mergeCell ref="DA42:DA43"/>
    <mergeCell ref="DB42:DB43"/>
    <mergeCell ref="B47:B48"/>
    <mergeCell ref="C47:C48"/>
    <mergeCell ref="T47:V48"/>
    <mergeCell ref="W47:W48"/>
    <mergeCell ref="X47:X48"/>
    <mergeCell ref="Y47:Y48"/>
    <mergeCell ref="E48:G48"/>
    <mergeCell ref="H48:J48"/>
    <mergeCell ref="K48:M48"/>
    <mergeCell ref="N48:P48"/>
    <mergeCell ref="CT46:CT47"/>
    <mergeCell ref="CV46:CV47"/>
    <mergeCell ref="CW46:CW47"/>
    <mergeCell ref="CY46:CY47"/>
    <mergeCell ref="DA46:DA47"/>
    <mergeCell ref="DB46:DB47"/>
    <mergeCell ref="H46:J46"/>
    <mergeCell ref="K46:M46"/>
    <mergeCell ref="N46:P46"/>
    <mergeCell ref="T46:V46"/>
    <mergeCell ref="CR46:CR47"/>
    <mergeCell ref="CS46:CS47"/>
    <mergeCell ref="AA47:AA48"/>
    <mergeCell ref="AC47:AC48"/>
    <mergeCell ref="Q48:S48"/>
    <mergeCell ref="DA51:DA52"/>
    <mergeCell ref="DB51:DB52"/>
    <mergeCell ref="B52:B53"/>
    <mergeCell ref="C52:C53"/>
    <mergeCell ref="E52:G53"/>
    <mergeCell ref="W52:W53"/>
    <mergeCell ref="X52:X53"/>
    <mergeCell ref="Y52:Y53"/>
    <mergeCell ref="AA52:AA53"/>
    <mergeCell ref="AC52:AC53"/>
    <mergeCell ref="CR51:CR52"/>
    <mergeCell ref="CS51:CS52"/>
    <mergeCell ref="CT51:CT52"/>
    <mergeCell ref="CV51:CV52"/>
    <mergeCell ref="CW51:CW52"/>
    <mergeCell ref="CY51:CY52"/>
    <mergeCell ref="BV50:BV64"/>
    <mergeCell ref="E51:G51"/>
    <mergeCell ref="H51:J51"/>
    <mergeCell ref="K51:M51"/>
    <mergeCell ref="N51:P51"/>
    <mergeCell ref="Q51:S51"/>
    <mergeCell ref="T51:V51"/>
    <mergeCell ref="AD52:AD63"/>
    <mergeCell ref="H53:J53"/>
    <mergeCell ref="K53:M53"/>
    <mergeCell ref="DB55:DB56"/>
    <mergeCell ref="E55:G55"/>
    <mergeCell ref="K55:M55"/>
    <mergeCell ref="N55:P55"/>
    <mergeCell ref="Q55:S55"/>
    <mergeCell ref="T55:V55"/>
    <mergeCell ref="CR55:CR56"/>
    <mergeCell ref="AA56:AA57"/>
    <mergeCell ref="AC56:AC57"/>
    <mergeCell ref="T57:V57"/>
    <mergeCell ref="CR57:CR58"/>
    <mergeCell ref="CV53:CV54"/>
    <mergeCell ref="CW53:CW54"/>
    <mergeCell ref="CY53:CY54"/>
    <mergeCell ref="DA53:DA54"/>
    <mergeCell ref="DB53:DB54"/>
    <mergeCell ref="B54:B55"/>
    <mergeCell ref="C54:C55"/>
    <mergeCell ref="H54:J55"/>
    <mergeCell ref="W54:W55"/>
    <mergeCell ref="X54:X55"/>
    <mergeCell ref="N53:P53"/>
    <mergeCell ref="Q53:S53"/>
    <mergeCell ref="T53:V53"/>
    <mergeCell ref="CR53:CR54"/>
    <mergeCell ref="CS53:CS54"/>
    <mergeCell ref="CT53:CT54"/>
    <mergeCell ref="Y54:Y55"/>
    <mergeCell ref="AA54:AA55"/>
    <mergeCell ref="AC54:AC55"/>
    <mergeCell ref="CS55:CS56"/>
    <mergeCell ref="B58:B59"/>
    <mergeCell ref="C58:C59"/>
    <mergeCell ref="N58:P59"/>
    <mergeCell ref="W58:W59"/>
    <mergeCell ref="X58:X59"/>
    <mergeCell ref="Y58:Y59"/>
    <mergeCell ref="AA58:AA59"/>
    <mergeCell ref="AC58:AC59"/>
    <mergeCell ref="E59:G59"/>
    <mergeCell ref="CS57:CS58"/>
    <mergeCell ref="CT57:CT58"/>
    <mergeCell ref="CV57:CV58"/>
    <mergeCell ref="CW57:CW58"/>
    <mergeCell ref="CY57:CY58"/>
    <mergeCell ref="DA57:DA58"/>
    <mergeCell ref="B56:B57"/>
    <mergeCell ref="C56:C57"/>
    <mergeCell ref="K56:M57"/>
    <mergeCell ref="W56:W57"/>
    <mergeCell ref="X56:X57"/>
    <mergeCell ref="Y56:Y57"/>
    <mergeCell ref="E57:G57"/>
    <mergeCell ref="H57:J57"/>
    <mergeCell ref="N57:P57"/>
    <mergeCell ref="Q57:S57"/>
    <mergeCell ref="CT55:CT56"/>
    <mergeCell ref="CV55:CV56"/>
    <mergeCell ref="CW55:CW56"/>
    <mergeCell ref="CY55:CY56"/>
    <mergeCell ref="DA55:DA56"/>
    <mergeCell ref="CT59:CT60"/>
    <mergeCell ref="CV59:CV60"/>
    <mergeCell ref="CW59:CW60"/>
    <mergeCell ref="CY59:CY60"/>
    <mergeCell ref="DA59:DA60"/>
    <mergeCell ref="DB59:DB60"/>
    <mergeCell ref="H59:J59"/>
    <mergeCell ref="K59:M59"/>
    <mergeCell ref="Q59:S59"/>
    <mergeCell ref="T59:V59"/>
    <mergeCell ref="CR59:CR60"/>
    <mergeCell ref="CS59:CS60"/>
    <mergeCell ref="AA60:AA61"/>
    <mergeCell ref="AC60:AC61"/>
    <mergeCell ref="T61:V61"/>
    <mergeCell ref="CR61:CR62"/>
    <mergeCell ref="DB57:DB58"/>
    <mergeCell ref="E63:G63"/>
    <mergeCell ref="H63:J63"/>
    <mergeCell ref="K63:M63"/>
    <mergeCell ref="N63:P63"/>
    <mergeCell ref="Q63:S63"/>
    <mergeCell ref="B67:Y67"/>
    <mergeCell ref="DB61:DB62"/>
    <mergeCell ref="B62:B63"/>
    <mergeCell ref="C62:C63"/>
    <mergeCell ref="D62:D63"/>
    <mergeCell ref="T62:V63"/>
    <mergeCell ref="W62:W63"/>
    <mergeCell ref="X62:X63"/>
    <mergeCell ref="Y62:Y63"/>
    <mergeCell ref="AA62:AA63"/>
    <mergeCell ref="AC62:AC63"/>
    <mergeCell ref="CS61:CS62"/>
    <mergeCell ref="CT61:CT62"/>
    <mergeCell ref="CV61:CV62"/>
    <mergeCell ref="CW61:CW62"/>
    <mergeCell ref="CY61:CY62"/>
    <mergeCell ref="DA61:DA62"/>
    <mergeCell ref="B60:B61"/>
    <mergeCell ref="C60:C61"/>
    <mergeCell ref="Q60:S61"/>
    <mergeCell ref="W60:W61"/>
    <mergeCell ref="X60:X61"/>
    <mergeCell ref="Y60:Y61"/>
    <mergeCell ref="E61:G61"/>
    <mergeCell ref="H61:J61"/>
    <mergeCell ref="K61:M61"/>
    <mergeCell ref="N61:P61"/>
    <mergeCell ref="DA72:DA73"/>
    <mergeCell ref="DB72:DB73"/>
    <mergeCell ref="B73:B74"/>
    <mergeCell ref="C73:C74"/>
    <mergeCell ref="E73:G74"/>
    <mergeCell ref="W73:W74"/>
    <mergeCell ref="X73:X74"/>
    <mergeCell ref="Y73:Y74"/>
    <mergeCell ref="AA73:AA74"/>
    <mergeCell ref="AC73:AC74"/>
    <mergeCell ref="CR72:CR73"/>
    <mergeCell ref="CS72:CS73"/>
    <mergeCell ref="CT72:CT73"/>
    <mergeCell ref="CV72:CV73"/>
    <mergeCell ref="CW72:CW73"/>
    <mergeCell ref="CY72:CY73"/>
    <mergeCell ref="B68:Y68"/>
    <mergeCell ref="B69:Y69"/>
    <mergeCell ref="I70:P70"/>
    <mergeCell ref="BV71:BV85"/>
    <mergeCell ref="E72:G72"/>
    <mergeCell ref="H72:J72"/>
    <mergeCell ref="K72:M72"/>
    <mergeCell ref="N72:P72"/>
    <mergeCell ref="Q72:S72"/>
    <mergeCell ref="T72:V72"/>
    <mergeCell ref="E76:G76"/>
    <mergeCell ref="K76:M76"/>
    <mergeCell ref="N76:P76"/>
    <mergeCell ref="Q76:S76"/>
    <mergeCell ref="T76:V76"/>
    <mergeCell ref="CR76:CR77"/>
    <mergeCell ref="DA74:DA75"/>
    <mergeCell ref="DB74:DB75"/>
    <mergeCell ref="B75:B76"/>
    <mergeCell ref="C75:C76"/>
    <mergeCell ref="H75:J76"/>
    <mergeCell ref="W75:W76"/>
    <mergeCell ref="X75:X76"/>
    <mergeCell ref="Y75:Y76"/>
    <mergeCell ref="AA75:AA76"/>
    <mergeCell ref="AC75:AC76"/>
    <mergeCell ref="CR74:CR75"/>
    <mergeCell ref="CS74:CS75"/>
    <mergeCell ref="CT74:CT75"/>
    <mergeCell ref="CV74:CV75"/>
    <mergeCell ref="CW74:CW75"/>
    <mergeCell ref="CY74:CY75"/>
    <mergeCell ref="AD73:AD84"/>
    <mergeCell ref="H74:J74"/>
    <mergeCell ref="K74:M74"/>
    <mergeCell ref="N74:P74"/>
    <mergeCell ref="Q74:S74"/>
    <mergeCell ref="T74:V74"/>
    <mergeCell ref="H78:J78"/>
    <mergeCell ref="N78:P78"/>
    <mergeCell ref="Q78:S78"/>
    <mergeCell ref="T78:V78"/>
    <mergeCell ref="DA78:DA79"/>
    <mergeCell ref="DB78:DB79"/>
    <mergeCell ref="B79:B80"/>
    <mergeCell ref="C79:C80"/>
    <mergeCell ref="N79:P80"/>
    <mergeCell ref="W79:W80"/>
    <mergeCell ref="X79:X80"/>
    <mergeCell ref="Y79:Y80"/>
    <mergeCell ref="AA79:AA80"/>
    <mergeCell ref="AC79:AC80"/>
    <mergeCell ref="CR78:CR79"/>
    <mergeCell ref="CS78:CS79"/>
    <mergeCell ref="CT78:CT79"/>
    <mergeCell ref="CV78:CV79"/>
    <mergeCell ref="CW78:CW79"/>
    <mergeCell ref="CY78:CY79"/>
    <mergeCell ref="DB76:DB77"/>
    <mergeCell ref="B77:B78"/>
    <mergeCell ref="C77:C78"/>
    <mergeCell ref="K77:M78"/>
    <mergeCell ref="W77:W78"/>
    <mergeCell ref="X77:X78"/>
    <mergeCell ref="Y77:Y78"/>
    <mergeCell ref="AA77:AA78"/>
    <mergeCell ref="AC77:AC78"/>
    <mergeCell ref="E78:G78"/>
    <mergeCell ref="CS76:CS77"/>
    <mergeCell ref="CT76:CT77"/>
    <mergeCell ref="CV76:CV77"/>
    <mergeCell ref="CW76:CW77"/>
    <mergeCell ref="CY76:CY77"/>
    <mergeCell ref="DA76:DA77"/>
    <mergeCell ref="DB80:DB81"/>
    <mergeCell ref="B81:B82"/>
    <mergeCell ref="C81:C82"/>
    <mergeCell ref="Q81:S82"/>
    <mergeCell ref="W81:W82"/>
    <mergeCell ref="X81:X82"/>
    <mergeCell ref="Y81:Y82"/>
    <mergeCell ref="AA81:AA82"/>
    <mergeCell ref="AC81:AC82"/>
    <mergeCell ref="E82:G82"/>
    <mergeCell ref="CS80:CS81"/>
    <mergeCell ref="CT80:CT81"/>
    <mergeCell ref="CV80:CV81"/>
    <mergeCell ref="CW80:CW81"/>
    <mergeCell ref="CY80:CY81"/>
    <mergeCell ref="DA80:DA81"/>
    <mergeCell ref="E80:G80"/>
    <mergeCell ref="H80:J80"/>
    <mergeCell ref="K80:M80"/>
    <mergeCell ref="Q80:S80"/>
    <mergeCell ref="T80:V80"/>
    <mergeCell ref="CR80:CR81"/>
    <mergeCell ref="B83:B84"/>
    <mergeCell ref="C83:C84"/>
    <mergeCell ref="T83:V84"/>
    <mergeCell ref="W83:W84"/>
    <mergeCell ref="X83:X84"/>
    <mergeCell ref="Y83:Y84"/>
    <mergeCell ref="E84:G84"/>
    <mergeCell ref="H84:J84"/>
    <mergeCell ref="K84:M84"/>
    <mergeCell ref="N84:P84"/>
    <mergeCell ref="CT82:CT83"/>
    <mergeCell ref="CV82:CV83"/>
    <mergeCell ref="CW82:CW83"/>
    <mergeCell ref="CY82:CY83"/>
    <mergeCell ref="DA82:DA83"/>
    <mergeCell ref="DB82:DB83"/>
    <mergeCell ref="H82:J82"/>
    <mergeCell ref="K82:M82"/>
    <mergeCell ref="N82:P82"/>
    <mergeCell ref="T82:V82"/>
    <mergeCell ref="CR82:CR83"/>
    <mergeCell ref="CS82:CS83"/>
    <mergeCell ref="AA83:AA84"/>
    <mergeCell ref="AC83:AC84"/>
    <mergeCell ref="Q84:S84"/>
    <mergeCell ref="DA87:DA88"/>
    <mergeCell ref="DB87:DB88"/>
    <mergeCell ref="B88:B89"/>
    <mergeCell ref="C88:C89"/>
    <mergeCell ref="E88:G89"/>
    <mergeCell ref="W88:W89"/>
    <mergeCell ref="X88:X89"/>
    <mergeCell ref="Y88:Y89"/>
    <mergeCell ref="AA88:AA89"/>
    <mergeCell ref="AC88:AC89"/>
    <mergeCell ref="CR87:CR88"/>
    <mergeCell ref="CS87:CS88"/>
    <mergeCell ref="CT87:CT88"/>
    <mergeCell ref="CV87:CV88"/>
    <mergeCell ref="CW87:CW88"/>
    <mergeCell ref="CY87:CY88"/>
    <mergeCell ref="BV86:BV100"/>
    <mergeCell ref="E87:G87"/>
    <mergeCell ref="H87:J87"/>
    <mergeCell ref="K87:M87"/>
    <mergeCell ref="N87:P87"/>
    <mergeCell ref="Q87:S87"/>
    <mergeCell ref="T87:V87"/>
    <mergeCell ref="AD88:AD99"/>
    <mergeCell ref="H89:J89"/>
    <mergeCell ref="K89:M89"/>
    <mergeCell ref="E91:G91"/>
    <mergeCell ref="K91:M91"/>
    <mergeCell ref="N91:P91"/>
    <mergeCell ref="Q91:S91"/>
    <mergeCell ref="T91:V91"/>
    <mergeCell ref="CR91:CR92"/>
    <mergeCell ref="AA92:AA93"/>
    <mergeCell ref="AC92:AC93"/>
    <mergeCell ref="T93:V93"/>
    <mergeCell ref="CR93:CR94"/>
    <mergeCell ref="CV89:CV90"/>
    <mergeCell ref="CW89:CW90"/>
    <mergeCell ref="CY89:CY90"/>
    <mergeCell ref="DA89:DA90"/>
    <mergeCell ref="DB89:DB90"/>
    <mergeCell ref="B90:B91"/>
    <mergeCell ref="C90:C91"/>
    <mergeCell ref="H90:J91"/>
    <mergeCell ref="W90:W91"/>
    <mergeCell ref="X90:X91"/>
    <mergeCell ref="N89:P89"/>
    <mergeCell ref="Q89:S89"/>
    <mergeCell ref="T89:V89"/>
    <mergeCell ref="CR89:CR90"/>
    <mergeCell ref="CS89:CS90"/>
    <mergeCell ref="CT89:CT90"/>
    <mergeCell ref="Y90:Y91"/>
    <mergeCell ref="AA90:AA91"/>
    <mergeCell ref="AC90:AC91"/>
    <mergeCell ref="CS91:CS92"/>
    <mergeCell ref="DB93:DB94"/>
    <mergeCell ref="B94:B95"/>
    <mergeCell ref="C94:C95"/>
    <mergeCell ref="N94:P95"/>
    <mergeCell ref="W94:W95"/>
    <mergeCell ref="X94:X95"/>
    <mergeCell ref="Y94:Y95"/>
    <mergeCell ref="AA94:AA95"/>
    <mergeCell ref="AC94:AC95"/>
    <mergeCell ref="E95:G95"/>
    <mergeCell ref="CS93:CS94"/>
    <mergeCell ref="CT93:CT94"/>
    <mergeCell ref="CV93:CV94"/>
    <mergeCell ref="CW93:CW94"/>
    <mergeCell ref="CY93:CY94"/>
    <mergeCell ref="DA93:DA94"/>
    <mergeCell ref="B92:B93"/>
    <mergeCell ref="C92:C93"/>
    <mergeCell ref="K92:M93"/>
    <mergeCell ref="W92:W93"/>
    <mergeCell ref="X92:X93"/>
    <mergeCell ref="Y92:Y93"/>
    <mergeCell ref="E93:G93"/>
    <mergeCell ref="H93:J93"/>
    <mergeCell ref="N93:P93"/>
    <mergeCell ref="Q93:S93"/>
    <mergeCell ref="CT91:CT92"/>
    <mergeCell ref="CV91:CV92"/>
    <mergeCell ref="CW91:CW92"/>
    <mergeCell ref="CY91:CY92"/>
    <mergeCell ref="DA91:DA92"/>
    <mergeCell ref="DB91:DB92"/>
    <mergeCell ref="E97:G97"/>
    <mergeCell ref="H97:J97"/>
    <mergeCell ref="K97:M97"/>
    <mergeCell ref="N97:P97"/>
    <mergeCell ref="CT95:CT96"/>
    <mergeCell ref="CV95:CV96"/>
    <mergeCell ref="CW95:CW96"/>
    <mergeCell ref="CY95:CY96"/>
    <mergeCell ref="DA95:DA96"/>
    <mergeCell ref="DB95:DB96"/>
    <mergeCell ref="H95:J95"/>
    <mergeCell ref="K95:M95"/>
    <mergeCell ref="Q95:S95"/>
    <mergeCell ref="T95:V95"/>
    <mergeCell ref="CR95:CR96"/>
    <mergeCell ref="CS95:CS96"/>
    <mergeCell ref="AA96:AA97"/>
    <mergeCell ref="AC96:AC97"/>
    <mergeCell ref="T97:V97"/>
    <mergeCell ref="CR97:CR98"/>
    <mergeCell ref="H99:J99"/>
    <mergeCell ref="K99:M99"/>
    <mergeCell ref="N99:P99"/>
    <mergeCell ref="Q99:S99"/>
    <mergeCell ref="BV101:BV115"/>
    <mergeCell ref="E102:G102"/>
    <mergeCell ref="H102:J102"/>
    <mergeCell ref="K102:M102"/>
    <mergeCell ref="N102:P102"/>
    <mergeCell ref="Q102:S102"/>
    <mergeCell ref="DB97:DB98"/>
    <mergeCell ref="B98:B99"/>
    <mergeCell ref="C98:C99"/>
    <mergeCell ref="T98:V99"/>
    <mergeCell ref="W98:W99"/>
    <mergeCell ref="X98:X99"/>
    <mergeCell ref="Y98:Y99"/>
    <mergeCell ref="AA98:AA99"/>
    <mergeCell ref="AC98:AC99"/>
    <mergeCell ref="E99:G99"/>
    <mergeCell ref="CS97:CS98"/>
    <mergeCell ref="CT97:CT98"/>
    <mergeCell ref="CV97:CV98"/>
    <mergeCell ref="CW97:CW98"/>
    <mergeCell ref="CY97:CY98"/>
    <mergeCell ref="DA97:DA98"/>
    <mergeCell ref="B96:B97"/>
    <mergeCell ref="C96:C97"/>
    <mergeCell ref="Q96:S97"/>
    <mergeCell ref="W96:W97"/>
    <mergeCell ref="X96:X97"/>
    <mergeCell ref="Y96:Y97"/>
    <mergeCell ref="CY102:CY103"/>
    <mergeCell ref="DA102:DA103"/>
    <mergeCell ref="DB102:DB103"/>
    <mergeCell ref="B103:B104"/>
    <mergeCell ref="C103:C104"/>
    <mergeCell ref="E103:G104"/>
    <mergeCell ref="W103:W104"/>
    <mergeCell ref="X103:X104"/>
    <mergeCell ref="Y103:Y104"/>
    <mergeCell ref="AA103:AA104"/>
    <mergeCell ref="T102:V102"/>
    <mergeCell ref="CR102:CR103"/>
    <mergeCell ref="CS102:CS103"/>
    <mergeCell ref="CT102:CT103"/>
    <mergeCell ref="CV102:CV103"/>
    <mergeCell ref="CW102:CW103"/>
    <mergeCell ref="AC103:AC104"/>
    <mergeCell ref="AD103:AD114"/>
    <mergeCell ref="CS104:CS105"/>
    <mergeCell ref="CT104:CT105"/>
    <mergeCell ref="CV104:CV105"/>
    <mergeCell ref="CW104:CW105"/>
    <mergeCell ref="CY104:CY105"/>
    <mergeCell ref="DA104:DA105"/>
    <mergeCell ref="DB104:DB105"/>
    <mergeCell ref="B105:B106"/>
    <mergeCell ref="C105:C106"/>
    <mergeCell ref="H105:J106"/>
    <mergeCell ref="W105:W106"/>
    <mergeCell ref="X105:X106"/>
    <mergeCell ref="H104:J104"/>
    <mergeCell ref="K104:M104"/>
    <mergeCell ref="N104:P104"/>
    <mergeCell ref="Q104:S104"/>
    <mergeCell ref="T104:V104"/>
    <mergeCell ref="CR104:CR105"/>
    <mergeCell ref="Y105:Y106"/>
    <mergeCell ref="AA105:AA106"/>
    <mergeCell ref="AC105:AC106"/>
    <mergeCell ref="H108:J108"/>
    <mergeCell ref="N108:P108"/>
    <mergeCell ref="Q108:S108"/>
    <mergeCell ref="T108:V108"/>
    <mergeCell ref="CR108:CR109"/>
    <mergeCell ref="CS108:CS109"/>
    <mergeCell ref="AA109:AA110"/>
    <mergeCell ref="AC109:AC110"/>
    <mergeCell ref="T110:V110"/>
    <mergeCell ref="CR110:CR111"/>
    <mergeCell ref="DB106:DB107"/>
    <mergeCell ref="B107:B108"/>
    <mergeCell ref="C107:C108"/>
    <mergeCell ref="K107:M108"/>
    <mergeCell ref="W107:W108"/>
    <mergeCell ref="X107:X108"/>
    <mergeCell ref="Y107:Y108"/>
    <mergeCell ref="AA107:AA108"/>
    <mergeCell ref="AC107:AC108"/>
    <mergeCell ref="E108:G108"/>
    <mergeCell ref="CS106:CS107"/>
    <mergeCell ref="CT106:CT107"/>
    <mergeCell ref="CV106:CV107"/>
    <mergeCell ref="CW106:CW107"/>
    <mergeCell ref="CY106:CY107"/>
    <mergeCell ref="DA106:DA107"/>
    <mergeCell ref="E106:G106"/>
    <mergeCell ref="K106:M106"/>
    <mergeCell ref="N106:P106"/>
    <mergeCell ref="Q106:S106"/>
    <mergeCell ref="T106:V106"/>
    <mergeCell ref="CR106:CR107"/>
    <mergeCell ref="DB110:DB111"/>
    <mergeCell ref="B111:B112"/>
    <mergeCell ref="C111:C112"/>
    <mergeCell ref="Q111:S112"/>
    <mergeCell ref="W111:W112"/>
    <mergeCell ref="X111:X112"/>
    <mergeCell ref="Y111:Y112"/>
    <mergeCell ref="AA111:AA112"/>
    <mergeCell ref="AC111:AC112"/>
    <mergeCell ref="E112:G112"/>
    <mergeCell ref="CS110:CS111"/>
    <mergeCell ref="CT110:CT111"/>
    <mergeCell ref="CV110:CV111"/>
    <mergeCell ref="CW110:CW111"/>
    <mergeCell ref="CY110:CY111"/>
    <mergeCell ref="DA110:DA111"/>
    <mergeCell ref="B109:B110"/>
    <mergeCell ref="C109:C110"/>
    <mergeCell ref="N109:P110"/>
    <mergeCell ref="W109:W110"/>
    <mergeCell ref="X109:X110"/>
    <mergeCell ref="Y109:Y110"/>
    <mergeCell ref="E110:G110"/>
    <mergeCell ref="H110:J110"/>
    <mergeCell ref="K110:M110"/>
    <mergeCell ref="Q110:S110"/>
    <mergeCell ref="CT108:CT109"/>
    <mergeCell ref="CV108:CV109"/>
    <mergeCell ref="CW108:CW109"/>
    <mergeCell ref="CY108:CY109"/>
    <mergeCell ref="DA108:DA109"/>
    <mergeCell ref="DB108:DB109"/>
    <mergeCell ref="B113:B114"/>
    <mergeCell ref="C113:C114"/>
    <mergeCell ref="T113:V114"/>
    <mergeCell ref="W113:W114"/>
    <mergeCell ref="X113:X114"/>
    <mergeCell ref="Y113:Y114"/>
    <mergeCell ref="E114:G114"/>
    <mergeCell ref="H114:J114"/>
    <mergeCell ref="K114:M114"/>
    <mergeCell ref="N114:P114"/>
    <mergeCell ref="CT112:CT113"/>
    <mergeCell ref="CV112:CV113"/>
    <mergeCell ref="CW112:CW113"/>
    <mergeCell ref="CY112:CY113"/>
    <mergeCell ref="DA112:DA113"/>
    <mergeCell ref="DB112:DB113"/>
    <mergeCell ref="H112:J112"/>
    <mergeCell ref="K112:M112"/>
    <mergeCell ref="N112:P112"/>
    <mergeCell ref="T112:V112"/>
    <mergeCell ref="CR112:CR113"/>
    <mergeCell ref="CS112:CS113"/>
    <mergeCell ref="AA113:AA114"/>
    <mergeCell ref="AC113:AC114"/>
    <mergeCell ref="Q114:S114"/>
    <mergeCell ref="DA117:DA118"/>
    <mergeCell ref="DB117:DB118"/>
    <mergeCell ref="B118:B119"/>
    <mergeCell ref="C118:C119"/>
    <mergeCell ref="E118:G119"/>
    <mergeCell ref="W118:W119"/>
    <mergeCell ref="X118:X119"/>
    <mergeCell ref="Y118:Y119"/>
    <mergeCell ref="AA118:AA119"/>
    <mergeCell ref="AC118:AC119"/>
    <mergeCell ref="CR117:CR118"/>
    <mergeCell ref="CS117:CS118"/>
    <mergeCell ref="CT117:CT118"/>
    <mergeCell ref="CV117:CV118"/>
    <mergeCell ref="CW117:CW118"/>
    <mergeCell ref="CY117:CY118"/>
    <mergeCell ref="BV116:BV130"/>
    <mergeCell ref="E117:G117"/>
    <mergeCell ref="H117:J117"/>
    <mergeCell ref="K117:M117"/>
    <mergeCell ref="N117:P117"/>
    <mergeCell ref="Q117:S117"/>
    <mergeCell ref="T117:V117"/>
    <mergeCell ref="AD118:AD129"/>
    <mergeCell ref="H119:J119"/>
    <mergeCell ref="K119:M119"/>
    <mergeCell ref="CV119:CV120"/>
    <mergeCell ref="CW119:CW120"/>
    <mergeCell ref="CY119:CY120"/>
    <mergeCell ref="DA119:DA120"/>
    <mergeCell ref="DB119:DB120"/>
    <mergeCell ref="B120:B121"/>
    <mergeCell ref="C120:C121"/>
    <mergeCell ref="H120:J121"/>
    <mergeCell ref="W120:W121"/>
    <mergeCell ref="X120:X121"/>
    <mergeCell ref="N119:P119"/>
    <mergeCell ref="Q119:S119"/>
    <mergeCell ref="T119:V119"/>
    <mergeCell ref="CR119:CR120"/>
    <mergeCell ref="CS119:CS120"/>
    <mergeCell ref="CT119:CT120"/>
    <mergeCell ref="Y120:Y121"/>
    <mergeCell ref="AA120:AA121"/>
    <mergeCell ref="AC120:AC121"/>
    <mergeCell ref="CS121:CS122"/>
    <mergeCell ref="K122:M123"/>
    <mergeCell ref="W122:W123"/>
    <mergeCell ref="X122:X123"/>
    <mergeCell ref="Y122:Y123"/>
    <mergeCell ref="E123:G123"/>
    <mergeCell ref="H123:J123"/>
    <mergeCell ref="N123:P123"/>
    <mergeCell ref="Q123:S123"/>
    <mergeCell ref="CT121:CT122"/>
    <mergeCell ref="CV121:CV122"/>
    <mergeCell ref="CW121:CW122"/>
    <mergeCell ref="CY121:CY122"/>
    <mergeCell ref="DA121:DA122"/>
    <mergeCell ref="DB121:DB122"/>
    <mergeCell ref="E121:G121"/>
    <mergeCell ref="K121:M121"/>
    <mergeCell ref="N121:P121"/>
    <mergeCell ref="Q121:S121"/>
    <mergeCell ref="T121:V121"/>
    <mergeCell ref="CR121:CR122"/>
    <mergeCell ref="AA122:AA123"/>
    <mergeCell ref="AC122:AC123"/>
    <mergeCell ref="T123:V123"/>
    <mergeCell ref="CR123:CR124"/>
    <mergeCell ref="CW125:CW126"/>
    <mergeCell ref="CY125:CY126"/>
    <mergeCell ref="DA125:DA126"/>
    <mergeCell ref="DB125:DB126"/>
    <mergeCell ref="H125:J125"/>
    <mergeCell ref="K125:M125"/>
    <mergeCell ref="Q125:S125"/>
    <mergeCell ref="T125:V125"/>
    <mergeCell ref="CR125:CR126"/>
    <mergeCell ref="CS125:CS126"/>
    <mergeCell ref="AA126:AA127"/>
    <mergeCell ref="AC126:AC127"/>
    <mergeCell ref="T127:V127"/>
    <mergeCell ref="CR127:CR128"/>
    <mergeCell ref="DB123:DB124"/>
    <mergeCell ref="B124:B125"/>
    <mergeCell ref="C124:C125"/>
    <mergeCell ref="N124:P125"/>
    <mergeCell ref="W124:W125"/>
    <mergeCell ref="X124:X125"/>
    <mergeCell ref="Y124:Y125"/>
    <mergeCell ref="AA124:AA125"/>
    <mergeCell ref="AC124:AC125"/>
    <mergeCell ref="E125:G125"/>
    <mergeCell ref="CS123:CS124"/>
    <mergeCell ref="CT123:CT124"/>
    <mergeCell ref="CV123:CV124"/>
    <mergeCell ref="CW123:CW124"/>
    <mergeCell ref="CY123:CY124"/>
    <mergeCell ref="DA123:DA124"/>
    <mergeCell ref="B122:B123"/>
    <mergeCell ref="C122:C123"/>
    <mergeCell ref="H129:J129"/>
    <mergeCell ref="K129:M129"/>
    <mergeCell ref="N129:P129"/>
    <mergeCell ref="Q129:S129"/>
    <mergeCell ref="DB127:DB128"/>
    <mergeCell ref="B128:B129"/>
    <mergeCell ref="C128:C129"/>
    <mergeCell ref="T128:V129"/>
    <mergeCell ref="W128:W129"/>
    <mergeCell ref="X128:X129"/>
    <mergeCell ref="Y128:Y129"/>
    <mergeCell ref="AA128:AA129"/>
    <mergeCell ref="AC128:AC129"/>
    <mergeCell ref="E129:G129"/>
    <mergeCell ref="CS127:CS128"/>
    <mergeCell ref="CT127:CT128"/>
    <mergeCell ref="CV127:CV128"/>
    <mergeCell ref="CW127:CW128"/>
    <mergeCell ref="CY127:CY128"/>
    <mergeCell ref="DA127:DA128"/>
    <mergeCell ref="B126:B127"/>
    <mergeCell ref="C126:C127"/>
    <mergeCell ref="Q126:S127"/>
    <mergeCell ref="W126:W127"/>
    <mergeCell ref="X126:X127"/>
    <mergeCell ref="Y126:Y127"/>
    <mergeCell ref="E127:G127"/>
    <mergeCell ref="H127:J127"/>
    <mergeCell ref="K127:M127"/>
    <mergeCell ref="N127:P127"/>
    <mergeCell ref="CT125:CT126"/>
    <mergeCell ref="CV125:CV12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Рустам</dc:creator>
  <cp:keywords>233</cp:keywords>
  <dc:description>Текущий рейтинг мужчин</dc:description>
  <cp:lastModifiedBy>Талап</cp:lastModifiedBy>
  <cp:lastPrinted>2022-12-17T10:23:37Z</cp:lastPrinted>
  <dcterms:created xsi:type="dcterms:W3CDTF">2007-10-12T05:19:41Z</dcterms:created>
  <dcterms:modified xsi:type="dcterms:W3CDTF">2023-03-28T13:24:55Z</dcterms:modified>
</cp:coreProperties>
</file>