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алап\Desktop\"/>
    </mc:Choice>
  </mc:AlternateContent>
  <bookViews>
    <workbookView xWindow="0" yWindow="0" windowWidth="20490" windowHeight="7155" tabRatio="911" activeTab="1"/>
  </bookViews>
  <sheets>
    <sheet name="Лист1" sheetId="79" r:id="rId1"/>
    <sheet name="Лист2" sheetId="80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C140" i="80" l="1"/>
  <c r="C138" i="80"/>
  <c r="BO137" i="80"/>
  <c r="BN137" i="80"/>
  <c r="BM137" i="80"/>
  <c r="BL137" i="80"/>
  <c r="BK137" i="80"/>
  <c r="BI137" i="80"/>
  <c r="BH137" i="80"/>
  <c r="BG137" i="80"/>
  <c r="BF137" i="80"/>
  <c r="BE137" i="80"/>
  <c r="BC137" i="80"/>
  <c r="BB137" i="80"/>
  <c r="BA137" i="80"/>
  <c r="AZ137" i="80"/>
  <c r="AY137" i="80"/>
  <c r="AW137" i="80"/>
  <c r="AV137" i="80"/>
  <c r="AU137" i="80"/>
  <c r="AT137" i="80"/>
  <c r="AS137" i="80"/>
  <c r="AR137" i="80"/>
  <c r="AQ137" i="80"/>
  <c r="BS137" i="80" s="1"/>
  <c r="BO136" i="80"/>
  <c r="BN136" i="80"/>
  <c r="BM136" i="80"/>
  <c r="BL136" i="80"/>
  <c r="BK136" i="80"/>
  <c r="BI136" i="80"/>
  <c r="BH136" i="80"/>
  <c r="BG136" i="80"/>
  <c r="BF136" i="80"/>
  <c r="BE136" i="80"/>
  <c r="BC136" i="80"/>
  <c r="BB136" i="80"/>
  <c r="BA136" i="80"/>
  <c r="AZ136" i="80"/>
  <c r="AY136" i="80"/>
  <c r="AW136" i="80"/>
  <c r="AV136" i="80"/>
  <c r="AU136" i="80"/>
  <c r="AT136" i="80"/>
  <c r="AS136" i="80"/>
  <c r="AR136" i="80"/>
  <c r="AQ136" i="80"/>
  <c r="BO135" i="80"/>
  <c r="BN135" i="80"/>
  <c r="BM135" i="80"/>
  <c r="BL135" i="80"/>
  <c r="BK135" i="80"/>
  <c r="BI135" i="80"/>
  <c r="BH135" i="80"/>
  <c r="BG135" i="80"/>
  <c r="BF135" i="80"/>
  <c r="BE135" i="80"/>
  <c r="BC135" i="80"/>
  <c r="BB135" i="80"/>
  <c r="BA135" i="80"/>
  <c r="AZ135" i="80"/>
  <c r="AY135" i="80"/>
  <c r="AW135" i="80"/>
  <c r="AV135" i="80"/>
  <c r="AU135" i="80"/>
  <c r="AT135" i="80"/>
  <c r="AS135" i="80"/>
  <c r="AE135" i="80"/>
  <c r="B135" i="80"/>
  <c r="AD137" i="80" s="1"/>
  <c r="CQ134" i="80"/>
  <c r="CU134" i="80" s="1"/>
  <c r="BO134" i="80"/>
  <c r="BN134" i="80"/>
  <c r="BM134" i="80"/>
  <c r="BL134" i="80"/>
  <c r="BK134" i="80"/>
  <c r="BI134" i="80"/>
  <c r="BH134" i="80"/>
  <c r="BG134" i="80"/>
  <c r="BF134" i="80"/>
  <c r="BE134" i="80"/>
  <c r="BC134" i="80"/>
  <c r="BB134" i="80"/>
  <c r="BA134" i="80"/>
  <c r="AZ134" i="80"/>
  <c r="AY134" i="80"/>
  <c r="AW134" i="80"/>
  <c r="AV134" i="80"/>
  <c r="AU134" i="80"/>
  <c r="AT134" i="80"/>
  <c r="AS134" i="80"/>
  <c r="AR134" i="80"/>
  <c r="AQ134" i="80"/>
  <c r="BS134" i="80" s="1"/>
  <c r="BO133" i="80"/>
  <c r="BN133" i="80"/>
  <c r="BM133" i="80"/>
  <c r="BL133" i="80"/>
  <c r="BK133" i="80"/>
  <c r="BI133" i="80"/>
  <c r="BH133" i="80"/>
  <c r="BG133" i="80"/>
  <c r="BF133" i="80"/>
  <c r="BE133" i="80"/>
  <c r="BC133" i="80"/>
  <c r="BB133" i="80"/>
  <c r="BA133" i="80"/>
  <c r="AZ133" i="80"/>
  <c r="AY133" i="80"/>
  <c r="AW133" i="80"/>
  <c r="AV133" i="80"/>
  <c r="AU133" i="80"/>
  <c r="AT133" i="80"/>
  <c r="AS133" i="80"/>
  <c r="AR133" i="80"/>
  <c r="AQ133" i="80"/>
  <c r="B133" i="80"/>
  <c r="AE124" i="80" s="1"/>
  <c r="CQ132" i="80"/>
  <c r="CU132" i="80" s="1"/>
  <c r="BO132" i="80"/>
  <c r="BN132" i="80"/>
  <c r="BM132" i="80"/>
  <c r="BL132" i="80"/>
  <c r="BK132" i="80"/>
  <c r="BI132" i="80"/>
  <c r="BH132" i="80"/>
  <c r="BG132" i="80"/>
  <c r="BF132" i="80"/>
  <c r="BE132" i="80"/>
  <c r="BC132" i="80"/>
  <c r="BB132" i="80"/>
  <c r="BA132" i="80"/>
  <c r="AZ132" i="80"/>
  <c r="AY132" i="80"/>
  <c r="AW132" i="80"/>
  <c r="AV132" i="80"/>
  <c r="AU132" i="80"/>
  <c r="AT132" i="80"/>
  <c r="AQ132" i="80" s="1"/>
  <c r="AS132" i="80"/>
  <c r="AE132" i="80"/>
  <c r="BO131" i="80"/>
  <c r="BN131" i="80"/>
  <c r="BM131" i="80"/>
  <c r="BL131" i="80"/>
  <c r="BK131" i="80"/>
  <c r="BI131" i="80"/>
  <c r="BH131" i="80"/>
  <c r="BG131" i="80"/>
  <c r="BF131" i="80"/>
  <c r="BE131" i="80"/>
  <c r="BC131" i="80"/>
  <c r="BB131" i="80"/>
  <c r="BA131" i="80"/>
  <c r="AZ131" i="80"/>
  <c r="AY131" i="80"/>
  <c r="AW131" i="80"/>
  <c r="AV131" i="80"/>
  <c r="AU131" i="80"/>
  <c r="AT131" i="80"/>
  <c r="AS131" i="80"/>
  <c r="AR131" i="80"/>
  <c r="AQ131" i="80"/>
  <c r="B131" i="80"/>
  <c r="AE136" i="80" s="1"/>
  <c r="CQ130" i="80"/>
  <c r="CU130" i="80" s="1"/>
  <c r="BO130" i="80"/>
  <c r="BN130" i="80"/>
  <c r="BM130" i="80"/>
  <c r="BL130" i="80"/>
  <c r="BK130" i="80"/>
  <c r="BI130" i="80"/>
  <c r="BH130" i="80"/>
  <c r="BG130" i="80"/>
  <c r="BF130" i="80"/>
  <c r="BE130" i="80"/>
  <c r="BC130" i="80"/>
  <c r="BB130" i="80"/>
  <c r="BA130" i="80"/>
  <c r="AZ130" i="80"/>
  <c r="AY130" i="80"/>
  <c r="AW130" i="80"/>
  <c r="AV130" i="80"/>
  <c r="AU130" i="80"/>
  <c r="AT130" i="80"/>
  <c r="AS130" i="80"/>
  <c r="AR130" i="80"/>
  <c r="AQ130" i="80"/>
  <c r="AD130" i="80"/>
  <c r="CJ129" i="80"/>
  <c r="BO129" i="80"/>
  <c r="BN129" i="80"/>
  <c r="BM129" i="80"/>
  <c r="BL129" i="80"/>
  <c r="BK129" i="80"/>
  <c r="BI129" i="80"/>
  <c r="BH129" i="80"/>
  <c r="BG129" i="80"/>
  <c r="BF129" i="80"/>
  <c r="BE129" i="80"/>
  <c r="BQ129" i="80" s="1"/>
  <c r="BC129" i="80"/>
  <c r="BB129" i="80"/>
  <c r="BA129" i="80"/>
  <c r="AZ129" i="80"/>
  <c r="AR129" i="80" s="1"/>
  <c r="AY129" i="80"/>
  <c r="AW129" i="80"/>
  <c r="AV129" i="80"/>
  <c r="AU129" i="80"/>
  <c r="AQ129" i="80" s="1"/>
  <c r="AT129" i="80"/>
  <c r="AS129" i="80"/>
  <c r="B129" i="80"/>
  <c r="CM128" i="80"/>
  <c r="BO128" i="80"/>
  <c r="BN128" i="80"/>
  <c r="BM128" i="80"/>
  <c r="BL128" i="80"/>
  <c r="BK128" i="80"/>
  <c r="BI128" i="80"/>
  <c r="BH128" i="80"/>
  <c r="BG128" i="80"/>
  <c r="BF128" i="80"/>
  <c r="BE128" i="80"/>
  <c r="BC128" i="80"/>
  <c r="BB128" i="80"/>
  <c r="BA128" i="80"/>
  <c r="AZ128" i="80"/>
  <c r="AY128" i="80"/>
  <c r="AW128" i="80"/>
  <c r="AV128" i="80"/>
  <c r="AU128" i="80"/>
  <c r="AT128" i="80"/>
  <c r="AS128" i="80"/>
  <c r="AR128" i="80"/>
  <c r="AQ128" i="80"/>
  <c r="CO127" i="80"/>
  <c r="CL127" i="80"/>
  <c r="BO127" i="80"/>
  <c r="BN127" i="80"/>
  <c r="BM127" i="80"/>
  <c r="BL127" i="80"/>
  <c r="BK127" i="80"/>
  <c r="BI127" i="80"/>
  <c r="BH127" i="80"/>
  <c r="BG127" i="80"/>
  <c r="BF127" i="80"/>
  <c r="BE127" i="80"/>
  <c r="BC127" i="80"/>
  <c r="BB127" i="80"/>
  <c r="BA127" i="80"/>
  <c r="AZ127" i="80"/>
  <c r="AY127" i="80"/>
  <c r="AW127" i="80"/>
  <c r="AV127" i="80"/>
  <c r="AU127" i="80"/>
  <c r="AT127" i="80"/>
  <c r="AS127" i="80"/>
  <c r="AR127" i="80"/>
  <c r="AQ127" i="80"/>
  <c r="BS127" i="80" s="1"/>
  <c r="AE127" i="80"/>
  <c r="B127" i="80"/>
  <c r="AB127" i="80" s="1"/>
  <c r="BO126" i="80"/>
  <c r="BN126" i="80"/>
  <c r="BM126" i="80"/>
  <c r="BL126" i="80"/>
  <c r="BK126" i="80"/>
  <c r="BI126" i="80"/>
  <c r="BH126" i="80"/>
  <c r="BG126" i="80"/>
  <c r="BF126" i="80"/>
  <c r="BE126" i="80"/>
  <c r="BC126" i="80"/>
  <c r="BB126" i="80"/>
  <c r="BA126" i="80"/>
  <c r="AZ126" i="80"/>
  <c r="AY126" i="80"/>
  <c r="AW126" i="80"/>
  <c r="AV126" i="80"/>
  <c r="AU126" i="80"/>
  <c r="AT126" i="80"/>
  <c r="AS126" i="80"/>
  <c r="AR126" i="80"/>
  <c r="AQ126" i="80"/>
  <c r="BO125" i="80"/>
  <c r="BN125" i="80"/>
  <c r="BM125" i="80"/>
  <c r="BL125" i="80"/>
  <c r="BK125" i="80"/>
  <c r="BR125" i="80" s="1"/>
  <c r="BI125" i="80"/>
  <c r="BH125" i="80"/>
  <c r="BG125" i="80"/>
  <c r="BF125" i="80"/>
  <c r="BE125" i="80"/>
  <c r="BC125" i="80"/>
  <c r="BB125" i="80"/>
  <c r="BA125" i="80"/>
  <c r="AZ125" i="80"/>
  <c r="AY125" i="80"/>
  <c r="AW125" i="80"/>
  <c r="AV125" i="80"/>
  <c r="AU125" i="80"/>
  <c r="AT125" i="80"/>
  <c r="AS125" i="80"/>
  <c r="AR125" i="80"/>
  <c r="BY135" i="80" s="1"/>
  <c r="AQ125" i="80"/>
  <c r="AD125" i="80"/>
  <c r="AB125" i="80"/>
  <c r="B125" i="80"/>
  <c r="Z125" i="80" s="1"/>
  <c r="CF124" i="80"/>
  <c r="BO124" i="80"/>
  <c r="BN124" i="80"/>
  <c r="BM124" i="80"/>
  <c r="BL124" i="80"/>
  <c r="BK124" i="80"/>
  <c r="BI124" i="80"/>
  <c r="BH124" i="80"/>
  <c r="BG124" i="80"/>
  <c r="BF124" i="80"/>
  <c r="BE124" i="80"/>
  <c r="BC124" i="80"/>
  <c r="BB124" i="80"/>
  <c r="BA124" i="80"/>
  <c r="AZ124" i="80"/>
  <c r="AY124" i="80"/>
  <c r="AW124" i="80"/>
  <c r="AV124" i="80"/>
  <c r="AU124" i="80"/>
  <c r="AT124" i="80"/>
  <c r="AS124" i="80"/>
  <c r="AR124" i="80"/>
  <c r="AQ124" i="80"/>
  <c r="BU123" i="80"/>
  <c r="BO123" i="80"/>
  <c r="BN123" i="80"/>
  <c r="BM123" i="80"/>
  <c r="BL123" i="80"/>
  <c r="BK123" i="80"/>
  <c r="BI123" i="80"/>
  <c r="BH123" i="80"/>
  <c r="BG123" i="80"/>
  <c r="BF123" i="80"/>
  <c r="BE123" i="80"/>
  <c r="BC123" i="80"/>
  <c r="BB123" i="80"/>
  <c r="BA123" i="80"/>
  <c r="AZ123" i="80"/>
  <c r="AY123" i="80"/>
  <c r="AW123" i="80"/>
  <c r="AV123" i="80"/>
  <c r="AU123" i="80"/>
  <c r="AT123" i="80"/>
  <c r="AS123" i="80"/>
  <c r="AR123" i="80"/>
  <c r="BT123" i="80" s="1"/>
  <c r="AQ123" i="80"/>
  <c r="BO122" i="80"/>
  <c r="BN122" i="80"/>
  <c r="BM122" i="80"/>
  <c r="BL122" i="80"/>
  <c r="BK122" i="80"/>
  <c r="BI122" i="80"/>
  <c r="BH122" i="80"/>
  <c r="BG122" i="80"/>
  <c r="BF122" i="80"/>
  <c r="BE122" i="80"/>
  <c r="BQ122" i="80" s="1"/>
  <c r="BC122" i="80"/>
  <c r="BB122" i="80"/>
  <c r="BA122" i="80"/>
  <c r="AZ122" i="80"/>
  <c r="AY122" i="80"/>
  <c r="AW122" i="80"/>
  <c r="AV122" i="80"/>
  <c r="AU122" i="80"/>
  <c r="AT122" i="80"/>
  <c r="AS122" i="80"/>
  <c r="AR122" i="80"/>
  <c r="AQ122" i="80"/>
  <c r="BS122" i="80" s="1"/>
  <c r="BO121" i="80"/>
  <c r="BN121" i="80"/>
  <c r="BM121" i="80"/>
  <c r="BL121" i="80"/>
  <c r="BK121" i="80"/>
  <c r="BI121" i="80"/>
  <c r="BH121" i="80"/>
  <c r="BG121" i="80"/>
  <c r="BF121" i="80"/>
  <c r="BE121" i="80"/>
  <c r="BC121" i="80"/>
  <c r="BB121" i="80"/>
  <c r="BA121" i="80"/>
  <c r="AZ121" i="80"/>
  <c r="AY121" i="80"/>
  <c r="AW121" i="80"/>
  <c r="AV121" i="80"/>
  <c r="AU121" i="80"/>
  <c r="AT121" i="80"/>
  <c r="AS121" i="80"/>
  <c r="BO120" i="80"/>
  <c r="BN120" i="80"/>
  <c r="BM120" i="80"/>
  <c r="BL120" i="80"/>
  <c r="BK120" i="80"/>
  <c r="BI120" i="80"/>
  <c r="BH120" i="80"/>
  <c r="BG120" i="80"/>
  <c r="BF120" i="80"/>
  <c r="BE120" i="80"/>
  <c r="BC120" i="80"/>
  <c r="BB120" i="80"/>
  <c r="BA120" i="80"/>
  <c r="AZ120" i="80"/>
  <c r="AY120" i="80"/>
  <c r="AW120" i="80"/>
  <c r="AV120" i="80"/>
  <c r="AU120" i="80"/>
  <c r="AT120" i="80"/>
  <c r="AS120" i="80"/>
  <c r="AE120" i="80"/>
  <c r="B120" i="80"/>
  <c r="AD122" i="80" s="1"/>
  <c r="CU119" i="80"/>
  <c r="CQ119" i="80"/>
  <c r="BO119" i="80"/>
  <c r="BN119" i="80"/>
  <c r="BM119" i="80"/>
  <c r="BL119" i="80"/>
  <c r="BK119" i="80"/>
  <c r="BI119" i="80"/>
  <c r="BH119" i="80"/>
  <c r="BG119" i="80"/>
  <c r="BF119" i="80"/>
  <c r="BE119" i="80"/>
  <c r="BC119" i="80"/>
  <c r="BB119" i="80"/>
  <c r="BA119" i="80"/>
  <c r="AZ119" i="80"/>
  <c r="AY119" i="80"/>
  <c r="AW119" i="80"/>
  <c r="AV119" i="80"/>
  <c r="AU119" i="80"/>
  <c r="AT119" i="80"/>
  <c r="AS119" i="80"/>
  <c r="AR119" i="80"/>
  <c r="AQ119" i="80"/>
  <c r="BO118" i="80"/>
  <c r="BN118" i="80"/>
  <c r="BM118" i="80"/>
  <c r="BL118" i="80"/>
  <c r="BK118" i="80"/>
  <c r="BI118" i="80"/>
  <c r="BH118" i="80"/>
  <c r="BG118" i="80"/>
  <c r="BF118" i="80"/>
  <c r="BE118" i="80"/>
  <c r="BC118" i="80"/>
  <c r="BB118" i="80"/>
  <c r="BA118" i="80"/>
  <c r="AZ118" i="80"/>
  <c r="AY118" i="80"/>
  <c r="AW118" i="80"/>
  <c r="AV118" i="80"/>
  <c r="AU118" i="80"/>
  <c r="AT118" i="80"/>
  <c r="AS118" i="80"/>
  <c r="AR118" i="80"/>
  <c r="AQ118" i="80"/>
  <c r="AD118" i="80"/>
  <c r="B118" i="80"/>
  <c r="AD115" i="80" s="1"/>
  <c r="CQ117" i="80"/>
  <c r="BO117" i="80"/>
  <c r="BN117" i="80"/>
  <c r="BM117" i="80"/>
  <c r="BL117" i="80"/>
  <c r="BK117" i="80"/>
  <c r="BI117" i="80"/>
  <c r="BH117" i="80"/>
  <c r="BG117" i="80"/>
  <c r="BF117" i="80"/>
  <c r="BE117" i="80"/>
  <c r="BC117" i="80"/>
  <c r="BB117" i="80"/>
  <c r="BA117" i="80"/>
  <c r="AZ117" i="80"/>
  <c r="AY117" i="80"/>
  <c r="AW117" i="80"/>
  <c r="AV117" i="80"/>
  <c r="AU117" i="80"/>
  <c r="AT117" i="80"/>
  <c r="AS117" i="80"/>
  <c r="AE117" i="80"/>
  <c r="BO116" i="80"/>
  <c r="BN116" i="80"/>
  <c r="BM116" i="80"/>
  <c r="BL116" i="80"/>
  <c r="BK116" i="80"/>
  <c r="BI116" i="80"/>
  <c r="BH116" i="80"/>
  <c r="BG116" i="80"/>
  <c r="BF116" i="80"/>
  <c r="BE116" i="80"/>
  <c r="BC116" i="80"/>
  <c r="BB116" i="80"/>
  <c r="BA116" i="80"/>
  <c r="AZ116" i="80"/>
  <c r="AY116" i="80"/>
  <c r="AW116" i="80"/>
  <c r="AV116" i="80"/>
  <c r="AU116" i="80"/>
  <c r="AT116" i="80"/>
  <c r="AS116" i="80"/>
  <c r="AR116" i="80"/>
  <c r="BS116" i="80" s="1"/>
  <c r="AQ116" i="80"/>
  <c r="AD116" i="80"/>
  <c r="B116" i="80"/>
  <c r="Z116" i="80" s="1"/>
  <c r="BO115" i="80"/>
  <c r="BN115" i="80"/>
  <c r="BM115" i="80"/>
  <c r="BL115" i="80"/>
  <c r="BK115" i="80"/>
  <c r="BI115" i="80"/>
  <c r="BH115" i="80"/>
  <c r="BG115" i="80"/>
  <c r="BF115" i="80"/>
  <c r="BE115" i="80"/>
  <c r="BC115" i="80"/>
  <c r="BB115" i="80"/>
  <c r="BA115" i="80"/>
  <c r="AZ115" i="80"/>
  <c r="AY115" i="80"/>
  <c r="AW115" i="80"/>
  <c r="AV115" i="80"/>
  <c r="AU115" i="80"/>
  <c r="AT115" i="80"/>
  <c r="AS115" i="80"/>
  <c r="AR115" i="80"/>
  <c r="AQ115" i="80"/>
  <c r="BO114" i="80"/>
  <c r="BN114" i="80"/>
  <c r="BM114" i="80"/>
  <c r="BL114" i="80"/>
  <c r="BK114" i="80"/>
  <c r="BI114" i="80"/>
  <c r="BH114" i="80"/>
  <c r="BG114" i="80"/>
  <c r="BF114" i="80"/>
  <c r="BE114" i="80"/>
  <c r="BC114" i="80"/>
  <c r="BB114" i="80"/>
  <c r="BA114" i="80"/>
  <c r="AZ114" i="80"/>
  <c r="AY114" i="80"/>
  <c r="AW114" i="80"/>
  <c r="AV114" i="80"/>
  <c r="AU114" i="80"/>
  <c r="AT114" i="80"/>
  <c r="AS114" i="80"/>
  <c r="B114" i="80"/>
  <c r="AE114" i="80" s="1"/>
  <c r="BO113" i="80"/>
  <c r="BN113" i="80"/>
  <c r="BM113" i="80"/>
  <c r="BL113" i="80"/>
  <c r="BK113" i="80"/>
  <c r="BI113" i="80"/>
  <c r="BH113" i="80"/>
  <c r="BG113" i="80"/>
  <c r="BF113" i="80"/>
  <c r="BE113" i="80"/>
  <c r="BC113" i="80"/>
  <c r="BB113" i="80"/>
  <c r="BA113" i="80"/>
  <c r="AZ113" i="80"/>
  <c r="AY113" i="80"/>
  <c r="AW113" i="80"/>
  <c r="AV113" i="80"/>
  <c r="AU113" i="80"/>
  <c r="AT113" i="80"/>
  <c r="AS113" i="80"/>
  <c r="AR113" i="80"/>
  <c r="AQ113" i="80"/>
  <c r="CE118" i="80" s="1"/>
  <c r="AD113" i="80"/>
  <c r="BO112" i="80"/>
  <c r="BN112" i="80"/>
  <c r="BM112" i="80"/>
  <c r="BL112" i="80"/>
  <c r="BK112" i="80"/>
  <c r="BI112" i="80"/>
  <c r="BH112" i="80"/>
  <c r="BG112" i="80"/>
  <c r="BF112" i="80"/>
  <c r="BE112" i="80"/>
  <c r="BC112" i="80"/>
  <c r="BB112" i="80"/>
  <c r="BA112" i="80"/>
  <c r="AZ112" i="80"/>
  <c r="AY112" i="80"/>
  <c r="AW112" i="80"/>
  <c r="AV112" i="80"/>
  <c r="AU112" i="80"/>
  <c r="AT112" i="80"/>
  <c r="AS112" i="80"/>
  <c r="AR112" i="80"/>
  <c r="AQ112" i="80"/>
  <c r="AE112" i="80"/>
  <c r="AD112" i="80"/>
  <c r="B112" i="80"/>
  <c r="AB112" i="80" s="1"/>
  <c r="BO111" i="80"/>
  <c r="BN111" i="80"/>
  <c r="BM111" i="80"/>
  <c r="BL111" i="80"/>
  <c r="BK111" i="80"/>
  <c r="BI111" i="80"/>
  <c r="BH111" i="80"/>
  <c r="BG111" i="80"/>
  <c r="BF111" i="80"/>
  <c r="BE111" i="80"/>
  <c r="BC111" i="80"/>
  <c r="BB111" i="80"/>
  <c r="BA111" i="80"/>
  <c r="AZ111" i="80"/>
  <c r="AY111" i="80"/>
  <c r="AW111" i="80"/>
  <c r="AV111" i="80"/>
  <c r="AU111" i="80"/>
  <c r="AT111" i="80"/>
  <c r="AS111" i="80"/>
  <c r="BO110" i="80"/>
  <c r="BN110" i="80"/>
  <c r="BM110" i="80"/>
  <c r="BL110" i="80"/>
  <c r="BK110" i="80"/>
  <c r="BR110" i="80" s="1"/>
  <c r="BI110" i="80"/>
  <c r="BH110" i="80"/>
  <c r="BG110" i="80"/>
  <c r="BF110" i="80"/>
  <c r="BQ110" i="80" s="1"/>
  <c r="BE110" i="80"/>
  <c r="BC110" i="80"/>
  <c r="BB110" i="80"/>
  <c r="BA110" i="80"/>
  <c r="AZ110" i="80"/>
  <c r="AY110" i="80"/>
  <c r="AW110" i="80"/>
  <c r="AV110" i="80"/>
  <c r="AU110" i="80"/>
  <c r="AT110" i="80"/>
  <c r="AS110" i="80"/>
  <c r="AR110" i="80"/>
  <c r="CL114" i="80" s="1"/>
  <c r="AQ110" i="80"/>
  <c r="AE110" i="80"/>
  <c r="AD110" i="80"/>
  <c r="Z110" i="80"/>
  <c r="B110" i="80"/>
  <c r="AB110" i="80" s="1"/>
  <c r="BO109" i="80"/>
  <c r="BN109" i="80"/>
  <c r="BM109" i="80"/>
  <c r="BL109" i="80"/>
  <c r="BK109" i="80"/>
  <c r="BI109" i="80"/>
  <c r="BH109" i="80"/>
  <c r="BG109" i="80"/>
  <c r="BF109" i="80"/>
  <c r="BE109" i="80"/>
  <c r="BC109" i="80"/>
  <c r="BB109" i="80"/>
  <c r="BA109" i="80"/>
  <c r="AZ109" i="80"/>
  <c r="AY109" i="80"/>
  <c r="AW109" i="80"/>
  <c r="AV109" i="80"/>
  <c r="AU109" i="80"/>
  <c r="AT109" i="80"/>
  <c r="AS109" i="80"/>
  <c r="AR109" i="80"/>
  <c r="AQ109" i="80"/>
  <c r="AE109" i="80"/>
  <c r="BU108" i="80"/>
  <c r="BO108" i="80"/>
  <c r="BN108" i="80"/>
  <c r="BM108" i="80"/>
  <c r="BL108" i="80"/>
  <c r="BK108" i="80"/>
  <c r="BI108" i="80"/>
  <c r="BH108" i="80"/>
  <c r="BG108" i="80"/>
  <c r="BF108" i="80"/>
  <c r="BE108" i="80"/>
  <c r="BC108" i="80"/>
  <c r="BB108" i="80"/>
  <c r="BA108" i="80"/>
  <c r="AZ108" i="80"/>
  <c r="AY108" i="80"/>
  <c r="AW108" i="80"/>
  <c r="AV108" i="80"/>
  <c r="AU108" i="80"/>
  <c r="AT108" i="80"/>
  <c r="AS108" i="80"/>
  <c r="AD108" i="80"/>
  <c r="BO106" i="80"/>
  <c r="BN106" i="80"/>
  <c r="BM106" i="80"/>
  <c r="BL106" i="80"/>
  <c r="BK106" i="80"/>
  <c r="BI106" i="80"/>
  <c r="BH106" i="80"/>
  <c r="BG106" i="80"/>
  <c r="BF106" i="80"/>
  <c r="BE106" i="80"/>
  <c r="BC106" i="80"/>
  <c r="BB106" i="80"/>
  <c r="BA106" i="80"/>
  <c r="AZ106" i="80"/>
  <c r="AY106" i="80"/>
  <c r="AW106" i="80"/>
  <c r="AV106" i="80"/>
  <c r="AU106" i="80"/>
  <c r="AT106" i="80"/>
  <c r="AS106" i="80"/>
  <c r="BO105" i="80"/>
  <c r="BN105" i="80"/>
  <c r="BM105" i="80"/>
  <c r="BL105" i="80"/>
  <c r="BK105" i="80"/>
  <c r="BI105" i="80"/>
  <c r="BH105" i="80"/>
  <c r="BG105" i="80"/>
  <c r="BF105" i="80"/>
  <c r="BE105" i="80"/>
  <c r="BC105" i="80"/>
  <c r="BB105" i="80"/>
  <c r="BA105" i="80"/>
  <c r="AZ105" i="80"/>
  <c r="AY105" i="80"/>
  <c r="AW105" i="80"/>
  <c r="AV105" i="80"/>
  <c r="AU105" i="80"/>
  <c r="AT105" i="80"/>
  <c r="AS105" i="80"/>
  <c r="BO104" i="80"/>
  <c r="BN104" i="80"/>
  <c r="BM104" i="80"/>
  <c r="BL104" i="80"/>
  <c r="BK104" i="80"/>
  <c r="BI104" i="80"/>
  <c r="BH104" i="80"/>
  <c r="BG104" i="80"/>
  <c r="BF104" i="80"/>
  <c r="BE104" i="80"/>
  <c r="BC104" i="80"/>
  <c r="BB104" i="80"/>
  <c r="BA104" i="80"/>
  <c r="AZ104" i="80"/>
  <c r="AY104" i="80"/>
  <c r="AR104" i="80" s="1"/>
  <c r="AW104" i="80"/>
  <c r="AV104" i="80"/>
  <c r="AU104" i="80"/>
  <c r="AT104" i="80"/>
  <c r="AS104" i="80"/>
  <c r="AE104" i="80"/>
  <c r="B104" i="80"/>
  <c r="AE106" i="80" s="1"/>
  <c r="BO103" i="80"/>
  <c r="BN103" i="80"/>
  <c r="BM103" i="80"/>
  <c r="BL103" i="80"/>
  <c r="BK103" i="80"/>
  <c r="BI103" i="80"/>
  <c r="BH103" i="80"/>
  <c r="BG103" i="80"/>
  <c r="BF103" i="80"/>
  <c r="BE103" i="80"/>
  <c r="BC103" i="80"/>
  <c r="BB103" i="80"/>
  <c r="BA103" i="80"/>
  <c r="AZ103" i="80"/>
  <c r="AY103" i="80"/>
  <c r="AW103" i="80"/>
  <c r="AV103" i="80"/>
  <c r="AU103" i="80"/>
  <c r="AT103" i="80"/>
  <c r="AS103" i="80"/>
  <c r="BO102" i="80"/>
  <c r="BN102" i="80"/>
  <c r="BM102" i="80"/>
  <c r="BL102" i="80"/>
  <c r="BK102" i="80"/>
  <c r="BI102" i="80"/>
  <c r="BH102" i="80"/>
  <c r="BG102" i="80"/>
  <c r="BF102" i="80"/>
  <c r="BE102" i="80"/>
  <c r="BC102" i="80"/>
  <c r="BB102" i="80"/>
  <c r="BA102" i="80"/>
  <c r="AZ102" i="80"/>
  <c r="AY102" i="80"/>
  <c r="AW102" i="80"/>
  <c r="AV102" i="80"/>
  <c r="AU102" i="80"/>
  <c r="AT102" i="80"/>
  <c r="AS102" i="80"/>
  <c r="B102" i="80"/>
  <c r="AD103" i="80" s="1"/>
  <c r="BO101" i="80"/>
  <c r="BN101" i="80"/>
  <c r="BM101" i="80"/>
  <c r="BL101" i="80"/>
  <c r="BK101" i="80"/>
  <c r="BI101" i="80"/>
  <c r="BH101" i="80"/>
  <c r="BG101" i="80"/>
  <c r="BF101" i="80"/>
  <c r="BE101" i="80"/>
  <c r="BC101" i="80"/>
  <c r="BB101" i="80"/>
  <c r="BA101" i="80"/>
  <c r="AZ101" i="80"/>
  <c r="AY101" i="80"/>
  <c r="AW101" i="80"/>
  <c r="AV101" i="80"/>
  <c r="AU101" i="80"/>
  <c r="AT101" i="80"/>
  <c r="AS101" i="80"/>
  <c r="AE101" i="80"/>
  <c r="BO100" i="80"/>
  <c r="BN100" i="80"/>
  <c r="BM100" i="80"/>
  <c r="BL100" i="80"/>
  <c r="BK100" i="80"/>
  <c r="BI100" i="80"/>
  <c r="BH100" i="80"/>
  <c r="BG100" i="80"/>
  <c r="BF100" i="80"/>
  <c r="BE100" i="80"/>
  <c r="BC100" i="80"/>
  <c r="BB100" i="80"/>
  <c r="BA100" i="80"/>
  <c r="AZ100" i="80"/>
  <c r="AY100" i="80"/>
  <c r="AR100" i="80" s="1"/>
  <c r="AW100" i="80"/>
  <c r="AV100" i="80"/>
  <c r="AU100" i="80"/>
  <c r="AT100" i="80"/>
  <c r="AS100" i="80"/>
  <c r="B100" i="80"/>
  <c r="AD105" i="80" s="1"/>
  <c r="BO99" i="80"/>
  <c r="BN99" i="80"/>
  <c r="BM99" i="80"/>
  <c r="BL99" i="80"/>
  <c r="BK99" i="80"/>
  <c r="BI99" i="80"/>
  <c r="BH99" i="80"/>
  <c r="BG99" i="80"/>
  <c r="BF99" i="80"/>
  <c r="BE99" i="80"/>
  <c r="BC99" i="80"/>
  <c r="BB99" i="80"/>
  <c r="BA99" i="80"/>
  <c r="AZ99" i="80"/>
  <c r="AY99" i="80"/>
  <c r="AW99" i="80"/>
  <c r="AV99" i="80"/>
  <c r="AU99" i="80"/>
  <c r="AT99" i="80"/>
  <c r="AS99" i="80"/>
  <c r="AE99" i="80"/>
  <c r="BO98" i="80"/>
  <c r="BN98" i="80"/>
  <c r="BM98" i="80"/>
  <c r="BL98" i="80"/>
  <c r="BK98" i="80"/>
  <c r="BI98" i="80"/>
  <c r="BH98" i="80"/>
  <c r="BG98" i="80"/>
  <c r="BF98" i="80"/>
  <c r="BE98" i="80"/>
  <c r="BC98" i="80"/>
  <c r="BB98" i="80"/>
  <c r="BA98" i="80"/>
  <c r="AZ98" i="80"/>
  <c r="AY98" i="80"/>
  <c r="AW98" i="80"/>
  <c r="AV98" i="80"/>
  <c r="AU98" i="80"/>
  <c r="AT98" i="80"/>
  <c r="AS98" i="80"/>
  <c r="B98" i="80"/>
  <c r="Z98" i="80" s="1"/>
  <c r="BO97" i="80"/>
  <c r="BN97" i="80"/>
  <c r="BM97" i="80"/>
  <c r="BL97" i="80"/>
  <c r="BK97" i="80"/>
  <c r="BI97" i="80"/>
  <c r="BH97" i="80"/>
  <c r="BG97" i="80"/>
  <c r="BF97" i="80"/>
  <c r="BE97" i="80"/>
  <c r="BC97" i="80"/>
  <c r="BB97" i="80"/>
  <c r="BA97" i="80"/>
  <c r="AZ97" i="80"/>
  <c r="AY97" i="80"/>
  <c r="AW97" i="80"/>
  <c r="AV97" i="80"/>
  <c r="AU97" i="80"/>
  <c r="AT97" i="80"/>
  <c r="AS97" i="80"/>
  <c r="AE97" i="80"/>
  <c r="BO96" i="80"/>
  <c r="BN96" i="80"/>
  <c r="BM96" i="80"/>
  <c r="BL96" i="80"/>
  <c r="BK96" i="80"/>
  <c r="BI96" i="80"/>
  <c r="BH96" i="80"/>
  <c r="BG96" i="80"/>
  <c r="BF96" i="80"/>
  <c r="BE96" i="80"/>
  <c r="BC96" i="80"/>
  <c r="BB96" i="80"/>
  <c r="BA96" i="80"/>
  <c r="AZ96" i="80"/>
  <c r="AY96" i="80"/>
  <c r="AW96" i="80"/>
  <c r="AV96" i="80"/>
  <c r="AU96" i="80"/>
  <c r="AT96" i="80"/>
  <c r="AS96" i="80"/>
  <c r="AB96" i="80"/>
  <c r="B96" i="80"/>
  <c r="Z96" i="80" s="1"/>
  <c r="BO95" i="80"/>
  <c r="BN95" i="80"/>
  <c r="BM95" i="80"/>
  <c r="BL95" i="80"/>
  <c r="BK95" i="80"/>
  <c r="BI95" i="80"/>
  <c r="BH95" i="80"/>
  <c r="BG95" i="80"/>
  <c r="BF95" i="80"/>
  <c r="BE95" i="80"/>
  <c r="BC95" i="80"/>
  <c r="BB95" i="80"/>
  <c r="BA95" i="80"/>
  <c r="AZ95" i="80"/>
  <c r="AY95" i="80"/>
  <c r="AW95" i="80"/>
  <c r="AV95" i="80"/>
  <c r="AU95" i="80"/>
  <c r="AT95" i="80"/>
  <c r="AQ95" i="80" s="1"/>
  <c r="AS95" i="80"/>
  <c r="BO94" i="80"/>
  <c r="BN94" i="80"/>
  <c r="BM94" i="80"/>
  <c r="BL94" i="80"/>
  <c r="BK94" i="80"/>
  <c r="BI94" i="80"/>
  <c r="BH94" i="80"/>
  <c r="BG94" i="80"/>
  <c r="BF94" i="80"/>
  <c r="BE94" i="80"/>
  <c r="BC94" i="80"/>
  <c r="BB94" i="80"/>
  <c r="BA94" i="80"/>
  <c r="AZ94" i="80"/>
  <c r="AY94" i="80"/>
  <c r="AW94" i="80"/>
  <c r="AV94" i="80"/>
  <c r="AU94" i="80"/>
  <c r="AT94" i="80"/>
  <c r="AS94" i="80"/>
  <c r="AD94" i="80"/>
  <c r="B94" i="80"/>
  <c r="Z94" i="80" s="1"/>
  <c r="BO93" i="80"/>
  <c r="BN93" i="80"/>
  <c r="BM93" i="80"/>
  <c r="BL93" i="80"/>
  <c r="BK93" i="80"/>
  <c r="BI93" i="80"/>
  <c r="BH93" i="80"/>
  <c r="BG93" i="80"/>
  <c r="BF93" i="80"/>
  <c r="BE93" i="80"/>
  <c r="BC93" i="80"/>
  <c r="BB93" i="80"/>
  <c r="BA93" i="80"/>
  <c r="AZ93" i="80"/>
  <c r="AY93" i="80"/>
  <c r="AW93" i="80"/>
  <c r="AV93" i="80"/>
  <c r="AU93" i="80"/>
  <c r="AT93" i="80"/>
  <c r="AS93" i="80"/>
  <c r="AQ93" i="80" s="1"/>
  <c r="AD93" i="80"/>
  <c r="BU92" i="80"/>
  <c r="BO92" i="80"/>
  <c r="BN92" i="80"/>
  <c r="BM92" i="80"/>
  <c r="BL92" i="80"/>
  <c r="BK92" i="80"/>
  <c r="BI92" i="80"/>
  <c r="BH92" i="80"/>
  <c r="BG92" i="80"/>
  <c r="BF92" i="80"/>
  <c r="BE92" i="80"/>
  <c r="BC92" i="80"/>
  <c r="BB92" i="80"/>
  <c r="BA92" i="80"/>
  <c r="AZ92" i="80"/>
  <c r="AY92" i="80"/>
  <c r="AW92" i="80"/>
  <c r="AV92" i="80"/>
  <c r="AU92" i="80"/>
  <c r="AT92" i="80"/>
  <c r="AS92" i="80"/>
  <c r="BO91" i="80"/>
  <c r="BN91" i="80"/>
  <c r="BM91" i="80"/>
  <c r="BL91" i="80"/>
  <c r="BK91" i="80"/>
  <c r="BI91" i="80"/>
  <c r="BH91" i="80"/>
  <c r="BG91" i="80"/>
  <c r="BF91" i="80"/>
  <c r="BE91" i="80"/>
  <c r="BC91" i="80"/>
  <c r="BB91" i="80"/>
  <c r="BA91" i="80"/>
  <c r="AZ91" i="80"/>
  <c r="AY91" i="80"/>
  <c r="AW91" i="80"/>
  <c r="AV91" i="80"/>
  <c r="AU91" i="80"/>
  <c r="AT91" i="80"/>
  <c r="AS91" i="80"/>
  <c r="BO90" i="80"/>
  <c r="BN90" i="80"/>
  <c r="BM90" i="80"/>
  <c r="BL90" i="80"/>
  <c r="BK90" i="80"/>
  <c r="BI90" i="80"/>
  <c r="BH90" i="80"/>
  <c r="BG90" i="80"/>
  <c r="BF90" i="80"/>
  <c r="BE90" i="80"/>
  <c r="BC90" i="80"/>
  <c r="BB90" i="80"/>
  <c r="BA90" i="80"/>
  <c r="AZ90" i="80"/>
  <c r="AY90" i="80"/>
  <c r="AW90" i="80"/>
  <c r="AV90" i="80"/>
  <c r="AU90" i="80"/>
  <c r="AT90" i="80"/>
  <c r="AS90" i="80"/>
  <c r="BO89" i="80"/>
  <c r="BN89" i="80"/>
  <c r="BM89" i="80"/>
  <c r="BL89" i="80"/>
  <c r="BK89" i="80"/>
  <c r="BI89" i="80"/>
  <c r="BH89" i="80"/>
  <c r="BG89" i="80"/>
  <c r="BF89" i="80"/>
  <c r="BE89" i="80"/>
  <c r="BC89" i="80"/>
  <c r="BB89" i="80"/>
  <c r="BA89" i="80"/>
  <c r="AZ89" i="80"/>
  <c r="AY89" i="80"/>
  <c r="AW89" i="80"/>
  <c r="AV89" i="80"/>
  <c r="AU89" i="80"/>
  <c r="AT89" i="80"/>
  <c r="AS89" i="80"/>
  <c r="AE89" i="80"/>
  <c r="B89" i="80"/>
  <c r="AD91" i="80" s="1"/>
  <c r="BO88" i="80"/>
  <c r="BN88" i="80"/>
  <c r="BM88" i="80"/>
  <c r="BL88" i="80"/>
  <c r="BK88" i="80"/>
  <c r="BI88" i="80"/>
  <c r="BH88" i="80"/>
  <c r="BG88" i="80"/>
  <c r="BF88" i="80"/>
  <c r="BE88" i="80"/>
  <c r="BC88" i="80"/>
  <c r="BB88" i="80"/>
  <c r="BA88" i="80"/>
  <c r="AZ88" i="80"/>
  <c r="AY88" i="80"/>
  <c r="AW88" i="80"/>
  <c r="AV88" i="80"/>
  <c r="AU88" i="80"/>
  <c r="AT88" i="80"/>
  <c r="AS88" i="80"/>
  <c r="BO87" i="80"/>
  <c r="BN87" i="80"/>
  <c r="BM87" i="80"/>
  <c r="BL87" i="80"/>
  <c r="BK87" i="80"/>
  <c r="BI87" i="80"/>
  <c r="BH87" i="80"/>
  <c r="BG87" i="80"/>
  <c r="BF87" i="80"/>
  <c r="BE87" i="80"/>
  <c r="BC87" i="80"/>
  <c r="BB87" i="80"/>
  <c r="BA87" i="80"/>
  <c r="AZ87" i="80"/>
  <c r="AY87" i="80"/>
  <c r="AW87" i="80"/>
  <c r="AV87" i="80"/>
  <c r="AU87" i="80"/>
  <c r="AT87" i="80"/>
  <c r="AS87" i="80"/>
  <c r="B87" i="80"/>
  <c r="AD78" i="80" s="1"/>
  <c r="BO86" i="80"/>
  <c r="BN86" i="80"/>
  <c r="BM86" i="80"/>
  <c r="BL86" i="80"/>
  <c r="BK86" i="80"/>
  <c r="BI86" i="80"/>
  <c r="BH86" i="80"/>
  <c r="BG86" i="80"/>
  <c r="BF86" i="80"/>
  <c r="BE86" i="80"/>
  <c r="BC86" i="80"/>
  <c r="BB86" i="80"/>
  <c r="BA86" i="80"/>
  <c r="AZ86" i="80"/>
  <c r="AY86" i="80"/>
  <c r="AW86" i="80"/>
  <c r="AV86" i="80"/>
  <c r="AU86" i="80"/>
  <c r="AT86" i="80"/>
  <c r="AS86" i="80"/>
  <c r="AE86" i="80"/>
  <c r="BO85" i="80"/>
  <c r="BN85" i="80"/>
  <c r="BM85" i="80"/>
  <c r="BL85" i="80"/>
  <c r="BK85" i="80"/>
  <c r="BI85" i="80"/>
  <c r="BH85" i="80"/>
  <c r="BG85" i="80"/>
  <c r="BF85" i="80"/>
  <c r="BE85" i="80"/>
  <c r="BC85" i="80"/>
  <c r="BB85" i="80"/>
  <c r="BA85" i="80"/>
  <c r="AZ85" i="80"/>
  <c r="AY85" i="80"/>
  <c r="AW85" i="80"/>
  <c r="AV85" i="80"/>
  <c r="AU85" i="80"/>
  <c r="AT85" i="80"/>
  <c r="AS85" i="80"/>
  <c r="B85" i="80"/>
  <c r="AE90" i="80" s="1"/>
  <c r="BO84" i="80"/>
  <c r="BN84" i="80"/>
  <c r="BM84" i="80"/>
  <c r="BL84" i="80"/>
  <c r="BK84" i="80"/>
  <c r="BI84" i="80"/>
  <c r="BH84" i="80"/>
  <c r="BG84" i="80"/>
  <c r="BF84" i="80"/>
  <c r="BE84" i="80"/>
  <c r="BC84" i="80"/>
  <c r="BB84" i="80"/>
  <c r="BA84" i="80"/>
  <c r="AZ84" i="80"/>
  <c r="AY84" i="80"/>
  <c r="AW84" i="80"/>
  <c r="AV84" i="80"/>
  <c r="AU84" i="80"/>
  <c r="AT84" i="80"/>
  <c r="AS84" i="80"/>
  <c r="AD84" i="80"/>
  <c r="BO83" i="80"/>
  <c r="BN83" i="80"/>
  <c r="BM83" i="80"/>
  <c r="BL83" i="80"/>
  <c r="BK83" i="80"/>
  <c r="BI83" i="80"/>
  <c r="BH83" i="80"/>
  <c r="BG83" i="80"/>
  <c r="BF83" i="80"/>
  <c r="BE83" i="80"/>
  <c r="BC83" i="80"/>
  <c r="BB83" i="80"/>
  <c r="BA83" i="80"/>
  <c r="AZ83" i="80"/>
  <c r="AY83" i="80"/>
  <c r="AW83" i="80"/>
  <c r="AV83" i="80"/>
  <c r="AU83" i="80"/>
  <c r="AT83" i="80"/>
  <c r="AS83" i="80"/>
  <c r="B83" i="80"/>
  <c r="BO82" i="80"/>
  <c r="BN82" i="80"/>
  <c r="BM82" i="80"/>
  <c r="BL82" i="80"/>
  <c r="BK82" i="80"/>
  <c r="BI82" i="80"/>
  <c r="BH82" i="80"/>
  <c r="BG82" i="80"/>
  <c r="BF82" i="80"/>
  <c r="BE82" i="80"/>
  <c r="BC82" i="80"/>
  <c r="BB82" i="80"/>
  <c r="BA82" i="80"/>
  <c r="AZ82" i="80"/>
  <c r="AY82" i="80"/>
  <c r="AW82" i="80"/>
  <c r="AV82" i="80"/>
  <c r="AU82" i="80"/>
  <c r="AT82" i="80"/>
  <c r="AS82" i="80"/>
  <c r="AE82" i="80"/>
  <c r="BO81" i="80"/>
  <c r="BN81" i="80"/>
  <c r="BM81" i="80"/>
  <c r="BL81" i="80"/>
  <c r="BK81" i="80"/>
  <c r="BI81" i="80"/>
  <c r="BH81" i="80"/>
  <c r="BG81" i="80"/>
  <c r="BF81" i="80"/>
  <c r="BE81" i="80"/>
  <c r="BC81" i="80"/>
  <c r="BB81" i="80"/>
  <c r="BA81" i="80"/>
  <c r="AZ81" i="80"/>
  <c r="AY81" i="80"/>
  <c r="AW81" i="80"/>
  <c r="AV81" i="80"/>
  <c r="AU81" i="80"/>
  <c r="AT81" i="80"/>
  <c r="AS81" i="80"/>
  <c r="B81" i="80"/>
  <c r="BO80" i="80"/>
  <c r="BN80" i="80"/>
  <c r="BM80" i="80"/>
  <c r="BL80" i="80"/>
  <c r="BK80" i="80"/>
  <c r="BI80" i="80"/>
  <c r="BH80" i="80"/>
  <c r="BG80" i="80"/>
  <c r="BF80" i="80"/>
  <c r="BE80" i="80"/>
  <c r="BC80" i="80"/>
  <c r="BB80" i="80"/>
  <c r="BA80" i="80"/>
  <c r="AZ80" i="80"/>
  <c r="AY80" i="80"/>
  <c r="AW80" i="80"/>
  <c r="AV80" i="80"/>
  <c r="AU80" i="80"/>
  <c r="AT80" i="80"/>
  <c r="AS80" i="80"/>
  <c r="BO79" i="80"/>
  <c r="BN79" i="80"/>
  <c r="BM79" i="80"/>
  <c r="BL79" i="80"/>
  <c r="BK79" i="80"/>
  <c r="BI79" i="80"/>
  <c r="BH79" i="80"/>
  <c r="BG79" i="80"/>
  <c r="BF79" i="80"/>
  <c r="BE79" i="80"/>
  <c r="BC79" i="80"/>
  <c r="BB79" i="80"/>
  <c r="BA79" i="80"/>
  <c r="AZ79" i="80"/>
  <c r="AY79" i="80"/>
  <c r="AW79" i="80"/>
  <c r="AV79" i="80"/>
  <c r="AU79" i="80"/>
  <c r="AT79" i="80"/>
  <c r="AS79" i="80"/>
  <c r="B79" i="80"/>
  <c r="AB79" i="80" s="1"/>
  <c r="BO78" i="80"/>
  <c r="BN78" i="80"/>
  <c r="BM78" i="80"/>
  <c r="BL78" i="80"/>
  <c r="BK78" i="80"/>
  <c r="BR78" i="80" s="1"/>
  <c r="BI78" i="80"/>
  <c r="BH78" i="80"/>
  <c r="BG78" i="80"/>
  <c r="BF78" i="80"/>
  <c r="BE78" i="80"/>
  <c r="BC78" i="80"/>
  <c r="BB78" i="80"/>
  <c r="BA78" i="80"/>
  <c r="AZ78" i="80"/>
  <c r="AY78" i="80"/>
  <c r="AW78" i="80"/>
  <c r="AV78" i="80"/>
  <c r="AU78" i="80"/>
  <c r="AT78" i="80"/>
  <c r="AS78" i="80"/>
  <c r="AQ78" i="80"/>
  <c r="AE78" i="80"/>
  <c r="BU77" i="80"/>
  <c r="BO77" i="80"/>
  <c r="BN77" i="80"/>
  <c r="BM77" i="80"/>
  <c r="BL77" i="80"/>
  <c r="BK77" i="80"/>
  <c r="BR77" i="80" s="1"/>
  <c r="BI77" i="80"/>
  <c r="BH77" i="80"/>
  <c r="BG77" i="80"/>
  <c r="BF77" i="80"/>
  <c r="BQ77" i="80" s="1"/>
  <c r="BE77" i="80"/>
  <c r="BC77" i="80"/>
  <c r="BB77" i="80"/>
  <c r="BA77" i="80"/>
  <c r="AZ77" i="80"/>
  <c r="AY77" i="80"/>
  <c r="AW77" i="80"/>
  <c r="AV77" i="80"/>
  <c r="AU77" i="80"/>
  <c r="AT77" i="80"/>
  <c r="AS77" i="80"/>
  <c r="AR77" i="80"/>
  <c r="BO64" i="80"/>
  <c r="BN64" i="80"/>
  <c r="BM64" i="80"/>
  <c r="BL64" i="80"/>
  <c r="BK64" i="80"/>
  <c r="BI64" i="80"/>
  <c r="BH64" i="80"/>
  <c r="BG64" i="80"/>
  <c r="BF64" i="80"/>
  <c r="BE64" i="80"/>
  <c r="BC64" i="80"/>
  <c r="BB64" i="80"/>
  <c r="BA64" i="80"/>
  <c r="AZ64" i="80"/>
  <c r="AY64" i="80"/>
  <c r="AW64" i="80"/>
  <c r="AV64" i="80"/>
  <c r="AU64" i="80"/>
  <c r="AT64" i="80"/>
  <c r="AS64" i="80"/>
  <c r="AR64" i="80"/>
  <c r="AQ64" i="80"/>
  <c r="BS64" i="80" s="1"/>
  <c r="BO63" i="80"/>
  <c r="BN63" i="80"/>
  <c r="BM63" i="80"/>
  <c r="BL63" i="80"/>
  <c r="BK63" i="80"/>
  <c r="BI63" i="80"/>
  <c r="BH63" i="80"/>
  <c r="BG63" i="80"/>
  <c r="BF63" i="80"/>
  <c r="BE63" i="80"/>
  <c r="BC63" i="80"/>
  <c r="BB63" i="80"/>
  <c r="BA63" i="80"/>
  <c r="AZ63" i="80"/>
  <c r="AY63" i="80"/>
  <c r="AW63" i="80"/>
  <c r="AV63" i="80"/>
  <c r="AU63" i="80"/>
  <c r="AT63" i="80"/>
  <c r="AS63" i="80"/>
  <c r="BO62" i="80"/>
  <c r="BN62" i="80"/>
  <c r="BM62" i="80"/>
  <c r="BL62" i="80"/>
  <c r="BK62" i="80"/>
  <c r="BI62" i="80"/>
  <c r="BH62" i="80"/>
  <c r="BG62" i="80"/>
  <c r="BF62" i="80"/>
  <c r="BE62" i="80"/>
  <c r="BC62" i="80"/>
  <c r="BB62" i="80"/>
  <c r="BA62" i="80"/>
  <c r="AZ62" i="80"/>
  <c r="AY62" i="80"/>
  <c r="AW62" i="80"/>
  <c r="AV62" i="80"/>
  <c r="AU62" i="80"/>
  <c r="AT62" i="80"/>
  <c r="AS62" i="80"/>
  <c r="AE62" i="80"/>
  <c r="B62" i="80"/>
  <c r="AB62" i="80" s="1"/>
  <c r="CQ61" i="80"/>
  <c r="CU61" i="80" s="1"/>
  <c r="BO61" i="80"/>
  <c r="BN61" i="80"/>
  <c r="BM61" i="80"/>
  <c r="BL61" i="80"/>
  <c r="BK61" i="80"/>
  <c r="BI61" i="80"/>
  <c r="BH61" i="80"/>
  <c r="BG61" i="80"/>
  <c r="BF61" i="80"/>
  <c r="BE61" i="80"/>
  <c r="BC61" i="80"/>
  <c r="BB61" i="80"/>
  <c r="BA61" i="80"/>
  <c r="AZ61" i="80"/>
  <c r="AY61" i="80"/>
  <c r="AW61" i="80"/>
  <c r="AV61" i="80"/>
  <c r="AU61" i="80"/>
  <c r="AT61" i="80"/>
  <c r="AS61" i="80"/>
  <c r="BO60" i="80"/>
  <c r="BN60" i="80"/>
  <c r="BM60" i="80"/>
  <c r="BL60" i="80"/>
  <c r="BK60" i="80"/>
  <c r="BI60" i="80"/>
  <c r="BH60" i="80"/>
  <c r="BG60" i="80"/>
  <c r="BF60" i="80"/>
  <c r="BE60" i="80"/>
  <c r="BC60" i="80"/>
  <c r="BB60" i="80"/>
  <c r="BA60" i="80"/>
  <c r="AZ60" i="80"/>
  <c r="AY60" i="80"/>
  <c r="AW60" i="80"/>
  <c r="AV60" i="80"/>
  <c r="AU60" i="80"/>
  <c r="AT60" i="80"/>
  <c r="AS60" i="80"/>
  <c r="AR60" i="80"/>
  <c r="AQ60" i="80"/>
  <c r="B60" i="80"/>
  <c r="AE57" i="80" s="1"/>
  <c r="BO59" i="80"/>
  <c r="BN59" i="80"/>
  <c r="BM59" i="80"/>
  <c r="BL59" i="80"/>
  <c r="BK59" i="80"/>
  <c r="BI59" i="80"/>
  <c r="BH59" i="80"/>
  <c r="BG59" i="80"/>
  <c r="BF59" i="80"/>
  <c r="BE59" i="80"/>
  <c r="BC59" i="80"/>
  <c r="BB59" i="80"/>
  <c r="BA59" i="80"/>
  <c r="AZ59" i="80"/>
  <c r="AY59" i="80"/>
  <c r="AW59" i="80"/>
  <c r="AV59" i="80"/>
  <c r="AU59" i="80"/>
  <c r="AT59" i="80"/>
  <c r="AS59" i="80"/>
  <c r="AE59" i="80"/>
  <c r="BO58" i="80"/>
  <c r="BN58" i="80"/>
  <c r="BM58" i="80"/>
  <c r="BL58" i="80"/>
  <c r="BK58" i="80"/>
  <c r="BI58" i="80"/>
  <c r="BH58" i="80"/>
  <c r="BG58" i="80"/>
  <c r="BF58" i="80"/>
  <c r="BE58" i="80"/>
  <c r="BC58" i="80"/>
  <c r="BB58" i="80"/>
  <c r="BA58" i="80"/>
  <c r="AZ58" i="80"/>
  <c r="AY58" i="80"/>
  <c r="AW58" i="80"/>
  <c r="AV58" i="80"/>
  <c r="AU58" i="80"/>
  <c r="AT58" i="80"/>
  <c r="AS58" i="80"/>
  <c r="AR58" i="80"/>
  <c r="AQ58" i="80"/>
  <c r="AE58" i="80"/>
  <c r="AD58" i="80"/>
  <c r="B58" i="80"/>
  <c r="Z58" i="80" s="1"/>
  <c r="BO57" i="80"/>
  <c r="BN57" i="80"/>
  <c r="BM57" i="80"/>
  <c r="BL57" i="80"/>
  <c r="BK57" i="80"/>
  <c r="BI57" i="80"/>
  <c r="BH57" i="80"/>
  <c r="BG57" i="80"/>
  <c r="BF57" i="80"/>
  <c r="BE57" i="80"/>
  <c r="BC57" i="80"/>
  <c r="BB57" i="80"/>
  <c r="BA57" i="80"/>
  <c r="AZ57" i="80"/>
  <c r="AY57" i="80"/>
  <c r="AR57" i="80" s="1"/>
  <c r="AW57" i="80"/>
  <c r="AV57" i="80"/>
  <c r="AU57" i="80"/>
  <c r="AT57" i="80"/>
  <c r="AS57" i="80"/>
  <c r="CN56" i="80"/>
  <c r="BO56" i="80"/>
  <c r="BN56" i="80"/>
  <c r="BM56" i="80"/>
  <c r="BL56" i="80"/>
  <c r="BK56" i="80"/>
  <c r="BI56" i="80"/>
  <c r="BH56" i="80"/>
  <c r="BG56" i="80"/>
  <c r="BF56" i="80"/>
  <c r="BE56" i="80"/>
  <c r="BC56" i="80"/>
  <c r="BB56" i="80"/>
  <c r="BA56" i="80"/>
  <c r="AZ56" i="80"/>
  <c r="AY56" i="80"/>
  <c r="AW56" i="80"/>
  <c r="AV56" i="80"/>
  <c r="AU56" i="80"/>
  <c r="AT56" i="80"/>
  <c r="AS56" i="80"/>
  <c r="Z56" i="80"/>
  <c r="B56" i="80"/>
  <c r="AE56" i="80" s="1"/>
  <c r="BO55" i="80"/>
  <c r="BN55" i="80"/>
  <c r="BM55" i="80"/>
  <c r="BL55" i="80"/>
  <c r="BK55" i="80"/>
  <c r="BI55" i="80"/>
  <c r="BH55" i="80"/>
  <c r="BG55" i="80"/>
  <c r="BF55" i="80"/>
  <c r="BE55" i="80"/>
  <c r="BC55" i="80"/>
  <c r="BB55" i="80"/>
  <c r="BA55" i="80"/>
  <c r="AZ55" i="80"/>
  <c r="AY55" i="80"/>
  <c r="AR55" i="80" s="1"/>
  <c r="AW55" i="80"/>
  <c r="AV55" i="80"/>
  <c r="AU55" i="80"/>
  <c r="AT55" i="80"/>
  <c r="AS55" i="80"/>
  <c r="CL54" i="80"/>
  <c r="BO54" i="80"/>
  <c r="BN54" i="80"/>
  <c r="BM54" i="80"/>
  <c r="BL54" i="80"/>
  <c r="BK54" i="80"/>
  <c r="BI54" i="80"/>
  <c r="BH54" i="80"/>
  <c r="BG54" i="80"/>
  <c r="BF54" i="80"/>
  <c r="BE54" i="80"/>
  <c r="BC54" i="80"/>
  <c r="BB54" i="80"/>
  <c r="BA54" i="80"/>
  <c r="AZ54" i="80"/>
  <c r="AY54" i="80"/>
  <c r="AW54" i="80"/>
  <c r="AV54" i="80"/>
  <c r="AU54" i="80"/>
  <c r="AT54" i="80"/>
  <c r="AS54" i="80"/>
  <c r="AR54" i="80"/>
  <c r="AQ54" i="80"/>
  <c r="AD54" i="80"/>
  <c r="B54" i="80"/>
  <c r="Z54" i="80" s="1"/>
  <c r="BO53" i="80"/>
  <c r="BN53" i="80"/>
  <c r="BM53" i="80"/>
  <c r="BR53" i="80" s="1"/>
  <c r="BL53" i="80"/>
  <c r="BK53" i="80"/>
  <c r="BI53" i="80"/>
  <c r="BH53" i="80"/>
  <c r="BG53" i="80"/>
  <c r="BF53" i="80"/>
  <c r="BE53" i="80"/>
  <c r="BC53" i="80"/>
  <c r="BB53" i="80"/>
  <c r="BA53" i="80"/>
  <c r="AZ53" i="80"/>
  <c r="AY53" i="80"/>
  <c r="AR53" i="80" s="1"/>
  <c r="AW53" i="80"/>
  <c r="AV53" i="80"/>
  <c r="AU53" i="80"/>
  <c r="AT53" i="80"/>
  <c r="AQ53" i="80" s="1"/>
  <c r="AS53" i="80"/>
  <c r="AE53" i="80"/>
  <c r="BO52" i="80"/>
  <c r="BN52" i="80"/>
  <c r="BM52" i="80"/>
  <c r="BL52" i="80"/>
  <c r="BK52" i="80"/>
  <c r="BI52" i="80"/>
  <c r="BH52" i="80"/>
  <c r="BG52" i="80"/>
  <c r="BF52" i="80"/>
  <c r="BE52" i="80"/>
  <c r="BC52" i="80"/>
  <c r="BB52" i="80"/>
  <c r="BA52" i="80"/>
  <c r="AZ52" i="80"/>
  <c r="AY52" i="80"/>
  <c r="AW52" i="80"/>
  <c r="AV52" i="80"/>
  <c r="AU52" i="80"/>
  <c r="AT52" i="80"/>
  <c r="AS52" i="80"/>
  <c r="AR52" i="80"/>
  <c r="AQ52" i="80"/>
  <c r="AE52" i="80"/>
  <c r="B52" i="80"/>
  <c r="Z52" i="80" s="1"/>
  <c r="BO51" i="80"/>
  <c r="BN51" i="80"/>
  <c r="BM51" i="80"/>
  <c r="BL51" i="80"/>
  <c r="BK51" i="80"/>
  <c r="BI51" i="80"/>
  <c r="BH51" i="80"/>
  <c r="BG51" i="80"/>
  <c r="BF51" i="80"/>
  <c r="BE51" i="80"/>
  <c r="BC51" i="80"/>
  <c r="BB51" i="80"/>
  <c r="BA51" i="80"/>
  <c r="AZ51" i="80"/>
  <c r="AY51" i="80"/>
  <c r="AW51" i="80"/>
  <c r="AV51" i="80"/>
  <c r="AU51" i="80"/>
  <c r="AT51" i="80"/>
  <c r="AS51" i="80"/>
  <c r="AE51" i="80"/>
  <c r="BU50" i="80"/>
  <c r="BO50" i="80"/>
  <c r="BN50" i="80"/>
  <c r="BM50" i="80"/>
  <c r="BL50" i="80"/>
  <c r="BK50" i="80"/>
  <c r="BI50" i="80"/>
  <c r="BH50" i="80"/>
  <c r="BG50" i="80"/>
  <c r="BF50" i="80"/>
  <c r="BE50" i="80"/>
  <c r="BC50" i="80"/>
  <c r="BB50" i="80"/>
  <c r="BA50" i="80"/>
  <c r="AZ50" i="80"/>
  <c r="AY50" i="80"/>
  <c r="AW50" i="80"/>
  <c r="AV50" i="80"/>
  <c r="AU50" i="80"/>
  <c r="AT50" i="80"/>
  <c r="AS50" i="80"/>
  <c r="AD50" i="80"/>
  <c r="BO49" i="80"/>
  <c r="BN49" i="80"/>
  <c r="BM49" i="80"/>
  <c r="BL49" i="80"/>
  <c r="BK49" i="80"/>
  <c r="BI49" i="80"/>
  <c r="BH49" i="80"/>
  <c r="BG49" i="80"/>
  <c r="BF49" i="80"/>
  <c r="BE49" i="80"/>
  <c r="BC49" i="80"/>
  <c r="BB49" i="80"/>
  <c r="BA49" i="80"/>
  <c r="AZ49" i="80"/>
  <c r="AY49" i="80"/>
  <c r="AW49" i="80"/>
  <c r="AV49" i="80"/>
  <c r="AU49" i="80"/>
  <c r="AT49" i="80"/>
  <c r="AS49" i="80"/>
  <c r="AR49" i="80"/>
  <c r="AQ49" i="80"/>
  <c r="BO48" i="80"/>
  <c r="BN48" i="80"/>
  <c r="BM48" i="80"/>
  <c r="BL48" i="80"/>
  <c r="BK48" i="80"/>
  <c r="BI48" i="80"/>
  <c r="BH48" i="80"/>
  <c r="BG48" i="80"/>
  <c r="BF48" i="80"/>
  <c r="BE48" i="80"/>
  <c r="BC48" i="80"/>
  <c r="BB48" i="80"/>
  <c r="BA48" i="80"/>
  <c r="AZ48" i="80"/>
  <c r="AY48" i="80"/>
  <c r="AW48" i="80"/>
  <c r="AV48" i="80"/>
  <c r="AU48" i="80"/>
  <c r="AT48" i="80"/>
  <c r="AS48" i="80"/>
  <c r="BO47" i="80"/>
  <c r="BN47" i="80"/>
  <c r="BM47" i="80"/>
  <c r="BL47" i="80"/>
  <c r="BK47" i="80"/>
  <c r="BI47" i="80"/>
  <c r="BH47" i="80"/>
  <c r="BG47" i="80"/>
  <c r="BF47" i="80"/>
  <c r="BE47" i="80"/>
  <c r="BC47" i="80"/>
  <c r="BB47" i="80"/>
  <c r="BA47" i="80"/>
  <c r="AZ47" i="80"/>
  <c r="AY47" i="80"/>
  <c r="AW47" i="80"/>
  <c r="AV47" i="80"/>
  <c r="AU47" i="80"/>
  <c r="AT47" i="80"/>
  <c r="AS47" i="80"/>
  <c r="AE47" i="80"/>
  <c r="B47" i="80"/>
  <c r="CQ46" i="80"/>
  <c r="CU46" i="80" s="1"/>
  <c r="BO46" i="80"/>
  <c r="BN46" i="80"/>
  <c r="BM46" i="80"/>
  <c r="BL46" i="80"/>
  <c r="BK46" i="80"/>
  <c r="BI46" i="80"/>
  <c r="BH46" i="80"/>
  <c r="BG46" i="80"/>
  <c r="BF46" i="80"/>
  <c r="BE46" i="80"/>
  <c r="BC46" i="80"/>
  <c r="BB46" i="80"/>
  <c r="BA46" i="80"/>
  <c r="AZ46" i="80"/>
  <c r="AY46" i="80"/>
  <c r="AW46" i="80"/>
  <c r="AV46" i="80"/>
  <c r="AU46" i="80"/>
  <c r="AT46" i="80"/>
  <c r="AS46" i="80"/>
  <c r="AR46" i="80"/>
  <c r="CM40" i="80" s="1"/>
  <c r="AQ46" i="80"/>
  <c r="BO45" i="80"/>
  <c r="BN45" i="80"/>
  <c r="BM45" i="80"/>
  <c r="BL45" i="80"/>
  <c r="BK45" i="80"/>
  <c r="BI45" i="80"/>
  <c r="BH45" i="80"/>
  <c r="BG45" i="80"/>
  <c r="BF45" i="80"/>
  <c r="BE45" i="80"/>
  <c r="BC45" i="80"/>
  <c r="BB45" i="80"/>
  <c r="BA45" i="80"/>
  <c r="AZ45" i="80"/>
  <c r="AY45" i="80"/>
  <c r="AW45" i="80"/>
  <c r="AV45" i="80"/>
  <c r="AU45" i="80"/>
  <c r="AT45" i="80"/>
  <c r="AS45" i="80"/>
  <c r="AR45" i="80"/>
  <c r="AQ45" i="80"/>
  <c r="B45" i="80"/>
  <c r="CQ44" i="80"/>
  <c r="CU44" i="80" s="1"/>
  <c r="BO44" i="80"/>
  <c r="BN44" i="80"/>
  <c r="BM44" i="80"/>
  <c r="BL44" i="80"/>
  <c r="BK44" i="80"/>
  <c r="BI44" i="80"/>
  <c r="BH44" i="80"/>
  <c r="BG44" i="80"/>
  <c r="BF44" i="80"/>
  <c r="BE44" i="80"/>
  <c r="BC44" i="80"/>
  <c r="BB44" i="80"/>
  <c r="BA44" i="80"/>
  <c r="AZ44" i="80"/>
  <c r="AY44" i="80"/>
  <c r="AW44" i="80"/>
  <c r="AV44" i="80"/>
  <c r="AU44" i="80"/>
  <c r="AT44" i="80"/>
  <c r="AS44" i="80"/>
  <c r="AE44" i="80"/>
  <c r="BO43" i="80"/>
  <c r="BN43" i="80"/>
  <c r="BM43" i="80"/>
  <c r="BL43" i="80"/>
  <c r="BK43" i="80"/>
  <c r="BI43" i="80"/>
  <c r="BH43" i="80"/>
  <c r="BG43" i="80"/>
  <c r="BF43" i="80"/>
  <c r="BE43" i="80"/>
  <c r="BC43" i="80"/>
  <c r="BB43" i="80"/>
  <c r="BA43" i="80"/>
  <c r="AZ43" i="80"/>
  <c r="AY43" i="80"/>
  <c r="AW43" i="80"/>
  <c r="AV43" i="80"/>
  <c r="AU43" i="80"/>
  <c r="AT43" i="80"/>
  <c r="AS43" i="80"/>
  <c r="AR43" i="80"/>
  <c r="CG47" i="80" s="1"/>
  <c r="AQ43" i="80"/>
  <c r="AE43" i="80"/>
  <c r="B43" i="80"/>
  <c r="BO42" i="80"/>
  <c r="BN42" i="80"/>
  <c r="BM42" i="80"/>
  <c r="BL42" i="80"/>
  <c r="BK42" i="80"/>
  <c r="BR42" i="80" s="1"/>
  <c r="BI42" i="80"/>
  <c r="BH42" i="80"/>
  <c r="BG42" i="80"/>
  <c r="BF42" i="80"/>
  <c r="BE42" i="80"/>
  <c r="BC42" i="80"/>
  <c r="BB42" i="80"/>
  <c r="BA42" i="80"/>
  <c r="AZ42" i="80"/>
  <c r="AY42" i="80"/>
  <c r="AW42" i="80"/>
  <c r="AV42" i="80"/>
  <c r="AU42" i="80"/>
  <c r="AT42" i="80"/>
  <c r="AS42" i="80"/>
  <c r="AR42" i="80"/>
  <c r="CC45" i="80" s="1"/>
  <c r="AQ42" i="80"/>
  <c r="CN41" i="80"/>
  <c r="BO41" i="80"/>
  <c r="BN41" i="80"/>
  <c r="BM41" i="80"/>
  <c r="BL41" i="80"/>
  <c r="BK41" i="80"/>
  <c r="BI41" i="80"/>
  <c r="BH41" i="80"/>
  <c r="BG41" i="80"/>
  <c r="BF41" i="80"/>
  <c r="BE41" i="80"/>
  <c r="BC41" i="80"/>
  <c r="BB41" i="80"/>
  <c r="BA41" i="80"/>
  <c r="AZ41" i="80"/>
  <c r="AY41" i="80"/>
  <c r="AW41" i="80"/>
  <c r="AV41" i="80"/>
  <c r="AU41" i="80"/>
  <c r="AT41" i="80"/>
  <c r="AS41" i="80"/>
  <c r="B41" i="80"/>
  <c r="Z41" i="80" s="1"/>
  <c r="CO40" i="80"/>
  <c r="BO40" i="80"/>
  <c r="BN40" i="80"/>
  <c r="BM40" i="80"/>
  <c r="BR40" i="80" s="1"/>
  <c r="BL40" i="80"/>
  <c r="BK40" i="80"/>
  <c r="BI40" i="80"/>
  <c r="BH40" i="80"/>
  <c r="BG40" i="80"/>
  <c r="BF40" i="80"/>
  <c r="BE40" i="80"/>
  <c r="BC40" i="80"/>
  <c r="BB40" i="80"/>
  <c r="BA40" i="80"/>
  <c r="AZ40" i="80"/>
  <c r="AY40" i="80"/>
  <c r="AW40" i="80"/>
  <c r="AV40" i="80"/>
  <c r="AU40" i="80"/>
  <c r="AT40" i="80"/>
  <c r="AS40" i="80"/>
  <c r="AR40" i="80"/>
  <c r="AQ40" i="80"/>
  <c r="AE40" i="80"/>
  <c r="CL39" i="80"/>
  <c r="BO39" i="80"/>
  <c r="BN39" i="80"/>
  <c r="BM39" i="80"/>
  <c r="BL39" i="80"/>
  <c r="BK39" i="80"/>
  <c r="BI39" i="80"/>
  <c r="BH39" i="80"/>
  <c r="BG39" i="80"/>
  <c r="BF39" i="80"/>
  <c r="BE39" i="80"/>
  <c r="BC39" i="80"/>
  <c r="BB39" i="80"/>
  <c r="BA39" i="80"/>
  <c r="AZ39" i="80"/>
  <c r="AY39" i="80"/>
  <c r="AW39" i="80"/>
  <c r="AV39" i="80"/>
  <c r="AU39" i="80"/>
  <c r="AT39" i="80"/>
  <c r="AS39" i="80"/>
  <c r="AR39" i="80"/>
  <c r="AQ39" i="80"/>
  <c r="AD39" i="80"/>
  <c r="B39" i="80"/>
  <c r="Z39" i="80" s="1"/>
  <c r="BO38" i="80"/>
  <c r="BN38" i="80"/>
  <c r="BM38" i="80"/>
  <c r="BL38" i="80"/>
  <c r="BK38" i="80"/>
  <c r="BI38" i="80"/>
  <c r="BH38" i="80"/>
  <c r="BG38" i="80"/>
  <c r="BF38" i="80"/>
  <c r="BE38" i="80"/>
  <c r="BC38" i="80"/>
  <c r="BB38" i="80"/>
  <c r="BA38" i="80"/>
  <c r="AZ38" i="80"/>
  <c r="AY38" i="80"/>
  <c r="AW38" i="80"/>
  <c r="AV38" i="80"/>
  <c r="AU38" i="80"/>
  <c r="AT38" i="80"/>
  <c r="AS38" i="80"/>
  <c r="AE38" i="80"/>
  <c r="AD38" i="80"/>
  <c r="BO37" i="80"/>
  <c r="BN37" i="80"/>
  <c r="BM37" i="80"/>
  <c r="BL37" i="80"/>
  <c r="BK37" i="80"/>
  <c r="BI37" i="80"/>
  <c r="BH37" i="80"/>
  <c r="BG37" i="80"/>
  <c r="BF37" i="80"/>
  <c r="BE37" i="80"/>
  <c r="BC37" i="80"/>
  <c r="BB37" i="80"/>
  <c r="BA37" i="80"/>
  <c r="AZ37" i="80"/>
  <c r="AY37" i="80"/>
  <c r="AW37" i="80"/>
  <c r="AV37" i="80"/>
  <c r="AU37" i="80"/>
  <c r="AT37" i="80"/>
  <c r="AS37" i="80"/>
  <c r="AR37" i="80"/>
  <c r="CF47" i="80" s="1"/>
  <c r="AQ37" i="80"/>
  <c r="AE37" i="80"/>
  <c r="B37" i="80"/>
  <c r="AB37" i="80" s="1"/>
  <c r="BO36" i="80"/>
  <c r="BN36" i="80"/>
  <c r="BM36" i="80"/>
  <c r="BL36" i="80"/>
  <c r="BK36" i="80"/>
  <c r="BI36" i="80"/>
  <c r="BH36" i="80"/>
  <c r="BG36" i="80"/>
  <c r="BF36" i="80"/>
  <c r="BE36" i="80"/>
  <c r="BC36" i="80"/>
  <c r="BB36" i="80"/>
  <c r="BA36" i="80"/>
  <c r="AZ36" i="80"/>
  <c r="AY36" i="80"/>
  <c r="AW36" i="80"/>
  <c r="AV36" i="80"/>
  <c r="AU36" i="80"/>
  <c r="AT36" i="80"/>
  <c r="AS36" i="80"/>
  <c r="AR36" i="80"/>
  <c r="BY45" i="80" s="1"/>
  <c r="AQ36" i="80"/>
  <c r="AD36" i="80"/>
  <c r="BU35" i="80"/>
  <c r="BO35" i="80"/>
  <c r="BN35" i="80"/>
  <c r="BM35" i="80"/>
  <c r="BL35" i="80"/>
  <c r="BK35" i="80"/>
  <c r="BI35" i="80"/>
  <c r="BH35" i="80"/>
  <c r="BG35" i="80"/>
  <c r="BF35" i="80"/>
  <c r="BE35" i="80"/>
  <c r="BC35" i="80"/>
  <c r="BB35" i="80"/>
  <c r="BA35" i="80"/>
  <c r="AZ35" i="80"/>
  <c r="AY35" i="80"/>
  <c r="AW35" i="80"/>
  <c r="AV35" i="80"/>
  <c r="AU35" i="80"/>
  <c r="AT35" i="80"/>
  <c r="AS35" i="80"/>
  <c r="AE35" i="80"/>
  <c r="AD35" i="80"/>
  <c r="BO34" i="80"/>
  <c r="BN34" i="80"/>
  <c r="BM34" i="80"/>
  <c r="BL34" i="80"/>
  <c r="BK34" i="80"/>
  <c r="BR34" i="80" s="1"/>
  <c r="BI34" i="80"/>
  <c r="BH34" i="80"/>
  <c r="BG34" i="80"/>
  <c r="BF34" i="80"/>
  <c r="BQ34" i="80" s="1"/>
  <c r="BE34" i="80"/>
  <c r="BC34" i="80"/>
  <c r="BB34" i="80"/>
  <c r="BA34" i="80"/>
  <c r="AZ34" i="80"/>
  <c r="AY34" i="80"/>
  <c r="AW34" i="80"/>
  <c r="AV34" i="80"/>
  <c r="AU34" i="80"/>
  <c r="AT34" i="80"/>
  <c r="AS34" i="80"/>
  <c r="AR34" i="80"/>
  <c r="BT34" i="80" s="1"/>
  <c r="AQ34" i="80"/>
  <c r="BO33" i="80"/>
  <c r="BN33" i="80"/>
  <c r="BM33" i="80"/>
  <c r="BL33" i="80"/>
  <c r="BK33" i="80"/>
  <c r="BI33" i="80"/>
  <c r="BH33" i="80"/>
  <c r="BG33" i="80"/>
  <c r="BF33" i="80"/>
  <c r="BE33" i="80"/>
  <c r="BC33" i="80"/>
  <c r="BB33" i="80"/>
  <c r="BA33" i="80"/>
  <c r="AZ33" i="80"/>
  <c r="AY33" i="80"/>
  <c r="AR33" i="80" s="1"/>
  <c r="AW33" i="80"/>
  <c r="AV33" i="80"/>
  <c r="AU33" i="80"/>
  <c r="AT33" i="80"/>
  <c r="AS33" i="80"/>
  <c r="BO32" i="80"/>
  <c r="BN32" i="80"/>
  <c r="BM32" i="80"/>
  <c r="BL32" i="80"/>
  <c r="BK32" i="80"/>
  <c r="BI32" i="80"/>
  <c r="BH32" i="80"/>
  <c r="BG32" i="80"/>
  <c r="BF32" i="80"/>
  <c r="BE32" i="80"/>
  <c r="BC32" i="80"/>
  <c r="BB32" i="80"/>
  <c r="BA32" i="80"/>
  <c r="AZ32" i="80"/>
  <c r="AY32" i="80"/>
  <c r="AW32" i="80"/>
  <c r="AV32" i="80"/>
  <c r="AU32" i="80"/>
  <c r="AT32" i="80"/>
  <c r="AS32" i="80"/>
  <c r="AE32" i="80"/>
  <c r="B32" i="80"/>
  <c r="CU31" i="80"/>
  <c r="CQ31" i="80"/>
  <c r="BO31" i="80"/>
  <c r="BN31" i="80"/>
  <c r="BM31" i="80"/>
  <c r="BL31" i="80"/>
  <c r="BK31" i="80"/>
  <c r="BI31" i="80"/>
  <c r="BH31" i="80"/>
  <c r="BG31" i="80"/>
  <c r="BF31" i="80"/>
  <c r="BE31" i="80"/>
  <c r="BC31" i="80"/>
  <c r="BB31" i="80"/>
  <c r="BA31" i="80"/>
  <c r="AZ31" i="80"/>
  <c r="AY31" i="80"/>
  <c r="AR31" i="80" s="1"/>
  <c r="AW31" i="80"/>
  <c r="AV31" i="80"/>
  <c r="AU31" i="80"/>
  <c r="AT31" i="80"/>
  <c r="AS31" i="80"/>
  <c r="BO30" i="80"/>
  <c r="BN30" i="80"/>
  <c r="BM30" i="80"/>
  <c r="BL30" i="80"/>
  <c r="BK30" i="80"/>
  <c r="BI30" i="80"/>
  <c r="BH30" i="80"/>
  <c r="BG30" i="80"/>
  <c r="BF30" i="80"/>
  <c r="BE30" i="80"/>
  <c r="BC30" i="80"/>
  <c r="BB30" i="80"/>
  <c r="BA30" i="80"/>
  <c r="AZ30" i="80"/>
  <c r="AY30" i="80"/>
  <c r="AW30" i="80"/>
  <c r="AV30" i="80"/>
  <c r="AU30" i="80"/>
  <c r="AT30" i="80"/>
  <c r="AS30" i="80"/>
  <c r="AR30" i="80"/>
  <c r="AQ30" i="80"/>
  <c r="B30" i="80"/>
  <c r="AE27" i="80" s="1"/>
  <c r="BO29" i="80"/>
  <c r="BN29" i="80"/>
  <c r="BM29" i="80"/>
  <c r="BL29" i="80"/>
  <c r="BK29" i="80"/>
  <c r="BI29" i="80"/>
  <c r="BH29" i="80"/>
  <c r="BG29" i="80"/>
  <c r="BF29" i="80"/>
  <c r="BE29" i="80"/>
  <c r="BC29" i="80"/>
  <c r="BB29" i="80"/>
  <c r="BA29" i="80"/>
  <c r="AZ29" i="80"/>
  <c r="AY29" i="80"/>
  <c r="AW29" i="80"/>
  <c r="AV29" i="80"/>
  <c r="AU29" i="80"/>
  <c r="AT29" i="80"/>
  <c r="AS29" i="80"/>
  <c r="AQ29" i="80" s="1"/>
  <c r="AE29" i="80"/>
  <c r="BO28" i="80"/>
  <c r="BN28" i="80"/>
  <c r="BM28" i="80"/>
  <c r="BL28" i="80"/>
  <c r="BK28" i="80"/>
  <c r="BI28" i="80"/>
  <c r="BH28" i="80"/>
  <c r="BG28" i="80"/>
  <c r="BF28" i="80"/>
  <c r="BE28" i="80"/>
  <c r="BC28" i="80"/>
  <c r="BB28" i="80"/>
  <c r="BA28" i="80"/>
  <c r="AZ28" i="80"/>
  <c r="AY28" i="80"/>
  <c r="AW28" i="80"/>
  <c r="AV28" i="80"/>
  <c r="AU28" i="80"/>
  <c r="AT28" i="80"/>
  <c r="AS28" i="80"/>
  <c r="AR28" i="80"/>
  <c r="AQ28" i="80"/>
  <c r="BT28" i="80" s="1"/>
  <c r="AE28" i="80"/>
  <c r="B28" i="80"/>
  <c r="BO27" i="80"/>
  <c r="BN27" i="80"/>
  <c r="BM27" i="80"/>
  <c r="BL27" i="80"/>
  <c r="BK27" i="80"/>
  <c r="BI27" i="80"/>
  <c r="BH27" i="80"/>
  <c r="BG27" i="80"/>
  <c r="BF27" i="80"/>
  <c r="BE27" i="80"/>
  <c r="BC27" i="80"/>
  <c r="BB27" i="80"/>
  <c r="BA27" i="80"/>
  <c r="AZ27" i="80"/>
  <c r="AY27" i="80"/>
  <c r="AW27" i="80"/>
  <c r="AV27" i="80"/>
  <c r="AU27" i="80"/>
  <c r="AT27" i="80"/>
  <c r="AS27" i="80"/>
  <c r="AQ27" i="80" s="1"/>
  <c r="BO26" i="80"/>
  <c r="BN26" i="80"/>
  <c r="BM26" i="80"/>
  <c r="BL26" i="80"/>
  <c r="BK26" i="80"/>
  <c r="BI26" i="80"/>
  <c r="BH26" i="80"/>
  <c r="BG26" i="80"/>
  <c r="BF26" i="80"/>
  <c r="BE26" i="80"/>
  <c r="BC26" i="80"/>
  <c r="BB26" i="80"/>
  <c r="BA26" i="80"/>
  <c r="AZ26" i="80"/>
  <c r="AY26" i="80"/>
  <c r="AW26" i="80"/>
  <c r="AV26" i="80"/>
  <c r="AU26" i="80"/>
  <c r="AT26" i="80"/>
  <c r="AS26" i="80"/>
  <c r="AE26" i="80"/>
  <c r="B26" i="80"/>
  <c r="AB26" i="80" s="1"/>
  <c r="BO25" i="80"/>
  <c r="BN25" i="80"/>
  <c r="BM25" i="80"/>
  <c r="BL25" i="80"/>
  <c r="BK25" i="80"/>
  <c r="BI25" i="80"/>
  <c r="BH25" i="80"/>
  <c r="BG25" i="80"/>
  <c r="BF25" i="80"/>
  <c r="BE25" i="80"/>
  <c r="BC25" i="80"/>
  <c r="BB25" i="80"/>
  <c r="BA25" i="80"/>
  <c r="AZ25" i="80"/>
  <c r="AY25" i="80"/>
  <c r="AW25" i="80"/>
  <c r="AV25" i="80"/>
  <c r="AU25" i="80"/>
  <c r="AT25" i="80"/>
  <c r="AS25" i="80"/>
  <c r="BO24" i="80"/>
  <c r="BN24" i="80"/>
  <c r="BM24" i="80"/>
  <c r="BL24" i="80"/>
  <c r="BK24" i="80"/>
  <c r="BI24" i="80"/>
  <c r="BH24" i="80"/>
  <c r="BG24" i="80"/>
  <c r="BF24" i="80"/>
  <c r="BE24" i="80"/>
  <c r="BC24" i="80"/>
  <c r="BB24" i="80"/>
  <c r="BA24" i="80"/>
  <c r="AZ24" i="80"/>
  <c r="AY24" i="80"/>
  <c r="AW24" i="80"/>
  <c r="AV24" i="80"/>
  <c r="AU24" i="80"/>
  <c r="AT24" i="80"/>
  <c r="AS24" i="80"/>
  <c r="AR24" i="80"/>
  <c r="AQ24" i="80"/>
  <c r="AE24" i="80"/>
  <c r="B24" i="80"/>
  <c r="AB24" i="80" s="1"/>
  <c r="BO23" i="80"/>
  <c r="BN23" i="80"/>
  <c r="BM23" i="80"/>
  <c r="BL23" i="80"/>
  <c r="BK23" i="80"/>
  <c r="BI23" i="80"/>
  <c r="BH23" i="80"/>
  <c r="BG23" i="80"/>
  <c r="BF23" i="80"/>
  <c r="BE23" i="80"/>
  <c r="BC23" i="80"/>
  <c r="BB23" i="80"/>
  <c r="BA23" i="80"/>
  <c r="AZ23" i="80"/>
  <c r="AY23" i="80"/>
  <c r="AW23" i="80"/>
  <c r="AV23" i="80"/>
  <c r="AU23" i="80"/>
  <c r="AT23" i="80"/>
  <c r="AS23" i="80"/>
  <c r="AE23" i="80"/>
  <c r="AD23" i="80"/>
  <c r="BO22" i="80"/>
  <c r="BN22" i="80"/>
  <c r="BM22" i="80"/>
  <c r="BL22" i="80"/>
  <c r="BK22" i="80"/>
  <c r="BI22" i="80"/>
  <c r="BH22" i="80"/>
  <c r="BG22" i="80"/>
  <c r="BF22" i="80"/>
  <c r="BE22" i="80"/>
  <c r="BQ22" i="80" s="1"/>
  <c r="BC22" i="80"/>
  <c r="BB22" i="80"/>
  <c r="BA22" i="80"/>
  <c r="AZ22" i="80"/>
  <c r="AY22" i="80"/>
  <c r="AW22" i="80"/>
  <c r="AV22" i="80"/>
  <c r="AU22" i="80"/>
  <c r="AT22" i="80"/>
  <c r="AS22" i="80"/>
  <c r="AR22" i="80"/>
  <c r="AQ22" i="80"/>
  <c r="AE22" i="80"/>
  <c r="AD22" i="80"/>
  <c r="B22" i="80"/>
  <c r="Z22" i="80" s="1"/>
  <c r="BO21" i="80"/>
  <c r="BN21" i="80"/>
  <c r="BM21" i="80"/>
  <c r="BL21" i="80"/>
  <c r="BK21" i="80"/>
  <c r="BI21" i="80"/>
  <c r="BH21" i="80"/>
  <c r="BG21" i="80"/>
  <c r="BF21" i="80"/>
  <c r="BE21" i="80"/>
  <c r="BC21" i="80"/>
  <c r="BB21" i="80"/>
  <c r="BA21" i="80"/>
  <c r="AZ21" i="80"/>
  <c r="AY21" i="80"/>
  <c r="AW21" i="80"/>
  <c r="AV21" i="80"/>
  <c r="AU21" i="80"/>
  <c r="AT21" i="80"/>
  <c r="AS21" i="80"/>
  <c r="AE21" i="80"/>
  <c r="BU20" i="80"/>
  <c r="BO20" i="80"/>
  <c r="BN20" i="80"/>
  <c r="BM20" i="80"/>
  <c r="BL20" i="80"/>
  <c r="BK20" i="80"/>
  <c r="BI20" i="80"/>
  <c r="BH20" i="80"/>
  <c r="BG20" i="80"/>
  <c r="BF20" i="80"/>
  <c r="BE20" i="80"/>
  <c r="BC20" i="80"/>
  <c r="BB20" i="80"/>
  <c r="BA20" i="80"/>
  <c r="AZ20" i="80"/>
  <c r="AY20" i="80"/>
  <c r="AW20" i="80"/>
  <c r="AV20" i="80"/>
  <c r="AU20" i="80"/>
  <c r="AT20" i="80"/>
  <c r="AS20" i="80"/>
  <c r="AD20" i="80"/>
  <c r="BO19" i="80"/>
  <c r="BN19" i="80"/>
  <c r="BM19" i="80"/>
  <c r="BL19" i="80"/>
  <c r="BK19" i="80"/>
  <c r="BI19" i="80"/>
  <c r="BH19" i="80"/>
  <c r="BG19" i="80"/>
  <c r="BF19" i="80"/>
  <c r="BE19" i="80"/>
  <c r="BC19" i="80"/>
  <c r="BB19" i="80"/>
  <c r="BA19" i="80"/>
  <c r="AZ19" i="80"/>
  <c r="AY19" i="80"/>
  <c r="AW19" i="80"/>
  <c r="AV19" i="80"/>
  <c r="AU19" i="80"/>
  <c r="AT19" i="80"/>
  <c r="AS19" i="80"/>
  <c r="AR19" i="80"/>
  <c r="CN11" i="80" s="1"/>
  <c r="AQ19" i="80"/>
  <c r="BO18" i="80"/>
  <c r="BN18" i="80"/>
  <c r="BM18" i="80"/>
  <c r="BL18" i="80"/>
  <c r="BK18" i="80"/>
  <c r="BI18" i="80"/>
  <c r="BH18" i="80"/>
  <c r="BG18" i="80"/>
  <c r="BF18" i="80"/>
  <c r="BE18" i="80"/>
  <c r="BC18" i="80"/>
  <c r="BB18" i="80"/>
  <c r="BA18" i="80"/>
  <c r="AZ18" i="80"/>
  <c r="AY18" i="80"/>
  <c r="AW18" i="80"/>
  <c r="AV18" i="80"/>
  <c r="AU18" i="80"/>
  <c r="AT18" i="80"/>
  <c r="AS18" i="80"/>
  <c r="BO17" i="80"/>
  <c r="BN17" i="80"/>
  <c r="BM17" i="80"/>
  <c r="BL17" i="80"/>
  <c r="BK17" i="80"/>
  <c r="BI17" i="80"/>
  <c r="BH17" i="80"/>
  <c r="BG17" i="80"/>
  <c r="BF17" i="80"/>
  <c r="BE17" i="80"/>
  <c r="BC17" i="80"/>
  <c r="BB17" i="80"/>
  <c r="BA17" i="80"/>
  <c r="AZ17" i="80"/>
  <c r="AY17" i="80"/>
  <c r="AW17" i="80"/>
  <c r="AV17" i="80"/>
  <c r="AU17" i="80"/>
  <c r="AT17" i="80"/>
  <c r="AS17" i="80"/>
  <c r="AE17" i="80"/>
  <c r="B17" i="80"/>
  <c r="Z17" i="80" s="1"/>
  <c r="CQ16" i="80"/>
  <c r="CU16" i="80" s="1"/>
  <c r="BO16" i="80"/>
  <c r="BN16" i="80"/>
  <c r="BM16" i="80"/>
  <c r="BL16" i="80"/>
  <c r="BR16" i="80" s="1"/>
  <c r="BK16" i="80"/>
  <c r="BI16" i="80"/>
  <c r="BH16" i="80"/>
  <c r="BG16" i="80"/>
  <c r="BF16" i="80"/>
  <c r="BE16" i="80"/>
  <c r="BC16" i="80"/>
  <c r="BB16" i="80"/>
  <c r="BA16" i="80"/>
  <c r="AZ16" i="80"/>
  <c r="AY16" i="80"/>
  <c r="AW16" i="80"/>
  <c r="AV16" i="80"/>
  <c r="AU16" i="80"/>
  <c r="AT16" i="80"/>
  <c r="AS16" i="80"/>
  <c r="AE16" i="80"/>
  <c r="BO15" i="80"/>
  <c r="BN15" i="80"/>
  <c r="BM15" i="80"/>
  <c r="BL15" i="80"/>
  <c r="BK15" i="80"/>
  <c r="BI15" i="80"/>
  <c r="BH15" i="80"/>
  <c r="BG15" i="80"/>
  <c r="BF15" i="80"/>
  <c r="BE15" i="80"/>
  <c r="BC15" i="80"/>
  <c r="BB15" i="80"/>
  <c r="BA15" i="80"/>
  <c r="AZ15" i="80"/>
  <c r="AY15" i="80"/>
  <c r="AW15" i="80"/>
  <c r="AV15" i="80"/>
  <c r="AU15" i="80"/>
  <c r="AT15" i="80"/>
  <c r="AS15" i="80"/>
  <c r="AR15" i="80"/>
  <c r="AQ15" i="80"/>
  <c r="AB15" i="80"/>
  <c r="B15" i="80"/>
  <c r="AD16" i="80" s="1"/>
  <c r="BO14" i="80"/>
  <c r="BN14" i="80"/>
  <c r="BM14" i="80"/>
  <c r="BL14" i="80"/>
  <c r="BK14" i="80"/>
  <c r="BI14" i="80"/>
  <c r="BH14" i="80"/>
  <c r="BG14" i="80"/>
  <c r="BF14" i="80"/>
  <c r="BE14" i="80"/>
  <c r="BC14" i="80"/>
  <c r="BB14" i="80"/>
  <c r="BA14" i="80"/>
  <c r="AZ14" i="80"/>
  <c r="AY14" i="80"/>
  <c r="AW14" i="80"/>
  <c r="AV14" i="80"/>
  <c r="AU14" i="80"/>
  <c r="AT14" i="80"/>
  <c r="AS14" i="80"/>
  <c r="AE14" i="80"/>
  <c r="BO13" i="80"/>
  <c r="BN13" i="80"/>
  <c r="BM13" i="80"/>
  <c r="BL13" i="80"/>
  <c r="BK13" i="80"/>
  <c r="BI13" i="80"/>
  <c r="BH13" i="80"/>
  <c r="BG13" i="80"/>
  <c r="BF13" i="80"/>
  <c r="BE13" i="80"/>
  <c r="BC13" i="80"/>
  <c r="BB13" i="80"/>
  <c r="BA13" i="80"/>
  <c r="AZ13" i="80"/>
  <c r="AY13" i="80"/>
  <c r="AW13" i="80"/>
  <c r="AV13" i="80"/>
  <c r="AU13" i="80"/>
  <c r="AT13" i="80"/>
  <c r="AS13" i="80"/>
  <c r="AR13" i="80"/>
  <c r="AQ13" i="80"/>
  <c r="AD13" i="80"/>
  <c r="Z13" i="80"/>
  <c r="B13" i="80"/>
  <c r="AE5" i="80" s="1"/>
  <c r="BO12" i="80"/>
  <c r="BN12" i="80"/>
  <c r="BM12" i="80"/>
  <c r="BL12" i="80"/>
  <c r="BK12" i="80"/>
  <c r="BI12" i="80"/>
  <c r="BH12" i="80"/>
  <c r="BG12" i="80"/>
  <c r="BF12" i="80"/>
  <c r="BE12" i="80"/>
  <c r="BC12" i="80"/>
  <c r="BB12" i="80"/>
  <c r="BA12" i="80"/>
  <c r="AZ12" i="80"/>
  <c r="AY12" i="80"/>
  <c r="AW12" i="80"/>
  <c r="AV12" i="80"/>
  <c r="AU12" i="80"/>
  <c r="AT12" i="80"/>
  <c r="AS12" i="80"/>
  <c r="AE12" i="80"/>
  <c r="AD12" i="80"/>
  <c r="BO11" i="80"/>
  <c r="BN11" i="80"/>
  <c r="BM11" i="80"/>
  <c r="BL11" i="80"/>
  <c r="BK11" i="80"/>
  <c r="BI11" i="80"/>
  <c r="BH11" i="80"/>
  <c r="BG11" i="80"/>
  <c r="BF11" i="80"/>
  <c r="BE11" i="80"/>
  <c r="BC11" i="80"/>
  <c r="BB11" i="80"/>
  <c r="BA11" i="80"/>
  <c r="AZ11" i="80"/>
  <c r="AY11" i="80"/>
  <c r="AR11" i="80" s="1"/>
  <c r="AW11" i="80"/>
  <c r="AV11" i="80"/>
  <c r="AU11" i="80"/>
  <c r="AT11" i="80"/>
  <c r="AS11" i="80"/>
  <c r="B11" i="80"/>
  <c r="AE11" i="80" s="1"/>
  <c r="BO10" i="80"/>
  <c r="BN10" i="80"/>
  <c r="BM10" i="80"/>
  <c r="BL10" i="80"/>
  <c r="BK10" i="80"/>
  <c r="BI10" i="80"/>
  <c r="BH10" i="80"/>
  <c r="BG10" i="80"/>
  <c r="BF10" i="80"/>
  <c r="BE10" i="80"/>
  <c r="BC10" i="80"/>
  <c r="BB10" i="80"/>
  <c r="BA10" i="80"/>
  <c r="AZ10" i="80"/>
  <c r="AY10" i="80"/>
  <c r="AW10" i="80"/>
  <c r="AV10" i="80"/>
  <c r="AU10" i="80"/>
  <c r="AT10" i="80"/>
  <c r="AS10" i="80"/>
  <c r="AE10" i="80"/>
  <c r="AD10" i="80"/>
  <c r="BO9" i="80"/>
  <c r="BN9" i="80"/>
  <c r="BM9" i="80"/>
  <c r="BL9" i="80"/>
  <c r="BK9" i="80"/>
  <c r="BI9" i="80"/>
  <c r="BH9" i="80"/>
  <c r="BG9" i="80"/>
  <c r="BF9" i="80"/>
  <c r="BE9" i="80"/>
  <c r="BC9" i="80"/>
  <c r="BB9" i="80"/>
  <c r="BA9" i="80"/>
  <c r="AZ9" i="80"/>
  <c r="AY9" i="80"/>
  <c r="AW9" i="80"/>
  <c r="AV9" i="80"/>
  <c r="AU9" i="80"/>
  <c r="AT9" i="80"/>
  <c r="AS9" i="80"/>
  <c r="AR9" i="80"/>
  <c r="AQ9" i="80"/>
  <c r="B9" i="80"/>
  <c r="AB9" i="80" s="1"/>
  <c r="BO8" i="80"/>
  <c r="BN8" i="80"/>
  <c r="BM8" i="80"/>
  <c r="BL8" i="80"/>
  <c r="BK8" i="80"/>
  <c r="BI8" i="80"/>
  <c r="BH8" i="80"/>
  <c r="BG8" i="80"/>
  <c r="BF8" i="80"/>
  <c r="BE8" i="80"/>
  <c r="BC8" i="80"/>
  <c r="BB8" i="80"/>
  <c r="AR8" i="80" s="1"/>
  <c r="BA8" i="80"/>
  <c r="AZ8" i="80"/>
  <c r="AY8" i="80"/>
  <c r="AW8" i="80"/>
  <c r="AV8" i="80"/>
  <c r="AU8" i="80"/>
  <c r="AT8" i="80"/>
  <c r="AS8" i="80"/>
  <c r="AD8" i="80"/>
  <c r="BO7" i="80"/>
  <c r="BN7" i="80"/>
  <c r="BM7" i="80"/>
  <c r="BL7" i="80"/>
  <c r="BK7" i="80"/>
  <c r="BI7" i="80"/>
  <c r="BH7" i="80"/>
  <c r="BG7" i="80"/>
  <c r="BF7" i="80"/>
  <c r="BE7" i="80"/>
  <c r="BC7" i="80"/>
  <c r="BB7" i="80"/>
  <c r="BA7" i="80"/>
  <c r="AZ7" i="80"/>
  <c r="AY7" i="80"/>
  <c r="AW7" i="80"/>
  <c r="AV7" i="80"/>
  <c r="AU7" i="80"/>
  <c r="AT7" i="80"/>
  <c r="AS7" i="80"/>
  <c r="AR7" i="80"/>
  <c r="AQ7" i="80"/>
  <c r="BT7" i="80" s="1"/>
  <c r="AE7" i="80"/>
  <c r="B7" i="80"/>
  <c r="AB7" i="80" s="1"/>
  <c r="BO6" i="80"/>
  <c r="BN6" i="80"/>
  <c r="BM6" i="80"/>
  <c r="BL6" i="80"/>
  <c r="BK6" i="80"/>
  <c r="BI6" i="80"/>
  <c r="BH6" i="80"/>
  <c r="BG6" i="80"/>
  <c r="BF6" i="80"/>
  <c r="BE6" i="80"/>
  <c r="BC6" i="80"/>
  <c r="BB6" i="80"/>
  <c r="BA6" i="80"/>
  <c r="AZ6" i="80"/>
  <c r="AY6" i="80"/>
  <c r="AW6" i="80"/>
  <c r="AV6" i="80"/>
  <c r="AU6" i="80"/>
  <c r="AT6" i="80"/>
  <c r="AS6" i="80"/>
  <c r="AE6" i="80"/>
  <c r="AD6" i="80"/>
  <c r="BU5" i="80"/>
  <c r="BO5" i="80"/>
  <c r="BN5" i="80"/>
  <c r="BM5" i="80"/>
  <c r="BL5" i="80"/>
  <c r="BK5" i="80"/>
  <c r="BI5" i="80"/>
  <c r="BH5" i="80"/>
  <c r="BG5" i="80"/>
  <c r="BF5" i="80"/>
  <c r="BE5" i="80"/>
  <c r="BC5" i="80"/>
  <c r="BB5" i="80"/>
  <c r="BA5" i="80"/>
  <c r="AZ5" i="80"/>
  <c r="AY5" i="80"/>
  <c r="AW5" i="80"/>
  <c r="AV5" i="80"/>
  <c r="AU5" i="80"/>
  <c r="AT5" i="80"/>
  <c r="AS5" i="80"/>
  <c r="AD5" i="80"/>
  <c r="BP66" i="79"/>
  <c r="BO66" i="79"/>
  <c r="BN66" i="79"/>
  <c r="BM66" i="79"/>
  <c r="BL66" i="79"/>
  <c r="BJ66" i="79"/>
  <c r="BI66" i="79"/>
  <c r="BH66" i="79"/>
  <c r="BG66" i="79"/>
  <c r="BF66" i="79"/>
  <c r="BD66" i="79"/>
  <c r="BC66" i="79"/>
  <c r="BB66" i="79"/>
  <c r="BA66" i="79"/>
  <c r="AZ66" i="79"/>
  <c r="AX66" i="79"/>
  <c r="AW66" i="79"/>
  <c r="AV66" i="79"/>
  <c r="AU66" i="79"/>
  <c r="AT66" i="79"/>
  <c r="AS66" i="79"/>
  <c r="AR66" i="79"/>
  <c r="CO58" i="79" s="1"/>
  <c r="BP65" i="79"/>
  <c r="BO65" i="79"/>
  <c r="BN65" i="79"/>
  <c r="BM65" i="79"/>
  <c r="BL65" i="79"/>
  <c r="BJ65" i="79"/>
  <c r="BI65" i="79"/>
  <c r="BH65" i="79"/>
  <c r="BG65" i="79"/>
  <c r="BF65" i="79"/>
  <c r="BD65" i="79"/>
  <c r="BC65" i="79"/>
  <c r="BB65" i="79"/>
  <c r="BA65" i="79"/>
  <c r="AZ65" i="79"/>
  <c r="AX65" i="79"/>
  <c r="AW65" i="79"/>
  <c r="AV65" i="79"/>
  <c r="AU65" i="79"/>
  <c r="AT65" i="79"/>
  <c r="BP64" i="79"/>
  <c r="BO64" i="79"/>
  <c r="BN64" i="79"/>
  <c r="BM64" i="79"/>
  <c r="BL64" i="79"/>
  <c r="BJ64" i="79"/>
  <c r="BI64" i="79"/>
  <c r="BH64" i="79"/>
  <c r="BG64" i="79"/>
  <c r="BF64" i="79"/>
  <c r="BD64" i="79"/>
  <c r="BC64" i="79"/>
  <c r="BB64" i="79"/>
  <c r="BA64" i="79"/>
  <c r="AZ64" i="79"/>
  <c r="AX64" i="79"/>
  <c r="AW64" i="79"/>
  <c r="AV64" i="79"/>
  <c r="AU64" i="79"/>
  <c r="AT64" i="79"/>
  <c r="AF64" i="79"/>
  <c r="C64" i="79"/>
  <c r="CR63" i="79"/>
  <c r="CV63" i="79" s="1"/>
  <c r="BP63" i="79"/>
  <c r="BO63" i="79"/>
  <c r="BN63" i="79"/>
  <c r="BM63" i="79"/>
  <c r="BL63" i="79"/>
  <c r="BJ63" i="79"/>
  <c r="BI63" i="79"/>
  <c r="BH63" i="79"/>
  <c r="BG63" i="79"/>
  <c r="BF63" i="79"/>
  <c r="BD63" i="79"/>
  <c r="BC63" i="79"/>
  <c r="BB63" i="79"/>
  <c r="BA63" i="79"/>
  <c r="AZ63" i="79"/>
  <c r="AX63" i="79"/>
  <c r="AW63" i="79"/>
  <c r="AV63" i="79"/>
  <c r="AU63" i="79"/>
  <c r="AT63" i="79"/>
  <c r="AR63" i="79"/>
  <c r="BP62" i="79"/>
  <c r="BO62" i="79"/>
  <c r="BN62" i="79"/>
  <c r="BM62" i="79"/>
  <c r="BL62" i="79"/>
  <c r="BJ62" i="79"/>
  <c r="BI62" i="79"/>
  <c r="BH62" i="79"/>
  <c r="BG62" i="79"/>
  <c r="BF62" i="79"/>
  <c r="BD62" i="79"/>
  <c r="BC62" i="79"/>
  <c r="BB62" i="79"/>
  <c r="BA62" i="79"/>
  <c r="AZ62" i="79"/>
  <c r="AX62" i="79"/>
  <c r="AW62" i="79"/>
  <c r="AV62" i="79"/>
  <c r="AU62" i="79"/>
  <c r="AT62" i="79"/>
  <c r="AS62" i="79"/>
  <c r="AR62" i="79"/>
  <c r="AE62" i="79"/>
  <c r="C62" i="79"/>
  <c r="AF63" i="79" s="1"/>
  <c r="BP61" i="79"/>
  <c r="BO61" i="79"/>
  <c r="BN61" i="79"/>
  <c r="BM61" i="79"/>
  <c r="BL61" i="79"/>
  <c r="BJ61" i="79"/>
  <c r="BI61" i="79"/>
  <c r="BH61" i="79"/>
  <c r="BG61" i="79"/>
  <c r="BF61" i="79"/>
  <c r="BD61" i="79"/>
  <c r="BC61" i="79"/>
  <c r="BB61" i="79"/>
  <c r="BA61" i="79"/>
  <c r="AZ61" i="79"/>
  <c r="AX61" i="79"/>
  <c r="AW61" i="79"/>
  <c r="AV61" i="79"/>
  <c r="AU61" i="79"/>
  <c r="AT61" i="79"/>
  <c r="AF61" i="79"/>
  <c r="BP60" i="79"/>
  <c r="BO60" i="79"/>
  <c r="BN60" i="79"/>
  <c r="BM60" i="79"/>
  <c r="BL60" i="79"/>
  <c r="BJ60" i="79"/>
  <c r="BI60" i="79"/>
  <c r="BH60" i="79"/>
  <c r="BG60" i="79"/>
  <c r="BF60" i="79"/>
  <c r="BD60" i="79"/>
  <c r="BC60" i="79"/>
  <c r="BB60" i="79"/>
  <c r="BA60" i="79"/>
  <c r="AZ60" i="79"/>
  <c r="AX60" i="79"/>
  <c r="AW60" i="79"/>
  <c r="AV60" i="79"/>
  <c r="AU60" i="79"/>
  <c r="AT60" i="79"/>
  <c r="AS60" i="79"/>
  <c r="AR60" i="79"/>
  <c r="AE60" i="79"/>
  <c r="C60" i="79"/>
  <c r="AC60" i="79" s="1"/>
  <c r="BP59" i="79"/>
  <c r="BO59" i="79"/>
  <c r="BN59" i="79"/>
  <c r="BM59" i="79"/>
  <c r="BL59" i="79"/>
  <c r="BJ59" i="79"/>
  <c r="BI59" i="79"/>
  <c r="BH59" i="79"/>
  <c r="BG59" i="79"/>
  <c r="BF59" i="79"/>
  <c r="BD59" i="79"/>
  <c r="BC59" i="79"/>
  <c r="BB59" i="79"/>
  <c r="BA59" i="79"/>
  <c r="AZ59" i="79"/>
  <c r="AS59" i="79" s="1"/>
  <c r="AX59" i="79"/>
  <c r="AW59" i="79"/>
  <c r="AV59" i="79"/>
  <c r="AU59" i="79"/>
  <c r="AT59" i="79"/>
  <c r="BP58" i="79"/>
  <c r="BO58" i="79"/>
  <c r="BN58" i="79"/>
  <c r="BM58" i="79"/>
  <c r="BL58" i="79"/>
  <c r="BJ58" i="79"/>
  <c r="BI58" i="79"/>
  <c r="BH58" i="79"/>
  <c r="BG58" i="79"/>
  <c r="BF58" i="79"/>
  <c r="BD58" i="79"/>
  <c r="BC58" i="79"/>
  <c r="BB58" i="79"/>
  <c r="BA58" i="79"/>
  <c r="AZ58" i="79"/>
  <c r="AX58" i="79"/>
  <c r="AW58" i="79"/>
  <c r="AV58" i="79"/>
  <c r="AU58" i="79"/>
  <c r="AT58" i="79"/>
  <c r="C58" i="79"/>
  <c r="AC58" i="79" s="1"/>
  <c r="BP57" i="79"/>
  <c r="BO57" i="79"/>
  <c r="BN57" i="79"/>
  <c r="BM57" i="79"/>
  <c r="BL57" i="79"/>
  <c r="BJ57" i="79"/>
  <c r="BI57" i="79"/>
  <c r="BH57" i="79"/>
  <c r="BG57" i="79"/>
  <c r="BF57" i="79"/>
  <c r="BD57" i="79"/>
  <c r="BC57" i="79"/>
  <c r="BB57" i="79"/>
  <c r="BA57" i="79"/>
  <c r="AZ57" i="79"/>
  <c r="AX57" i="79"/>
  <c r="AW57" i="79"/>
  <c r="AV57" i="79"/>
  <c r="AU57" i="79"/>
  <c r="AT57" i="79"/>
  <c r="BP56" i="79"/>
  <c r="BO56" i="79"/>
  <c r="BN56" i="79"/>
  <c r="BM56" i="79"/>
  <c r="BL56" i="79"/>
  <c r="BJ56" i="79"/>
  <c r="BI56" i="79"/>
  <c r="BH56" i="79"/>
  <c r="BG56" i="79"/>
  <c r="BF56" i="79"/>
  <c r="BR56" i="79" s="1"/>
  <c r="BD56" i="79"/>
  <c r="BC56" i="79"/>
  <c r="BB56" i="79"/>
  <c r="BA56" i="79"/>
  <c r="AZ56" i="79"/>
  <c r="AX56" i="79"/>
  <c r="AW56" i="79"/>
  <c r="AV56" i="79"/>
  <c r="AU56" i="79"/>
  <c r="AT56" i="79"/>
  <c r="AS56" i="79"/>
  <c r="AR56" i="79"/>
  <c r="C56" i="79"/>
  <c r="BP55" i="79"/>
  <c r="BO55" i="79"/>
  <c r="BN55" i="79"/>
  <c r="BM55" i="79"/>
  <c r="BL55" i="79"/>
  <c r="BJ55" i="79"/>
  <c r="BI55" i="79"/>
  <c r="BH55" i="79"/>
  <c r="BR55" i="79" s="1"/>
  <c r="BG55" i="79"/>
  <c r="BF55" i="79"/>
  <c r="BD55" i="79"/>
  <c r="BC55" i="79"/>
  <c r="BB55" i="79"/>
  <c r="BA55" i="79"/>
  <c r="AZ55" i="79"/>
  <c r="AX55" i="79"/>
  <c r="AW55" i="79"/>
  <c r="AV55" i="79"/>
  <c r="AU55" i="79"/>
  <c r="AT55" i="79"/>
  <c r="AR55" i="79" s="1"/>
  <c r="BP54" i="79"/>
  <c r="BO54" i="79"/>
  <c r="BN54" i="79"/>
  <c r="BM54" i="79"/>
  <c r="BL54" i="79"/>
  <c r="BJ54" i="79"/>
  <c r="BI54" i="79"/>
  <c r="BH54" i="79"/>
  <c r="BG54" i="79"/>
  <c r="BF54" i="79"/>
  <c r="BD54" i="79"/>
  <c r="BC54" i="79"/>
  <c r="BB54" i="79"/>
  <c r="BA54" i="79"/>
  <c r="AZ54" i="79"/>
  <c r="AX54" i="79"/>
  <c r="AW54" i="79"/>
  <c r="AV54" i="79"/>
  <c r="AU54" i="79"/>
  <c r="AT54" i="79"/>
  <c r="AS54" i="79"/>
  <c r="AR54" i="79"/>
  <c r="BT54" i="79" s="1"/>
  <c r="C54" i="79"/>
  <c r="BP53" i="79"/>
  <c r="BO53" i="79"/>
  <c r="BN53" i="79"/>
  <c r="BM53" i="79"/>
  <c r="BL53" i="79"/>
  <c r="BJ53" i="79"/>
  <c r="BI53" i="79"/>
  <c r="BH53" i="79"/>
  <c r="BG53" i="79"/>
  <c r="BF53" i="79"/>
  <c r="BD53" i="79"/>
  <c r="BC53" i="79"/>
  <c r="BB53" i="79"/>
  <c r="BA53" i="79"/>
  <c r="AZ53" i="79"/>
  <c r="AX53" i="79"/>
  <c r="AW53" i="79"/>
  <c r="AV53" i="79"/>
  <c r="AU53" i="79"/>
  <c r="AT53" i="79"/>
  <c r="AF53" i="79"/>
  <c r="BV52" i="79"/>
  <c r="BP52" i="79"/>
  <c r="BO52" i="79"/>
  <c r="BN52" i="79"/>
  <c r="BM52" i="79"/>
  <c r="BL52" i="79"/>
  <c r="BJ52" i="79"/>
  <c r="BI52" i="79"/>
  <c r="BH52" i="79"/>
  <c r="BG52" i="79"/>
  <c r="BF52" i="79"/>
  <c r="BD52" i="79"/>
  <c r="BC52" i="79"/>
  <c r="BB52" i="79"/>
  <c r="BA52" i="79"/>
  <c r="AZ52" i="79"/>
  <c r="AX52" i="79"/>
  <c r="AW52" i="79"/>
  <c r="AV52" i="79"/>
  <c r="AU52" i="79"/>
  <c r="AT52" i="79"/>
  <c r="BP51" i="79"/>
  <c r="BO51" i="79"/>
  <c r="BN51" i="79"/>
  <c r="BM51" i="79"/>
  <c r="BL51" i="79"/>
  <c r="BJ51" i="79"/>
  <c r="BI51" i="79"/>
  <c r="BH51" i="79"/>
  <c r="BG51" i="79"/>
  <c r="BF51" i="79"/>
  <c r="BD51" i="79"/>
  <c r="BC51" i="79"/>
  <c r="BB51" i="79"/>
  <c r="BA51" i="79"/>
  <c r="AZ51" i="79"/>
  <c r="AS51" i="79" s="1"/>
  <c r="AX51" i="79"/>
  <c r="AW51" i="79"/>
  <c r="AV51" i="79"/>
  <c r="AU51" i="79"/>
  <c r="AT51" i="79"/>
  <c r="BP50" i="79"/>
  <c r="BO50" i="79"/>
  <c r="BN50" i="79"/>
  <c r="BM50" i="79"/>
  <c r="BL50" i="79"/>
  <c r="BJ50" i="79"/>
  <c r="BI50" i="79"/>
  <c r="BH50" i="79"/>
  <c r="BG50" i="79"/>
  <c r="BF50" i="79"/>
  <c r="BD50" i="79"/>
  <c r="BC50" i="79"/>
  <c r="BB50" i="79"/>
  <c r="BA50" i="79"/>
  <c r="AZ50" i="79"/>
  <c r="AX50" i="79"/>
  <c r="AW50" i="79"/>
  <c r="AV50" i="79"/>
  <c r="AU50" i="79"/>
  <c r="AT50" i="79"/>
  <c r="BP49" i="79"/>
  <c r="BO49" i="79"/>
  <c r="BN49" i="79"/>
  <c r="BM49" i="79"/>
  <c r="BL49" i="79"/>
  <c r="BJ49" i="79"/>
  <c r="BI49" i="79"/>
  <c r="BH49" i="79"/>
  <c r="BG49" i="79"/>
  <c r="BF49" i="79"/>
  <c r="BR49" i="79" s="1"/>
  <c r="BD49" i="79"/>
  <c r="BC49" i="79"/>
  <c r="BB49" i="79"/>
  <c r="BA49" i="79"/>
  <c r="AZ49" i="79"/>
  <c r="AX49" i="79"/>
  <c r="AW49" i="79"/>
  <c r="AV49" i="79"/>
  <c r="AU49" i="79"/>
  <c r="AT49" i="79"/>
  <c r="AF49" i="79"/>
  <c r="C49" i="79"/>
  <c r="AE51" i="79" s="1"/>
  <c r="BP48" i="79"/>
  <c r="BO48" i="79"/>
  <c r="BN48" i="79"/>
  <c r="BM48" i="79"/>
  <c r="BL48" i="79"/>
  <c r="BJ48" i="79"/>
  <c r="BI48" i="79"/>
  <c r="BH48" i="79"/>
  <c r="BG48" i="79"/>
  <c r="BF48" i="79"/>
  <c r="BD48" i="79"/>
  <c r="BC48" i="79"/>
  <c r="BB48" i="79"/>
  <c r="BA48" i="79"/>
  <c r="AZ48" i="79"/>
  <c r="AX48" i="79"/>
  <c r="AW48" i="79"/>
  <c r="AV48" i="79"/>
  <c r="AU48" i="79"/>
  <c r="AT48" i="79"/>
  <c r="BP47" i="79"/>
  <c r="BO47" i="79"/>
  <c r="BN47" i="79"/>
  <c r="BM47" i="79"/>
  <c r="BL47" i="79"/>
  <c r="BJ47" i="79"/>
  <c r="BI47" i="79"/>
  <c r="BH47" i="79"/>
  <c r="BG47" i="79"/>
  <c r="BF47" i="79"/>
  <c r="BD47" i="79"/>
  <c r="BC47" i="79"/>
  <c r="BB47" i="79"/>
  <c r="BA47" i="79"/>
  <c r="AZ47" i="79"/>
  <c r="AX47" i="79"/>
  <c r="AW47" i="79"/>
  <c r="AV47" i="79"/>
  <c r="AU47" i="79"/>
  <c r="AT47" i="79"/>
  <c r="AR47" i="79" s="1"/>
  <c r="C47" i="79"/>
  <c r="AF48" i="79" s="1"/>
  <c r="BP46" i="79"/>
  <c r="BO46" i="79"/>
  <c r="BN46" i="79"/>
  <c r="BM46" i="79"/>
  <c r="BL46" i="79"/>
  <c r="BJ46" i="79"/>
  <c r="BI46" i="79"/>
  <c r="BH46" i="79"/>
  <c r="BG46" i="79"/>
  <c r="BF46" i="79"/>
  <c r="BD46" i="79"/>
  <c r="BC46" i="79"/>
  <c r="BB46" i="79"/>
  <c r="BA46" i="79"/>
  <c r="AZ46" i="79"/>
  <c r="AX46" i="79"/>
  <c r="AW46" i="79"/>
  <c r="AV46" i="79"/>
  <c r="AU46" i="79"/>
  <c r="AT46" i="79"/>
  <c r="AF46" i="79"/>
  <c r="BP45" i="79"/>
  <c r="BO45" i="79"/>
  <c r="BN45" i="79"/>
  <c r="BM45" i="79"/>
  <c r="BL45" i="79"/>
  <c r="BJ45" i="79"/>
  <c r="BI45" i="79"/>
  <c r="BH45" i="79"/>
  <c r="BG45" i="79"/>
  <c r="BF45" i="79"/>
  <c r="BD45" i="79"/>
  <c r="BC45" i="79"/>
  <c r="BB45" i="79"/>
  <c r="BA45" i="79"/>
  <c r="AZ45" i="79"/>
  <c r="AX45" i="79"/>
  <c r="AW45" i="79"/>
  <c r="AV45" i="79"/>
  <c r="AU45" i="79"/>
  <c r="AT45" i="79"/>
  <c r="C45" i="79"/>
  <c r="AA45" i="79" s="1"/>
  <c r="BP44" i="79"/>
  <c r="BO44" i="79"/>
  <c r="BN44" i="79"/>
  <c r="BM44" i="79"/>
  <c r="BL44" i="79"/>
  <c r="BJ44" i="79"/>
  <c r="BI44" i="79"/>
  <c r="BH44" i="79"/>
  <c r="BG44" i="79"/>
  <c r="BF44" i="79"/>
  <c r="BD44" i="79"/>
  <c r="BC44" i="79"/>
  <c r="BB44" i="79"/>
  <c r="BA44" i="79"/>
  <c r="AZ44" i="79"/>
  <c r="AX44" i="79"/>
  <c r="AW44" i="79"/>
  <c r="AV44" i="79"/>
  <c r="AU44" i="79"/>
  <c r="AT44" i="79"/>
  <c r="AE44" i="79"/>
  <c r="BP43" i="79"/>
  <c r="BO43" i="79"/>
  <c r="BN43" i="79"/>
  <c r="BM43" i="79"/>
  <c r="BL43" i="79"/>
  <c r="BJ43" i="79"/>
  <c r="BI43" i="79"/>
  <c r="BH43" i="79"/>
  <c r="BG43" i="79"/>
  <c r="BF43" i="79"/>
  <c r="BD43" i="79"/>
  <c r="BC43" i="79"/>
  <c r="BB43" i="79"/>
  <c r="BA43" i="79"/>
  <c r="AZ43" i="79"/>
  <c r="AX43" i="79"/>
  <c r="AW43" i="79"/>
  <c r="AV43" i="79"/>
  <c r="AU43" i="79"/>
  <c r="AT43" i="79"/>
  <c r="AC43" i="79"/>
  <c r="C43" i="79"/>
  <c r="AF43" i="79" s="1"/>
  <c r="BP42" i="79"/>
  <c r="BO42" i="79"/>
  <c r="BN42" i="79"/>
  <c r="BM42" i="79"/>
  <c r="BL42" i="79"/>
  <c r="BJ42" i="79"/>
  <c r="BI42" i="79"/>
  <c r="BH42" i="79"/>
  <c r="BG42" i="79"/>
  <c r="BF42" i="79"/>
  <c r="BD42" i="79"/>
  <c r="BC42" i="79"/>
  <c r="BB42" i="79"/>
  <c r="BA42" i="79"/>
  <c r="AZ42" i="79"/>
  <c r="AX42" i="79"/>
  <c r="AW42" i="79"/>
  <c r="AV42" i="79"/>
  <c r="AU42" i="79"/>
  <c r="AT42" i="79"/>
  <c r="AE42" i="79"/>
  <c r="CM41" i="79"/>
  <c r="BP41" i="79"/>
  <c r="BO41" i="79"/>
  <c r="BN41" i="79"/>
  <c r="BM41" i="79"/>
  <c r="BL41" i="79"/>
  <c r="BJ41" i="79"/>
  <c r="BI41" i="79"/>
  <c r="BH41" i="79"/>
  <c r="BG41" i="79"/>
  <c r="BF41" i="79"/>
  <c r="BD41" i="79"/>
  <c r="BC41" i="79"/>
  <c r="BB41" i="79"/>
  <c r="BA41" i="79"/>
  <c r="AZ41" i="79"/>
  <c r="AX41" i="79"/>
  <c r="AW41" i="79"/>
  <c r="AV41" i="79"/>
  <c r="AU41" i="79"/>
  <c r="AT41" i="79"/>
  <c r="AE41" i="79"/>
  <c r="C41" i="79"/>
  <c r="AC41" i="79" s="1"/>
  <c r="BP40" i="79"/>
  <c r="BO40" i="79"/>
  <c r="BN40" i="79"/>
  <c r="BM40" i="79"/>
  <c r="BL40" i="79"/>
  <c r="BJ40" i="79"/>
  <c r="BI40" i="79"/>
  <c r="BH40" i="79"/>
  <c r="BG40" i="79"/>
  <c r="BF40" i="79"/>
  <c r="BD40" i="79"/>
  <c r="BC40" i="79"/>
  <c r="BB40" i="79"/>
  <c r="BA40" i="79"/>
  <c r="AZ40" i="79"/>
  <c r="AX40" i="79"/>
  <c r="AW40" i="79"/>
  <c r="AV40" i="79"/>
  <c r="AU40" i="79"/>
  <c r="AT40" i="79"/>
  <c r="AF40" i="79"/>
  <c r="BP39" i="79"/>
  <c r="BO39" i="79"/>
  <c r="BN39" i="79"/>
  <c r="BM39" i="79"/>
  <c r="BL39" i="79"/>
  <c r="BJ39" i="79"/>
  <c r="BI39" i="79"/>
  <c r="BH39" i="79"/>
  <c r="BG39" i="79"/>
  <c r="BF39" i="79"/>
  <c r="BD39" i="79"/>
  <c r="BC39" i="79"/>
  <c r="BB39" i="79"/>
  <c r="BA39" i="79"/>
  <c r="AZ39" i="79"/>
  <c r="AX39" i="79"/>
  <c r="AW39" i="79"/>
  <c r="AV39" i="79"/>
  <c r="AU39" i="79"/>
  <c r="AT39" i="79"/>
  <c r="C39" i="79"/>
  <c r="AC39" i="79" s="1"/>
  <c r="BP38" i="79"/>
  <c r="BO38" i="79"/>
  <c r="BN38" i="79"/>
  <c r="BM38" i="79"/>
  <c r="BL38" i="79"/>
  <c r="BJ38" i="79"/>
  <c r="BI38" i="79"/>
  <c r="BH38" i="79"/>
  <c r="BG38" i="79"/>
  <c r="BF38" i="79"/>
  <c r="BD38" i="79"/>
  <c r="BC38" i="79"/>
  <c r="BB38" i="79"/>
  <c r="BA38" i="79"/>
  <c r="AZ38" i="79"/>
  <c r="AX38" i="79"/>
  <c r="AW38" i="79"/>
  <c r="AV38" i="79"/>
  <c r="AU38" i="79"/>
  <c r="AT38" i="79"/>
  <c r="AF38" i="79"/>
  <c r="BV37" i="79"/>
  <c r="BP37" i="79"/>
  <c r="BO37" i="79"/>
  <c r="BN37" i="79"/>
  <c r="BM37" i="79"/>
  <c r="BL37" i="79"/>
  <c r="BJ37" i="79"/>
  <c r="BI37" i="79"/>
  <c r="BH37" i="79"/>
  <c r="BG37" i="79"/>
  <c r="BF37" i="79"/>
  <c r="BD37" i="79"/>
  <c r="BC37" i="79"/>
  <c r="BB37" i="79"/>
  <c r="BA37" i="79"/>
  <c r="AZ37" i="79"/>
  <c r="AX37" i="79"/>
  <c r="AW37" i="79"/>
  <c r="AV37" i="79"/>
  <c r="AU37" i="79"/>
  <c r="AT37" i="79"/>
  <c r="AE37" i="79"/>
  <c r="BP34" i="79"/>
  <c r="BO34" i="79"/>
  <c r="BN34" i="79"/>
  <c r="BM34" i="79"/>
  <c r="BL34" i="79"/>
  <c r="BJ34" i="79"/>
  <c r="BI34" i="79"/>
  <c r="BH34" i="79"/>
  <c r="BG34" i="79"/>
  <c r="BF34" i="79"/>
  <c r="BD34" i="79"/>
  <c r="BC34" i="79"/>
  <c r="BB34" i="79"/>
  <c r="BA34" i="79"/>
  <c r="AZ34" i="79"/>
  <c r="AX34" i="79"/>
  <c r="AW34" i="79"/>
  <c r="AV34" i="79"/>
  <c r="AU34" i="79"/>
  <c r="AT34" i="79"/>
  <c r="BP33" i="79"/>
  <c r="BO33" i="79"/>
  <c r="BN33" i="79"/>
  <c r="BM33" i="79"/>
  <c r="BL33" i="79"/>
  <c r="BJ33" i="79"/>
  <c r="BI33" i="79"/>
  <c r="BH33" i="79"/>
  <c r="BG33" i="79"/>
  <c r="BF33" i="79"/>
  <c r="BD33" i="79"/>
  <c r="BC33" i="79"/>
  <c r="BB33" i="79"/>
  <c r="BA33" i="79"/>
  <c r="AZ33" i="79"/>
  <c r="AX33" i="79"/>
  <c r="AW33" i="79"/>
  <c r="AV33" i="79"/>
  <c r="AU33" i="79"/>
  <c r="AT33" i="79"/>
  <c r="BP32" i="79"/>
  <c r="BO32" i="79"/>
  <c r="BN32" i="79"/>
  <c r="BM32" i="79"/>
  <c r="BL32" i="79"/>
  <c r="BJ32" i="79"/>
  <c r="BI32" i="79"/>
  <c r="BH32" i="79"/>
  <c r="BG32" i="79"/>
  <c r="BF32" i="79"/>
  <c r="BD32" i="79"/>
  <c r="BC32" i="79"/>
  <c r="BB32" i="79"/>
  <c r="BA32" i="79"/>
  <c r="AZ32" i="79"/>
  <c r="AX32" i="79"/>
  <c r="AW32" i="79"/>
  <c r="AV32" i="79"/>
  <c r="AU32" i="79"/>
  <c r="AT32" i="79"/>
  <c r="AF32" i="79"/>
  <c r="C32" i="79"/>
  <c r="BP31" i="79"/>
  <c r="BO31" i="79"/>
  <c r="BN31" i="79"/>
  <c r="BM31" i="79"/>
  <c r="BL31" i="79"/>
  <c r="BJ31" i="79"/>
  <c r="BI31" i="79"/>
  <c r="BH31" i="79"/>
  <c r="BG31" i="79"/>
  <c r="BF31" i="79"/>
  <c r="BD31" i="79"/>
  <c r="BC31" i="79"/>
  <c r="BB31" i="79"/>
  <c r="BA31" i="79"/>
  <c r="AZ31" i="79"/>
  <c r="AX31" i="79"/>
  <c r="AW31" i="79"/>
  <c r="AV31" i="79"/>
  <c r="AU31" i="79"/>
  <c r="AT31" i="79"/>
  <c r="BP30" i="79"/>
  <c r="BO30" i="79"/>
  <c r="BN30" i="79"/>
  <c r="BM30" i="79"/>
  <c r="BL30" i="79"/>
  <c r="BJ30" i="79"/>
  <c r="BI30" i="79"/>
  <c r="BH30" i="79"/>
  <c r="BG30" i="79"/>
  <c r="BF30" i="79"/>
  <c r="BD30" i="79"/>
  <c r="BC30" i="79"/>
  <c r="BB30" i="79"/>
  <c r="BA30" i="79"/>
  <c r="AZ30" i="79"/>
  <c r="AX30" i="79"/>
  <c r="AW30" i="79"/>
  <c r="AV30" i="79"/>
  <c r="AU30" i="79"/>
  <c r="AT30" i="79"/>
  <c r="C30" i="79"/>
  <c r="AF31" i="79" s="1"/>
  <c r="BP29" i="79"/>
  <c r="BO29" i="79"/>
  <c r="BN29" i="79"/>
  <c r="BM29" i="79"/>
  <c r="BL29" i="79"/>
  <c r="BJ29" i="79"/>
  <c r="BI29" i="79"/>
  <c r="BH29" i="79"/>
  <c r="BG29" i="79"/>
  <c r="BF29" i="79"/>
  <c r="BD29" i="79"/>
  <c r="BC29" i="79"/>
  <c r="BB29" i="79"/>
  <c r="BA29" i="79"/>
  <c r="AZ29" i="79"/>
  <c r="AX29" i="79"/>
  <c r="AW29" i="79"/>
  <c r="AV29" i="79"/>
  <c r="AU29" i="79"/>
  <c r="AT29" i="79"/>
  <c r="AF29" i="79"/>
  <c r="BP28" i="79"/>
  <c r="BO28" i="79"/>
  <c r="BN28" i="79"/>
  <c r="BM28" i="79"/>
  <c r="BL28" i="79"/>
  <c r="BJ28" i="79"/>
  <c r="BI28" i="79"/>
  <c r="BH28" i="79"/>
  <c r="BG28" i="79"/>
  <c r="BF28" i="79"/>
  <c r="BD28" i="79"/>
  <c r="BC28" i="79"/>
  <c r="BB28" i="79"/>
  <c r="BA28" i="79"/>
  <c r="AZ28" i="79"/>
  <c r="AX28" i="79"/>
  <c r="AW28" i="79"/>
  <c r="AV28" i="79"/>
  <c r="AU28" i="79"/>
  <c r="AT28" i="79"/>
  <c r="AR28" i="79" s="1"/>
  <c r="C28" i="79"/>
  <c r="BP27" i="79"/>
  <c r="BO27" i="79"/>
  <c r="BN27" i="79"/>
  <c r="BM27" i="79"/>
  <c r="BL27" i="79"/>
  <c r="BJ27" i="79"/>
  <c r="BI27" i="79"/>
  <c r="BH27" i="79"/>
  <c r="BG27" i="79"/>
  <c r="BF27" i="79"/>
  <c r="BD27" i="79"/>
  <c r="BC27" i="79"/>
  <c r="BB27" i="79"/>
  <c r="BA27" i="79"/>
  <c r="AZ27" i="79"/>
  <c r="AX27" i="79"/>
  <c r="AW27" i="79"/>
  <c r="AV27" i="79"/>
  <c r="AU27" i="79"/>
  <c r="AT27" i="79"/>
  <c r="AF27" i="79"/>
  <c r="BP26" i="79"/>
  <c r="BO26" i="79"/>
  <c r="BN26" i="79"/>
  <c r="BM26" i="79"/>
  <c r="BL26" i="79"/>
  <c r="BJ26" i="79"/>
  <c r="BI26" i="79"/>
  <c r="BH26" i="79"/>
  <c r="BG26" i="79"/>
  <c r="BF26" i="79"/>
  <c r="BD26" i="79"/>
  <c r="BC26" i="79"/>
  <c r="BB26" i="79"/>
  <c r="BA26" i="79"/>
  <c r="AZ26" i="79"/>
  <c r="AX26" i="79"/>
  <c r="AW26" i="79"/>
  <c r="AV26" i="79"/>
  <c r="AR26" i="79" s="1"/>
  <c r="AU26" i="79"/>
  <c r="AT26" i="79"/>
  <c r="C26" i="79"/>
  <c r="AF26" i="79" s="1"/>
  <c r="BP25" i="79"/>
  <c r="BO25" i="79"/>
  <c r="BN25" i="79"/>
  <c r="BM25" i="79"/>
  <c r="BL25" i="79"/>
  <c r="BJ25" i="79"/>
  <c r="BI25" i="79"/>
  <c r="BH25" i="79"/>
  <c r="BG25" i="79"/>
  <c r="BF25" i="79"/>
  <c r="BD25" i="79"/>
  <c r="BC25" i="79"/>
  <c r="BB25" i="79"/>
  <c r="BA25" i="79"/>
  <c r="AZ25" i="79"/>
  <c r="AX25" i="79"/>
  <c r="AW25" i="79"/>
  <c r="AV25" i="79"/>
  <c r="AU25" i="79"/>
  <c r="AT25" i="79"/>
  <c r="AE25" i="79"/>
  <c r="BP24" i="79"/>
  <c r="BO24" i="79"/>
  <c r="BN24" i="79"/>
  <c r="BM24" i="79"/>
  <c r="BL24" i="79"/>
  <c r="BJ24" i="79"/>
  <c r="BI24" i="79"/>
  <c r="BH24" i="79"/>
  <c r="BG24" i="79"/>
  <c r="BF24" i="79"/>
  <c r="BD24" i="79"/>
  <c r="BC24" i="79"/>
  <c r="BB24" i="79"/>
  <c r="BA24" i="79"/>
  <c r="AZ24" i="79"/>
  <c r="AX24" i="79"/>
  <c r="AW24" i="79"/>
  <c r="AV24" i="79"/>
  <c r="AU24" i="79"/>
  <c r="AT24" i="79"/>
  <c r="C24" i="79"/>
  <c r="AC24" i="79" s="1"/>
  <c r="BP23" i="79"/>
  <c r="BO23" i="79"/>
  <c r="BN23" i="79"/>
  <c r="BM23" i="79"/>
  <c r="BL23" i="79"/>
  <c r="BJ23" i="79"/>
  <c r="BI23" i="79"/>
  <c r="BH23" i="79"/>
  <c r="BG23" i="79"/>
  <c r="BF23" i="79"/>
  <c r="BD23" i="79"/>
  <c r="BC23" i="79"/>
  <c r="BB23" i="79"/>
  <c r="BA23" i="79"/>
  <c r="AZ23" i="79"/>
  <c r="AX23" i="79"/>
  <c r="AW23" i="79"/>
  <c r="AV23" i="79"/>
  <c r="AU23" i="79"/>
  <c r="AT23" i="79"/>
  <c r="BP22" i="79"/>
  <c r="BO22" i="79"/>
  <c r="BN22" i="79"/>
  <c r="BM22" i="79"/>
  <c r="BL22" i="79"/>
  <c r="BJ22" i="79"/>
  <c r="BI22" i="79"/>
  <c r="BH22" i="79"/>
  <c r="BG22" i="79"/>
  <c r="BF22" i="79"/>
  <c r="BD22" i="79"/>
  <c r="BC22" i="79"/>
  <c r="BB22" i="79"/>
  <c r="BA22" i="79"/>
  <c r="AZ22" i="79"/>
  <c r="AX22" i="79"/>
  <c r="AW22" i="79"/>
  <c r="AV22" i="79"/>
  <c r="AU22" i="79"/>
  <c r="AT22" i="79"/>
  <c r="AE22" i="79"/>
  <c r="C22" i="79"/>
  <c r="AC22" i="79" s="1"/>
  <c r="BP21" i="79"/>
  <c r="BO21" i="79"/>
  <c r="BN21" i="79"/>
  <c r="BM21" i="79"/>
  <c r="BL21" i="79"/>
  <c r="BJ21" i="79"/>
  <c r="BI21" i="79"/>
  <c r="BH21" i="79"/>
  <c r="BG21" i="79"/>
  <c r="BF21" i="79"/>
  <c r="BD21" i="79"/>
  <c r="BC21" i="79"/>
  <c r="BB21" i="79"/>
  <c r="BA21" i="79"/>
  <c r="AZ21" i="79"/>
  <c r="AX21" i="79"/>
  <c r="AW21" i="79"/>
  <c r="AV21" i="79"/>
  <c r="AU21" i="79"/>
  <c r="AT21" i="79"/>
  <c r="AF21" i="79"/>
  <c r="BV20" i="79"/>
  <c r="BP20" i="79"/>
  <c r="BO20" i="79"/>
  <c r="BN20" i="79"/>
  <c r="BM20" i="79"/>
  <c r="BL20" i="79"/>
  <c r="BJ20" i="79"/>
  <c r="BI20" i="79"/>
  <c r="BH20" i="79"/>
  <c r="BG20" i="79"/>
  <c r="BF20" i="79"/>
  <c r="BD20" i="79"/>
  <c r="BC20" i="79"/>
  <c r="BB20" i="79"/>
  <c r="BA20" i="79"/>
  <c r="AZ20" i="79"/>
  <c r="AX20" i="79"/>
  <c r="AW20" i="79"/>
  <c r="AV20" i="79"/>
  <c r="AU20" i="79"/>
  <c r="AT20" i="79"/>
  <c r="AF20" i="79"/>
  <c r="BP19" i="79"/>
  <c r="BO19" i="79"/>
  <c r="BN19" i="79"/>
  <c r="BM19" i="79"/>
  <c r="BL19" i="79"/>
  <c r="BJ19" i="79"/>
  <c r="BI19" i="79"/>
  <c r="BH19" i="79"/>
  <c r="BG19" i="79"/>
  <c r="BF19" i="79"/>
  <c r="BD19" i="79"/>
  <c r="BC19" i="79"/>
  <c r="BB19" i="79"/>
  <c r="BA19" i="79"/>
  <c r="AZ19" i="79"/>
  <c r="AX19" i="79"/>
  <c r="AW19" i="79"/>
  <c r="AV19" i="79"/>
  <c r="AU19" i="79"/>
  <c r="AT19" i="79"/>
  <c r="AS19" i="79"/>
  <c r="AR19" i="79"/>
  <c r="BP18" i="79"/>
  <c r="BO18" i="79"/>
  <c r="BN18" i="79"/>
  <c r="BM18" i="79"/>
  <c r="BL18" i="79"/>
  <c r="BJ18" i="79"/>
  <c r="BI18" i="79"/>
  <c r="BH18" i="79"/>
  <c r="BG18" i="79"/>
  <c r="BF18" i="79"/>
  <c r="BD18" i="79"/>
  <c r="BC18" i="79"/>
  <c r="BB18" i="79"/>
  <c r="BA18" i="79"/>
  <c r="AZ18" i="79"/>
  <c r="AS18" i="79" s="1"/>
  <c r="AX18" i="79"/>
  <c r="AW18" i="79"/>
  <c r="AV18" i="79"/>
  <c r="AU18" i="79"/>
  <c r="AT18" i="79"/>
  <c r="BP17" i="79"/>
  <c r="BO17" i="79"/>
  <c r="BN17" i="79"/>
  <c r="BM17" i="79"/>
  <c r="BL17" i="79"/>
  <c r="BJ17" i="79"/>
  <c r="BI17" i="79"/>
  <c r="BH17" i="79"/>
  <c r="BG17" i="79"/>
  <c r="BF17" i="79"/>
  <c r="BD17" i="79"/>
  <c r="BC17" i="79"/>
  <c r="BB17" i="79"/>
  <c r="BA17" i="79"/>
  <c r="AZ17" i="79"/>
  <c r="AX17" i="79"/>
  <c r="AW17" i="79"/>
  <c r="AV17" i="79"/>
  <c r="AU17" i="79"/>
  <c r="AT17" i="79"/>
  <c r="AF17" i="79"/>
  <c r="AA17" i="79"/>
  <c r="C17" i="79"/>
  <c r="AC17" i="79" s="1"/>
  <c r="CR16" i="79"/>
  <c r="CV16" i="79" s="1"/>
  <c r="BP16" i="79"/>
  <c r="BO16" i="79"/>
  <c r="BN16" i="79"/>
  <c r="BM16" i="79"/>
  <c r="BL16" i="79"/>
  <c r="BJ16" i="79"/>
  <c r="BI16" i="79"/>
  <c r="BH16" i="79"/>
  <c r="BG16" i="79"/>
  <c r="BF16" i="79"/>
  <c r="BD16" i="79"/>
  <c r="BC16" i="79"/>
  <c r="BB16" i="79"/>
  <c r="BA16" i="79"/>
  <c r="AZ16" i="79"/>
  <c r="AX16" i="79"/>
  <c r="AW16" i="79"/>
  <c r="AV16" i="79"/>
  <c r="AU16" i="79"/>
  <c r="AT16" i="79"/>
  <c r="BP15" i="79"/>
  <c r="BO15" i="79"/>
  <c r="BN15" i="79"/>
  <c r="BM15" i="79"/>
  <c r="BL15" i="79"/>
  <c r="BJ15" i="79"/>
  <c r="BI15" i="79"/>
  <c r="BH15" i="79"/>
  <c r="BG15" i="79"/>
  <c r="BF15" i="79"/>
  <c r="BD15" i="79"/>
  <c r="BC15" i="79"/>
  <c r="BB15" i="79"/>
  <c r="BA15" i="79"/>
  <c r="AZ15" i="79"/>
  <c r="AX15" i="79"/>
  <c r="AW15" i="79"/>
  <c r="AV15" i="79"/>
  <c r="AU15" i="79"/>
  <c r="AT15" i="79"/>
  <c r="AS15" i="79"/>
  <c r="AR15" i="79"/>
  <c r="AF15" i="79"/>
  <c r="C15" i="79"/>
  <c r="AF16" i="79" s="1"/>
  <c r="BP14" i="79"/>
  <c r="BO14" i="79"/>
  <c r="BN14" i="79"/>
  <c r="BM14" i="79"/>
  <c r="BL14" i="79"/>
  <c r="BJ14" i="79"/>
  <c r="BI14" i="79"/>
  <c r="BH14" i="79"/>
  <c r="BG14" i="79"/>
  <c r="BF14" i="79"/>
  <c r="BD14" i="79"/>
  <c r="BC14" i="79"/>
  <c r="BB14" i="79"/>
  <c r="BA14" i="79"/>
  <c r="AZ14" i="79"/>
  <c r="AX14" i="79"/>
  <c r="AW14" i="79"/>
  <c r="AV14" i="79"/>
  <c r="AU14" i="79"/>
  <c r="AT14" i="79"/>
  <c r="AF14" i="79"/>
  <c r="BP13" i="79"/>
  <c r="BO13" i="79"/>
  <c r="BN13" i="79"/>
  <c r="BM13" i="79"/>
  <c r="BL13" i="79"/>
  <c r="BJ13" i="79"/>
  <c r="BI13" i="79"/>
  <c r="BH13" i="79"/>
  <c r="BG13" i="79"/>
  <c r="BF13" i="79"/>
  <c r="BD13" i="79"/>
  <c r="BC13" i="79"/>
  <c r="BB13" i="79"/>
  <c r="BA13" i="79"/>
  <c r="AZ13" i="79"/>
  <c r="AX13" i="79"/>
  <c r="AW13" i="79"/>
  <c r="AV13" i="79"/>
  <c r="AU13" i="79"/>
  <c r="AT13" i="79"/>
  <c r="AS13" i="79"/>
  <c r="AR13" i="79"/>
  <c r="AF13" i="79"/>
  <c r="AE13" i="79"/>
  <c r="C13" i="79"/>
  <c r="BP12" i="79"/>
  <c r="BO12" i="79"/>
  <c r="BN12" i="79"/>
  <c r="BM12" i="79"/>
  <c r="BL12" i="79"/>
  <c r="BJ12" i="79"/>
  <c r="BI12" i="79"/>
  <c r="BH12" i="79"/>
  <c r="BG12" i="79"/>
  <c r="BF12" i="79"/>
  <c r="BD12" i="79"/>
  <c r="BC12" i="79"/>
  <c r="BB12" i="79"/>
  <c r="BA12" i="79"/>
  <c r="AZ12" i="79"/>
  <c r="AX12" i="79"/>
  <c r="AW12" i="79"/>
  <c r="AV12" i="79"/>
  <c r="AU12" i="79"/>
  <c r="AT12" i="79"/>
  <c r="AE12" i="79"/>
  <c r="BP11" i="79"/>
  <c r="BO11" i="79"/>
  <c r="BN11" i="79"/>
  <c r="BM11" i="79"/>
  <c r="BL11" i="79"/>
  <c r="BJ11" i="79"/>
  <c r="BI11" i="79"/>
  <c r="BH11" i="79"/>
  <c r="BG11" i="79"/>
  <c r="BF11" i="79"/>
  <c r="BD11" i="79"/>
  <c r="BC11" i="79"/>
  <c r="BB11" i="79"/>
  <c r="BA11" i="79"/>
  <c r="AZ11" i="79"/>
  <c r="AX11" i="79"/>
  <c r="AW11" i="79"/>
  <c r="AV11" i="79"/>
  <c r="AU11" i="79"/>
  <c r="AT11" i="79"/>
  <c r="C11" i="79"/>
  <c r="AC11" i="79" s="1"/>
  <c r="BP10" i="79"/>
  <c r="BO10" i="79"/>
  <c r="BN10" i="79"/>
  <c r="BM10" i="79"/>
  <c r="BL10" i="79"/>
  <c r="BJ10" i="79"/>
  <c r="BI10" i="79"/>
  <c r="BH10" i="79"/>
  <c r="BG10" i="79"/>
  <c r="BF10" i="79"/>
  <c r="BD10" i="79"/>
  <c r="BC10" i="79"/>
  <c r="BB10" i="79"/>
  <c r="BA10" i="79"/>
  <c r="AZ10" i="79"/>
  <c r="AX10" i="79"/>
  <c r="AW10" i="79"/>
  <c r="AV10" i="79"/>
  <c r="AU10" i="79"/>
  <c r="AT10" i="79"/>
  <c r="BP9" i="79"/>
  <c r="BO9" i="79"/>
  <c r="BN9" i="79"/>
  <c r="BM9" i="79"/>
  <c r="BL9" i="79"/>
  <c r="BJ9" i="79"/>
  <c r="BI9" i="79"/>
  <c r="BH9" i="79"/>
  <c r="BG9" i="79"/>
  <c r="BF9" i="79"/>
  <c r="BD9" i="79"/>
  <c r="BC9" i="79"/>
  <c r="BB9" i="79"/>
  <c r="BA9" i="79"/>
  <c r="AZ9" i="79"/>
  <c r="AX9" i="79"/>
  <c r="AW9" i="79"/>
  <c r="AV9" i="79"/>
  <c r="AU9" i="79"/>
  <c r="AT9" i="79"/>
  <c r="AS9" i="79"/>
  <c r="AR9" i="79"/>
  <c r="AF9" i="79"/>
  <c r="AE9" i="79"/>
  <c r="C9" i="79"/>
  <c r="AA9" i="79" s="1"/>
  <c r="BP8" i="79"/>
  <c r="BO8" i="79"/>
  <c r="BN8" i="79"/>
  <c r="BM8" i="79"/>
  <c r="BL8" i="79"/>
  <c r="BJ8" i="79"/>
  <c r="BI8" i="79"/>
  <c r="BH8" i="79"/>
  <c r="BG8" i="79"/>
  <c r="BF8" i="79"/>
  <c r="BD8" i="79"/>
  <c r="BC8" i="79"/>
  <c r="BB8" i="79"/>
  <c r="BA8" i="79"/>
  <c r="AZ8" i="79"/>
  <c r="AX8" i="79"/>
  <c r="AW8" i="79"/>
  <c r="AV8" i="79"/>
  <c r="AU8" i="79"/>
  <c r="AT8" i="79"/>
  <c r="BP7" i="79"/>
  <c r="BO7" i="79"/>
  <c r="BN7" i="79"/>
  <c r="BM7" i="79"/>
  <c r="BL7" i="79"/>
  <c r="BJ7" i="79"/>
  <c r="BI7" i="79"/>
  <c r="BH7" i="79"/>
  <c r="BG7" i="79"/>
  <c r="BF7" i="79"/>
  <c r="BD7" i="79"/>
  <c r="BC7" i="79"/>
  <c r="BB7" i="79"/>
  <c r="BA7" i="79"/>
  <c r="AZ7" i="79"/>
  <c r="AX7" i="79"/>
  <c r="AW7" i="79"/>
  <c r="AV7" i="79"/>
  <c r="AU7" i="79"/>
  <c r="AT7" i="79"/>
  <c r="AS7" i="79"/>
  <c r="AR7" i="79"/>
  <c r="AF7" i="79"/>
  <c r="AE7" i="79"/>
  <c r="C7" i="79"/>
  <c r="AC7" i="79" s="1"/>
  <c r="BP6" i="79"/>
  <c r="BO6" i="79"/>
  <c r="BN6" i="79"/>
  <c r="BM6" i="79"/>
  <c r="BL6" i="79"/>
  <c r="BJ6" i="79"/>
  <c r="BI6" i="79"/>
  <c r="BH6" i="79"/>
  <c r="BG6" i="79"/>
  <c r="BF6" i="79"/>
  <c r="BD6" i="79"/>
  <c r="BC6" i="79"/>
  <c r="BB6" i="79"/>
  <c r="BA6" i="79"/>
  <c r="AZ6" i="79"/>
  <c r="AX6" i="79"/>
  <c r="AW6" i="79"/>
  <c r="AV6" i="79"/>
  <c r="AU6" i="79"/>
  <c r="AT6" i="79"/>
  <c r="AF6" i="79"/>
  <c r="BV5" i="79"/>
  <c r="BP5" i="79"/>
  <c r="BO5" i="79"/>
  <c r="BN5" i="79"/>
  <c r="BM5" i="79"/>
  <c r="BL5" i="79"/>
  <c r="BJ5" i="79"/>
  <c r="BI5" i="79"/>
  <c r="BH5" i="79"/>
  <c r="BG5" i="79"/>
  <c r="BF5" i="79"/>
  <c r="BD5" i="79"/>
  <c r="BC5" i="79"/>
  <c r="BB5" i="79"/>
  <c r="BA5" i="79"/>
  <c r="AZ5" i="79"/>
  <c r="AX5" i="79"/>
  <c r="AW5" i="79"/>
  <c r="AV5" i="79"/>
  <c r="AU5" i="79"/>
  <c r="AT5" i="79"/>
  <c r="AE5" i="79"/>
  <c r="AE46" i="80" l="1"/>
  <c r="Z45" i="80"/>
  <c r="AD42" i="80"/>
  <c r="AD40" i="80"/>
  <c r="BR8" i="79"/>
  <c r="AF11" i="79"/>
  <c r="BR11" i="79"/>
  <c r="AS24" i="79"/>
  <c r="AR25" i="79"/>
  <c r="AS25" i="79"/>
  <c r="BS26" i="79"/>
  <c r="AS28" i="79"/>
  <c r="AS30" i="79"/>
  <c r="AR34" i="79"/>
  <c r="AS38" i="79"/>
  <c r="AF39" i="79"/>
  <c r="AS40" i="79"/>
  <c r="BS44" i="79"/>
  <c r="AR53" i="79"/>
  <c r="BS53" i="79"/>
  <c r="CE64" i="79"/>
  <c r="AS57" i="79"/>
  <c r="AR65" i="79"/>
  <c r="AS65" i="79"/>
  <c r="AD9" i="80"/>
  <c r="AR25" i="80"/>
  <c r="CJ26" i="80"/>
  <c r="AB32" i="80"/>
  <c r="AD28" i="80"/>
  <c r="AD24" i="80"/>
  <c r="AR35" i="80"/>
  <c r="AE36" i="80"/>
  <c r="Z37" i="80"/>
  <c r="CC47" i="80"/>
  <c r="CF62" i="80"/>
  <c r="BR52" i="80"/>
  <c r="AD19" i="80"/>
  <c r="AE19" i="80"/>
  <c r="AE13" i="80"/>
  <c r="AE9" i="80"/>
  <c r="AE83" i="80"/>
  <c r="AB83" i="80"/>
  <c r="Z83" i="80"/>
  <c r="CG17" i="79"/>
  <c r="BS7" i="79"/>
  <c r="BR10" i="79"/>
  <c r="AS16" i="79"/>
  <c r="BR18" i="79"/>
  <c r="BS18" i="79"/>
  <c r="AS21" i="79"/>
  <c r="BR21" i="79"/>
  <c r="AC30" i="79"/>
  <c r="AR32" i="79"/>
  <c r="AS32" i="79"/>
  <c r="AE47" i="79"/>
  <c r="BR48" i="79"/>
  <c r="AR49" i="79"/>
  <c r="AR58" i="79"/>
  <c r="AS58" i="79"/>
  <c r="AF59" i="79"/>
  <c r="CH64" i="79"/>
  <c r="AE66" i="79"/>
  <c r="AE56" i="79"/>
  <c r="AE54" i="79"/>
  <c r="CD17" i="80"/>
  <c r="AD15" i="80"/>
  <c r="BR27" i="80"/>
  <c r="CG32" i="80"/>
  <c r="AR29" i="80"/>
  <c r="BR37" i="80"/>
  <c r="AE42" i="80"/>
  <c r="BQ46" i="80"/>
  <c r="BR46" i="80"/>
  <c r="AQ51" i="80"/>
  <c r="AQ56" i="80"/>
  <c r="AB81" i="80"/>
  <c r="Z81" i="80"/>
  <c r="AR83" i="80"/>
  <c r="AS5" i="79"/>
  <c r="AR6" i="79"/>
  <c r="CL11" i="79"/>
  <c r="BR9" i="79"/>
  <c r="BS9" i="79"/>
  <c r="AR12" i="79"/>
  <c r="BS12" i="79"/>
  <c r="BR13" i="79"/>
  <c r="AS14" i="79"/>
  <c r="BR14" i="79"/>
  <c r="BR15" i="79"/>
  <c r="BT19" i="79"/>
  <c r="AS20" i="79"/>
  <c r="AS22" i="79"/>
  <c r="AR27" i="79"/>
  <c r="AS29" i="79"/>
  <c r="BR29" i="79"/>
  <c r="AR31" i="79"/>
  <c r="AS39" i="79"/>
  <c r="BS40" i="79"/>
  <c r="BR41" i="79"/>
  <c r="AE45" i="79"/>
  <c r="AR50" i="79"/>
  <c r="AS50" i="79"/>
  <c r="AE57" i="79"/>
  <c r="AD7" i="80"/>
  <c r="AE15" i="80"/>
  <c r="AD21" i="80"/>
  <c r="BR24" i="80"/>
  <c r="AB28" i="80"/>
  <c r="AE20" i="80"/>
  <c r="AQ35" i="80"/>
  <c r="BR36" i="80"/>
  <c r="AQ44" i="80"/>
  <c r="AR44" i="80"/>
  <c r="BR44" i="80"/>
  <c r="AD46" i="80"/>
  <c r="AE45" i="80"/>
  <c r="AE39" i="80"/>
  <c r="AD37" i="80"/>
  <c r="AR47" i="80"/>
  <c r="BQ47" i="80"/>
  <c r="BQ49" i="80"/>
  <c r="BR49" i="80"/>
  <c r="AD106" i="80"/>
  <c r="AR135" i="80"/>
  <c r="AQ59" i="80"/>
  <c r="AQ63" i="80"/>
  <c r="AQ80" i="80"/>
  <c r="AQ87" i="80"/>
  <c r="AE93" i="80"/>
  <c r="AE94" i="80"/>
  <c r="AD96" i="80"/>
  <c r="AR96" i="80"/>
  <c r="BQ98" i="80"/>
  <c r="AD102" i="80"/>
  <c r="Z104" i="80"/>
  <c r="AE111" i="80"/>
  <c r="AQ114" i="80"/>
  <c r="CN114" i="80"/>
  <c r="AQ117" i="80"/>
  <c r="AR117" i="80"/>
  <c r="BQ117" i="80"/>
  <c r="AR121" i="80"/>
  <c r="AD126" i="80"/>
  <c r="Z127" i="80"/>
  <c r="BQ127" i="80"/>
  <c r="AE128" i="80"/>
  <c r="BR128" i="80"/>
  <c r="AD131" i="80"/>
  <c r="CE131" i="80"/>
  <c r="AD133" i="80"/>
  <c r="BS51" i="79"/>
  <c r="BS57" i="79"/>
  <c r="CK58" i="79"/>
  <c r="BS64" i="79"/>
  <c r="AQ6" i="80"/>
  <c r="AR6" i="80"/>
  <c r="BQ6" i="80"/>
  <c r="AQ17" i="80"/>
  <c r="AR17" i="80"/>
  <c r="CA6" i="80" s="1"/>
  <c r="BR19" i="80"/>
  <c r="AQ21" i="80"/>
  <c r="BQ21" i="80"/>
  <c r="BR21" i="80"/>
  <c r="BQ31" i="80"/>
  <c r="BR31" i="80"/>
  <c r="AR41" i="80"/>
  <c r="BT46" i="80"/>
  <c r="AE50" i="80"/>
  <c r="AD52" i="80"/>
  <c r="AD53" i="80"/>
  <c r="AE54" i="80"/>
  <c r="AE55" i="80"/>
  <c r="BS58" i="80"/>
  <c r="AE60" i="80"/>
  <c r="AR61" i="80"/>
  <c r="AQ62" i="80"/>
  <c r="AR62" i="80"/>
  <c r="BR62" i="80"/>
  <c r="AD79" i="80"/>
  <c r="AE81" i="80"/>
  <c r="AQ85" i="80"/>
  <c r="AR88" i="80"/>
  <c r="AE92" i="80"/>
  <c r="BR93" i="80"/>
  <c r="AQ94" i="80"/>
  <c r="BQ94" i="80"/>
  <c r="BR94" i="80"/>
  <c r="AD95" i="80"/>
  <c r="AE96" i="80"/>
  <c r="AR97" i="80"/>
  <c r="AB98" i="80"/>
  <c r="AD100" i="80"/>
  <c r="AE102" i="80"/>
  <c r="AQ105" i="80"/>
  <c r="BQ105" i="80"/>
  <c r="AE108" i="80"/>
  <c r="CJ113" i="80"/>
  <c r="BR109" i="80"/>
  <c r="AE116" i="80"/>
  <c r="AE118" i="80"/>
  <c r="BT119" i="80"/>
  <c r="BR119" i="80"/>
  <c r="Z120" i="80"/>
  <c r="AE123" i="80"/>
  <c r="AD124" i="80"/>
  <c r="AE125" i="80"/>
  <c r="CE133" i="80"/>
  <c r="CB133" i="80"/>
  <c r="BR130" i="80"/>
  <c r="AE131" i="80"/>
  <c r="BS136" i="80"/>
  <c r="BT49" i="80"/>
  <c r="AD77" i="80"/>
  <c r="AQ79" i="80"/>
  <c r="BQ79" i="80"/>
  <c r="BR79" i="80"/>
  <c r="AD80" i="80"/>
  <c r="AQ81" i="80"/>
  <c r="BR82" i="80"/>
  <c r="BQ83" i="80"/>
  <c r="BR83" i="80"/>
  <c r="AR89" i="80"/>
  <c r="AQ96" i="80"/>
  <c r="AD97" i="80"/>
  <c r="AD99" i="80"/>
  <c r="AQ100" i="80"/>
  <c r="AQ102" i="80"/>
  <c r="BQ102" i="80"/>
  <c r="BR102" i="80"/>
  <c r="AE103" i="80"/>
  <c r="BQ104" i="80"/>
  <c r="BR104" i="80"/>
  <c r="AR111" i="80"/>
  <c r="Z112" i="80"/>
  <c r="BQ113" i="80"/>
  <c r="BR113" i="80"/>
  <c r="BS113" i="80"/>
  <c r="BR120" i="80"/>
  <c r="AD127" i="80"/>
  <c r="BT128" i="80"/>
  <c r="CN129" i="80"/>
  <c r="BS131" i="80"/>
  <c r="BR134" i="80"/>
  <c r="BR137" i="80"/>
  <c r="CK11" i="80"/>
  <c r="AE61" i="80"/>
  <c r="AD61" i="80"/>
  <c r="Z60" i="80"/>
  <c r="AD55" i="80"/>
  <c r="AD51" i="80"/>
  <c r="AD57" i="80"/>
  <c r="AQ5" i="80"/>
  <c r="BQ5" i="80"/>
  <c r="CF17" i="80"/>
  <c r="AQ10" i="80"/>
  <c r="BR10" i="80"/>
  <c r="AB11" i="80"/>
  <c r="CL11" i="80"/>
  <c r="BQ12" i="80"/>
  <c r="BR12" i="80"/>
  <c r="AQ16" i="80"/>
  <c r="AR16" i="80"/>
  <c r="AB17" i="80"/>
  <c r="AQ18" i="80"/>
  <c r="CF11" i="80" s="1"/>
  <c r="AR18" i="80"/>
  <c r="BR18" i="80"/>
  <c r="BT19" i="80"/>
  <c r="BQ19" i="80"/>
  <c r="AR21" i="80"/>
  <c r="AB22" i="80"/>
  <c r="CF32" i="80"/>
  <c r="BR22" i="80"/>
  <c r="AQ23" i="80"/>
  <c r="AR23" i="80"/>
  <c r="BR23" i="80"/>
  <c r="AD25" i="80"/>
  <c r="AE30" i="80"/>
  <c r="BR30" i="80"/>
  <c r="AQ31" i="80"/>
  <c r="BQ37" i="80"/>
  <c r="BQ39" i="80"/>
  <c r="BR39" i="80"/>
  <c r="CF45" i="80"/>
  <c r="BQ40" i="80"/>
  <c r="AB43" i="80"/>
  <c r="Z43" i="80"/>
  <c r="AR63" i="80"/>
  <c r="AR5" i="80"/>
  <c r="BR5" i="80"/>
  <c r="BQ7" i="80"/>
  <c r="BR7" i="80"/>
  <c r="BQ9" i="80"/>
  <c r="BQ10" i="80"/>
  <c r="BQ11" i="80"/>
  <c r="BR11" i="80"/>
  <c r="AR12" i="80"/>
  <c r="BQ13" i="80"/>
  <c r="AQ14" i="80"/>
  <c r="AR14" i="80"/>
  <c r="BR14" i="80"/>
  <c r="BQ15" i="80"/>
  <c r="BR15" i="80"/>
  <c r="BQ16" i="80"/>
  <c r="BQ18" i="80"/>
  <c r="AQ20" i="80"/>
  <c r="AR20" i="80"/>
  <c r="BR20" i="80"/>
  <c r="BQ23" i="80"/>
  <c r="BQ25" i="80"/>
  <c r="BR25" i="80"/>
  <c r="AQ26" i="80"/>
  <c r="AR26" i="80"/>
  <c r="BR26" i="80"/>
  <c r="CM26" i="80"/>
  <c r="BQ28" i="80"/>
  <c r="BR28" i="80"/>
  <c r="BX32" i="80"/>
  <c r="BQ30" i="80"/>
  <c r="AQ32" i="80"/>
  <c r="AR32" i="80"/>
  <c r="BR32" i="80"/>
  <c r="BQ33" i="80"/>
  <c r="BR33" i="80"/>
  <c r="AQ38" i="80"/>
  <c r="AR38" i="80"/>
  <c r="BR38" i="80"/>
  <c r="BR43" i="80"/>
  <c r="BY47" i="80"/>
  <c r="BQ45" i="80"/>
  <c r="AQ47" i="80"/>
  <c r="BT47" i="80" s="1"/>
  <c r="AQ48" i="80"/>
  <c r="BQ48" i="80"/>
  <c r="BR48" i="80"/>
  <c r="AQ50" i="80"/>
  <c r="BQ50" i="80"/>
  <c r="BR50" i="80"/>
  <c r="AR51" i="80"/>
  <c r="CB62" i="80"/>
  <c r="AR56" i="80"/>
  <c r="AR59" i="80"/>
  <c r="BQ59" i="80"/>
  <c r="BR6" i="80"/>
  <c r="BQ8" i="80"/>
  <c r="BR8" i="80"/>
  <c r="BR9" i="80"/>
  <c r="CG17" i="80"/>
  <c r="BR13" i="80"/>
  <c r="BQ14" i="80"/>
  <c r="BQ17" i="80"/>
  <c r="BR17" i="80"/>
  <c r="BQ20" i="80"/>
  <c r="CB32" i="80"/>
  <c r="BQ24" i="80"/>
  <c r="AQ25" i="80"/>
  <c r="Q26" i="80" s="1"/>
  <c r="BQ26" i="80"/>
  <c r="CN26" i="80"/>
  <c r="AR27" i="80"/>
  <c r="CG24" i="80" s="1"/>
  <c r="BQ27" i="80"/>
  <c r="BQ29" i="80"/>
  <c r="BR29" i="80"/>
  <c r="BQ32" i="80"/>
  <c r="AQ33" i="80"/>
  <c r="BS34" i="80"/>
  <c r="BQ35" i="80"/>
  <c r="BR35" i="80"/>
  <c r="BQ36" i="80"/>
  <c r="BQ38" i="80"/>
  <c r="CK40" i="80"/>
  <c r="AQ41" i="80"/>
  <c r="BQ41" i="80"/>
  <c r="BR41" i="80"/>
  <c r="CM41" i="80"/>
  <c r="CG39" i="80"/>
  <c r="BQ42" i="80"/>
  <c r="CG43" i="80"/>
  <c r="BR60" i="80"/>
  <c r="BQ61" i="80"/>
  <c r="BR61" i="80"/>
  <c r="AR81" i="80"/>
  <c r="BQ81" i="80"/>
  <c r="AQ82" i="80"/>
  <c r="AR82" i="80"/>
  <c r="AQ84" i="80"/>
  <c r="BQ84" i="80"/>
  <c r="BR84" i="80"/>
  <c r="AR85" i="80"/>
  <c r="BQ85" i="80"/>
  <c r="AQ89" i="80"/>
  <c r="BR89" i="80"/>
  <c r="BR95" i="80"/>
  <c r="BQ97" i="80"/>
  <c r="BR97" i="80"/>
  <c r="BQ99" i="80"/>
  <c r="AQ101" i="80"/>
  <c r="AR101" i="80"/>
  <c r="BR101" i="80"/>
  <c r="BR103" i="80"/>
  <c r="BT109" i="80"/>
  <c r="BQ111" i="80"/>
  <c r="BR111" i="80"/>
  <c r="BQ114" i="80"/>
  <c r="CB118" i="80"/>
  <c r="BR115" i="80"/>
  <c r="BQ116" i="80"/>
  <c r="CL113" i="80"/>
  <c r="BZ120" i="80"/>
  <c r="CG118" i="80"/>
  <c r="AR120" i="80"/>
  <c r="BR121" i="80"/>
  <c r="BR123" i="80"/>
  <c r="BQ124" i="80"/>
  <c r="BR124" i="80"/>
  <c r="BR132" i="80"/>
  <c r="BT134" i="80"/>
  <c r="Z135" i="80"/>
  <c r="AQ135" i="80"/>
  <c r="BQ136" i="80"/>
  <c r="BT137" i="80"/>
  <c r="BQ44" i="80"/>
  <c r="BR45" i="80"/>
  <c r="BR47" i="80"/>
  <c r="BQ51" i="80"/>
  <c r="BR51" i="80"/>
  <c r="BQ52" i="80"/>
  <c r="BQ54" i="80"/>
  <c r="BR54" i="80"/>
  <c r="AQ55" i="80"/>
  <c r="BQ55" i="80"/>
  <c r="BR55" i="80"/>
  <c r="BR59" i="80"/>
  <c r="BX62" i="80"/>
  <c r="BQ60" i="80"/>
  <c r="AQ61" i="80"/>
  <c r="BQ63" i="80"/>
  <c r="BR63" i="80"/>
  <c r="AE77" i="80"/>
  <c r="AR78" i="80"/>
  <c r="BQ78" i="80"/>
  <c r="AE79" i="80"/>
  <c r="BR80" i="80"/>
  <c r="BR81" i="80"/>
  <c r="BQ88" i="80"/>
  <c r="BR88" i="80"/>
  <c r="AQ90" i="80"/>
  <c r="AR90" i="80"/>
  <c r="BQ90" i="80"/>
  <c r="AQ91" i="80"/>
  <c r="AR91" i="80"/>
  <c r="BQ91" i="80"/>
  <c r="AD92" i="80"/>
  <c r="AR93" i="80"/>
  <c r="BQ93" i="80"/>
  <c r="BQ96" i="80"/>
  <c r="BR96" i="80"/>
  <c r="AQ97" i="80"/>
  <c r="AQ98" i="80"/>
  <c r="AR98" i="80"/>
  <c r="BR98" i="80"/>
  <c r="BQ100" i="80"/>
  <c r="BR100" i="80"/>
  <c r="BQ101" i="80"/>
  <c r="AQ103" i="80"/>
  <c r="BQ103" i="80"/>
  <c r="BR105" i="80"/>
  <c r="AQ106" i="80"/>
  <c r="BQ106" i="80"/>
  <c r="BR106" i="80"/>
  <c r="AQ108" i="80"/>
  <c r="BQ108" i="80"/>
  <c r="BS110" i="80"/>
  <c r="BS112" i="80"/>
  <c r="BQ112" i="80"/>
  <c r="AB114" i="80"/>
  <c r="BQ115" i="80"/>
  <c r="BT118" i="80"/>
  <c r="BQ118" i="80"/>
  <c r="BR118" i="80"/>
  <c r="AB120" i="80"/>
  <c r="AE122" i="80"/>
  <c r="CE127" i="80"/>
  <c r="CK128" i="80"/>
  <c r="BQ130" i="80"/>
  <c r="AB131" i="80"/>
  <c r="CG135" i="80"/>
  <c r="BQ131" i="80"/>
  <c r="BR131" i="80"/>
  <c r="AE133" i="80"/>
  <c r="CG133" i="80"/>
  <c r="AB135" i="80"/>
  <c r="BT136" i="80"/>
  <c r="BY118" i="80"/>
  <c r="BZ135" i="80"/>
  <c r="AE134" i="80"/>
  <c r="AE137" i="80"/>
  <c r="BQ43" i="80"/>
  <c r="AB45" i="80"/>
  <c r="AR48" i="80"/>
  <c r="AR50" i="80"/>
  <c r="BQ53" i="80"/>
  <c r="BQ56" i="80"/>
  <c r="BR56" i="80"/>
  <c r="AQ57" i="80"/>
  <c r="BQ57" i="80"/>
  <c r="BR57" i="80"/>
  <c r="BQ58" i="80"/>
  <c r="BR58" i="80"/>
  <c r="BQ62" i="80"/>
  <c r="BT64" i="80"/>
  <c r="BQ64" i="80"/>
  <c r="BR64" i="80"/>
  <c r="AQ77" i="80"/>
  <c r="AR79" i="80"/>
  <c r="AE80" i="80"/>
  <c r="AR80" i="80"/>
  <c r="BQ80" i="80"/>
  <c r="AQ86" i="80"/>
  <c r="BQ86" i="80"/>
  <c r="BR86" i="80"/>
  <c r="AR87" i="80"/>
  <c r="BQ87" i="80"/>
  <c r="AQ92" i="80"/>
  <c r="AR92" i="80"/>
  <c r="BQ92" i="80"/>
  <c r="AR94" i="80"/>
  <c r="AE95" i="80"/>
  <c r="AR95" i="80"/>
  <c r="BQ95" i="80"/>
  <c r="AE98" i="80"/>
  <c r="AQ99" i="80"/>
  <c r="AR99" i="80"/>
  <c r="BR99" i="80"/>
  <c r="AB100" i="80"/>
  <c r="AR102" i="80"/>
  <c r="AE105" i="80"/>
  <c r="CO113" i="80"/>
  <c r="AR114" i="80"/>
  <c r="BZ114" i="80" s="1"/>
  <c r="CC118" i="80"/>
  <c r="AQ120" i="80"/>
  <c r="BT122" i="80"/>
  <c r="BR122" i="80"/>
  <c r="BX133" i="80"/>
  <c r="BS126" i="80"/>
  <c r="BQ126" i="80"/>
  <c r="BR127" i="80"/>
  <c r="CF133" i="80"/>
  <c r="BQ128" i="80"/>
  <c r="P130" i="80"/>
  <c r="AR132" i="80"/>
  <c r="CD129" i="80" s="1"/>
  <c r="BQ132" i="80"/>
  <c r="AB133" i="80"/>
  <c r="CA135" i="80"/>
  <c r="BQ133" i="80"/>
  <c r="BR133" i="80"/>
  <c r="BQ134" i="80"/>
  <c r="BQ135" i="80"/>
  <c r="BR135" i="80"/>
  <c r="BR136" i="80"/>
  <c r="BQ137" i="80"/>
  <c r="AS48" i="79"/>
  <c r="AS52" i="79"/>
  <c r="AC54" i="79"/>
  <c r="AA54" i="79"/>
  <c r="AC56" i="79"/>
  <c r="AA56" i="79"/>
  <c r="AC13" i="79"/>
  <c r="AF8" i="79"/>
  <c r="CH17" i="79"/>
  <c r="CN11" i="79"/>
  <c r="BY17" i="79"/>
  <c r="AF33" i="79"/>
  <c r="AF23" i="79"/>
  <c r="AF34" i="79"/>
  <c r="AE34" i="79"/>
  <c r="AF24" i="79"/>
  <c r="AF28" i="79"/>
  <c r="AA32" i="79"/>
  <c r="AE30" i="79"/>
  <c r="AE28" i="79"/>
  <c r="AE24" i="79"/>
  <c r="AF22" i="79"/>
  <c r="AS6" i="79"/>
  <c r="AR21" i="79"/>
  <c r="BR5" i="79"/>
  <c r="BR6" i="79"/>
  <c r="BS6" i="79"/>
  <c r="BT7" i="79"/>
  <c r="BR7" i="79"/>
  <c r="AR8" i="79"/>
  <c r="AS8" i="79"/>
  <c r="AE10" i="79"/>
  <c r="AR11" i="79"/>
  <c r="AS12" i="79"/>
  <c r="BS14" i="79"/>
  <c r="CK11" i="79"/>
  <c r="BS15" i="79"/>
  <c r="AR17" i="79"/>
  <c r="AS17" i="79"/>
  <c r="BS17" i="79"/>
  <c r="AR18" i="79"/>
  <c r="AF19" i="79"/>
  <c r="BR20" i="79"/>
  <c r="BS20" i="79"/>
  <c r="BS21" i="79"/>
  <c r="AR23" i="79"/>
  <c r="AS23" i="79"/>
  <c r="BS23" i="79"/>
  <c r="AR24" i="79"/>
  <c r="AF25" i="79"/>
  <c r="BR25" i="79"/>
  <c r="AE27" i="79"/>
  <c r="BS29" i="79"/>
  <c r="BS30" i="79"/>
  <c r="AS31" i="79"/>
  <c r="BS31" i="79"/>
  <c r="AS33" i="79"/>
  <c r="BR33" i="79"/>
  <c r="AR37" i="79"/>
  <c r="AE39" i="79"/>
  <c r="BR40" i="79"/>
  <c r="AF41" i="79"/>
  <c r="AR42" i="79"/>
  <c r="BR42" i="79"/>
  <c r="BS42" i="79"/>
  <c r="AS43" i="79"/>
  <c r="AR44" i="79"/>
  <c r="BR44" i="79"/>
  <c r="AR46" i="79"/>
  <c r="BR46" i="79"/>
  <c r="BS47" i="79"/>
  <c r="BS48" i="79"/>
  <c r="BR50" i="79"/>
  <c r="AE52" i="79"/>
  <c r="AR52" i="79"/>
  <c r="AE53" i="79"/>
  <c r="AS53" i="79"/>
  <c r="CM58" i="79"/>
  <c r="BR54" i="79"/>
  <c r="BR58" i="79"/>
  <c r="AE59" i="79"/>
  <c r="AR59" i="79"/>
  <c r="AA60" i="79"/>
  <c r="BS60" i="79"/>
  <c r="BR61" i="79"/>
  <c r="CA64" i="79"/>
  <c r="BS63" i="79"/>
  <c r="AR64" i="79"/>
  <c r="BR64" i="79"/>
  <c r="AE65" i="79"/>
  <c r="BR65" i="79"/>
  <c r="BS66" i="79"/>
  <c r="BS10" i="79"/>
  <c r="AS11" i="79"/>
  <c r="BS11" i="79"/>
  <c r="AR14" i="79"/>
  <c r="BR16" i="79"/>
  <c r="BS16" i="79"/>
  <c r="BR17" i="79"/>
  <c r="BS22" i="79"/>
  <c r="AS27" i="79"/>
  <c r="AR30" i="79"/>
  <c r="BR30" i="79"/>
  <c r="AE31" i="79"/>
  <c r="BS32" i="79"/>
  <c r="BR34" i="79"/>
  <c r="BS38" i="79"/>
  <c r="AR40" i="79"/>
  <c r="AR41" i="79"/>
  <c r="AR45" i="79"/>
  <c r="BR45" i="79"/>
  <c r="AS47" i="79"/>
  <c r="BS49" i="79"/>
  <c r="BS50" i="79"/>
  <c r="AR51" i="79"/>
  <c r="R49" i="79" s="1"/>
  <c r="AF52" i="79"/>
  <c r="BR52" i="79"/>
  <c r="BR53" i="79"/>
  <c r="AE55" i="79"/>
  <c r="AS55" i="79"/>
  <c r="BS56" i="79"/>
  <c r="AR57" i="79"/>
  <c r="R58" i="79" s="1"/>
  <c r="BR59" i="79"/>
  <c r="AR61" i="79"/>
  <c r="BS62" i="79"/>
  <c r="AS63" i="79"/>
  <c r="BU63" i="79" s="1"/>
  <c r="Q61" i="79" s="1"/>
  <c r="AR10" i="79"/>
  <c r="BR12" i="79"/>
  <c r="BS13" i="79"/>
  <c r="AR20" i="79"/>
  <c r="BR22" i="79"/>
  <c r="BR23" i="79"/>
  <c r="BR24" i="79"/>
  <c r="BS25" i="79"/>
  <c r="BR27" i="79"/>
  <c r="AR5" i="79"/>
  <c r="BS5" i="79"/>
  <c r="BS8" i="79"/>
  <c r="CC17" i="79"/>
  <c r="AS10" i="79"/>
  <c r="AA11" i="79"/>
  <c r="BT13" i="79"/>
  <c r="AR16" i="79"/>
  <c r="BU19" i="79"/>
  <c r="BR19" i="79"/>
  <c r="BS19" i="79"/>
  <c r="AE21" i="79"/>
  <c r="AA22" i="79"/>
  <c r="AR22" i="79"/>
  <c r="BS24" i="79"/>
  <c r="AS26" i="79"/>
  <c r="BR26" i="79"/>
  <c r="BS27" i="79"/>
  <c r="BR28" i="79"/>
  <c r="BS28" i="79"/>
  <c r="AR29" i="79"/>
  <c r="AA30" i="79"/>
  <c r="BR31" i="79"/>
  <c r="AR33" i="79"/>
  <c r="BR37" i="79"/>
  <c r="BS39" i="79"/>
  <c r="AR43" i="79"/>
  <c r="L39" i="79" s="1"/>
  <c r="BR43" i="79"/>
  <c r="AF45" i="79"/>
  <c r="AS46" i="79"/>
  <c r="AF47" i="79"/>
  <c r="BR47" i="79"/>
  <c r="AR48" i="79"/>
  <c r="R45" i="79" s="1"/>
  <c r="AC49" i="79"/>
  <c r="AS49" i="79"/>
  <c r="BY41" i="79" s="1"/>
  <c r="AF51" i="79"/>
  <c r="BR51" i="79"/>
  <c r="BS52" i="79"/>
  <c r="AF54" i="79"/>
  <c r="BS54" i="79"/>
  <c r="AF55" i="79"/>
  <c r="BS55" i="79"/>
  <c r="AF56" i="79"/>
  <c r="AF57" i="79"/>
  <c r="BR57" i="79"/>
  <c r="BS58" i="79"/>
  <c r="BS59" i="79"/>
  <c r="BU60" i="79"/>
  <c r="BR60" i="79"/>
  <c r="AS61" i="79"/>
  <c r="BS61" i="79"/>
  <c r="AA62" i="79"/>
  <c r="BR62" i="79"/>
  <c r="AE63" i="79"/>
  <c r="BR63" i="79"/>
  <c r="AC64" i="79"/>
  <c r="AS64" i="79"/>
  <c r="BS65" i="79"/>
  <c r="BU66" i="79"/>
  <c r="BR66" i="79"/>
  <c r="CC13" i="80"/>
  <c r="CB13" i="80"/>
  <c r="H13" i="80"/>
  <c r="CD13" i="80"/>
  <c r="Q7" i="80"/>
  <c r="CG6" i="80"/>
  <c r="BT6" i="80"/>
  <c r="D16" i="80" s="1"/>
  <c r="BZ6" i="80"/>
  <c r="BS6" i="80"/>
  <c r="P8" i="80" s="1"/>
  <c r="BZ15" i="80"/>
  <c r="CA15" i="80"/>
  <c r="E15" i="80"/>
  <c r="CF9" i="80"/>
  <c r="BS5" i="80"/>
  <c r="G14" i="80" s="1"/>
  <c r="N9" i="80"/>
  <c r="CB9" i="80"/>
  <c r="BY9" i="80"/>
  <c r="BT5" i="80"/>
  <c r="M10" i="80" s="1"/>
  <c r="Z11" i="80"/>
  <c r="AD18" i="80"/>
  <c r="AE8" i="80"/>
  <c r="AB13" i="80"/>
  <c r="AC7" i="80" s="1"/>
  <c r="AE18" i="80"/>
  <c r="N24" i="80"/>
  <c r="CF24" i="80"/>
  <c r="BT20" i="80"/>
  <c r="G29" i="80" s="1"/>
  <c r="CE24" i="80"/>
  <c r="BS20" i="80"/>
  <c r="M25" i="80" s="1"/>
  <c r="CD28" i="80"/>
  <c r="CC28" i="80"/>
  <c r="CB28" i="80"/>
  <c r="H28" i="80"/>
  <c r="BT26" i="80"/>
  <c r="D27" i="80" s="1"/>
  <c r="CD21" i="80"/>
  <c r="BS26" i="80"/>
  <c r="J23" i="80" s="1"/>
  <c r="K22" i="80"/>
  <c r="CC21" i="80"/>
  <c r="CB21" i="80"/>
  <c r="BX26" i="80"/>
  <c r="E26" i="80"/>
  <c r="CA26" i="80"/>
  <c r="BZ26" i="80"/>
  <c r="BY26" i="80"/>
  <c r="CA21" i="80"/>
  <c r="BT32" i="80"/>
  <c r="D25" i="80" s="1"/>
  <c r="BZ21" i="80"/>
  <c r="BS32" i="80"/>
  <c r="G23" i="80" s="1"/>
  <c r="BY21" i="80"/>
  <c r="H22" i="80"/>
  <c r="BX21" i="80"/>
  <c r="BY24" i="80"/>
  <c r="BX24" i="80"/>
  <c r="CA24" i="80"/>
  <c r="E24" i="80"/>
  <c r="BZ24" i="80"/>
  <c r="CE28" i="80"/>
  <c r="BX43" i="80"/>
  <c r="E43" i="80"/>
  <c r="CA43" i="80"/>
  <c r="BT38" i="80"/>
  <c r="D44" i="80" s="1"/>
  <c r="BZ43" i="80"/>
  <c r="BS38" i="80"/>
  <c r="M38" i="80" s="1"/>
  <c r="BY43" i="80"/>
  <c r="BY36" i="80"/>
  <c r="CF36" i="80"/>
  <c r="CE36" i="80"/>
  <c r="N37" i="80"/>
  <c r="BX60" i="80"/>
  <c r="CF60" i="80"/>
  <c r="BT55" i="80"/>
  <c r="CE60" i="80"/>
  <c r="BS55" i="80"/>
  <c r="J61" i="80" s="1"/>
  <c r="K60" i="80"/>
  <c r="CD56" i="80"/>
  <c r="BS61" i="80"/>
  <c r="M61" i="80" s="1"/>
  <c r="N60" i="80"/>
  <c r="BT61" i="80"/>
  <c r="CG60" i="80"/>
  <c r="Q58" i="80"/>
  <c r="BY87" i="80"/>
  <c r="E87" i="80"/>
  <c r="CA87" i="80"/>
  <c r="BT85" i="80"/>
  <c r="K85" i="80"/>
  <c r="CF85" i="80"/>
  <c r="Q89" i="80"/>
  <c r="T87" i="80"/>
  <c r="BY102" i="80"/>
  <c r="BX102" i="80"/>
  <c r="E102" i="80"/>
  <c r="Z7" i="80"/>
  <c r="AR10" i="80"/>
  <c r="BY15" i="80" s="1"/>
  <c r="AQ12" i="80"/>
  <c r="CE9" i="80" s="1"/>
  <c r="BT13" i="80"/>
  <c r="CD11" i="80"/>
  <c r="BT14" i="80"/>
  <c r="H11" i="80"/>
  <c r="BS14" i="80"/>
  <c r="G12" i="80" s="1"/>
  <c r="CD9" i="80"/>
  <c r="BZ17" i="80"/>
  <c r="N15" i="80"/>
  <c r="BT16" i="80"/>
  <c r="M16" i="80" s="1"/>
  <c r="CG15" i="80"/>
  <c r="BS16" i="80"/>
  <c r="P14" i="80" s="1"/>
  <c r="CG13" i="80"/>
  <c r="CF30" i="80"/>
  <c r="BS25" i="80"/>
  <c r="CE30" i="80"/>
  <c r="K30" i="80"/>
  <c r="BT25" i="80"/>
  <c r="J31" i="80" s="1"/>
  <c r="CB30" i="80"/>
  <c r="H30" i="80"/>
  <c r="CD30" i="80"/>
  <c r="CC30" i="80"/>
  <c r="Q24" i="80"/>
  <c r="CC24" i="80"/>
  <c r="BS33" i="80"/>
  <c r="J29" i="80" s="1"/>
  <c r="CF26" i="80"/>
  <c r="CE26" i="80"/>
  <c r="K28" i="80"/>
  <c r="N26" i="80"/>
  <c r="BT33" i="80"/>
  <c r="M27" i="80" s="1"/>
  <c r="CF28" i="80"/>
  <c r="CB43" i="80"/>
  <c r="BT41" i="80"/>
  <c r="D42" i="80" s="1"/>
  <c r="K37" i="80"/>
  <c r="CC36" i="80"/>
  <c r="BS41" i="80"/>
  <c r="J38" i="80" s="1"/>
  <c r="CB36" i="80"/>
  <c r="BX36" i="80"/>
  <c r="CD36" i="80"/>
  <c r="BT48" i="80"/>
  <c r="CE41" i="80"/>
  <c r="N41" i="80"/>
  <c r="BS48" i="80"/>
  <c r="M42" i="80" s="1"/>
  <c r="CF41" i="80"/>
  <c r="N54" i="80"/>
  <c r="BT50" i="80"/>
  <c r="BS50" i="80"/>
  <c r="M55" i="80" s="1"/>
  <c r="CF54" i="80"/>
  <c r="CE54" i="80"/>
  <c r="BS51" i="80"/>
  <c r="CG51" i="80"/>
  <c r="Q52" i="80"/>
  <c r="BT51" i="80"/>
  <c r="P53" i="80" s="1"/>
  <c r="BZ58" i="80"/>
  <c r="BY58" i="80"/>
  <c r="BT53" i="80"/>
  <c r="D59" i="80" s="1"/>
  <c r="BX58" i="80"/>
  <c r="E58" i="80"/>
  <c r="BS53" i="80"/>
  <c r="M53" i="80" s="1"/>
  <c r="CA58" i="80"/>
  <c r="N52" i="80"/>
  <c r="CF51" i="80"/>
  <c r="CE51" i="80"/>
  <c r="P57" i="80"/>
  <c r="CG56" i="80"/>
  <c r="Q56" i="80"/>
  <c r="BZ51" i="80"/>
  <c r="BT62" i="80"/>
  <c r="D55" i="80" s="1"/>
  <c r="BY51" i="80"/>
  <c r="BS62" i="80"/>
  <c r="G53" i="80" s="1"/>
  <c r="H52" i="80"/>
  <c r="BX51" i="80"/>
  <c r="CA51" i="80"/>
  <c r="BZ54" i="80"/>
  <c r="BY54" i="80"/>
  <c r="BX54" i="80"/>
  <c r="E54" i="80"/>
  <c r="CA54" i="80"/>
  <c r="BS63" i="80"/>
  <c r="M57" i="80" s="1"/>
  <c r="K58" i="80"/>
  <c r="CF58" i="80"/>
  <c r="CF56" i="80"/>
  <c r="CB56" i="80"/>
  <c r="BT63" i="80"/>
  <c r="J59" i="80" s="1"/>
  <c r="CE58" i="80"/>
  <c r="CE56" i="80"/>
  <c r="N56" i="80"/>
  <c r="T83" i="80"/>
  <c r="BT79" i="80"/>
  <c r="S84" i="80" s="1"/>
  <c r="CF83" i="80"/>
  <c r="BS79" i="80"/>
  <c r="J90" i="80" s="1"/>
  <c r="CD15" i="80"/>
  <c r="CB15" i="80"/>
  <c r="H15" i="80"/>
  <c r="CJ11" i="80"/>
  <c r="CA17" i="80"/>
  <c r="BS17" i="80"/>
  <c r="G8" i="80" s="1"/>
  <c r="H7" i="80"/>
  <c r="BT17" i="80"/>
  <c r="D10" i="80" s="1"/>
  <c r="Q22" i="80"/>
  <c r="BT21" i="80"/>
  <c r="BS21" i="80"/>
  <c r="P23" i="80" s="1"/>
  <c r="CG21" i="80"/>
  <c r="BS29" i="80"/>
  <c r="CB26" i="80"/>
  <c r="CD26" i="80"/>
  <c r="BT29" i="80"/>
  <c r="G27" i="80" s="1"/>
  <c r="CC26" i="80"/>
  <c r="H26" i="80"/>
  <c r="CD24" i="80"/>
  <c r="N39" i="80"/>
  <c r="BS35" i="80"/>
  <c r="M40" i="80" s="1"/>
  <c r="CF39" i="80"/>
  <c r="CE39" i="80"/>
  <c r="BT35" i="80"/>
  <c r="CA41" i="80"/>
  <c r="BZ41" i="80"/>
  <c r="BY41" i="80"/>
  <c r="E41" i="80"/>
  <c r="BX41" i="80"/>
  <c r="J44" i="80"/>
  <c r="CF43" i="80"/>
  <c r="CE43" i="80"/>
  <c r="K43" i="80"/>
  <c r="CD58" i="80"/>
  <c r="CC58" i="80"/>
  <c r="H58" i="80"/>
  <c r="CB58" i="80"/>
  <c r="G59" i="80"/>
  <c r="BT57" i="80"/>
  <c r="P55" i="80" s="1"/>
  <c r="BS57" i="80"/>
  <c r="CG54" i="80"/>
  <c r="Q54" i="80"/>
  <c r="CF81" i="80"/>
  <c r="BS77" i="80"/>
  <c r="BY81" i="80"/>
  <c r="N81" i="80"/>
  <c r="BT77" i="80"/>
  <c r="M82" i="80" s="1"/>
  <c r="CF89" i="80"/>
  <c r="CE89" i="80"/>
  <c r="K89" i="80"/>
  <c r="CF78" i="80"/>
  <c r="CE78" i="80"/>
  <c r="N79" i="80"/>
  <c r="T79" i="80"/>
  <c r="H100" i="80"/>
  <c r="CD100" i="80"/>
  <c r="AQ8" i="80"/>
  <c r="BY6" i="80" s="1"/>
  <c r="BX9" i="80"/>
  <c r="J10" i="80"/>
  <c r="AQ11" i="80"/>
  <c r="CB11" i="80"/>
  <c r="BS13" i="80"/>
  <c r="BT15" i="80"/>
  <c r="N11" i="80"/>
  <c r="BT18" i="80"/>
  <c r="J14" i="80" s="1"/>
  <c r="BS18" i="80"/>
  <c r="M12" i="80" s="1"/>
  <c r="K13" i="80"/>
  <c r="CF13" i="80"/>
  <c r="CE13" i="80"/>
  <c r="BX30" i="80"/>
  <c r="CA30" i="80"/>
  <c r="E30" i="80"/>
  <c r="D31" i="80"/>
  <c r="BZ30" i="80"/>
  <c r="BY30" i="80"/>
  <c r="CA28" i="80"/>
  <c r="E28" i="80"/>
  <c r="BZ28" i="80"/>
  <c r="BT23" i="80"/>
  <c r="D29" i="80" s="1"/>
  <c r="BY28" i="80"/>
  <c r="BS23" i="80"/>
  <c r="M23" i="80" s="1"/>
  <c r="BX28" i="80"/>
  <c r="CE21" i="80"/>
  <c r="N22" i="80"/>
  <c r="CF21" i="80"/>
  <c r="BS31" i="80"/>
  <c r="N30" i="80"/>
  <c r="BT31" i="80"/>
  <c r="M31" i="80" s="1"/>
  <c r="CG30" i="80"/>
  <c r="BT44" i="80"/>
  <c r="CD41" i="80"/>
  <c r="H41" i="80"/>
  <c r="BS44" i="80"/>
  <c r="J40" i="80" s="1"/>
  <c r="CC41" i="80"/>
  <c r="G42" i="80"/>
  <c r="CB41" i="80"/>
  <c r="CD39" i="80"/>
  <c r="CC39" i="80"/>
  <c r="K39" i="80"/>
  <c r="CB39" i="80"/>
  <c r="BZ39" i="80"/>
  <c r="BY39" i="80"/>
  <c r="H37" i="80"/>
  <c r="V37" i="80" s="1"/>
  <c r="CQ36" i="80" s="1"/>
  <c r="BX39" i="80"/>
  <c r="E39" i="80"/>
  <c r="CA36" i="80"/>
  <c r="D40" i="80"/>
  <c r="CA39" i="80"/>
  <c r="CK36" i="80"/>
  <c r="BS56" i="80"/>
  <c r="J53" i="80" s="1"/>
  <c r="CD51" i="80"/>
  <c r="K52" i="80"/>
  <c r="CC51" i="80"/>
  <c r="CB51" i="80"/>
  <c r="BT56" i="80"/>
  <c r="CB60" i="80"/>
  <c r="G61" i="80"/>
  <c r="CD60" i="80"/>
  <c r="CC60" i="80"/>
  <c r="H60" i="80"/>
  <c r="CD54" i="80"/>
  <c r="CC54" i="80"/>
  <c r="K54" i="80"/>
  <c r="CB54" i="80"/>
  <c r="P59" i="80"/>
  <c r="CA81" i="80"/>
  <c r="T81" i="80"/>
  <c r="K87" i="80"/>
  <c r="CF87" i="80"/>
  <c r="BT82" i="80"/>
  <c r="P84" i="80" s="1"/>
  <c r="CG83" i="80"/>
  <c r="Q83" i="80"/>
  <c r="CE83" i="80"/>
  <c r="M90" i="80"/>
  <c r="CG89" i="80"/>
  <c r="N89" i="80"/>
  <c r="BY78" i="80"/>
  <c r="H79" i="80"/>
  <c r="CA78" i="80"/>
  <c r="BT89" i="80"/>
  <c r="D82" i="80" s="1"/>
  <c r="E81" i="80"/>
  <c r="BZ78" i="80"/>
  <c r="CE17" i="80"/>
  <c r="BS22" i="80"/>
  <c r="Z24" i="80"/>
  <c r="BS24" i="80"/>
  <c r="CG26" i="80"/>
  <c r="BS27" i="80"/>
  <c r="P25" i="80" s="1"/>
  <c r="BY32" i="80"/>
  <c r="CC32" i="80"/>
  <c r="BS36" i="80"/>
  <c r="BZ36" i="80"/>
  <c r="AB39" i="80"/>
  <c r="BT39" i="80"/>
  <c r="AB41" i="80"/>
  <c r="CL41" i="80"/>
  <c r="BS42" i="80"/>
  <c r="H43" i="80"/>
  <c r="CC43" i="80"/>
  <c r="BS45" i="80"/>
  <c r="BZ45" i="80"/>
  <c r="CD45" i="80"/>
  <c r="BS47" i="80"/>
  <c r="G38" i="80" s="1"/>
  <c r="BZ47" i="80"/>
  <c r="CD47" i="80"/>
  <c r="AD48" i="80"/>
  <c r="AD49" i="80"/>
  <c r="AB52" i="80"/>
  <c r="BS52" i="80"/>
  <c r="AB54" i="80"/>
  <c r="BT54" i="80"/>
  <c r="CA56" i="80"/>
  <c r="CK56" i="80"/>
  <c r="D57" i="80"/>
  <c r="AB58" i="80"/>
  <c r="BT58" i="80"/>
  <c r="BS59" i="80"/>
  <c r="J55" i="80" s="1"/>
  <c r="BY60" i="80"/>
  <c r="BY62" i="80"/>
  <c r="CC62" i="80"/>
  <c r="CG62" i="80"/>
  <c r="CB85" i="80"/>
  <c r="H85" i="80"/>
  <c r="BS78" i="80"/>
  <c r="P80" i="80" s="1"/>
  <c r="BY85" i="80"/>
  <c r="BX85" i="80"/>
  <c r="BT80" i="80"/>
  <c r="BS80" i="80"/>
  <c r="M80" i="80" s="1"/>
  <c r="CC89" i="80"/>
  <c r="H89" i="80"/>
  <c r="CB89" i="80"/>
  <c r="BT81" i="80"/>
  <c r="S82" i="80" s="1"/>
  <c r="D86" i="80"/>
  <c r="BY89" i="80"/>
  <c r="BX89" i="80"/>
  <c r="E89" i="80"/>
  <c r="V89" i="80" s="1"/>
  <c r="CQ88" i="80" s="1"/>
  <c r="AD90" i="80"/>
  <c r="Q94" i="80"/>
  <c r="BT93" i="80"/>
  <c r="D103" i="80" s="1"/>
  <c r="BS93" i="80"/>
  <c r="P95" i="80" s="1"/>
  <c r="CG93" i="80"/>
  <c r="K102" i="80"/>
  <c r="BT97" i="80"/>
  <c r="J103" i="80" s="1"/>
  <c r="BS97" i="80"/>
  <c r="BS98" i="80"/>
  <c r="J95" i="80" s="1"/>
  <c r="CD93" i="80"/>
  <c r="K94" i="80"/>
  <c r="CC93" i="80"/>
  <c r="BT98" i="80"/>
  <c r="D99" i="80" s="1"/>
  <c r="CB93" i="80"/>
  <c r="BZ98" i="80"/>
  <c r="BX98" i="80"/>
  <c r="E98" i="80"/>
  <c r="CA98" i="80"/>
  <c r="BX17" i="80"/>
  <c r="CB17" i="80"/>
  <c r="BS19" i="80"/>
  <c r="BT22" i="80"/>
  <c r="BT24" i="80"/>
  <c r="P27" i="80"/>
  <c r="BT27" i="80"/>
  <c r="G31" i="80" s="1"/>
  <c r="CG28" i="80"/>
  <c r="P29" i="80"/>
  <c r="Z30" i="80"/>
  <c r="BS30" i="80"/>
  <c r="AD31" i="80"/>
  <c r="BZ32" i="80"/>
  <c r="CD32" i="80"/>
  <c r="AD33" i="80"/>
  <c r="AD34" i="80"/>
  <c r="BT36" i="80"/>
  <c r="BS37" i="80"/>
  <c r="BS40" i="80"/>
  <c r="CL40" i="80"/>
  <c r="AE41" i="80"/>
  <c r="CG41" i="80"/>
  <c r="BT42" i="80"/>
  <c r="BS43" i="80"/>
  <c r="CD43" i="80"/>
  <c r="BT45" i="80"/>
  <c r="CA45" i="80"/>
  <c r="CE45" i="80"/>
  <c r="Z47" i="80"/>
  <c r="CA47" i="80"/>
  <c r="CE47" i="80"/>
  <c r="AE48" i="80"/>
  <c r="AE49" i="80"/>
  <c r="BT52" i="80"/>
  <c r="AB56" i="80"/>
  <c r="BX56" i="80"/>
  <c r="CL56" i="80"/>
  <c r="BT59" i="80"/>
  <c r="G57" i="80" s="1"/>
  <c r="BS60" i="80"/>
  <c r="BZ60" i="80"/>
  <c r="D61" i="80"/>
  <c r="BZ62" i="80"/>
  <c r="CD62" i="80"/>
  <c r="AD63" i="80"/>
  <c r="AD64" i="80"/>
  <c r="BT78" i="80"/>
  <c r="D88" i="80" s="1"/>
  <c r="Q79" i="80"/>
  <c r="Z79" i="80"/>
  <c r="BQ82" i="80"/>
  <c r="BS82" i="80" s="1"/>
  <c r="J88" i="80" s="1"/>
  <c r="AQ83" i="80"/>
  <c r="BY83" i="80" s="1"/>
  <c r="AR84" i="80"/>
  <c r="T85" i="80"/>
  <c r="BR85" i="80"/>
  <c r="CA85" i="80"/>
  <c r="G86" i="80"/>
  <c r="AR86" i="80"/>
  <c r="CC83" i="80" s="1"/>
  <c r="BR87" i="80"/>
  <c r="BS87" i="80" s="1"/>
  <c r="S80" i="80" s="1"/>
  <c r="AQ88" i="80"/>
  <c r="BZ87" i="80" s="1"/>
  <c r="BQ89" i="80"/>
  <c r="BS89" i="80" s="1"/>
  <c r="G80" i="80" s="1"/>
  <c r="BZ89" i="80"/>
  <c r="BR90" i="80"/>
  <c r="BR91" i="80"/>
  <c r="T98" i="80"/>
  <c r="BT94" i="80"/>
  <c r="S99" i="80" s="1"/>
  <c r="BS94" i="80"/>
  <c r="H104" i="80"/>
  <c r="CC104" i="80"/>
  <c r="BT96" i="80"/>
  <c r="G105" i="80" s="1"/>
  <c r="T96" i="80"/>
  <c r="CB104" i="80"/>
  <c r="BS96" i="80"/>
  <c r="S97" i="80" s="1"/>
  <c r="BT100" i="80"/>
  <c r="T100" i="80"/>
  <c r="BS100" i="80"/>
  <c r="S101" i="80" s="1"/>
  <c r="BZ104" i="80"/>
  <c r="BY104" i="80"/>
  <c r="BX104" i="80"/>
  <c r="E104" i="80"/>
  <c r="BT102" i="80"/>
  <c r="D105" i="80" s="1"/>
  <c r="BS102" i="80"/>
  <c r="BT114" i="80"/>
  <c r="CD109" i="80"/>
  <c r="BS114" i="80"/>
  <c r="J111" i="80" s="1"/>
  <c r="CC109" i="80"/>
  <c r="K110" i="80"/>
  <c r="BT117" i="80"/>
  <c r="CC114" i="80"/>
  <c r="H114" i="80"/>
  <c r="CD114" i="80"/>
  <c r="J113" i="80"/>
  <c r="BS117" i="80"/>
  <c r="G115" i="80" s="1"/>
  <c r="CD112" i="80"/>
  <c r="CD124" i="80"/>
  <c r="BT129" i="80"/>
  <c r="K125" i="80"/>
  <c r="CC124" i="80"/>
  <c r="BS129" i="80"/>
  <c r="J126" i="80" s="1"/>
  <c r="CB124" i="80"/>
  <c r="BZ129" i="80"/>
  <c r="BS7" i="80"/>
  <c r="Z9" i="80"/>
  <c r="BS9" i="80"/>
  <c r="BZ9" i="80"/>
  <c r="CM11" i="80"/>
  <c r="BY17" i="80"/>
  <c r="CC17" i="80"/>
  <c r="K24" i="80"/>
  <c r="CB24" i="80"/>
  <c r="J25" i="80"/>
  <c r="AE25" i="80"/>
  <c r="Z26" i="80"/>
  <c r="CK26" i="80"/>
  <c r="AD27" i="80"/>
  <c r="Q28" i="80"/>
  <c r="Z28" i="80"/>
  <c r="BS28" i="80"/>
  <c r="AB30" i="80"/>
  <c r="AC22" i="80" s="1"/>
  <c r="BT30" i="80"/>
  <c r="AE31" i="80"/>
  <c r="Z32" i="80"/>
  <c r="CA32" i="80"/>
  <c r="CE32" i="80"/>
  <c r="AE33" i="80"/>
  <c r="AE34" i="80"/>
  <c r="BT37" i="80"/>
  <c r="BT40" i="80"/>
  <c r="CJ41" i="80"/>
  <c r="BT43" i="80"/>
  <c r="G44" i="80"/>
  <c r="AD45" i="80"/>
  <c r="BX45" i="80"/>
  <c r="CB45" i="80"/>
  <c r="BS46" i="80"/>
  <c r="AB47" i="80"/>
  <c r="BX47" i="80"/>
  <c r="CB47" i="80"/>
  <c r="BS49" i="80"/>
  <c r="E56" i="80"/>
  <c r="BY56" i="80"/>
  <c r="CC56" i="80"/>
  <c r="CM56" i="80"/>
  <c r="CG58" i="80"/>
  <c r="AB60" i="80"/>
  <c r="BT60" i="80"/>
  <c r="CA60" i="80"/>
  <c r="Z62" i="80"/>
  <c r="CA62" i="80"/>
  <c r="CE62" i="80"/>
  <c r="AE63" i="80"/>
  <c r="AE64" i="80"/>
  <c r="CA83" i="80"/>
  <c r="Z85" i="80"/>
  <c r="BS85" i="80"/>
  <c r="S86" i="80" s="1"/>
  <c r="CD85" i="80"/>
  <c r="AE88" i="80"/>
  <c r="AD82" i="80"/>
  <c r="Z87" i="80"/>
  <c r="BX81" i="80"/>
  <c r="CA89" i="80"/>
  <c r="BS90" i="80"/>
  <c r="J86" i="80" s="1"/>
  <c r="N83" i="80"/>
  <c r="BS91" i="80"/>
  <c r="S88" i="80" s="1"/>
  <c r="BR92" i="80"/>
  <c r="BS92" i="80" s="1"/>
  <c r="G101" i="80" s="1"/>
  <c r="K104" i="80"/>
  <c r="J105" i="80"/>
  <c r="CE104" i="80"/>
  <c r="CE93" i="80"/>
  <c r="N94" i="80"/>
  <c r="CF93" i="80"/>
  <c r="BS99" i="80"/>
  <c r="P97" i="80"/>
  <c r="Q96" i="80"/>
  <c r="BT99" i="80"/>
  <c r="G103" i="80" s="1"/>
  <c r="CG96" i="80"/>
  <c r="CB102" i="80"/>
  <c r="S95" i="80"/>
  <c r="T94" i="80"/>
  <c r="E9" i="80"/>
  <c r="BT9" i="80"/>
  <c r="CA9" i="80"/>
  <c r="Z15" i="80"/>
  <c r="BS15" i="80"/>
  <c r="CL26" i="80"/>
  <c r="AD30" i="80"/>
  <c r="CG36" i="80"/>
  <c r="BS39" i="80"/>
  <c r="CJ40" i="80"/>
  <c r="CK41" i="80"/>
  <c r="AD43" i="80"/>
  <c r="CG45" i="80"/>
  <c r="BS54" i="80"/>
  <c r="H56" i="80"/>
  <c r="CJ56" i="80"/>
  <c r="E60" i="80"/>
  <c r="V60" i="80" s="1"/>
  <c r="CQ59" i="80" s="1"/>
  <c r="AD60" i="80"/>
  <c r="CG78" i="80"/>
  <c r="BS81" i="80"/>
  <c r="G90" i="80" s="1"/>
  <c r="CG81" i="80"/>
  <c r="CB83" i="80"/>
  <c r="AE84" i="80"/>
  <c r="E85" i="80"/>
  <c r="AB85" i="80"/>
  <c r="AB87" i="80"/>
  <c r="BT87" i="80"/>
  <c r="D90" i="80" s="1"/>
  <c r="AD88" i="80"/>
  <c r="AE87" i="80"/>
  <c r="AE85" i="80"/>
  <c r="AE91" i="80"/>
  <c r="AB89" i="80"/>
  <c r="AD87" i="80"/>
  <c r="AD85" i="80"/>
  <c r="AD81" i="80"/>
  <c r="Z89" i="80"/>
  <c r="CD89" i="80"/>
  <c r="BT90" i="80"/>
  <c r="M84" i="80" s="1"/>
  <c r="BT91" i="80"/>
  <c r="P90" i="80" s="1"/>
  <c r="CF96" i="80"/>
  <c r="CE96" i="80"/>
  <c r="N96" i="80"/>
  <c r="BX100" i="80"/>
  <c r="P99" i="80"/>
  <c r="BS101" i="80"/>
  <c r="CD98" i="80"/>
  <c r="CC98" i="80"/>
  <c r="H98" i="80"/>
  <c r="BT101" i="80"/>
  <c r="G99" i="80" s="1"/>
  <c r="J97" i="80"/>
  <c r="CB96" i="80"/>
  <c r="K96" i="80"/>
  <c r="CD96" i="80"/>
  <c r="CC96" i="80"/>
  <c r="CA112" i="80"/>
  <c r="E112" i="80"/>
  <c r="BZ112" i="80"/>
  <c r="BX112" i="80"/>
  <c r="AB94" i="80"/>
  <c r="Q98" i="80"/>
  <c r="AE100" i="80"/>
  <c r="Z102" i="80"/>
  <c r="N104" i="80"/>
  <c r="AB104" i="80"/>
  <c r="M105" i="80"/>
  <c r="BR108" i="80"/>
  <c r="BS109" i="80"/>
  <c r="CG109" i="80"/>
  <c r="AQ111" i="80"/>
  <c r="CF118" i="80"/>
  <c r="CG114" i="80"/>
  <c r="BT113" i="80"/>
  <c r="E114" i="80"/>
  <c r="CJ114" i="80"/>
  <c r="BS115" i="80"/>
  <c r="BR116" i="80"/>
  <c r="BS119" i="80"/>
  <c r="BQ119" i="80"/>
  <c r="BY120" i="80"/>
  <c r="CG120" i="80"/>
  <c r="AQ121" i="80"/>
  <c r="CB114" i="80" s="1"/>
  <c r="CC131" i="80"/>
  <c r="CF127" i="80"/>
  <c r="CB131" i="80"/>
  <c r="CK127" i="80"/>
  <c r="CD131" i="80"/>
  <c r="BX124" i="80"/>
  <c r="BQ125" i="80"/>
  <c r="BR129" i="80"/>
  <c r="CC133" i="80"/>
  <c r="BT130" i="80"/>
  <c r="BS130" i="80"/>
  <c r="CG127" i="80"/>
  <c r="Z100" i="80"/>
  <c r="BZ100" i="80"/>
  <c r="AB102" i="80"/>
  <c r="AR103" i="80"/>
  <c r="BT103" i="80" s="1"/>
  <c r="AR105" i="80"/>
  <c r="AR108" i="80"/>
  <c r="BX118" i="80"/>
  <c r="BZ118" i="80"/>
  <c r="BQ109" i="80"/>
  <c r="CA109" i="80"/>
  <c r="BT110" i="80"/>
  <c r="K112" i="80"/>
  <c r="BR114" i="80"/>
  <c r="BT115" i="80"/>
  <c r="CK113" i="80"/>
  <c r="CG112" i="80"/>
  <c r="AB116" i="80"/>
  <c r="AD111" i="80"/>
  <c r="AD121" i="80"/>
  <c r="CG116" i="80"/>
  <c r="BQ120" i="80"/>
  <c r="BS120" i="80" s="1"/>
  <c r="G111" i="80" s="1"/>
  <c r="CA120" i="80"/>
  <c r="AE121" i="80"/>
  <c r="BQ121" i="80"/>
  <c r="BY133" i="80"/>
  <c r="BS124" i="80"/>
  <c r="CG124" i="80"/>
  <c r="CA133" i="80"/>
  <c r="BT124" i="80"/>
  <c r="E127" i="80"/>
  <c r="BS95" i="80"/>
  <c r="M95" i="80" s="1"/>
  <c r="CG98" i="80"/>
  <c r="E100" i="80"/>
  <c r="CA100" i="80"/>
  <c r="CB120" i="80"/>
  <c r="BX120" i="80"/>
  <c r="BT112" i="80"/>
  <c r="CD120" i="80"/>
  <c r="CK114" i="80"/>
  <c r="BY114" i="80"/>
  <c r="D115" i="80"/>
  <c r="CA114" i="80"/>
  <c r="CC112" i="80"/>
  <c r="CU117" i="80"/>
  <c r="AE113" i="80"/>
  <c r="AD109" i="80"/>
  <c r="AD119" i="80"/>
  <c r="Z118" i="80"/>
  <c r="AE115" i="80"/>
  <c r="H110" i="80"/>
  <c r="BX109" i="80"/>
  <c r="BZ109" i="80"/>
  <c r="CC120" i="80"/>
  <c r="K116" i="80"/>
  <c r="BY131" i="80"/>
  <c r="BX131" i="80"/>
  <c r="BT126" i="80"/>
  <c r="CA131" i="80"/>
  <c r="BZ131" i="80"/>
  <c r="CC135" i="80"/>
  <c r="CB135" i="80"/>
  <c r="BX135" i="80"/>
  <c r="CK129" i="80"/>
  <c r="BT127" i="80"/>
  <c r="CD135" i="80"/>
  <c r="CD127" i="80"/>
  <c r="AB129" i="80"/>
  <c r="AC125" i="80" s="1"/>
  <c r="Z129" i="80"/>
  <c r="AE129" i="80"/>
  <c r="CB127" i="80"/>
  <c r="BX127" i="80"/>
  <c r="K127" i="80"/>
  <c r="CC127" i="80"/>
  <c r="BT95" i="80"/>
  <c r="D101" i="80" s="1"/>
  <c r="AQ104" i="80"/>
  <c r="AR106" i="80"/>
  <c r="BT106" i="80" s="1"/>
  <c r="CF120" i="80"/>
  <c r="CF109" i="80"/>
  <c r="N110" i="80"/>
  <c r="BR112" i="80"/>
  <c r="BX114" i="80"/>
  <c r="BT116" i="80"/>
  <c r="CM114" i="80"/>
  <c r="CF116" i="80"/>
  <c r="BR117" i="80"/>
  <c r="AB118" i="80"/>
  <c r="CA118" i="80"/>
  <c r="AE119" i="80"/>
  <c r="BT120" i="80"/>
  <c r="D113" i="80" s="1"/>
  <c r="CE120" i="80"/>
  <c r="BQ123" i="80"/>
  <c r="CE124" i="80"/>
  <c r="BR126" i="80"/>
  <c r="CJ127" i="80"/>
  <c r="BX129" i="80"/>
  <c r="D130" i="80"/>
  <c r="CA129" i="80"/>
  <c r="E129" i="80"/>
  <c r="BY129" i="80"/>
  <c r="BZ124" i="80"/>
  <c r="BY124" i="80"/>
  <c r="BT135" i="80"/>
  <c r="D128" i="80" s="1"/>
  <c r="BS135" i="80"/>
  <c r="G126" i="80" s="1"/>
  <c r="CA124" i="80"/>
  <c r="CM113" i="80"/>
  <c r="Z114" i="80"/>
  <c r="BS118" i="80"/>
  <c r="CD118" i="80"/>
  <c r="AD123" i="80"/>
  <c r="AE126" i="80"/>
  <c r="BY127" i="80"/>
  <c r="CN127" i="80"/>
  <c r="AD128" i="80"/>
  <c r="CJ128" i="80"/>
  <c r="CO128" i="80"/>
  <c r="CC129" i="80"/>
  <c r="CG129" i="80"/>
  <c r="CM129" i="80"/>
  <c r="M130" i="80"/>
  <c r="AE130" i="80"/>
  <c r="Z131" i="80"/>
  <c r="Z133" i="80"/>
  <c r="BS133" i="80"/>
  <c r="BZ133" i="80"/>
  <c r="CD133" i="80"/>
  <c r="AD134" i="80"/>
  <c r="AD136" i="80"/>
  <c r="BT131" i="80"/>
  <c r="BS132" i="80"/>
  <c r="J128" i="80" s="1"/>
  <c r="BT133" i="80"/>
  <c r="CE135" i="80"/>
  <c r="BS123" i="80"/>
  <c r="BS125" i="80"/>
  <c r="CA127" i="80"/>
  <c r="BS128" i="80"/>
  <c r="CL128" i="80"/>
  <c r="CE129" i="80"/>
  <c r="CF131" i="80"/>
  <c r="BT132" i="80"/>
  <c r="G130" i="80" s="1"/>
  <c r="CF135" i="80"/>
  <c r="BT125" i="80"/>
  <c r="S130" i="80" s="1"/>
  <c r="H129" i="80"/>
  <c r="CB129" i="80"/>
  <c r="CF129" i="80"/>
  <c r="CL129" i="80"/>
  <c r="CG131" i="80"/>
  <c r="CE13" i="79"/>
  <c r="I13" i="79"/>
  <c r="CD13" i="79"/>
  <c r="CC13" i="79"/>
  <c r="CE9" i="79"/>
  <c r="CD9" i="79"/>
  <c r="L9" i="79"/>
  <c r="CC9" i="79"/>
  <c r="L13" i="79"/>
  <c r="CA30" i="79"/>
  <c r="F30" i="79"/>
  <c r="BZ30" i="79"/>
  <c r="BY30" i="79"/>
  <c r="L30" i="79"/>
  <c r="BU25" i="79"/>
  <c r="CF30" i="79"/>
  <c r="BT25" i="79"/>
  <c r="K31" i="79" s="1"/>
  <c r="BT26" i="79"/>
  <c r="BU28" i="79"/>
  <c r="BT28" i="79"/>
  <c r="T29" i="79" s="1"/>
  <c r="U28" i="79"/>
  <c r="CE21" i="79"/>
  <c r="U22" i="79"/>
  <c r="BU31" i="79"/>
  <c r="BT31" i="79"/>
  <c r="N31" i="79" s="1"/>
  <c r="O30" i="79"/>
  <c r="BU32" i="79"/>
  <c r="BZ21" i="79"/>
  <c r="I22" i="79"/>
  <c r="BY21" i="79"/>
  <c r="CB21" i="79"/>
  <c r="CA21" i="79"/>
  <c r="BZ24" i="79"/>
  <c r="BY24" i="79"/>
  <c r="E25" i="79"/>
  <c r="CB24" i="79"/>
  <c r="CA24" i="79"/>
  <c r="F24" i="79"/>
  <c r="CB13" i="79"/>
  <c r="CA13" i="79"/>
  <c r="BU8" i="79"/>
  <c r="E14" i="79" s="1"/>
  <c r="BZ13" i="79"/>
  <c r="BY13" i="79"/>
  <c r="F13" i="79"/>
  <c r="BT8" i="79"/>
  <c r="N8" i="79" s="1"/>
  <c r="I15" i="79"/>
  <c r="CC15" i="79"/>
  <c r="CH9" i="79"/>
  <c r="CE15" i="79"/>
  <c r="CD15" i="79"/>
  <c r="R9" i="79"/>
  <c r="CB6" i="79"/>
  <c r="CA6" i="79"/>
  <c r="BU17" i="79"/>
  <c r="E10" i="79" s="1"/>
  <c r="BZ6" i="79"/>
  <c r="BT17" i="79"/>
  <c r="H8" i="79" s="1"/>
  <c r="I7" i="79"/>
  <c r="BY6" i="79"/>
  <c r="CB9" i="79"/>
  <c r="CA9" i="79"/>
  <c r="BZ9" i="79"/>
  <c r="BY9" i="79"/>
  <c r="F9" i="79"/>
  <c r="BU18" i="79"/>
  <c r="O11" i="79"/>
  <c r="BT18" i="79"/>
  <c r="N12" i="79"/>
  <c r="CG11" i="79"/>
  <c r="CF13" i="79"/>
  <c r="CF11" i="79"/>
  <c r="CB28" i="79"/>
  <c r="CA28" i="79"/>
  <c r="F28" i="79"/>
  <c r="BZ28" i="79"/>
  <c r="BU23" i="79"/>
  <c r="N23" i="79" s="1"/>
  <c r="BY28" i="79"/>
  <c r="BT23" i="79"/>
  <c r="E29" i="79" s="1"/>
  <c r="O22" i="79"/>
  <c r="CG21" i="79"/>
  <c r="CC21" i="79"/>
  <c r="CF21" i="79"/>
  <c r="CC32" i="79"/>
  <c r="CD32" i="79"/>
  <c r="I32" i="79"/>
  <c r="BU24" i="79"/>
  <c r="H33" i="79" s="1"/>
  <c r="BT24" i="79"/>
  <c r="CF28" i="79"/>
  <c r="Q29" i="79"/>
  <c r="CH28" i="79"/>
  <c r="R28" i="79"/>
  <c r="O7" i="79"/>
  <c r="CG6" i="79"/>
  <c r="CF6" i="79"/>
  <c r="BU11" i="79"/>
  <c r="K8" i="79" s="1"/>
  <c r="BT11" i="79"/>
  <c r="E12" i="79" s="1"/>
  <c r="CE6" i="79"/>
  <c r="L7" i="79"/>
  <c r="CD6" i="79"/>
  <c r="CC6" i="79"/>
  <c r="R7" i="79"/>
  <c r="BT6" i="79"/>
  <c r="Q8" i="79" s="1"/>
  <c r="CH6" i="79"/>
  <c r="BU6" i="79"/>
  <c r="CG15" i="79"/>
  <c r="BU10" i="79"/>
  <c r="K16" i="79" s="1"/>
  <c r="CF15" i="79"/>
  <c r="BT10" i="79"/>
  <c r="L15" i="79"/>
  <c r="CA11" i="79"/>
  <c r="BZ11" i="79"/>
  <c r="F11" i="79"/>
  <c r="BY11" i="79"/>
  <c r="CB11" i="79"/>
  <c r="CE11" i="79"/>
  <c r="I11" i="79"/>
  <c r="CD11" i="79"/>
  <c r="BU14" i="79"/>
  <c r="H12" i="79" s="1"/>
  <c r="CC11" i="79"/>
  <c r="BT14" i="79"/>
  <c r="K10" i="79" s="1"/>
  <c r="CG24" i="79"/>
  <c r="O24" i="79"/>
  <c r="BT20" i="79"/>
  <c r="H29" i="79" s="1"/>
  <c r="CF24" i="79"/>
  <c r="BU20" i="79"/>
  <c r="N25" i="79" s="1"/>
  <c r="Q27" i="79"/>
  <c r="CH24" i="79"/>
  <c r="R24" i="79"/>
  <c r="CD30" i="79"/>
  <c r="CC30" i="79"/>
  <c r="I30" i="79"/>
  <c r="CA32" i="79"/>
  <c r="BY32" i="79"/>
  <c r="BT30" i="79"/>
  <c r="T23" i="79" s="1"/>
  <c r="F32" i="79"/>
  <c r="BZ32" i="79"/>
  <c r="BU30" i="79"/>
  <c r="E33" i="79" s="1"/>
  <c r="O9" i="79"/>
  <c r="BU5" i="79"/>
  <c r="H14" i="79" s="1"/>
  <c r="N10" i="79"/>
  <c r="BT5" i="79"/>
  <c r="CG9" i="79"/>
  <c r="CF9" i="79"/>
  <c r="Q12" i="79"/>
  <c r="CH11" i="79"/>
  <c r="R11" i="79"/>
  <c r="BU12" i="79"/>
  <c r="H16" i="79" s="1"/>
  <c r="CH15" i="79"/>
  <c r="R13" i="79"/>
  <c r="BT16" i="79"/>
  <c r="Q14" i="79" s="1"/>
  <c r="CH13" i="79"/>
  <c r="O15" i="79"/>
  <c r="BU16" i="79"/>
  <c r="N16" i="79" s="1"/>
  <c r="BU22" i="79"/>
  <c r="BT22" i="79"/>
  <c r="T27" i="79"/>
  <c r="U26" i="79"/>
  <c r="T25" i="79"/>
  <c r="CA26" i="79"/>
  <c r="BZ26" i="79"/>
  <c r="BY26" i="79"/>
  <c r="CB26" i="79"/>
  <c r="F26" i="79"/>
  <c r="N33" i="79"/>
  <c r="CE26" i="79"/>
  <c r="CD24" i="79"/>
  <c r="CD26" i="79"/>
  <c r="BU29" i="79"/>
  <c r="H27" i="79" s="1"/>
  <c r="CC26" i="79"/>
  <c r="I26" i="79"/>
  <c r="L24" i="79"/>
  <c r="BT29" i="79"/>
  <c r="K25" i="79" s="1"/>
  <c r="BU33" i="79"/>
  <c r="N27" i="79" s="1"/>
  <c r="O26" i="79"/>
  <c r="CG26" i="79"/>
  <c r="CF26" i="79"/>
  <c r="AC9" i="79"/>
  <c r="BU9" i="79"/>
  <c r="BU13" i="79"/>
  <c r="BZ17" i="79"/>
  <c r="AF5" i="79"/>
  <c r="AE6" i="79"/>
  <c r="BU7" i="79"/>
  <c r="AF10" i="79"/>
  <c r="CM11" i="79"/>
  <c r="AF12" i="79"/>
  <c r="CG13" i="79"/>
  <c r="K14" i="79"/>
  <c r="AA15" i="79"/>
  <c r="BT15" i="79"/>
  <c r="CA15" i="79"/>
  <c r="E16" i="79"/>
  <c r="AE16" i="79"/>
  <c r="CA17" i="79"/>
  <c r="CE17" i="79"/>
  <c r="AE18" i="79"/>
  <c r="AE19" i="79"/>
  <c r="AE20" i="79"/>
  <c r="BU21" i="79"/>
  <c r="R22" i="79"/>
  <c r="Q23" i="79"/>
  <c r="U24" i="79"/>
  <c r="AA24" i="79"/>
  <c r="CE24" i="79"/>
  <c r="AA26" i="79"/>
  <c r="BU26" i="79"/>
  <c r="E27" i="79" s="1"/>
  <c r="BU27" i="79"/>
  <c r="Q25" i="79" s="1"/>
  <c r="L28" i="79"/>
  <c r="CC28" i="79"/>
  <c r="CG28" i="79"/>
  <c r="O32" i="79"/>
  <c r="BR32" i="79"/>
  <c r="BT32" i="79" s="1"/>
  <c r="H23" i="79" s="1"/>
  <c r="BS33" i="79"/>
  <c r="BT33" i="79" s="1"/>
  <c r="K29" i="79" s="1"/>
  <c r="BS34" i="79"/>
  <c r="BR38" i="79"/>
  <c r="BZ38" i="79"/>
  <c r="O39" i="79"/>
  <c r="CG38" i="79"/>
  <c r="AS42" i="79"/>
  <c r="CG47" i="79" s="1"/>
  <c r="BS43" i="79"/>
  <c r="O43" i="79"/>
  <c r="BU50" i="79"/>
  <c r="K46" i="79" s="1"/>
  <c r="BT50" i="79"/>
  <c r="N44" i="79" s="1"/>
  <c r="CF43" i="79"/>
  <c r="BY60" i="79"/>
  <c r="F60" i="79"/>
  <c r="BT55" i="79"/>
  <c r="CB60" i="79"/>
  <c r="CA60" i="79"/>
  <c r="BZ60" i="79"/>
  <c r="BU55" i="79"/>
  <c r="E61" i="79" s="1"/>
  <c r="BY58" i="79"/>
  <c r="CB58" i="79"/>
  <c r="CA58" i="79"/>
  <c r="CE53" i="79"/>
  <c r="BZ58" i="79"/>
  <c r="F58" i="79"/>
  <c r="CG60" i="79"/>
  <c r="CG58" i="79"/>
  <c r="CF60" i="79"/>
  <c r="L60" i="79"/>
  <c r="BT12" i="79"/>
  <c r="AC15" i="79"/>
  <c r="AD7" i="79" s="1"/>
  <c r="CF17" i="79"/>
  <c r="AC26" i="79"/>
  <c r="CD28" i="79"/>
  <c r="BS37" i="79"/>
  <c r="AR39" i="79"/>
  <c r="CG49" i="79" s="1"/>
  <c r="F45" i="79"/>
  <c r="BT40" i="79"/>
  <c r="N40" i="79" s="1"/>
  <c r="BZ45" i="79"/>
  <c r="AA41" i="79"/>
  <c r="BS41" i="79"/>
  <c r="BT43" i="79"/>
  <c r="K40" i="79" s="1"/>
  <c r="CE38" i="79"/>
  <c r="BU43" i="79"/>
  <c r="CC38" i="79"/>
  <c r="BS45" i="79"/>
  <c r="BU49" i="79"/>
  <c r="H40" i="79" s="1"/>
  <c r="CG56" i="79"/>
  <c r="CF56" i="79"/>
  <c r="O56" i="79"/>
  <c r="BU52" i="79"/>
  <c r="N57" i="79" s="1"/>
  <c r="BT52" i="79"/>
  <c r="H61" i="79" s="1"/>
  <c r="CA62" i="79"/>
  <c r="BZ62" i="79"/>
  <c r="BY62" i="79"/>
  <c r="F62" i="79"/>
  <c r="CB62" i="79"/>
  <c r="R56" i="79"/>
  <c r="BU59" i="79"/>
  <c r="BT59" i="79"/>
  <c r="Q57" i="79" s="1"/>
  <c r="CH56" i="79"/>
  <c r="BT64" i="79"/>
  <c r="I54" i="79"/>
  <c r="BY53" i="79"/>
  <c r="CB53" i="79"/>
  <c r="H55" i="79"/>
  <c r="CA53" i="79"/>
  <c r="BU64" i="79"/>
  <c r="BZ53" i="79"/>
  <c r="BU15" i="79"/>
  <c r="CB15" i="79"/>
  <c r="CB17" i="79"/>
  <c r="AF18" i="79"/>
  <c r="AA7" i="79"/>
  <c r="AE8" i="79"/>
  <c r="BT9" i="79"/>
  <c r="Q10" i="79"/>
  <c r="CO11" i="79"/>
  <c r="AA13" i="79"/>
  <c r="F15" i="79"/>
  <c r="W15" i="79" s="1"/>
  <c r="CR14" i="79" s="1"/>
  <c r="CM10" i="79" s="1"/>
  <c r="AE15" i="79"/>
  <c r="BY15" i="79"/>
  <c r="CD21" i="79"/>
  <c r="CH21" i="79"/>
  <c r="L22" i="79"/>
  <c r="K23" i="79"/>
  <c r="AE23" i="79"/>
  <c r="CC24" i="79"/>
  <c r="CH26" i="79"/>
  <c r="AA28" i="79"/>
  <c r="CE28" i="79"/>
  <c r="AF30" i="79"/>
  <c r="AC32" i="79"/>
  <c r="AS34" i="79"/>
  <c r="BU34" i="79" s="1"/>
  <c r="AS37" i="79"/>
  <c r="AR38" i="79"/>
  <c r="CB47" i="79" s="1"/>
  <c r="BR39" i="79"/>
  <c r="BU40" i="79"/>
  <c r="E46" i="79" s="1"/>
  <c r="L41" i="79"/>
  <c r="AS41" i="79"/>
  <c r="CB41" i="79" s="1"/>
  <c r="F43" i="79"/>
  <c r="AS44" i="79"/>
  <c r="CD41" i="79" s="1"/>
  <c r="AS45" i="79"/>
  <c r="BU45" i="79" s="1"/>
  <c r="CA45" i="79"/>
  <c r="BS46" i="79"/>
  <c r="U39" i="79"/>
  <c r="CF45" i="79"/>
  <c r="U47" i="79"/>
  <c r="BU51" i="79"/>
  <c r="Q50" i="79" s="1"/>
  <c r="BT51" i="79"/>
  <c r="T48" i="79" s="1"/>
  <c r="N55" i="79"/>
  <c r="CG53" i="79"/>
  <c r="CC53" i="79"/>
  <c r="CF53" i="79"/>
  <c r="O54" i="79"/>
  <c r="L62" i="79"/>
  <c r="CG62" i="79"/>
  <c r="BU57" i="79"/>
  <c r="CF62" i="79"/>
  <c r="BT57" i="79"/>
  <c r="K63" i="79" s="1"/>
  <c r="BU58" i="79"/>
  <c r="E59" i="79" s="1"/>
  <c r="BU61" i="79"/>
  <c r="H59" i="79"/>
  <c r="CC58" i="79"/>
  <c r="BT61" i="79"/>
  <c r="K57" i="79" s="1"/>
  <c r="CE58" i="79"/>
  <c r="I58" i="79"/>
  <c r="CD58" i="79"/>
  <c r="R60" i="79"/>
  <c r="CH60" i="79"/>
  <c r="BU65" i="79"/>
  <c r="CD17" i="79"/>
  <c r="K33" i="79"/>
  <c r="CG32" i="79"/>
  <c r="R26" i="79"/>
  <c r="I28" i="79"/>
  <c r="AC28" i="79"/>
  <c r="L32" i="79"/>
  <c r="CF32" i="79"/>
  <c r="AE33" i="79"/>
  <c r="AA39" i="79"/>
  <c r="CF49" i="79"/>
  <c r="L49" i="79"/>
  <c r="CA43" i="79"/>
  <c r="BZ43" i="79"/>
  <c r="E44" i="79"/>
  <c r="CB43" i="79"/>
  <c r="AF50" i="79"/>
  <c r="AE50" i="79"/>
  <c r="AC45" i="79"/>
  <c r="AE40" i="79"/>
  <c r="AF37" i="79"/>
  <c r="BT46" i="79"/>
  <c r="H44" i="79" s="1"/>
  <c r="CE43" i="79"/>
  <c r="CD43" i="79"/>
  <c r="I43" i="79"/>
  <c r="BU46" i="79"/>
  <c r="K42" i="79" s="1"/>
  <c r="BU48" i="79"/>
  <c r="N48" i="79" s="1"/>
  <c r="O47" i="79"/>
  <c r="BT48" i="79"/>
  <c r="Q46" i="79" s="1"/>
  <c r="CH47" i="79"/>
  <c r="F41" i="79"/>
  <c r="BZ41" i="79"/>
  <c r="CC60" i="79"/>
  <c r="R54" i="79"/>
  <c r="CE62" i="79"/>
  <c r="CC56" i="79"/>
  <c r="CE56" i="79"/>
  <c r="CD56" i="79"/>
  <c r="L56" i="79"/>
  <c r="BY56" i="79"/>
  <c r="F56" i="79"/>
  <c r="E57" i="79"/>
  <c r="CB56" i="79"/>
  <c r="CA56" i="79"/>
  <c r="BZ56" i="79"/>
  <c r="AE38" i="79"/>
  <c r="BY38" i="79"/>
  <c r="I39" i="79"/>
  <c r="AF42" i="79"/>
  <c r="AA43" i="79"/>
  <c r="L45" i="79"/>
  <c r="CH45" i="79"/>
  <c r="CD53" i="79"/>
  <c r="CH53" i="79"/>
  <c r="L54" i="79"/>
  <c r="AF58" i="79"/>
  <c r="CH58" i="79"/>
  <c r="CN58" i="79"/>
  <c r="N59" i="79"/>
  <c r="I60" i="79"/>
  <c r="AF60" i="79"/>
  <c r="CD60" i="79"/>
  <c r="O62" i="79"/>
  <c r="AC62" i="79"/>
  <c r="AD54" i="79" s="1"/>
  <c r="BU62" i="79"/>
  <c r="H63" i="79"/>
  <c r="AA64" i="79"/>
  <c r="CB64" i="79"/>
  <c r="CF64" i="79"/>
  <c r="AF65" i="79"/>
  <c r="AF66" i="79"/>
  <c r="AA47" i="79"/>
  <c r="BT47" i="79"/>
  <c r="T40" i="79" s="1"/>
  <c r="BT49" i="79"/>
  <c r="E42" i="79" s="1"/>
  <c r="CA49" i="79"/>
  <c r="BT53" i="79"/>
  <c r="Q55" i="79" s="1"/>
  <c r="BT56" i="79"/>
  <c r="BT58" i="79"/>
  <c r="Q59" i="79"/>
  <c r="BT60" i="79"/>
  <c r="CE60" i="79"/>
  <c r="CC62" i="79"/>
  <c r="BT63" i="79"/>
  <c r="BY64" i="79"/>
  <c r="CC64" i="79"/>
  <c r="CG64" i="79"/>
  <c r="BT65" i="79"/>
  <c r="K61" i="79" s="1"/>
  <c r="BT66" i="79"/>
  <c r="CA38" i="79"/>
  <c r="AF44" i="79"/>
  <c r="AC47" i="79"/>
  <c r="BU47" i="79"/>
  <c r="E50" i="79" s="1"/>
  <c r="AE48" i="79"/>
  <c r="AA49" i="79"/>
  <c r="CB49" i="79"/>
  <c r="BU53" i="79"/>
  <c r="E63" i="79" s="1"/>
  <c r="K55" i="79"/>
  <c r="BU56" i="79"/>
  <c r="O58" i="79"/>
  <c r="AA58" i="79"/>
  <c r="CF58" i="79"/>
  <c r="CL58" i="79"/>
  <c r="I62" i="79"/>
  <c r="AF62" i="79"/>
  <c r="CD62" i="79"/>
  <c r="CH62" i="79"/>
  <c r="N63" i="79"/>
  <c r="BZ64" i="79"/>
  <c r="CD64" i="79"/>
  <c r="F49" i="79"/>
  <c r="BU54" i="79"/>
  <c r="BT62" i="79"/>
  <c r="BT27" i="79" l="1"/>
  <c r="H31" i="79" s="1"/>
  <c r="CB38" i="79"/>
  <c r="Q13" i="80"/>
  <c r="BZ49" i="79"/>
  <c r="CE116" i="80"/>
  <c r="CC15" i="80"/>
  <c r="BT92" i="80"/>
  <c r="M97" i="80" s="1"/>
  <c r="CC11" i="80"/>
  <c r="BZ127" i="80"/>
  <c r="H125" i="80"/>
  <c r="V125" i="80" s="1"/>
  <c r="CQ124" i="80" s="1"/>
  <c r="AC110" i="80"/>
  <c r="AC79" i="80"/>
  <c r="AC37" i="80"/>
  <c r="V30" i="80"/>
  <c r="CQ29" i="80" s="1"/>
  <c r="BZ56" i="80"/>
  <c r="K9" i="80"/>
  <c r="AD39" i="79"/>
  <c r="AD22" i="79"/>
  <c r="BT21" i="79"/>
  <c r="E31" i="79" s="1"/>
  <c r="BY43" i="79"/>
  <c r="BZ15" i="79"/>
  <c r="CC43" i="79"/>
  <c r="CF41" i="79"/>
  <c r="V129" i="80"/>
  <c r="CQ128" i="80" s="1"/>
  <c r="CM124" i="80"/>
  <c r="BS104" i="80"/>
  <c r="G95" i="80" s="1"/>
  <c r="CA93" i="80"/>
  <c r="E96" i="80"/>
  <c r="V96" i="80" s="1"/>
  <c r="CQ95" i="80" s="1"/>
  <c r="CJ94" i="80" s="1"/>
  <c r="BZ93" i="80"/>
  <c r="BT104" i="80"/>
  <c r="D97" i="80" s="1"/>
  <c r="BY93" i="80"/>
  <c r="H94" i="80"/>
  <c r="V94" i="80" s="1"/>
  <c r="CQ93" i="80" s="1"/>
  <c r="BX93" i="80"/>
  <c r="V110" i="80"/>
  <c r="CQ109" i="80" s="1"/>
  <c r="CF100" i="80"/>
  <c r="CE100" i="80"/>
  <c r="K100" i="80"/>
  <c r="CA116" i="80"/>
  <c r="BY116" i="80"/>
  <c r="E116" i="80"/>
  <c r="BS111" i="80"/>
  <c r="BX116" i="80"/>
  <c r="CE109" i="80"/>
  <c r="BT111" i="80"/>
  <c r="D117" i="80" s="1"/>
  <c r="BZ116" i="80"/>
  <c r="BY96" i="80"/>
  <c r="BX96" i="80"/>
  <c r="CU59" i="80"/>
  <c r="CO55" i="80"/>
  <c r="CD102" i="80"/>
  <c r="V56" i="80"/>
  <c r="CQ55" i="80" s="1"/>
  <c r="BT105" i="80"/>
  <c r="CC87" i="80"/>
  <c r="CB87" i="80"/>
  <c r="H87" i="80"/>
  <c r="CD87" i="80"/>
  <c r="Q81" i="80"/>
  <c r="CF112" i="80"/>
  <c r="N112" i="80"/>
  <c r="V112" i="80" s="1"/>
  <c r="CQ111" i="80" s="1"/>
  <c r="T102" i="80"/>
  <c r="CU88" i="80"/>
  <c r="BS86" i="80"/>
  <c r="BS84" i="80"/>
  <c r="G88" i="80" s="1"/>
  <c r="BZ83" i="80"/>
  <c r="BX78" i="80"/>
  <c r="CU36" i="80"/>
  <c r="CO36" i="80"/>
  <c r="CO25" i="80"/>
  <c r="CU29" i="80"/>
  <c r="BS11" i="80"/>
  <c r="J8" i="80" s="1"/>
  <c r="K7" i="80"/>
  <c r="CC6" i="80"/>
  <c r="CB6" i="80"/>
  <c r="BX6" i="80"/>
  <c r="BT11" i="80"/>
  <c r="CD6" i="80"/>
  <c r="BZ11" i="80"/>
  <c r="CK25" i="80"/>
  <c r="CL25" i="80"/>
  <c r="E11" i="80"/>
  <c r="V43" i="80"/>
  <c r="CQ42" i="80" s="1"/>
  <c r="V24" i="80"/>
  <c r="CQ23" i="80" s="1"/>
  <c r="CF15" i="80"/>
  <c r="V127" i="80"/>
  <c r="CQ126" i="80" s="1"/>
  <c r="CN124" i="80"/>
  <c r="Q100" i="80"/>
  <c r="V100" i="80" s="1"/>
  <c r="CQ99" i="80" s="1"/>
  <c r="CG100" i="80"/>
  <c r="BY100" i="80"/>
  <c r="AC94" i="80"/>
  <c r="CB98" i="80"/>
  <c r="CB109" i="80"/>
  <c r="M99" i="80"/>
  <c r="BZ96" i="80"/>
  <c r="BS88" i="80"/>
  <c r="CG87" i="80"/>
  <c r="BT88" i="80"/>
  <c r="M88" i="80" s="1"/>
  <c r="N87" i="80"/>
  <c r="Q85" i="80"/>
  <c r="BT108" i="80"/>
  <c r="CE112" i="80"/>
  <c r="BS103" i="80"/>
  <c r="P101" i="80" s="1"/>
  <c r="CG104" i="80"/>
  <c r="CF102" i="80"/>
  <c r="CG85" i="80"/>
  <c r="BT86" i="80"/>
  <c r="BT84" i="80"/>
  <c r="P82" i="80" s="1"/>
  <c r="CJ55" i="80"/>
  <c r="AC52" i="80"/>
  <c r="CK55" i="80"/>
  <c r="V28" i="80"/>
  <c r="CQ27" i="80" s="1"/>
  <c r="CJ25" i="80"/>
  <c r="CC100" i="80"/>
  <c r="V41" i="80"/>
  <c r="CQ40" i="80" s="1"/>
  <c r="V58" i="80"/>
  <c r="CQ57" i="80" s="1"/>
  <c r="CG11" i="80"/>
  <c r="Q11" i="80"/>
  <c r="CE11" i="80"/>
  <c r="BZ102" i="80"/>
  <c r="BX87" i="80"/>
  <c r="V26" i="80"/>
  <c r="CQ25" i="80" s="1"/>
  <c r="BS10" i="80"/>
  <c r="P12" i="80" s="1"/>
  <c r="D12" i="80"/>
  <c r="BY109" i="80"/>
  <c r="BY112" i="80"/>
  <c r="V85" i="80"/>
  <c r="CQ84" i="80" s="1"/>
  <c r="CE98" i="80"/>
  <c r="BS105" i="80"/>
  <c r="J101" i="80" s="1"/>
  <c r="CD104" i="80"/>
  <c r="BS83" i="80"/>
  <c r="BT83" i="80"/>
  <c r="D84" i="80" s="1"/>
  <c r="K79" i="80"/>
  <c r="V79" i="80" s="1"/>
  <c r="CQ78" i="80" s="1"/>
  <c r="CC78" i="80"/>
  <c r="J80" i="80"/>
  <c r="CB78" i="80"/>
  <c r="E83" i="80"/>
  <c r="CD78" i="80"/>
  <c r="CG102" i="80"/>
  <c r="P86" i="80"/>
  <c r="CK83" i="80"/>
  <c r="CC85" i="80"/>
  <c r="BZ81" i="80"/>
  <c r="CM83" i="80"/>
  <c r="CE87" i="80"/>
  <c r="V39" i="80"/>
  <c r="CQ38" i="80" s="1"/>
  <c r="CR36" i="80" s="1"/>
  <c r="CX36" i="80" s="1"/>
  <c r="CB100" i="80"/>
  <c r="CL83" i="80"/>
  <c r="CA11" i="80"/>
  <c r="V52" i="80"/>
  <c r="CQ51" i="80" s="1"/>
  <c r="CL36" i="80"/>
  <c r="CN36" i="80"/>
  <c r="BT12" i="80"/>
  <c r="G16" i="80" s="1"/>
  <c r="BS12" i="80"/>
  <c r="P10" i="80" s="1"/>
  <c r="Q9" i="80"/>
  <c r="V9" i="80" s="1"/>
  <c r="CQ8" i="80" s="1"/>
  <c r="CN7" i="80" s="1"/>
  <c r="CC9" i="80"/>
  <c r="CG9" i="80"/>
  <c r="CM55" i="80"/>
  <c r="CM36" i="80"/>
  <c r="CE15" i="80"/>
  <c r="BT10" i="80"/>
  <c r="J16" i="80" s="1"/>
  <c r="CU124" i="80"/>
  <c r="CO124" i="80"/>
  <c r="CR134" i="80"/>
  <c r="CX134" i="80" s="1"/>
  <c r="CR124" i="80"/>
  <c r="CX124" i="80" s="1"/>
  <c r="P105" i="80"/>
  <c r="Q104" i="80"/>
  <c r="V104" i="80" s="1"/>
  <c r="CQ103" i="80" s="1"/>
  <c r="CL81" i="80"/>
  <c r="CA96" i="80"/>
  <c r="G117" i="80"/>
  <c r="CC116" i="80"/>
  <c r="CD116" i="80"/>
  <c r="H116" i="80"/>
  <c r="CB116" i="80"/>
  <c r="BS121" i="80"/>
  <c r="M115" i="80" s="1"/>
  <c r="CE114" i="80"/>
  <c r="CF114" i="80"/>
  <c r="N114" i="80"/>
  <c r="BT121" i="80"/>
  <c r="J117" i="80" s="1"/>
  <c r="V114" i="80"/>
  <c r="CQ113" i="80" s="1"/>
  <c r="CB112" i="80"/>
  <c r="M111" i="80"/>
  <c r="CC102" i="80"/>
  <c r="CF104" i="80"/>
  <c r="CF98" i="80"/>
  <c r="N98" i="80"/>
  <c r="V98" i="80" s="1"/>
  <c r="CQ97" i="80" s="1"/>
  <c r="CA104" i="80"/>
  <c r="J82" i="80"/>
  <c r="CB81" i="80"/>
  <c r="K81" i="80"/>
  <c r="H83" i="80"/>
  <c r="CD81" i="80"/>
  <c r="G84" i="80"/>
  <c r="CC81" i="80"/>
  <c r="BS108" i="80"/>
  <c r="M113" i="80" s="1"/>
  <c r="BS106" i="80"/>
  <c r="S103" i="80" s="1"/>
  <c r="N102" i="80"/>
  <c r="V102" i="80" s="1"/>
  <c r="CQ101" i="80" s="1"/>
  <c r="M103" i="80"/>
  <c r="BY98" i="80"/>
  <c r="CE102" i="80"/>
  <c r="CJ83" i="80"/>
  <c r="CD83" i="80"/>
  <c r="BZ85" i="80"/>
  <c r="BX83" i="80"/>
  <c r="V81" i="80"/>
  <c r="CQ80" i="80" s="1"/>
  <c r="CM25" i="80"/>
  <c r="BY13" i="80"/>
  <c r="BS8" i="80"/>
  <c r="M8" i="80" s="1"/>
  <c r="BX13" i="80"/>
  <c r="CA13" i="80"/>
  <c r="E13" i="80"/>
  <c r="V13" i="80" s="1"/>
  <c r="CQ12" i="80" s="1"/>
  <c r="CJ9" i="80" s="1"/>
  <c r="N7" i="80"/>
  <c r="V7" i="80" s="1"/>
  <c r="CQ6" i="80" s="1"/>
  <c r="CF6" i="80"/>
  <c r="BZ13" i="80"/>
  <c r="BT8" i="80"/>
  <c r="D14" i="80" s="1"/>
  <c r="CE81" i="80"/>
  <c r="BY11" i="80"/>
  <c r="V54" i="80"/>
  <c r="CQ53" i="80" s="1"/>
  <c r="BX11" i="80"/>
  <c r="CA102" i="80"/>
  <c r="CN83" i="80"/>
  <c r="CE85" i="80"/>
  <c r="V87" i="80"/>
  <c r="CQ86" i="80" s="1"/>
  <c r="CK82" i="80" s="1"/>
  <c r="CL55" i="80"/>
  <c r="V22" i="80"/>
  <c r="CQ21" i="80" s="1"/>
  <c r="K15" i="80"/>
  <c r="V15" i="80" s="1"/>
  <c r="CQ14" i="80" s="1"/>
  <c r="BX15" i="80"/>
  <c r="CE6" i="80"/>
  <c r="CK10" i="79"/>
  <c r="CC47" i="79"/>
  <c r="I47" i="79"/>
  <c r="CE47" i="79"/>
  <c r="CD47" i="79"/>
  <c r="R41" i="79"/>
  <c r="CD38" i="79"/>
  <c r="W62" i="79"/>
  <c r="CR61" i="79" s="1"/>
  <c r="BY45" i="79"/>
  <c r="BY49" i="79"/>
  <c r="CN10" i="79"/>
  <c r="BT41" i="79"/>
  <c r="T42" i="79" s="1"/>
  <c r="CE49" i="79"/>
  <c r="CB32" i="79"/>
  <c r="W11" i="79"/>
  <c r="CR10" i="79" s="1"/>
  <c r="CG41" i="79"/>
  <c r="BU37" i="79"/>
  <c r="CE32" i="79"/>
  <c r="W28" i="79"/>
  <c r="CR27" i="79" s="1"/>
  <c r="CM24" i="79" s="1"/>
  <c r="BZ47" i="79"/>
  <c r="U30" i="79"/>
  <c r="W24" i="79"/>
  <c r="CR23" i="79" s="1"/>
  <c r="W56" i="79"/>
  <c r="CR55" i="79" s="1"/>
  <c r="BT38" i="79"/>
  <c r="E48" i="79" s="1"/>
  <c r="CF38" i="79"/>
  <c r="BU38" i="79"/>
  <c r="Q40" i="79" s="1"/>
  <c r="R39" i="79"/>
  <c r="W39" i="79" s="1"/>
  <c r="CR38" i="79" s="1"/>
  <c r="CO38" i="79" s="1"/>
  <c r="CH38" i="79"/>
  <c r="BT39" i="79"/>
  <c r="K50" i="79" s="1"/>
  <c r="U43" i="79"/>
  <c r="BU39" i="79"/>
  <c r="T44" i="79" s="1"/>
  <c r="CG43" i="79"/>
  <c r="CH41" i="79"/>
  <c r="CH43" i="79"/>
  <c r="R43" i="79"/>
  <c r="CA41" i="79"/>
  <c r="U45" i="79"/>
  <c r="BU41" i="79"/>
  <c r="H50" i="79" s="1"/>
  <c r="L47" i="79"/>
  <c r="W9" i="79"/>
  <c r="CR8" i="79" s="1"/>
  <c r="W7" i="79"/>
  <c r="CR6" i="79" s="1"/>
  <c r="CA47" i="79"/>
  <c r="BY47" i="79"/>
  <c r="CH30" i="79"/>
  <c r="CG30" i="79"/>
  <c r="CE41" i="79"/>
  <c r="CC45" i="79"/>
  <c r="I45" i="79"/>
  <c r="H46" i="79"/>
  <c r="CD45" i="79"/>
  <c r="CE45" i="79"/>
  <c r="W54" i="79"/>
  <c r="CR53" i="79" s="1"/>
  <c r="W45" i="79"/>
  <c r="CR44" i="79" s="1"/>
  <c r="CP41" i="79" s="1"/>
  <c r="W60" i="79"/>
  <c r="CR59" i="79" s="1"/>
  <c r="BU44" i="79"/>
  <c r="Q42" i="79" s="1"/>
  <c r="W26" i="79"/>
  <c r="CR25" i="79" s="1"/>
  <c r="BT45" i="79"/>
  <c r="I49" i="79"/>
  <c r="CE30" i="79"/>
  <c r="BU42" i="79"/>
  <c r="Q44" i="79" s="1"/>
  <c r="CC41" i="79"/>
  <c r="O41" i="79"/>
  <c r="W13" i="79"/>
  <c r="CR12" i="79" s="1"/>
  <c r="W22" i="79"/>
  <c r="CR21" i="79" s="1"/>
  <c r="O49" i="79"/>
  <c r="N50" i="79"/>
  <c r="CH49" i="79"/>
  <c r="U41" i="79"/>
  <c r="Q33" i="79"/>
  <c r="R32" i="79"/>
  <c r="CP10" i="79"/>
  <c r="CV14" i="79"/>
  <c r="CB45" i="79"/>
  <c r="W58" i="79"/>
  <c r="CR57" i="79" s="1"/>
  <c r="BT44" i="79"/>
  <c r="H48" i="79" s="1"/>
  <c r="CH32" i="79"/>
  <c r="T46" i="79"/>
  <c r="CG45" i="79"/>
  <c r="CD49" i="79"/>
  <c r="CC49" i="79"/>
  <c r="W32" i="79"/>
  <c r="CR31" i="79" s="1"/>
  <c r="CO26" i="79" s="1"/>
  <c r="BT42" i="79"/>
  <c r="K48" i="79" s="1"/>
  <c r="CF47" i="79"/>
  <c r="BT37" i="79"/>
  <c r="N42" i="79"/>
  <c r="CL10" i="79"/>
  <c r="F47" i="79"/>
  <c r="BT34" i="79"/>
  <c r="T31" i="79" s="1"/>
  <c r="CB30" i="79"/>
  <c r="W30" i="79"/>
  <c r="CR29" i="79" s="1"/>
  <c r="W47" i="79" l="1"/>
  <c r="CR46" i="79" s="1"/>
  <c r="CK42" i="79" s="1"/>
  <c r="CS14" i="79"/>
  <c r="CY14" i="79" s="1"/>
  <c r="V11" i="80"/>
  <c r="CQ10" i="80" s="1"/>
  <c r="CR14" i="80" s="1"/>
  <c r="CX14" i="80" s="1"/>
  <c r="CL124" i="80"/>
  <c r="CK124" i="80"/>
  <c r="W41" i="79"/>
  <c r="CR40" i="79" s="1"/>
  <c r="W49" i="79"/>
  <c r="CR48" i="79" s="1"/>
  <c r="W43" i="79"/>
  <c r="CR42" i="79" s="1"/>
  <c r="CS36" i="80"/>
  <c r="W37" i="80"/>
  <c r="CO10" i="80"/>
  <c r="CU14" i="80"/>
  <c r="CM10" i="80"/>
  <c r="CJ10" i="80"/>
  <c r="CK10" i="80"/>
  <c r="CL10" i="80"/>
  <c r="CU103" i="80"/>
  <c r="CR103" i="80"/>
  <c r="CX103" i="80" s="1"/>
  <c r="CJ98" i="80"/>
  <c r="CM98" i="80"/>
  <c r="CK98" i="80"/>
  <c r="CL98" i="80"/>
  <c r="CN98" i="80"/>
  <c r="CU78" i="80"/>
  <c r="CO78" i="80"/>
  <c r="CM78" i="80"/>
  <c r="CK78" i="80"/>
  <c r="CN78" i="80"/>
  <c r="CL78" i="80"/>
  <c r="CU97" i="80"/>
  <c r="CR97" i="80"/>
  <c r="CX97" i="80" s="1"/>
  <c r="CN95" i="80"/>
  <c r="CJ95" i="80"/>
  <c r="CO95" i="80"/>
  <c r="CK95" i="80"/>
  <c r="CM95" i="80"/>
  <c r="CR6" i="80"/>
  <c r="CX6" i="80" s="1"/>
  <c r="CR16" i="80"/>
  <c r="CX16" i="80" s="1"/>
  <c r="CU6" i="80"/>
  <c r="CK6" i="80"/>
  <c r="CN6" i="80"/>
  <c r="CO6" i="80"/>
  <c r="CM6" i="80"/>
  <c r="CL6" i="80"/>
  <c r="CR101" i="80"/>
  <c r="CX101" i="80" s="1"/>
  <c r="CU101" i="80"/>
  <c r="CK97" i="80"/>
  <c r="CJ97" i="80"/>
  <c r="CL97" i="80"/>
  <c r="CM97" i="80"/>
  <c r="CO97" i="80"/>
  <c r="CL96" i="80"/>
  <c r="CR99" i="80"/>
  <c r="CX99" i="80" s="1"/>
  <c r="CU99" i="80"/>
  <c r="CK96" i="80"/>
  <c r="CO96" i="80"/>
  <c r="CJ96" i="80"/>
  <c r="CN96" i="80"/>
  <c r="CU111" i="80"/>
  <c r="CN110" i="80"/>
  <c r="CJ110" i="80"/>
  <c r="CL110" i="80"/>
  <c r="CO110" i="80"/>
  <c r="CM110" i="80"/>
  <c r="CU53" i="80"/>
  <c r="CR53" i="80"/>
  <c r="CX53" i="80" s="1"/>
  <c r="CM52" i="80"/>
  <c r="CJ52" i="80"/>
  <c r="CL52" i="80"/>
  <c r="CO52" i="80"/>
  <c r="CN52" i="80"/>
  <c r="CU80" i="80"/>
  <c r="CM79" i="80"/>
  <c r="CO79" i="80"/>
  <c r="CJ79" i="80"/>
  <c r="CN79" i="80"/>
  <c r="CN111" i="80"/>
  <c r="CU113" i="80"/>
  <c r="CK111" i="80"/>
  <c r="CO111" i="80"/>
  <c r="CJ111" i="80"/>
  <c r="CM111" i="80"/>
  <c r="CZ134" i="80"/>
  <c r="DA134" i="80" s="1"/>
  <c r="CS134" i="80"/>
  <c r="CR27" i="80"/>
  <c r="CX27" i="80" s="1"/>
  <c r="CL24" i="80"/>
  <c r="CU27" i="80"/>
  <c r="CO24" i="80"/>
  <c r="CN24" i="80"/>
  <c r="CJ24" i="80"/>
  <c r="CK24" i="80"/>
  <c r="CU126" i="80"/>
  <c r="CL125" i="80"/>
  <c r="CR126" i="80"/>
  <c r="CX126" i="80" s="1"/>
  <c r="CN125" i="80"/>
  <c r="CR132" i="80"/>
  <c r="CX132" i="80" s="1"/>
  <c r="CM125" i="80"/>
  <c r="CO125" i="80"/>
  <c r="CR130" i="80"/>
  <c r="CX130" i="80" s="1"/>
  <c r="CJ125" i="80"/>
  <c r="CU23" i="80"/>
  <c r="CR23" i="80"/>
  <c r="CX23" i="80" s="1"/>
  <c r="CJ22" i="80"/>
  <c r="CN22" i="80"/>
  <c r="CM22" i="80"/>
  <c r="CL22" i="80"/>
  <c r="CO22" i="80"/>
  <c r="CU21" i="80"/>
  <c r="CO21" i="80"/>
  <c r="CR21" i="80"/>
  <c r="CX21" i="80" s="1"/>
  <c r="CK21" i="80"/>
  <c r="CN21" i="80"/>
  <c r="CL21" i="80"/>
  <c r="CM21" i="80"/>
  <c r="CR31" i="80"/>
  <c r="CX31" i="80" s="1"/>
  <c r="CU12" i="80"/>
  <c r="CR12" i="80"/>
  <c r="CX12" i="80" s="1"/>
  <c r="CN9" i="80"/>
  <c r="CL9" i="80"/>
  <c r="CK9" i="80"/>
  <c r="CO9" i="80"/>
  <c r="V83" i="80"/>
  <c r="CQ82" i="80" s="1"/>
  <c r="CR84" i="80" s="1"/>
  <c r="CX84" i="80" s="1"/>
  <c r="CR8" i="80"/>
  <c r="CX8" i="80" s="1"/>
  <c r="CO7" i="80"/>
  <c r="CU8" i="80"/>
  <c r="CL7" i="80"/>
  <c r="CJ7" i="80"/>
  <c r="CM7" i="80"/>
  <c r="CU40" i="80"/>
  <c r="CR40" i="80"/>
  <c r="CX40" i="80" s="1"/>
  <c r="CK38" i="80"/>
  <c r="CM38" i="80"/>
  <c r="CN38" i="80"/>
  <c r="CJ38" i="80"/>
  <c r="CO38" i="80"/>
  <c r="CR42" i="80"/>
  <c r="CX42" i="80" s="1"/>
  <c r="CN39" i="80"/>
  <c r="CU42" i="80"/>
  <c r="CJ39" i="80"/>
  <c r="CO39" i="80"/>
  <c r="CK39" i="80"/>
  <c r="CR44" i="80"/>
  <c r="CX44" i="80" s="1"/>
  <c r="V116" i="80"/>
  <c r="CQ115" i="80" s="1"/>
  <c r="CR113" i="80" s="1"/>
  <c r="CX113" i="80" s="1"/>
  <c r="CU93" i="80"/>
  <c r="CR93" i="80"/>
  <c r="CX93" i="80" s="1"/>
  <c r="CN93" i="80"/>
  <c r="CL93" i="80"/>
  <c r="CM93" i="80"/>
  <c r="CO93" i="80"/>
  <c r="CK93" i="80"/>
  <c r="CR128" i="80"/>
  <c r="CX128" i="80" s="1"/>
  <c r="CU128" i="80"/>
  <c r="CV128" i="80" s="1"/>
  <c r="CM126" i="80"/>
  <c r="CK126" i="80"/>
  <c r="CO126" i="80"/>
  <c r="CJ126" i="80"/>
  <c r="CN126" i="80"/>
  <c r="CL79" i="80"/>
  <c r="CV124" i="80"/>
  <c r="CV132" i="80"/>
  <c r="CV130" i="80"/>
  <c r="CV134" i="80"/>
  <c r="CU84" i="80"/>
  <c r="CO81" i="80"/>
  <c r="CJ81" i="80"/>
  <c r="CK81" i="80"/>
  <c r="CN81" i="80"/>
  <c r="CR29" i="80"/>
  <c r="CX29" i="80" s="1"/>
  <c r="CU109" i="80"/>
  <c r="CN109" i="80"/>
  <c r="CR119" i="80"/>
  <c r="CX119" i="80" s="1"/>
  <c r="CL109" i="80"/>
  <c r="CR117" i="80"/>
  <c r="CX117" i="80" s="1"/>
  <c r="CK109" i="80"/>
  <c r="CM109" i="80"/>
  <c r="CO109" i="80"/>
  <c r="CU86" i="80"/>
  <c r="CR86" i="80"/>
  <c r="CX86" i="80" s="1"/>
  <c r="CL82" i="80"/>
  <c r="CO82" i="80"/>
  <c r="CJ82" i="80"/>
  <c r="CZ124" i="80"/>
  <c r="DA124" i="80" s="1"/>
  <c r="CS124" i="80"/>
  <c r="W125" i="80"/>
  <c r="CU51" i="80"/>
  <c r="CO51" i="80"/>
  <c r="CR51" i="80"/>
  <c r="CX51" i="80" s="1"/>
  <c r="CR61" i="80"/>
  <c r="CX61" i="80" s="1"/>
  <c r="CN51" i="80"/>
  <c r="CK51" i="80"/>
  <c r="CL51" i="80"/>
  <c r="CM51" i="80"/>
  <c r="CU38" i="80"/>
  <c r="CV38" i="80" s="1"/>
  <c r="CR38" i="80"/>
  <c r="CX38" i="80" s="1"/>
  <c r="CO37" i="80"/>
  <c r="CJ37" i="80"/>
  <c r="CN37" i="80"/>
  <c r="CM37" i="80"/>
  <c r="CL37" i="80"/>
  <c r="CR46" i="80"/>
  <c r="CX46" i="80" s="1"/>
  <c r="CR25" i="80"/>
  <c r="CX25" i="80" s="1"/>
  <c r="CU25" i="80"/>
  <c r="CV25" i="80" s="1"/>
  <c r="CK23" i="80"/>
  <c r="CN23" i="80"/>
  <c r="CO23" i="80"/>
  <c r="CJ23" i="80"/>
  <c r="CM23" i="80"/>
  <c r="CU57" i="80"/>
  <c r="CR57" i="80"/>
  <c r="CX57" i="80" s="1"/>
  <c r="CO54" i="80"/>
  <c r="CJ54" i="80"/>
  <c r="CK54" i="80"/>
  <c r="CN54" i="80"/>
  <c r="CM82" i="80"/>
  <c r="CU10" i="80"/>
  <c r="CV10" i="80" s="1"/>
  <c r="CO8" i="80"/>
  <c r="CR10" i="80"/>
  <c r="CX10" i="80" s="1"/>
  <c r="CK8" i="80"/>
  <c r="CM8" i="80"/>
  <c r="CR55" i="80"/>
  <c r="CX55" i="80" s="1"/>
  <c r="CU55" i="80"/>
  <c r="CN53" i="80"/>
  <c r="CK53" i="80"/>
  <c r="CO53" i="80"/>
  <c r="CM53" i="80"/>
  <c r="CJ53" i="80"/>
  <c r="CR59" i="80"/>
  <c r="CX59" i="80" s="1"/>
  <c r="CR95" i="80"/>
  <c r="CX95" i="80" s="1"/>
  <c r="CU95" i="80"/>
  <c r="CV95" i="80" s="1"/>
  <c r="CN94" i="80"/>
  <c r="CL94" i="80"/>
  <c r="CM94" i="80"/>
  <c r="CO94" i="80"/>
  <c r="CV42" i="79"/>
  <c r="CS42" i="79"/>
  <c r="CY42" i="79" s="1"/>
  <c r="CL40" i="79"/>
  <c r="CK40" i="79"/>
  <c r="CN40" i="79"/>
  <c r="CP40" i="79"/>
  <c r="CO40" i="79"/>
  <c r="CS40" i="79"/>
  <c r="CY40" i="79" s="1"/>
  <c r="CV40" i="79"/>
  <c r="CM39" i="79"/>
  <c r="CK39" i="79"/>
  <c r="CP39" i="79"/>
  <c r="CN39" i="79"/>
  <c r="CO39" i="79"/>
  <c r="CS48" i="79"/>
  <c r="CY48" i="79" s="1"/>
  <c r="CV48" i="79"/>
  <c r="CK43" i="79"/>
  <c r="CO43" i="79"/>
  <c r="CN43" i="79"/>
  <c r="CL43" i="79"/>
  <c r="CM43" i="79"/>
  <c r="CS46" i="79"/>
  <c r="CY46" i="79" s="1"/>
  <c r="CV46" i="79"/>
  <c r="CN42" i="79"/>
  <c r="CP42" i="79"/>
  <c r="CV12" i="79"/>
  <c r="CS12" i="79"/>
  <c r="CY12" i="79" s="1"/>
  <c r="CP9" i="79"/>
  <c r="CL9" i="79"/>
  <c r="CK9" i="79"/>
  <c r="CO9" i="79"/>
  <c r="CM9" i="79"/>
  <c r="CS53" i="79"/>
  <c r="CY53" i="79" s="1"/>
  <c r="CV53" i="79"/>
  <c r="CP53" i="79"/>
  <c r="CO53" i="79"/>
  <c r="CS63" i="79"/>
  <c r="CY63" i="79" s="1"/>
  <c r="CM53" i="79"/>
  <c r="CL53" i="79"/>
  <c r="CN53" i="79"/>
  <c r="CL41" i="79"/>
  <c r="CV8" i="79"/>
  <c r="CP7" i="79"/>
  <c r="CS8" i="79"/>
  <c r="CY8" i="79" s="1"/>
  <c r="CO7" i="79"/>
  <c r="CM7" i="79"/>
  <c r="CK7" i="79"/>
  <c r="CN7" i="79"/>
  <c r="CS27" i="79"/>
  <c r="CY27" i="79" s="1"/>
  <c r="CV27" i="79"/>
  <c r="CO24" i="79"/>
  <c r="CP24" i="79"/>
  <c r="CL24" i="79"/>
  <c r="CK24" i="79"/>
  <c r="CM42" i="79"/>
  <c r="CS29" i="79"/>
  <c r="CY29" i="79" s="1"/>
  <c r="CV29" i="79"/>
  <c r="CN25" i="79"/>
  <c r="CK25" i="79"/>
  <c r="CL25" i="79"/>
  <c r="CM25" i="79"/>
  <c r="X15" i="79"/>
  <c r="CT14" i="79"/>
  <c r="CS21" i="79"/>
  <c r="CY21" i="79" s="1"/>
  <c r="CV21" i="79"/>
  <c r="CL21" i="79"/>
  <c r="CM21" i="79"/>
  <c r="CO21" i="79"/>
  <c r="CP21" i="79"/>
  <c r="CN21" i="79"/>
  <c r="CV23" i="79"/>
  <c r="CS23" i="79"/>
  <c r="CY23" i="79" s="1"/>
  <c r="CK22" i="79"/>
  <c r="CO22" i="79"/>
  <c r="CN22" i="79"/>
  <c r="CP22" i="79"/>
  <c r="CM22" i="79"/>
  <c r="CV10" i="79"/>
  <c r="CS10" i="79"/>
  <c r="CY10" i="79" s="1"/>
  <c r="CN8" i="79"/>
  <c r="CO8" i="79"/>
  <c r="CK8" i="79"/>
  <c r="CP8" i="79"/>
  <c r="CL8" i="79"/>
  <c r="CV61" i="79"/>
  <c r="CS61" i="79"/>
  <c r="CY61" i="79" s="1"/>
  <c r="CM57" i="79"/>
  <c r="CN57" i="79"/>
  <c r="CP57" i="79"/>
  <c r="CK57" i="79"/>
  <c r="CL57" i="79"/>
  <c r="CV38" i="79"/>
  <c r="CS38" i="79"/>
  <c r="CY38" i="79" s="1"/>
  <c r="CM38" i="79"/>
  <c r="CL38" i="79"/>
  <c r="CN38" i="79"/>
  <c r="CP38" i="79"/>
  <c r="CV57" i="79"/>
  <c r="CP55" i="79"/>
  <c r="CS57" i="79"/>
  <c r="CY57" i="79" s="1"/>
  <c r="CN55" i="79"/>
  <c r="CO55" i="79"/>
  <c r="CK55" i="79"/>
  <c r="CL55" i="79"/>
  <c r="CP25" i="79"/>
  <c r="CS59" i="79"/>
  <c r="CY59" i="79" s="1"/>
  <c r="CM56" i="79"/>
  <c r="CV59" i="79"/>
  <c r="CP56" i="79"/>
  <c r="CK56" i="79"/>
  <c r="CO56" i="79"/>
  <c r="CL56" i="79"/>
  <c r="CL42" i="79"/>
  <c r="CV31" i="79"/>
  <c r="CS31" i="79"/>
  <c r="CY31" i="79" s="1"/>
  <c r="CL26" i="79"/>
  <c r="CK26" i="79"/>
  <c r="CM26" i="79"/>
  <c r="CN26" i="79"/>
  <c r="CV25" i="79"/>
  <c r="CS25" i="79"/>
  <c r="CY25" i="79" s="1"/>
  <c r="CN23" i="79"/>
  <c r="CO23" i="79"/>
  <c r="CK23" i="79"/>
  <c r="CL23" i="79"/>
  <c r="CP23" i="79"/>
  <c r="CS44" i="79"/>
  <c r="CY44" i="79" s="1"/>
  <c r="CV44" i="79"/>
  <c r="CW44" i="79" s="1"/>
  <c r="CO41" i="79"/>
  <c r="CK41" i="79"/>
  <c r="CV6" i="79"/>
  <c r="CW14" i="79" s="1"/>
  <c r="DA14" i="79" s="1"/>
  <c r="DB14" i="79" s="1"/>
  <c r="CS16" i="79"/>
  <c r="CY16" i="79" s="1"/>
  <c r="CS6" i="79"/>
  <c r="CY6" i="79" s="1"/>
  <c r="CN6" i="79"/>
  <c r="CL6" i="79"/>
  <c r="CM6" i="79"/>
  <c r="CO6" i="79"/>
  <c r="CP6" i="79"/>
  <c r="CS55" i="79"/>
  <c r="CY55" i="79" s="1"/>
  <c r="CV55" i="79"/>
  <c r="CN54" i="79"/>
  <c r="CO54" i="79"/>
  <c r="CM54" i="79"/>
  <c r="CP54" i="79"/>
  <c r="CK54" i="79"/>
  <c r="CV57" i="80" l="1"/>
  <c r="CV29" i="80"/>
  <c r="CN8" i="80"/>
  <c r="CJ8" i="80"/>
  <c r="CW31" i="79"/>
  <c r="CS113" i="80"/>
  <c r="W114" i="80"/>
  <c r="CV55" i="80"/>
  <c r="CZ38" i="80"/>
  <c r="DA38" i="80" s="1"/>
  <c r="CS38" i="80"/>
  <c r="W39" i="80"/>
  <c r="W87" i="80"/>
  <c r="CS86" i="80"/>
  <c r="CS117" i="80"/>
  <c r="W85" i="80"/>
  <c r="CS84" i="80"/>
  <c r="CS44" i="80"/>
  <c r="CV42" i="80"/>
  <c r="CS40" i="80"/>
  <c r="W41" i="80"/>
  <c r="CU82" i="80"/>
  <c r="CV84" i="80" s="1"/>
  <c r="CZ84" i="80" s="1"/>
  <c r="DA84" i="80" s="1"/>
  <c r="CR82" i="80"/>
  <c r="CX82" i="80" s="1"/>
  <c r="CM80" i="80"/>
  <c r="CO80" i="80"/>
  <c r="CN80" i="80"/>
  <c r="CJ80" i="80"/>
  <c r="CK80" i="80"/>
  <c r="CS31" i="80"/>
  <c r="CV36" i="80"/>
  <c r="CZ36" i="80" s="1"/>
  <c r="DA36" i="80" s="1"/>
  <c r="CV23" i="80"/>
  <c r="W28" i="80"/>
  <c r="CS27" i="80"/>
  <c r="CR111" i="80"/>
  <c r="CX111" i="80" s="1"/>
  <c r="W102" i="80"/>
  <c r="CS101" i="80"/>
  <c r="W7" i="80"/>
  <c r="CS6" i="80"/>
  <c r="CR88" i="80"/>
  <c r="CX88" i="80" s="1"/>
  <c r="CV14" i="80"/>
  <c r="CZ95" i="80"/>
  <c r="DA95" i="80" s="1"/>
  <c r="CS95" i="80"/>
  <c r="W96" i="80"/>
  <c r="W56" i="80"/>
  <c r="CZ55" i="80"/>
  <c r="DA55" i="80" s="1"/>
  <c r="CS55" i="80"/>
  <c r="W11" i="80"/>
  <c r="CZ10" i="80"/>
  <c r="DA10" i="80" s="1"/>
  <c r="CS10" i="80"/>
  <c r="W58" i="80"/>
  <c r="CZ57" i="80"/>
  <c r="DA57" i="80" s="1"/>
  <c r="CS57" i="80"/>
  <c r="W26" i="80"/>
  <c r="CZ25" i="80"/>
  <c r="DA25" i="80" s="1"/>
  <c r="CS25" i="80"/>
  <c r="CV51" i="80"/>
  <c r="CV61" i="80"/>
  <c r="CV86" i="80"/>
  <c r="CZ86" i="80" s="1"/>
  <c r="DA86" i="80" s="1"/>
  <c r="CR109" i="80"/>
  <c r="CX109" i="80" s="1"/>
  <c r="W94" i="80"/>
  <c r="CS93" i="80"/>
  <c r="CV40" i="80"/>
  <c r="CZ40" i="80" s="1"/>
  <c r="DA40" i="80" s="1"/>
  <c r="CV8" i="80"/>
  <c r="CZ8" i="80" s="1"/>
  <c r="DA8" i="80" s="1"/>
  <c r="W22" i="80"/>
  <c r="CS21" i="80"/>
  <c r="CZ132" i="80"/>
  <c r="DA132" i="80" s="1"/>
  <c r="CS132" i="80"/>
  <c r="CV126" i="80"/>
  <c r="W54" i="80"/>
  <c r="CS53" i="80"/>
  <c r="W104" i="80"/>
  <c r="CS103" i="80"/>
  <c r="W60" i="80"/>
  <c r="CS59" i="80"/>
  <c r="CS46" i="80"/>
  <c r="CZ61" i="80"/>
  <c r="DA61" i="80" s="1"/>
  <c r="CS61" i="80"/>
  <c r="CS119" i="80"/>
  <c r="CV59" i="80"/>
  <c r="CZ59" i="80" s="1"/>
  <c r="DA59" i="80" s="1"/>
  <c r="CZ128" i="80"/>
  <c r="DA128" i="80" s="1"/>
  <c r="CS128" i="80"/>
  <c r="W129" i="80"/>
  <c r="CV93" i="80"/>
  <c r="CZ93" i="80" s="1"/>
  <c r="DA93" i="80" s="1"/>
  <c r="W43" i="80"/>
  <c r="CZ42" i="80"/>
  <c r="DA42" i="80" s="1"/>
  <c r="CS42" i="80"/>
  <c r="W13" i="80"/>
  <c r="CS12" i="80"/>
  <c r="CV44" i="80"/>
  <c r="CZ44" i="80" s="1"/>
  <c r="DA44" i="80" s="1"/>
  <c r="CZ130" i="80"/>
  <c r="DA130" i="80" s="1"/>
  <c r="CS130" i="80"/>
  <c r="CV27" i="80"/>
  <c r="CZ27" i="80" s="1"/>
  <c r="DA27" i="80" s="1"/>
  <c r="CR80" i="80"/>
  <c r="CX80" i="80" s="1"/>
  <c r="CV53" i="80"/>
  <c r="CZ53" i="80" s="1"/>
  <c r="DA53" i="80" s="1"/>
  <c r="CV99" i="80"/>
  <c r="CZ99" i="80" s="1"/>
  <c r="DA99" i="80" s="1"/>
  <c r="CV6" i="80"/>
  <c r="CZ6" i="80" s="1"/>
  <c r="DA6" i="80" s="1"/>
  <c r="CV16" i="80"/>
  <c r="CZ16" i="80" s="1"/>
  <c r="DA16" i="80" s="1"/>
  <c r="W98" i="80"/>
  <c r="CS97" i="80"/>
  <c r="CV78" i="80"/>
  <c r="CV103" i="80"/>
  <c r="CZ103" i="80" s="1"/>
  <c r="DA103" i="80" s="1"/>
  <c r="W52" i="80"/>
  <c r="CZ51" i="80"/>
  <c r="DA51" i="80" s="1"/>
  <c r="CS51" i="80"/>
  <c r="W30" i="80"/>
  <c r="CZ29" i="80"/>
  <c r="DA29" i="80" s="1"/>
  <c r="CS29" i="80"/>
  <c r="CU115" i="80"/>
  <c r="CV115" i="80" s="1"/>
  <c r="CR115" i="80"/>
  <c r="CX115" i="80" s="1"/>
  <c r="CL112" i="80"/>
  <c r="CO112" i="80"/>
  <c r="CN112" i="80"/>
  <c r="CJ112" i="80"/>
  <c r="CK112" i="80"/>
  <c r="W9" i="80"/>
  <c r="CS8" i="80"/>
  <c r="CV12" i="80"/>
  <c r="CZ12" i="80" s="1"/>
  <c r="DA12" i="80" s="1"/>
  <c r="X13" i="80" s="1"/>
  <c r="CV21" i="80"/>
  <c r="CZ21" i="80" s="1"/>
  <c r="DA21" i="80" s="1"/>
  <c r="CV31" i="80"/>
  <c r="CZ31" i="80" s="1"/>
  <c r="DA31" i="80" s="1"/>
  <c r="CV46" i="80"/>
  <c r="CZ46" i="80" s="1"/>
  <c r="DA46" i="80" s="1"/>
  <c r="W24" i="80"/>
  <c r="CZ23" i="80"/>
  <c r="DA23" i="80" s="1"/>
  <c r="CS23" i="80"/>
  <c r="CZ126" i="80"/>
  <c r="DA126" i="80" s="1"/>
  <c r="CS126" i="80"/>
  <c r="W127" i="80"/>
  <c r="CV80" i="80"/>
  <c r="CS99" i="80"/>
  <c r="W100" i="80"/>
  <c r="CV101" i="80"/>
  <c r="CZ101" i="80" s="1"/>
  <c r="DA101" i="80" s="1"/>
  <c r="CS16" i="80"/>
  <c r="CV97" i="80"/>
  <c r="CZ97" i="80" s="1"/>
  <c r="DA97" i="80" s="1"/>
  <c r="CR78" i="80"/>
  <c r="CX78" i="80" s="1"/>
  <c r="W15" i="80"/>
  <c r="CZ14" i="80"/>
  <c r="DA14" i="80" s="1"/>
  <c r="CS14" i="80"/>
  <c r="CW25" i="79"/>
  <c r="DA25" i="79" s="1"/>
  <c r="DB25" i="79" s="1"/>
  <c r="X32" i="79"/>
  <c r="DA31" i="79"/>
  <c r="DB31" i="79" s="1"/>
  <c r="CT31" i="79"/>
  <c r="CW57" i="79"/>
  <c r="DA57" i="79" s="1"/>
  <c r="DB57" i="79" s="1"/>
  <c r="CW38" i="79"/>
  <c r="DA38" i="79" s="1"/>
  <c r="DB38" i="79" s="1"/>
  <c r="X24" i="79"/>
  <c r="CT23" i="79"/>
  <c r="CW29" i="79"/>
  <c r="DA29" i="79" s="1"/>
  <c r="DB29" i="79" s="1"/>
  <c r="CW40" i="79"/>
  <c r="DA40" i="79" s="1"/>
  <c r="DB40" i="79" s="1"/>
  <c r="CT6" i="79"/>
  <c r="DA6" i="79" s="1"/>
  <c r="DB6" i="79" s="1"/>
  <c r="X7" i="79"/>
  <c r="DA44" i="79"/>
  <c r="DB44" i="79" s="1"/>
  <c r="CT44" i="79"/>
  <c r="X45" i="79"/>
  <c r="X60" i="79"/>
  <c r="CT59" i="79"/>
  <c r="DA59" i="79" s="1"/>
  <c r="DB59" i="79" s="1"/>
  <c r="X11" i="79"/>
  <c r="CT10" i="79"/>
  <c r="DA10" i="79" s="1"/>
  <c r="DB10" i="79" s="1"/>
  <c r="CW23" i="79"/>
  <c r="DA23" i="79" s="1"/>
  <c r="DB23" i="79" s="1"/>
  <c r="CW21" i="79"/>
  <c r="DA21" i="79" s="1"/>
  <c r="DB21" i="79" s="1"/>
  <c r="X30" i="79"/>
  <c r="CT29" i="79"/>
  <c r="CT8" i="79"/>
  <c r="DA8" i="79" s="1"/>
  <c r="DB8" i="79" s="1"/>
  <c r="X9" i="79"/>
  <c r="X13" i="79"/>
  <c r="CT12" i="79"/>
  <c r="CW46" i="79"/>
  <c r="DA46" i="79" s="1"/>
  <c r="DB46" i="79" s="1"/>
  <c r="CW48" i="79"/>
  <c r="X41" i="79"/>
  <c r="CT40" i="79"/>
  <c r="X43" i="79"/>
  <c r="CT42" i="79"/>
  <c r="CW55" i="79"/>
  <c r="CT16" i="79"/>
  <c r="X58" i="79"/>
  <c r="CT57" i="79"/>
  <c r="X62" i="79"/>
  <c r="CT61" i="79"/>
  <c r="DA61" i="79" s="1"/>
  <c r="DB61" i="79" s="1"/>
  <c r="CW10" i="79"/>
  <c r="CT21" i="79"/>
  <c r="X22" i="79"/>
  <c r="CW27" i="79"/>
  <c r="CW53" i="79"/>
  <c r="DA53" i="79" s="1"/>
  <c r="DB53" i="79" s="1"/>
  <c r="CW63" i="79"/>
  <c r="CW12" i="79"/>
  <c r="DA12" i="79" s="1"/>
  <c r="DB12" i="79" s="1"/>
  <c r="CT46" i="79"/>
  <c r="X47" i="79"/>
  <c r="X49" i="79"/>
  <c r="DA48" i="79"/>
  <c r="DB48" i="79" s="1"/>
  <c r="CT48" i="79"/>
  <c r="CW42" i="79"/>
  <c r="DA42" i="79" s="1"/>
  <c r="DB42" i="79" s="1"/>
  <c r="X56" i="79"/>
  <c r="CT55" i="79"/>
  <c r="DA55" i="79" s="1"/>
  <c r="DB55" i="79" s="1"/>
  <c r="CW6" i="79"/>
  <c r="CW16" i="79"/>
  <c r="DA16" i="79" s="1"/>
  <c r="DB16" i="79" s="1"/>
  <c r="X26" i="79"/>
  <c r="CT25" i="79"/>
  <c r="CW59" i="79"/>
  <c r="X39" i="79"/>
  <c r="CT38" i="79"/>
  <c r="CW61" i="79"/>
  <c r="DA27" i="79"/>
  <c r="DB27" i="79" s="1"/>
  <c r="CT27" i="79"/>
  <c r="X28" i="79"/>
  <c r="CW8" i="79"/>
  <c r="DA63" i="79"/>
  <c r="DB63" i="79" s="1"/>
  <c r="CT63" i="79"/>
  <c r="X54" i="79"/>
  <c r="CT53" i="79"/>
  <c r="Y24" i="79" l="1"/>
  <c r="X22" i="80"/>
  <c r="X7" i="80"/>
  <c r="X28" i="80"/>
  <c r="X41" i="80"/>
  <c r="CZ78" i="80"/>
  <c r="DA78" i="80" s="1"/>
  <c r="CS78" i="80"/>
  <c r="W79" i="80"/>
  <c r="CV113" i="80"/>
  <c r="CZ113" i="80" s="1"/>
  <c r="DA113" i="80" s="1"/>
  <c r="W116" i="80"/>
  <c r="CS115" i="80"/>
  <c r="CZ115" i="80"/>
  <c r="DA115" i="80" s="1"/>
  <c r="X43" i="80"/>
  <c r="X37" i="80"/>
  <c r="CV119" i="80"/>
  <c r="CZ119" i="80" s="1"/>
  <c r="DA119" i="80" s="1"/>
  <c r="X15" i="80"/>
  <c r="X9" i="80"/>
  <c r="X30" i="80"/>
  <c r="CZ80" i="80"/>
  <c r="DA80" i="80" s="1"/>
  <c r="CS80" i="80"/>
  <c r="W81" i="80"/>
  <c r="W110" i="80"/>
  <c r="CS109" i="80"/>
  <c r="X11" i="80"/>
  <c r="CS88" i="80"/>
  <c r="W89" i="80"/>
  <c r="CV109" i="80"/>
  <c r="CZ109" i="80" s="1"/>
  <c r="DA109" i="80" s="1"/>
  <c r="X24" i="80"/>
  <c r="W83" i="80"/>
  <c r="CS82" i="80"/>
  <c r="CV111" i="80"/>
  <c r="CZ111" i="80" s="1"/>
  <c r="DA111" i="80" s="1"/>
  <c r="X26" i="80"/>
  <c r="W112" i="80"/>
  <c r="CS111" i="80"/>
  <c r="CV82" i="80"/>
  <c r="CZ82" i="80" s="1"/>
  <c r="DA82" i="80" s="1"/>
  <c r="CV88" i="80"/>
  <c r="CZ88" i="80" s="1"/>
  <c r="DA88" i="80" s="1"/>
  <c r="CV117" i="80"/>
  <c r="CZ117" i="80" s="1"/>
  <c r="DA117" i="80" s="1"/>
  <c r="X39" i="80"/>
  <c r="Y26" i="79"/>
  <c r="Y32" i="79"/>
  <c r="Y22" i="79"/>
  <c r="Y30" i="79"/>
  <c r="Y28" i="79"/>
</calcChain>
</file>

<file path=xl/sharedStrings.xml><?xml version="1.0" encoding="utf-8"?>
<sst xmlns="http://schemas.openxmlformats.org/spreadsheetml/2006/main" count="1100" uniqueCount="89">
  <si>
    <t>№</t>
  </si>
  <si>
    <t>Фамилия, Имя</t>
  </si>
  <si>
    <t>1</t>
  </si>
  <si>
    <t>2</t>
  </si>
  <si>
    <t>3</t>
  </si>
  <si>
    <t>4</t>
  </si>
  <si>
    <t>5</t>
  </si>
  <si>
    <t>6</t>
  </si>
  <si>
    <t>О</t>
  </si>
  <si>
    <t>С</t>
  </si>
  <si>
    <t>М</t>
  </si>
  <si>
    <t>Группа № 2</t>
  </si>
  <si>
    <t>Группа № 1</t>
  </si>
  <si>
    <t>2-4</t>
  </si>
  <si>
    <t>1-5</t>
  </si>
  <si>
    <t>3-6</t>
  </si>
  <si>
    <t>1-3</t>
  </si>
  <si>
    <t>2-5</t>
  </si>
  <si>
    <t>4-6</t>
  </si>
  <si>
    <t>3-2</t>
  </si>
  <si>
    <t>1-2</t>
  </si>
  <si>
    <t>3-4</t>
  </si>
  <si>
    <t>5-6</t>
  </si>
  <si>
    <t>2-3</t>
  </si>
  <si>
    <t>2-6</t>
  </si>
  <si>
    <t>3-5</t>
  </si>
  <si>
    <t>4-5</t>
  </si>
  <si>
    <t>1-4</t>
  </si>
  <si>
    <t>1-6</t>
  </si>
  <si>
    <t>ОТКРЫТЫЙ КОМАНДНЫЙ ЧЕМПИОНАТ РК ПО НАСТОЛЬНОМУ ТЕННИСУ</t>
  </si>
  <si>
    <t>1 финал</t>
  </si>
  <si>
    <t>АРЫСТАН</t>
  </si>
  <si>
    <t>Уральск</t>
  </si>
  <si>
    <t>Нур-Султан</t>
  </si>
  <si>
    <t>KEZAR</t>
  </si>
  <si>
    <t>Андижан</t>
  </si>
  <si>
    <t>АК АЛТЫН</t>
  </si>
  <si>
    <t>Жетысай</t>
  </si>
  <si>
    <t>ТАРАЗ</t>
  </si>
  <si>
    <t>Тараз</t>
  </si>
  <si>
    <t>STANDART</t>
  </si>
  <si>
    <t>Шымкент</t>
  </si>
  <si>
    <t>ШВСМ по ЛВС</t>
  </si>
  <si>
    <t>Усть-Каменогорск</t>
  </si>
  <si>
    <t>CYHKAP-МАНГИСТАУ</t>
  </si>
  <si>
    <t>Мангистау</t>
  </si>
  <si>
    <t>АЛЬЯНС</t>
  </si>
  <si>
    <t>Алматы</t>
  </si>
  <si>
    <t>ЭКИБАСТУЗ</t>
  </si>
  <si>
    <t>Экибастуз</t>
  </si>
  <si>
    <t>TYPKICTAH</t>
  </si>
  <si>
    <t>Туркестан</t>
  </si>
  <si>
    <t>2 финал</t>
  </si>
  <si>
    <t>MUSTAFA-RIM</t>
  </si>
  <si>
    <t>Актау</t>
  </si>
  <si>
    <t>YASSY</t>
  </si>
  <si>
    <t>ТУЛПАР</t>
  </si>
  <si>
    <t>TURAN</t>
  </si>
  <si>
    <t>ДЮСШ-1 ЭКИБАСТУЗ</t>
  </si>
  <si>
    <t>ВКО-2</t>
  </si>
  <si>
    <t>САРЫАГАШ</t>
  </si>
  <si>
    <t>SHAH-SHAH</t>
  </si>
  <si>
    <t>ARSENAL</t>
  </si>
  <si>
    <t>Предварительные игры</t>
  </si>
  <si>
    <t>DEAF</t>
  </si>
  <si>
    <t>Костанай</t>
  </si>
  <si>
    <t>TTPRIME</t>
  </si>
  <si>
    <t>Караганда</t>
  </si>
  <si>
    <t>СУНКАР</t>
  </si>
  <si>
    <t>DREAM TEAM</t>
  </si>
  <si>
    <t>AURORA</t>
  </si>
  <si>
    <t>КОСТАНАЙ</t>
  </si>
  <si>
    <t>МАРТОБЕ ДЮСШ-12</t>
  </si>
  <si>
    <t>ASM</t>
  </si>
  <si>
    <t>Бишкек</t>
  </si>
  <si>
    <t>ТОПЖАРГАН</t>
  </si>
  <si>
    <t>ОСДЮСШОР-2</t>
  </si>
  <si>
    <t>ОСДЮСШОР-3</t>
  </si>
  <si>
    <t>Финальные игры</t>
  </si>
  <si>
    <t>За 1-6 места</t>
  </si>
  <si>
    <t>За 7-11места</t>
  </si>
  <si>
    <t>Главный судья. Судья МК                                                        Перевалов А.Л.</t>
  </si>
  <si>
    <t>Главный секретарь. Судья МК                                                        Мирасланов М.К.</t>
  </si>
  <si>
    <t>г.Алматы                                                                                        6-9октября  2022г.</t>
  </si>
  <si>
    <t>2-ЛИГА.      3-ТУР</t>
  </si>
  <si>
    <t>Астана</t>
  </si>
  <si>
    <t>Группа № 3</t>
  </si>
  <si>
    <t>3-ЛИГА.      3-ТУР</t>
  </si>
  <si>
    <t>Группа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</si>
</sst>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12"/>
      <name val="Franklin Gothic Medium Cond"/>
      <family val="2"/>
      <charset val="204"/>
    </font>
    <font>
      <sz val="12"/>
      <name val="Franklin Gothic Medium Cond"/>
      <family val="2"/>
      <charset val="204"/>
    </font>
    <font>
      <i/>
      <sz val="10"/>
      <name val="Franklin Gothic Medium Cond"/>
      <family val="2"/>
      <charset val="204"/>
    </font>
    <font>
      <sz val="10"/>
      <name val="Franklin Gothic Medium Cond"/>
      <family val="2"/>
      <charset val="204"/>
    </font>
    <font>
      <i/>
      <sz val="12"/>
      <name val="Franklin Gothic Medium Cond"/>
      <family val="2"/>
      <charset val="204"/>
    </font>
    <font>
      <b/>
      <sz val="10"/>
      <name val="Franklin Gothic Medium Cond"/>
      <family val="2"/>
      <charset val="204"/>
    </font>
    <font>
      <sz val="8"/>
      <name val="Franklin Gothic Medium Cond"/>
      <family val="2"/>
      <charset val="204"/>
    </font>
    <font>
      <sz val="11"/>
      <name val="Franklin Gothic Medium Cond"/>
      <family val="2"/>
      <charset val="204"/>
    </font>
    <font>
      <b/>
      <i/>
      <sz val="11"/>
      <name val="Franklin Gothic Medium Cond"/>
      <family val="2"/>
      <charset val="204"/>
    </font>
    <font>
      <b/>
      <i/>
      <sz val="10"/>
      <name val="Franklin Gothic Medium Cond"/>
      <family val="2"/>
      <charset val="204"/>
    </font>
    <font>
      <b/>
      <sz val="11"/>
      <name val="Franklin Gothic Medium Cond"/>
      <family val="2"/>
      <charset val="204"/>
    </font>
    <font>
      <sz val="12"/>
      <color indexed="12"/>
      <name val="Franklin Gothic Medium Cond"/>
      <family val="2"/>
      <charset val="204"/>
    </font>
    <font>
      <i/>
      <sz val="9"/>
      <name val="Franklin Gothic Medium Cond"/>
      <family val="2"/>
      <charset val="204"/>
    </font>
    <font>
      <sz val="10"/>
      <color theme="0"/>
      <name val="Franklin Gothic Medium Cond"/>
      <family val="2"/>
      <charset val="204"/>
    </font>
    <font>
      <sz val="14"/>
      <name val="Franklin Gothic Medium Cond"/>
      <family val="2"/>
      <charset val="204"/>
    </font>
    <font>
      <b/>
      <sz val="10"/>
      <color theme="0"/>
      <name val="Franklin Gothic Medium Cond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i/>
      <sz val="8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6" fillId="0" borderId="0" xfId="0" applyFont="1"/>
    <xf numFmtId="0" fontId="6" fillId="0" borderId="0" xfId="0" applyNumberFormat="1" applyFont="1"/>
    <xf numFmtId="0" fontId="6" fillId="0" borderId="0" xfId="0" applyFont="1" applyBorder="1"/>
    <xf numFmtId="49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/>
    <xf numFmtId="0" fontId="6" fillId="0" borderId="2" xfId="0" applyFont="1" applyBorder="1"/>
    <xf numFmtId="0" fontId="9" fillId="4" borderId="2" xfId="0" applyFont="1" applyFill="1" applyBorder="1" applyAlignment="1">
      <alignment horizontal="center" vertical="center"/>
    </xf>
    <xf numFmtId="0" fontId="6" fillId="10" borderId="2" xfId="0" applyFont="1" applyFill="1" applyBorder="1"/>
    <xf numFmtId="0" fontId="8" fillId="0" borderId="2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/>
      <protection hidden="1"/>
    </xf>
    <xf numFmtId="0" fontId="1" fillId="2" borderId="20" xfId="0" applyNumberFormat="1" applyFont="1" applyFill="1" applyBorder="1" applyAlignment="1" applyProtection="1">
      <alignment horizontal="center"/>
      <protection hidden="1"/>
    </xf>
    <xf numFmtId="0" fontId="1" fillId="2" borderId="21" xfId="0" applyNumberFormat="1" applyFont="1" applyFill="1" applyBorder="1" applyAlignment="1" applyProtection="1">
      <alignment horizontal="center"/>
      <protection hidden="1"/>
    </xf>
    <xf numFmtId="0" fontId="6" fillId="0" borderId="19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22" xfId="0" applyFont="1" applyBorder="1" applyAlignment="1">
      <alignment shrinkToFit="1"/>
    </xf>
    <xf numFmtId="0" fontId="9" fillId="7" borderId="24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6" fillId="5" borderId="8" xfId="0" applyFont="1" applyFill="1" applyBorder="1"/>
    <xf numFmtId="0" fontId="6" fillId="6" borderId="8" xfId="0" applyFont="1" applyFill="1" applyBorder="1"/>
    <xf numFmtId="0" fontId="9" fillId="8" borderId="28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49" fontId="6" fillId="9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11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11" borderId="2" xfId="0" applyNumberFormat="1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vertical="center"/>
    </xf>
    <xf numFmtId="49" fontId="6" fillId="12" borderId="0" xfId="0" applyNumberFormat="1" applyFont="1" applyFill="1"/>
    <xf numFmtId="0" fontId="15" fillId="12" borderId="0" xfId="0" applyFont="1" applyFill="1" applyBorder="1" applyAlignment="1">
      <alignment horizontal="left" vertical="center"/>
    </xf>
    <xf numFmtId="0" fontId="15" fillId="12" borderId="0" xfId="0" applyNumberFormat="1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right" vertical="center"/>
    </xf>
    <xf numFmtId="0" fontId="5" fillId="12" borderId="0" xfId="0" applyNumberFormat="1" applyFont="1" applyFill="1"/>
    <xf numFmtId="0" fontId="12" fillId="12" borderId="0" xfId="0" applyNumberFormat="1" applyFont="1" applyFill="1"/>
    <xf numFmtId="49" fontId="12" fillId="12" borderId="0" xfId="0" applyNumberFormat="1" applyFont="1" applyFill="1"/>
    <xf numFmtId="0" fontId="8" fillId="12" borderId="10" xfId="0" applyNumberFormat="1" applyFont="1" applyFill="1" applyBorder="1" applyAlignment="1">
      <alignment horizontal="center"/>
    </xf>
    <xf numFmtId="0" fontId="10" fillId="12" borderId="9" xfId="0" applyNumberFormat="1" applyFont="1" applyFill="1" applyBorder="1" applyAlignment="1">
      <alignment horizontal="center" vertical="center"/>
    </xf>
    <xf numFmtId="0" fontId="8" fillId="12" borderId="12" xfId="0" applyNumberFormat="1" applyFont="1" applyFill="1" applyBorder="1" applyAlignment="1">
      <alignment horizontal="center"/>
    </xf>
    <xf numFmtId="0" fontId="6" fillId="12" borderId="0" xfId="0" applyFont="1" applyFill="1"/>
    <xf numFmtId="0" fontId="6" fillId="12" borderId="0" xfId="0" applyNumberFormat="1" applyFont="1" applyFill="1"/>
    <xf numFmtId="0" fontId="3" fillId="12" borderId="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right"/>
    </xf>
    <xf numFmtId="49" fontId="6" fillId="12" borderId="0" xfId="0" applyNumberFormat="1" applyFont="1" applyFill="1" applyBorder="1"/>
    <xf numFmtId="0" fontId="6" fillId="12" borderId="0" xfId="0" applyFont="1" applyFill="1" applyBorder="1"/>
    <xf numFmtId="49" fontId="8" fillId="12" borderId="0" xfId="0" applyNumberFormat="1" applyFont="1" applyFill="1" applyBorder="1" applyAlignment="1">
      <alignment horizontal="center"/>
    </xf>
    <xf numFmtId="0" fontId="8" fillId="12" borderId="11" xfId="0" applyNumberFormat="1" applyFont="1" applyFill="1" applyBorder="1" applyAlignment="1">
      <alignment horizontal="center"/>
    </xf>
    <xf numFmtId="0" fontId="8" fillId="12" borderId="15" xfId="0" applyNumberFormat="1" applyFont="1" applyFill="1" applyBorder="1" applyAlignment="1">
      <alignment horizontal="center"/>
    </xf>
    <xf numFmtId="0" fontId="10" fillId="12" borderId="6" xfId="0" applyNumberFormat="1" applyFont="1" applyFill="1" applyBorder="1" applyAlignment="1">
      <alignment horizontal="center" vertical="center"/>
    </xf>
    <xf numFmtId="0" fontId="8" fillId="12" borderId="14" xfId="0" applyNumberFormat="1" applyFont="1" applyFill="1" applyBorder="1" applyAlignment="1">
      <alignment horizontal="center"/>
    </xf>
    <xf numFmtId="0" fontId="8" fillId="12" borderId="0" xfId="0" applyNumberFormat="1" applyFont="1" applyFill="1" applyBorder="1" applyAlignment="1">
      <alignment horizontal="center"/>
    </xf>
    <xf numFmtId="49" fontId="18" fillId="11" borderId="31" xfId="0" applyNumberFormat="1" applyFont="1" applyFill="1" applyBorder="1" applyAlignment="1">
      <alignment horizontal="center"/>
    </xf>
    <xf numFmtId="49" fontId="8" fillId="12" borderId="0" xfId="0" applyNumberFormat="1" applyFont="1" applyFill="1" applyBorder="1" applyAlignment="1">
      <alignment horizontal="center" vertical="center"/>
    </xf>
    <xf numFmtId="0" fontId="18" fillId="11" borderId="3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49" fontId="18" fillId="11" borderId="31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textRotation="180"/>
    </xf>
    <xf numFmtId="0" fontId="19" fillId="0" borderId="0" xfId="0" applyFont="1" applyAlignment="1"/>
    <xf numFmtId="0" fontId="6" fillId="0" borderId="19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7" fillId="12" borderId="38" xfId="0" applyNumberFormat="1" applyFont="1" applyFill="1" applyBorder="1" applyAlignment="1">
      <alignment horizontal="center" vertical="center" shrinkToFit="1"/>
    </xf>
    <xf numFmtId="0" fontId="4" fillId="12" borderId="32" xfId="0" applyNumberFormat="1" applyFont="1" applyFill="1" applyBorder="1" applyAlignment="1">
      <alignment horizontal="center" vertical="center" shrinkToFit="1"/>
    </xf>
    <xf numFmtId="0" fontId="7" fillId="12" borderId="34" xfId="0" applyNumberFormat="1" applyFont="1" applyFill="1" applyBorder="1" applyAlignment="1">
      <alignment horizontal="center" vertical="center" shrinkToFit="1"/>
    </xf>
    <xf numFmtId="0" fontId="4" fillId="12" borderId="38" xfId="0" applyNumberFormat="1" applyFont="1" applyFill="1" applyBorder="1" applyAlignment="1">
      <alignment horizontal="center" vertical="center" shrinkToFit="1"/>
    </xf>
    <xf numFmtId="0" fontId="7" fillId="12" borderId="1" xfId="0" applyNumberFormat="1" applyFont="1" applyFill="1" applyBorder="1" applyAlignment="1">
      <alignment horizontal="center" vertical="center" shrinkToFit="1"/>
    </xf>
    <xf numFmtId="0" fontId="4" fillId="12" borderId="4" xfId="0" applyNumberFormat="1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4" fillId="12" borderId="33" xfId="0" applyNumberFormat="1" applyFont="1" applyFill="1" applyBorder="1" applyAlignment="1">
      <alignment horizontal="center" vertical="center" shrinkToFit="1"/>
    </xf>
    <xf numFmtId="0" fontId="1" fillId="2" borderId="47" xfId="0" applyNumberFormat="1" applyFont="1" applyFill="1" applyBorder="1" applyAlignment="1" applyProtection="1">
      <alignment horizontal="center"/>
      <protection hidden="1"/>
    </xf>
    <xf numFmtId="0" fontId="6" fillId="0" borderId="39" xfId="0" applyFont="1" applyBorder="1" applyAlignment="1">
      <alignment vertical="center" shrinkToFit="1"/>
    </xf>
    <xf numFmtId="0" fontId="9" fillId="8" borderId="1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6" fillId="0" borderId="39" xfId="0" applyFont="1" applyBorder="1" applyAlignment="1">
      <alignment shrinkToFit="1"/>
    </xf>
    <xf numFmtId="0" fontId="14" fillId="1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/>
    <xf numFmtId="0" fontId="15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/>
    <xf numFmtId="0" fontId="11" fillId="0" borderId="0" xfId="0" applyFont="1" applyFill="1" applyBorder="1"/>
    <xf numFmtId="0" fontId="1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16" fillId="0" borderId="0" xfId="0" applyFont="1" applyFill="1" applyBorder="1"/>
    <xf numFmtId="0" fontId="9" fillId="7" borderId="13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4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10" borderId="4" xfId="0" applyFont="1" applyFill="1" applyBorder="1"/>
    <xf numFmtId="0" fontId="6" fillId="9" borderId="4" xfId="0" applyFont="1" applyFill="1" applyBorder="1" applyAlignment="1">
      <alignment horizontal="center" vertical="center"/>
    </xf>
    <xf numFmtId="49" fontId="6" fillId="9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/>
    </xf>
    <xf numFmtId="49" fontId="8" fillId="11" borderId="4" xfId="0" applyNumberFormat="1" applyFont="1" applyFill="1" applyBorder="1" applyAlignment="1">
      <alignment horizontal="center"/>
    </xf>
    <xf numFmtId="0" fontId="14" fillId="12" borderId="0" xfId="0" applyFont="1" applyFill="1" applyAlignment="1">
      <alignment horizontal="left" vertical="center"/>
    </xf>
    <xf numFmtId="0" fontId="4" fillId="12" borderId="0" xfId="0" applyFont="1" applyFill="1" applyAlignment="1">
      <alignment vertical="center"/>
    </xf>
    <xf numFmtId="49" fontId="12" fillId="12" borderId="0" xfId="0" applyNumberFormat="1" applyFont="1" applyFill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1" fillId="12" borderId="34" xfId="0" applyNumberFormat="1" applyFont="1" applyFill="1" applyBorder="1" applyAlignment="1">
      <alignment horizontal="center" vertical="center" shrinkToFit="1"/>
    </xf>
    <xf numFmtId="0" fontId="22" fillId="12" borderId="33" xfId="0" applyNumberFormat="1" applyFont="1" applyFill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2" fillId="12" borderId="32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6" fillId="0" borderId="6" xfId="0" applyFont="1" applyFill="1" applyBorder="1"/>
    <xf numFmtId="0" fontId="8" fillId="0" borderId="6" xfId="0" applyFont="1" applyFill="1" applyBorder="1" applyAlignment="1">
      <alignment horizontal="center"/>
    </xf>
    <xf numFmtId="0" fontId="23" fillId="2" borderId="41" xfId="0" applyNumberFormat="1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vertical="center" shrinkToFit="1"/>
    </xf>
    <xf numFmtId="0" fontId="23" fillId="2" borderId="20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>
      <alignment vertical="center" shrinkToFit="1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3" fillId="2" borderId="21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Font="1" applyBorder="1" applyAlignment="1">
      <alignment vertical="center" shrinkToFit="1"/>
    </xf>
    <xf numFmtId="0" fontId="23" fillId="2" borderId="47" xfId="0" applyNumberFormat="1" applyFont="1" applyFill="1" applyBorder="1" applyAlignment="1" applyProtection="1">
      <alignment horizontal="center" vertical="center"/>
      <protection hidden="1"/>
    </xf>
    <xf numFmtId="0" fontId="9" fillId="0" borderId="39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4" fillId="12" borderId="0" xfId="0" applyFont="1" applyFill="1" applyAlignment="1">
      <alignment horizontal="center" vertical="center"/>
    </xf>
    <xf numFmtId="0" fontId="9" fillId="12" borderId="36" xfId="0" applyNumberFormat="1" applyFont="1" applyFill="1" applyBorder="1" applyAlignment="1">
      <alignment horizontal="center" vertical="center" shrinkToFit="1"/>
    </xf>
    <xf numFmtId="0" fontId="6" fillId="12" borderId="36" xfId="0" applyNumberFormat="1" applyFont="1" applyFill="1" applyBorder="1" applyAlignment="1">
      <alignment horizontal="center" shrinkToFit="1"/>
    </xf>
    <xf numFmtId="0" fontId="6" fillId="12" borderId="37" xfId="0" applyNumberFormat="1" applyFont="1" applyFill="1" applyBorder="1" applyAlignment="1">
      <alignment horizontal="center" shrinkToFit="1"/>
    </xf>
    <xf numFmtId="0" fontId="9" fillId="12" borderId="35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49" fontId="8" fillId="12" borderId="34" xfId="0" applyNumberFormat="1" applyFont="1" applyFill="1" applyBorder="1" applyAlignment="1">
      <alignment horizontal="center" vertical="center"/>
    </xf>
    <xf numFmtId="49" fontId="8" fillId="12" borderId="33" xfId="0" applyNumberFormat="1" applyFont="1" applyFill="1" applyBorder="1" applyAlignment="1">
      <alignment horizontal="center" vertical="center"/>
    </xf>
    <xf numFmtId="0" fontId="8" fillId="14" borderId="34" xfId="0" applyNumberFormat="1" applyFont="1" applyFill="1" applyBorder="1" applyAlignment="1">
      <alignment horizontal="center" vertical="center"/>
    </xf>
    <xf numFmtId="0" fontId="6" fillId="14" borderId="33" xfId="0" applyNumberFormat="1" applyFont="1" applyFill="1" applyBorder="1" applyAlignment="1">
      <alignment horizontal="center" vertical="center"/>
    </xf>
    <xf numFmtId="0" fontId="7" fillId="12" borderId="34" xfId="0" applyNumberFormat="1" applyFont="1" applyFill="1" applyBorder="1" applyAlignment="1">
      <alignment horizontal="left" vertical="center" shrinkToFit="1"/>
    </xf>
    <xf numFmtId="0" fontId="4" fillId="12" borderId="33" xfId="0" applyNumberFormat="1" applyFont="1" applyFill="1" applyBorder="1" applyAlignment="1">
      <alignment vertical="center" shrinkToFit="1"/>
    </xf>
    <xf numFmtId="0" fontId="6" fillId="13" borderId="10" xfId="0" applyNumberFormat="1" applyFont="1" applyFill="1" applyBorder="1" applyAlignment="1">
      <alignment horizontal="center"/>
    </xf>
    <xf numFmtId="0" fontId="6" fillId="13" borderId="11" xfId="0" applyNumberFormat="1" applyFont="1" applyFill="1" applyBorder="1" applyAlignment="1">
      <alignment horizontal="center"/>
    </xf>
    <xf numFmtId="0" fontId="6" fillId="13" borderId="35" xfId="0" applyNumberFormat="1" applyFont="1" applyFill="1" applyBorder="1" applyAlignment="1">
      <alignment horizontal="center"/>
    </xf>
    <xf numFmtId="0" fontId="6" fillId="13" borderId="36" xfId="0" applyNumberFormat="1" applyFont="1" applyFill="1" applyBorder="1" applyAlignment="1">
      <alignment horizontal="center"/>
    </xf>
    <xf numFmtId="0" fontId="8" fillId="12" borderId="34" xfId="0" applyNumberFormat="1" applyFont="1" applyFill="1" applyBorder="1" applyAlignment="1">
      <alignment horizontal="center" vertical="center"/>
    </xf>
    <xf numFmtId="0" fontId="8" fillId="12" borderId="33" xfId="0" applyNumberFormat="1" applyFont="1" applyFill="1" applyBorder="1" applyAlignment="1">
      <alignment horizontal="center" vertical="center"/>
    </xf>
    <xf numFmtId="0" fontId="5" fillId="12" borderId="34" xfId="0" applyNumberFormat="1" applyFont="1" applyFill="1" applyBorder="1" applyAlignment="1">
      <alignment horizontal="center" vertical="center"/>
    </xf>
    <xf numFmtId="0" fontId="5" fillId="12" borderId="33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49" fontId="8" fillId="12" borderId="32" xfId="0" applyNumberFormat="1" applyFont="1" applyFill="1" applyBorder="1" applyAlignment="1">
      <alignment horizontal="center" vertical="center"/>
    </xf>
    <xf numFmtId="0" fontId="6" fillId="14" borderId="32" xfId="0" applyNumberFormat="1" applyFont="1" applyFill="1" applyBorder="1" applyAlignment="1">
      <alignment horizontal="center" vertical="center"/>
    </xf>
    <xf numFmtId="0" fontId="6" fillId="13" borderId="12" xfId="0" applyNumberFormat="1" applyFont="1" applyFill="1" applyBorder="1" applyAlignment="1">
      <alignment horizontal="center"/>
    </xf>
    <xf numFmtId="0" fontId="6" fillId="13" borderId="13" xfId="0" applyNumberFormat="1" applyFont="1" applyFill="1" applyBorder="1" applyAlignment="1">
      <alignment horizontal="center"/>
    </xf>
    <xf numFmtId="0" fontId="6" fillId="13" borderId="6" xfId="0" applyNumberFormat="1" applyFont="1" applyFill="1" applyBorder="1" applyAlignment="1">
      <alignment horizontal="center"/>
    </xf>
    <xf numFmtId="0" fontId="6" fillId="13" borderId="7" xfId="0" applyNumberFormat="1" applyFont="1" applyFill="1" applyBorder="1" applyAlignment="1">
      <alignment horizontal="center"/>
    </xf>
    <xf numFmtId="0" fontId="8" fillId="12" borderId="32" xfId="0" applyNumberFormat="1" applyFont="1" applyFill="1" applyBorder="1" applyAlignment="1">
      <alignment horizontal="center" vertical="center"/>
    </xf>
    <xf numFmtId="0" fontId="5" fillId="12" borderId="32" xfId="0" applyNumberFormat="1" applyFont="1" applyFill="1" applyBorder="1" applyAlignment="1">
      <alignment horizontal="center" vertical="center"/>
    </xf>
    <xf numFmtId="0" fontId="9" fillId="12" borderId="6" xfId="0" applyNumberFormat="1" applyFont="1" applyFill="1" applyBorder="1" applyAlignment="1">
      <alignment horizontal="center" vertical="center" shrinkToFit="1"/>
    </xf>
    <xf numFmtId="0" fontId="6" fillId="12" borderId="6" xfId="0" applyNumberFormat="1" applyFont="1" applyFill="1" applyBorder="1" applyAlignment="1">
      <alignment horizontal="center" shrinkToFit="1"/>
    </xf>
    <xf numFmtId="0" fontId="6" fillId="12" borderId="7" xfId="0" applyNumberFormat="1" applyFont="1" applyFill="1" applyBorder="1" applyAlignment="1">
      <alignment horizontal="center" shrinkToFit="1"/>
    </xf>
    <xf numFmtId="0" fontId="9" fillId="12" borderId="13" xfId="0" applyNumberFormat="1" applyFont="1" applyFill="1" applyBorder="1" applyAlignment="1">
      <alignment horizontal="center" vertical="center" shrinkToFit="1"/>
    </xf>
    <xf numFmtId="49" fontId="8" fillId="12" borderId="38" xfId="0" applyNumberFormat="1" applyFont="1" applyFill="1" applyBorder="1" applyAlignment="1">
      <alignment horizontal="center" vertical="center"/>
    </xf>
    <xf numFmtId="0" fontId="8" fillId="14" borderId="38" xfId="0" applyNumberFormat="1" applyFont="1" applyFill="1" applyBorder="1" applyAlignment="1">
      <alignment horizontal="center" vertical="center"/>
    </xf>
    <xf numFmtId="0" fontId="6" fillId="13" borderId="0" xfId="0" applyNumberFormat="1" applyFont="1" applyFill="1" applyBorder="1" applyAlignment="1">
      <alignment horizontal="center"/>
    </xf>
    <xf numFmtId="0" fontId="6" fillId="13" borderId="14" xfId="0" applyNumberFormat="1" applyFont="1" applyFill="1" applyBorder="1" applyAlignment="1">
      <alignment horizontal="center"/>
    </xf>
    <xf numFmtId="0" fontId="8" fillId="12" borderId="38" xfId="0" applyNumberFormat="1" applyFont="1" applyFill="1" applyBorder="1" applyAlignment="1">
      <alignment horizontal="center" vertical="center"/>
    </xf>
    <xf numFmtId="0" fontId="5" fillId="12" borderId="38" xfId="0" applyNumberFormat="1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 textRotation="180"/>
    </xf>
    <xf numFmtId="0" fontId="17" fillId="0" borderId="23" xfId="0" applyFont="1" applyBorder="1" applyAlignment="1">
      <alignment horizontal="center" vertical="center" textRotation="180"/>
    </xf>
    <xf numFmtId="0" fontId="17" fillId="0" borderId="17" xfId="0" applyFont="1" applyBorder="1" applyAlignment="1">
      <alignment horizontal="center" vertical="center" textRotation="180"/>
    </xf>
    <xf numFmtId="49" fontId="18" fillId="11" borderId="31" xfId="0" applyNumberFormat="1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 shrinkToFit="1"/>
    </xf>
    <xf numFmtId="0" fontId="21" fillId="12" borderId="34" xfId="0" applyNumberFormat="1" applyFont="1" applyFill="1" applyBorder="1" applyAlignment="1">
      <alignment horizontal="left" vertical="center" shrinkToFit="1"/>
    </xf>
    <xf numFmtId="0" fontId="22" fillId="12" borderId="32" xfId="0" applyNumberFormat="1" applyFont="1" applyFill="1" applyBorder="1" applyAlignment="1">
      <alignment shrinkToFit="1"/>
    </xf>
    <xf numFmtId="0" fontId="21" fillId="12" borderId="38" xfId="0" applyNumberFormat="1" applyFont="1" applyFill="1" applyBorder="1" applyAlignment="1">
      <alignment horizontal="left" vertical="center" shrinkToFit="1"/>
    </xf>
    <xf numFmtId="0" fontId="21" fillId="12" borderId="32" xfId="0" applyNumberFormat="1" applyFont="1" applyFill="1" applyBorder="1" applyAlignment="1">
      <alignment horizontal="left" vertical="center" shrinkToFit="1"/>
    </xf>
    <xf numFmtId="49" fontId="17" fillId="0" borderId="23" xfId="0" applyNumberFormat="1" applyFont="1" applyBorder="1" applyAlignment="1">
      <alignment horizontal="center" vertical="center" textRotation="180"/>
    </xf>
    <xf numFmtId="0" fontId="7" fillId="12" borderId="0" xfId="0" applyNumberFormat="1" applyFont="1" applyFill="1" applyBorder="1" applyAlignment="1">
      <alignment horizontal="left" vertical="center" shrinkToFit="1"/>
    </xf>
    <xf numFmtId="0" fontId="4" fillId="12" borderId="0" xfId="0" applyNumberFormat="1" applyFont="1" applyFill="1" applyBorder="1" applyAlignment="1">
      <alignment vertical="center" shrinkToFit="1"/>
    </xf>
    <xf numFmtId="0" fontId="22" fillId="12" borderId="33" xfId="0" applyNumberFormat="1" applyFont="1" applyFill="1" applyBorder="1" applyAlignment="1">
      <alignment vertical="center" shrinkToFit="1"/>
    </xf>
    <xf numFmtId="0" fontId="8" fillId="14" borderId="46" xfId="0" applyNumberFormat="1" applyFont="1" applyFill="1" applyBorder="1" applyAlignment="1">
      <alignment horizontal="center" vertical="center"/>
    </xf>
    <xf numFmtId="0" fontId="6" fillId="14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91;&#1089;&#1090;&#1072;&#1084;/Desktop/&#1063;&#1056;&#1050;-2001/&#1052;&#1040;&#1051;&#1068;&#1063;&#1048;&#1050;&#104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91;&#1089;&#1090;&#1072;&#1084;/Desktop/&#1063;&#1056;&#1050;-2001/&#1059;&#1085;&#1080;&#1074;&#1077;&#1088;&#1089;&#1072;&#1083;&#1100;&#1085;&#1086;&#1077;_&#1087;&#1077;&#1088;&#1074;&#1077;&#1085;&#1089;&#1090;&#1074;&#1086;_&#1052;&#1086;&#1089;&#1082;&#1074;&#1099;-ver.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 refreshError="1"/>
      <sheetData sheetId="1" refreshError="1">
        <row r="2">
          <cell r="A2">
            <v>1</v>
          </cell>
        </row>
        <row r="9">
          <cell r="A9">
            <v>2</v>
          </cell>
        </row>
        <row r="10">
          <cell r="A10">
            <v>48</v>
          </cell>
        </row>
        <row r="11">
          <cell r="A11">
            <v>50</v>
          </cell>
        </row>
        <row r="12">
          <cell r="A12">
            <v>95</v>
          </cell>
        </row>
        <row r="13">
          <cell r="A13">
            <v>97</v>
          </cell>
        </row>
        <row r="14">
          <cell r="A14">
            <v>129</v>
          </cell>
        </row>
        <row r="16">
          <cell r="A16">
            <v>3</v>
          </cell>
        </row>
        <row r="17">
          <cell r="A17">
            <v>47</v>
          </cell>
        </row>
        <row r="18">
          <cell r="A18">
            <v>51</v>
          </cell>
        </row>
        <row r="19">
          <cell r="A19">
            <v>94</v>
          </cell>
        </row>
        <row r="20">
          <cell r="A20">
            <v>99</v>
          </cell>
        </row>
        <row r="21">
          <cell r="A21">
            <v>142</v>
          </cell>
        </row>
        <row r="51">
          <cell r="A51">
            <v>8</v>
          </cell>
        </row>
        <row r="52">
          <cell r="A52">
            <v>40</v>
          </cell>
        </row>
        <row r="53">
          <cell r="A53">
            <v>56</v>
          </cell>
        </row>
        <row r="54">
          <cell r="A54">
            <v>89</v>
          </cell>
        </row>
        <row r="55">
          <cell r="A55">
            <v>104</v>
          </cell>
        </row>
        <row r="56">
          <cell r="A56">
            <v>137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Girl's Team"/>
      <sheetName val="Boy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BS-48"/>
      <sheetName val="G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  <sheetName val="Лист1"/>
      <sheetName val="Лист3"/>
      <sheetName val="Лист4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B1" t="str">
            <v>ПЕРВЕНСТВО Г. МОСКВЫ ПО НАСТОЛЬНОМУ ТЕННИСУ СРЕДИ ДЮСШ И СДЮШОР 2018 ГОДА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  <row r="2">
          <cell r="B2" t="str">
            <v>27 - 28 января 2018 года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str">
            <v>СК "Чертаново"</v>
          </cell>
        </row>
        <row r="3">
          <cell r="B3" t="str">
            <v>С П И С О К    У Ч А С Т Н И К О В    Л И Ч Н Ы Х   С О Р Е В Н О В А Н И Й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B4" t="str">
            <v>ЮНОШИ 2000 - 2002 г.р.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0</v>
          </cell>
          <cell r="B6" t="str">
            <v>№</v>
          </cell>
          <cell r="C6" t="str">
            <v>Фамилия, Имя</v>
          </cell>
          <cell r="D6" t="str">
            <v>Дата рождения</v>
          </cell>
          <cell r="E6" t="str">
            <v>Рейтинг</v>
          </cell>
          <cell r="F6" t="str">
            <v>Организация</v>
          </cell>
          <cell r="G6">
            <v>0</v>
          </cell>
          <cell r="H6" t="str">
            <v>Тренер</v>
          </cell>
        </row>
        <row r="7">
          <cell r="A7">
            <v>1</v>
          </cell>
          <cell r="B7">
            <v>1</v>
          </cell>
          <cell r="C7" t="e">
            <v>#VALUE!</v>
          </cell>
          <cell r="D7" t="e">
            <v>#VALUE!</v>
          </cell>
          <cell r="E7" t="e">
            <v>#VALUE!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 t="e">
            <v>#VALUE!</v>
          </cell>
          <cell r="K7" t="e">
            <v>#VALUE!</v>
          </cell>
          <cell r="L7" t="e">
            <v>#VALUE!</v>
          </cell>
        </row>
        <row r="8">
          <cell r="A8">
            <v>2</v>
          </cell>
          <cell r="B8">
            <v>2</v>
          </cell>
          <cell r="C8" t="e">
            <v>#VALUE!</v>
          </cell>
          <cell r="D8" t="e">
            <v>#VALUE!</v>
          </cell>
          <cell r="E8" t="e">
            <v>#VALUE!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#VALUE!</v>
          </cell>
          <cell r="K8" t="e">
            <v>#VALUE!</v>
          </cell>
          <cell r="L8" t="e">
            <v>#VALUE!</v>
          </cell>
        </row>
        <row r="9">
          <cell r="A9">
            <v>3</v>
          </cell>
          <cell r="B9">
            <v>3</v>
          </cell>
          <cell r="C9" t="e">
            <v>#VALUE!</v>
          </cell>
          <cell r="D9" t="e">
            <v>#VALUE!</v>
          </cell>
          <cell r="E9" t="e">
            <v>#VALUE!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e">
            <v>#VALUE!</v>
          </cell>
          <cell r="K9" t="e">
            <v>#VALUE!</v>
          </cell>
          <cell r="L9" t="e">
            <v>#VALUE!</v>
          </cell>
        </row>
        <row r="10">
          <cell r="A10">
            <v>4</v>
          </cell>
          <cell r="B10">
            <v>4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e">
            <v>#VALUE!</v>
          </cell>
          <cell r="K10" t="e">
            <v>#VALUE!</v>
          </cell>
          <cell r="L10" t="e">
            <v>#VALUE!</v>
          </cell>
        </row>
        <row r="11">
          <cell r="A11">
            <v>5</v>
          </cell>
          <cell r="B11">
            <v>5</v>
          </cell>
          <cell r="C11" t="e">
            <v>#VALUE!</v>
          </cell>
          <cell r="D11" t="e">
            <v>#VALUE!</v>
          </cell>
          <cell r="E11" t="e">
            <v>#VALUE!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e">
            <v>#VALUE!</v>
          </cell>
          <cell r="K11" t="e">
            <v>#VALUE!</v>
          </cell>
          <cell r="L11" t="e">
            <v>#VALUE!</v>
          </cell>
        </row>
        <row r="12">
          <cell r="A12">
            <v>6</v>
          </cell>
          <cell r="B12">
            <v>6</v>
          </cell>
          <cell r="C12" t="e">
            <v>#VALUE!</v>
          </cell>
          <cell r="D12" t="e">
            <v>#VALUE!</v>
          </cell>
          <cell r="E12" t="e">
            <v>#VALUE!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e">
            <v>#VALUE!</v>
          </cell>
          <cell r="K12" t="e">
            <v>#VALUE!</v>
          </cell>
          <cell r="L12" t="e">
            <v>#VALUE!</v>
          </cell>
        </row>
        <row r="13">
          <cell r="A13">
            <v>7</v>
          </cell>
          <cell r="B13">
            <v>7</v>
          </cell>
          <cell r="C13" t="e">
            <v>#VALUE!</v>
          </cell>
          <cell r="D13" t="e">
            <v>#VALUE!</v>
          </cell>
          <cell r="E13" t="e">
            <v>#VALUE!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e">
            <v>#VALUE!</v>
          </cell>
          <cell r="K13" t="e">
            <v>#VALUE!</v>
          </cell>
          <cell r="L13" t="e">
            <v>#VALUE!</v>
          </cell>
        </row>
        <row r="14">
          <cell r="A14">
            <v>8</v>
          </cell>
          <cell r="B14">
            <v>8</v>
          </cell>
          <cell r="C14" t="e">
            <v>#VALUE!</v>
          </cell>
          <cell r="D14" t="e">
            <v>#VALUE!</v>
          </cell>
          <cell r="E14" t="e">
            <v>#VALUE!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e">
            <v>#VALUE!</v>
          </cell>
          <cell r="K14" t="e">
            <v>#VALUE!</v>
          </cell>
          <cell r="L14" t="e">
            <v>#VALUE!</v>
          </cell>
        </row>
        <row r="15">
          <cell r="A15">
            <v>9</v>
          </cell>
          <cell r="B15">
            <v>9</v>
          </cell>
          <cell r="C15" t="e">
            <v>#VALUE!</v>
          </cell>
          <cell r="D15" t="e">
            <v>#VALUE!</v>
          </cell>
          <cell r="E15" t="e">
            <v>#VALUE!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e">
            <v>#VALUE!</v>
          </cell>
          <cell r="K15" t="e">
            <v>#VALUE!</v>
          </cell>
          <cell r="L15" t="e">
            <v>#VALUE!</v>
          </cell>
        </row>
        <row r="16">
          <cell r="A16">
            <v>10</v>
          </cell>
          <cell r="B16">
            <v>10</v>
          </cell>
          <cell r="C16" t="e">
            <v>#VALUE!</v>
          </cell>
          <cell r="D16" t="e">
            <v>#VALUE!</v>
          </cell>
          <cell r="E16" t="e">
            <v>#VALUE!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e">
            <v>#VALUE!</v>
          </cell>
          <cell r="K16" t="e">
            <v>#VALUE!</v>
          </cell>
          <cell r="L16" t="e">
            <v>#VALUE!</v>
          </cell>
        </row>
        <row r="17">
          <cell r="A17">
            <v>11</v>
          </cell>
          <cell r="B17">
            <v>11</v>
          </cell>
          <cell r="C17" t="e">
            <v>#VALUE!</v>
          </cell>
          <cell r="D17" t="e">
            <v>#VALUE!</v>
          </cell>
          <cell r="E17" t="e">
            <v>#VALUE!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#VALUE!</v>
          </cell>
          <cell r="K17" t="e">
            <v>#VALUE!</v>
          </cell>
          <cell r="L17" t="e">
            <v>#VALUE!</v>
          </cell>
        </row>
        <row r="18">
          <cell r="A18">
            <v>12</v>
          </cell>
          <cell r="B18">
            <v>12</v>
          </cell>
          <cell r="C18" t="e">
            <v>#VALUE!</v>
          </cell>
          <cell r="D18" t="e">
            <v>#VALUE!</v>
          </cell>
          <cell r="E18" t="e">
            <v>#VALUE!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e">
            <v>#VALUE!</v>
          </cell>
          <cell r="K18" t="e">
            <v>#VALUE!</v>
          </cell>
          <cell r="L18" t="e">
            <v>#VALUE!</v>
          </cell>
        </row>
        <row r="19">
          <cell r="A19">
            <v>13</v>
          </cell>
          <cell r="B19">
            <v>13</v>
          </cell>
          <cell r="C19" t="e">
            <v>#VALUE!</v>
          </cell>
          <cell r="D19" t="e">
            <v>#VALUE!</v>
          </cell>
          <cell r="E19" t="e">
            <v>#VALUE!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e">
            <v>#VALUE!</v>
          </cell>
          <cell r="K19" t="e">
            <v>#VALUE!</v>
          </cell>
          <cell r="L19" t="e">
            <v>#VALUE!</v>
          </cell>
        </row>
        <row r="20">
          <cell r="A20">
            <v>14</v>
          </cell>
          <cell r="B20">
            <v>14</v>
          </cell>
          <cell r="C20" t="e">
            <v>#VALUE!</v>
          </cell>
          <cell r="D20" t="e">
            <v>#VALUE!</v>
          </cell>
          <cell r="E20" t="e">
            <v>#VALUE!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e">
            <v>#VALUE!</v>
          </cell>
          <cell r="K20" t="e">
            <v>#VALUE!</v>
          </cell>
          <cell r="L20" t="e">
            <v>#VALUE!</v>
          </cell>
        </row>
        <row r="21">
          <cell r="A21">
            <v>15</v>
          </cell>
          <cell r="B21">
            <v>15</v>
          </cell>
          <cell r="C21" t="e">
            <v>#VALUE!</v>
          </cell>
          <cell r="D21" t="e">
            <v>#VALUE!</v>
          </cell>
          <cell r="E21" t="e">
            <v>#VALUE!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e">
            <v>#VALUE!</v>
          </cell>
          <cell r="K21" t="e">
            <v>#VALUE!</v>
          </cell>
          <cell r="L21" t="e">
            <v>#VALUE!</v>
          </cell>
        </row>
        <row r="22">
          <cell r="A22">
            <v>16</v>
          </cell>
          <cell r="B22">
            <v>16</v>
          </cell>
          <cell r="C22" t="e">
            <v>#VALUE!</v>
          </cell>
          <cell r="D22" t="e">
            <v>#VALUE!</v>
          </cell>
          <cell r="E22" t="e">
            <v>#VALUE!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e">
            <v>#VALUE!</v>
          </cell>
          <cell r="K22" t="e">
            <v>#VALUE!</v>
          </cell>
          <cell r="L22" t="e">
            <v>#VALUE!</v>
          </cell>
        </row>
        <row r="23">
          <cell r="A23">
            <v>17</v>
          </cell>
          <cell r="B23">
            <v>17</v>
          </cell>
          <cell r="C23" t="e">
            <v>#VALUE!</v>
          </cell>
          <cell r="D23" t="e">
            <v>#VALUE!</v>
          </cell>
          <cell r="E23" t="e">
            <v>#VALUE!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e">
            <v>#VALUE!</v>
          </cell>
          <cell r="K23" t="e">
            <v>#VALUE!</v>
          </cell>
          <cell r="L23" t="e">
            <v>#VALUE!</v>
          </cell>
        </row>
        <row r="24">
          <cell r="A24">
            <v>18</v>
          </cell>
          <cell r="B24">
            <v>18</v>
          </cell>
          <cell r="C24" t="e">
            <v>#VALUE!</v>
          </cell>
          <cell r="D24" t="e">
            <v>#VALUE!</v>
          </cell>
          <cell r="E24" t="e">
            <v>#VALUE!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e">
            <v>#VALUE!</v>
          </cell>
          <cell r="K24" t="e">
            <v>#VALUE!</v>
          </cell>
          <cell r="L24" t="e">
            <v>#VALUE!</v>
          </cell>
        </row>
        <row r="25">
          <cell r="A25">
            <v>19</v>
          </cell>
          <cell r="B25">
            <v>19</v>
          </cell>
          <cell r="C25" t="e">
            <v>#VALUE!</v>
          </cell>
          <cell r="D25" t="e">
            <v>#VALUE!</v>
          </cell>
          <cell r="E25" t="e">
            <v>#VALUE!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e">
            <v>#VALUE!</v>
          </cell>
          <cell r="K25" t="e">
            <v>#VALUE!</v>
          </cell>
          <cell r="L25" t="e">
            <v>#VALUE!</v>
          </cell>
        </row>
        <row r="26">
          <cell r="A26">
            <v>20</v>
          </cell>
          <cell r="B26">
            <v>20</v>
          </cell>
          <cell r="C26" t="e">
            <v>#VALUE!</v>
          </cell>
          <cell r="D26" t="e">
            <v>#VALUE!</v>
          </cell>
          <cell r="E26" t="e">
            <v>#VALUE!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e">
            <v>#VALUE!</v>
          </cell>
          <cell r="K26" t="e">
            <v>#VALUE!</v>
          </cell>
          <cell r="L26" t="e">
            <v>#VALUE!</v>
          </cell>
        </row>
        <row r="27">
          <cell r="A27">
            <v>21</v>
          </cell>
          <cell r="B27">
            <v>21</v>
          </cell>
          <cell r="C27" t="e">
            <v>#VALUE!</v>
          </cell>
          <cell r="D27" t="e">
            <v>#VALUE!</v>
          </cell>
          <cell r="E27" t="e">
            <v>#VALUE!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e">
            <v>#VALUE!</v>
          </cell>
          <cell r="K27" t="e">
            <v>#VALUE!</v>
          </cell>
          <cell r="L27" t="e">
            <v>#VALUE!</v>
          </cell>
        </row>
        <row r="28">
          <cell r="A28">
            <v>22</v>
          </cell>
          <cell r="B28">
            <v>22</v>
          </cell>
          <cell r="C28" t="e">
            <v>#VALUE!</v>
          </cell>
          <cell r="D28" t="e">
            <v>#VALUE!</v>
          </cell>
          <cell r="E28" t="e">
            <v>#VALUE!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e">
            <v>#VALUE!</v>
          </cell>
          <cell r="K28" t="e">
            <v>#VALUE!</v>
          </cell>
          <cell r="L28" t="e">
            <v>#VALUE!</v>
          </cell>
        </row>
        <row r="29">
          <cell r="A29">
            <v>23</v>
          </cell>
          <cell r="B29">
            <v>23</v>
          </cell>
          <cell r="C29" t="e">
            <v>#VALUE!</v>
          </cell>
          <cell r="D29" t="e">
            <v>#VALUE!</v>
          </cell>
          <cell r="E29" t="e">
            <v>#VALUE!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e">
            <v>#VALUE!</v>
          </cell>
          <cell r="K29" t="e">
            <v>#VALUE!</v>
          </cell>
          <cell r="L29" t="e">
            <v>#VALUE!</v>
          </cell>
        </row>
        <row r="30">
          <cell r="A30">
            <v>24</v>
          </cell>
          <cell r="B30">
            <v>24</v>
          </cell>
          <cell r="C30" t="e">
            <v>#VALUE!</v>
          </cell>
          <cell r="D30" t="e">
            <v>#VALUE!</v>
          </cell>
          <cell r="E30" t="e">
            <v>#VALUE!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e">
            <v>#VALUE!</v>
          </cell>
          <cell r="K30" t="e">
            <v>#VALUE!</v>
          </cell>
          <cell r="L30" t="e">
            <v>#VALUE!</v>
          </cell>
        </row>
        <row r="31">
          <cell r="A31">
            <v>25</v>
          </cell>
          <cell r="B31">
            <v>25</v>
          </cell>
          <cell r="C31" t="e">
            <v>#VALUE!</v>
          </cell>
          <cell r="D31" t="e">
            <v>#VALUE!</v>
          </cell>
          <cell r="E31" t="e">
            <v>#VALUE!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e">
            <v>#VALUE!</v>
          </cell>
          <cell r="K31" t="e">
            <v>#VALUE!</v>
          </cell>
          <cell r="L31" t="e">
            <v>#VALUE!</v>
          </cell>
        </row>
        <row r="32">
          <cell r="A32">
            <v>26</v>
          </cell>
          <cell r="B32">
            <v>26</v>
          </cell>
          <cell r="C32" t="e">
            <v>#VALUE!</v>
          </cell>
          <cell r="D32" t="e">
            <v>#VALUE!</v>
          </cell>
          <cell r="E32" t="e">
            <v>#VALUE!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e">
            <v>#VALUE!</v>
          </cell>
          <cell r="K32" t="e">
            <v>#VALUE!</v>
          </cell>
          <cell r="L32" t="e">
            <v>#VALUE!</v>
          </cell>
        </row>
        <row r="33">
          <cell r="A33">
            <v>27</v>
          </cell>
          <cell r="B33">
            <v>27</v>
          </cell>
          <cell r="C33" t="e">
            <v>#VALUE!</v>
          </cell>
          <cell r="D33" t="e">
            <v>#VALUE!</v>
          </cell>
          <cell r="E33" t="e">
            <v>#VALUE!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e">
            <v>#VALUE!</v>
          </cell>
          <cell r="K33" t="e">
            <v>#VALUE!</v>
          </cell>
          <cell r="L33" t="e">
            <v>#VALUE!</v>
          </cell>
        </row>
        <row r="34">
          <cell r="A34">
            <v>28</v>
          </cell>
          <cell r="B34">
            <v>28</v>
          </cell>
          <cell r="C34" t="e">
            <v>#VALUE!</v>
          </cell>
          <cell r="D34" t="e">
            <v>#VALUE!</v>
          </cell>
          <cell r="E34" t="e">
            <v>#VALUE!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 t="e">
            <v>#VALUE!</v>
          </cell>
          <cell r="K34" t="e">
            <v>#VALUE!</v>
          </cell>
          <cell r="L34" t="e">
            <v>#VALUE!</v>
          </cell>
        </row>
        <row r="35">
          <cell r="A35">
            <v>29</v>
          </cell>
          <cell r="B35">
            <v>29</v>
          </cell>
          <cell r="C35" t="e">
            <v>#VALUE!</v>
          </cell>
          <cell r="D35" t="e">
            <v>#VALUE!</v>
          </cell>
          <cell r="E35" t="e">
            <v>#VALUE!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e">
            <v>#VALUE!</v>
          </cell>
          <cell r="K35" t="e">
            <v>#VALUE!</v>
          </cell>
          <cell r="L35" t="e">
            <v>#VALUE!</v>
          </cell>
        </row>
        <row r="36">
          <cell r="A36">
            <v>30</v>
          </cell>
          <cell r="B36">
            <v>30</v>
          </cell>
          <cell r="C36" t="e">
            <v>#VALUE!</v>
          </cell>
          <cell r="D36" t="e">
            <v>#VALUE!</v>
          </cell>
          <cell r="E36" t="e">
            <v>#VALUE!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e">
            <v>#VALUE!</v>
          </cell>
          <cell r="K36" t="e">
            <v>#VALUE!</v>
          </cell>
          <cell r="L36" t="e">
            <v>#VALUE!</v>
          </cell>
        </row>
        <row r="37">
          <cell r="A37">
            <v>31</v>
          </cell>
          <cell r="B37">
            <v>31</v>
          </cell>
          <cell r="C37" t="e">
            <v>#VALUE!</v>
          </cell>
          <cell r="D37" t="e">
            <v>#VALUE!</v>
          </cell>
          <cell r="E37" t="e">
            <v>#VALUE!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e">
            <v>#VALUE!</v>
          </cell>
          <cell r="K37" t="e">
            <v>#VALUE!</v>
          </cell>
          <cell r="L37" t="e">
            <v>#VALUE!</v>
          </cell>
        </row>
        <row r="38">
          <cell r="A38">
            <v>32</v>
          </cell>
          <cell r="B38">
            <v>32</v>
          </cell>
          <cell r="C38" t="e">
            <v>#VALUE!</v>
          </cell>
          <cell r="D38" t="e">
            <v>#VALUE!</v>
          </cell>
          <cell r="E38" t="e">
            <v>#VALUE!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e">
            <v>#VALUE!</v>
          </cell>
          <cell r="K38" t="e">
            <v>#VALUE!</v>
          </cell>
          <cell r="L38" t="e">
            <v>#VALUE!</v>
          </cell>
        </row>
        <row r="39">
          <cell r="A39">
            <v>33</v>
          </cell>
          <cell r="B39">
            <v>33</v>
          </cell>
          <cell r="C39" t="e">
            <v>#VALUE!</v>
          </cell>
          <cell r="D39" t="e">
            <v>#VALUE!</v>
          </cell>
          <cell r="E39" t="e">
            <v>#VALUE!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e">
            <v>#VALUE!</v>
          </cell>
          <cell r="K39" t="e">
            <v>#VALUE!</v>
          </cell>
          <cell r="L39" t="e">
            <v>#VALUE!</v>
          </cell>
        </row>
        <row r="40">
          <cell r="A40">
            <v>34</v>
          </cell>
          <cell r="B40">
            <v>34</v>
          </cell>
          <cell r="C40" t="e">
            <v>#VALUE!</v>
          </cell>
          <cell r="D40" t="e">
            <v>#VALUE!</v>
          </cell>
          <cell r="E40" t="e">
            <v>#VALUE!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e">
            <v>#VALUE!</v>
          </cell>
          <cell r="K40" t="e">
            <v>#VALUE!</v>
          </cell>
          <cell r="L40" t="e">
            <v>#VALUE!</v>
          </cell>
        </row>
        <row r="41">
          <cell r="A41">
            <v>35</v>
          </cell>
          <cell r="B41">
            <v>35</v>
          </cell>
          <cell r="C41" t="e">
            <v>#VALUE!</v>
          </cell>
          <cell r="D41" t="e">
            <v>#VALUE!</v>
          </cell>
          <cell r="E41" t="e">
            <v>#VALUE!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e">
            <v>#VALUE!</v>
          </cell>
          <cell r="K41" t="e">
            <v>#VALUE!</v>
          </cell>
          <cell r="L41" t="e">
            <v>#VALUE!</v>
          </cell>
        </row>
        <row r="42">
          <cell r="A42">
            <v>36</v>
          </cell>
          <cell r="B42">
            <v>36</v>
          </cell>
          <cell r="C42" t="e">
            <v>#VALUE!</v>
          </cell>
          <cell r="D42" t="e">
            <v>#VALUE!</v>
          </cell>
          <cell r="E42" t="e">
            <v>#VALUE!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e">
            <v>#VALUE!</v>
          </cell>
          <cell r="K42" t="e">
            <v>#VALUE!</v>
          </cell>
          <cell r="L42" t="e">
            <v>#VALUE!</v>
          </cell>
        </row>
        <row r="43">
          <cell r="A43">
            <v>37</v>
          </cell>
          <cell r="B43">
            <v>37</v>
          </cell>
          <cell r="C43" t="e">
            <v>#VALUE!</v>
          </cell>
          <cell r="D43" t="e">
            <v>#VALUE!</v>
          </cell>
          <cell r="E43" t="e">
            <v>#VALUE!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e">
            <v>#VALUE!</v>
          </cell>
          <cell r="K43" t="e">
            <v>#VALUE!</v>
          </cell>
          <cell r="L43" t="e">
            <v>#VALUE!</v>
          </cell>
        </row>
        <row r="44">
          <cell r="A44">
            <v>38</v>
          </cell>
          <cell r="B44">
            <v>38</v>
          </cell>
          <cell r="C44" t="e">
            <v>#VALUE!</v>
          </cell>
          <cell r="D44" t="e">
            <v>#VALUE!</v>
          </cell>
          <cell r="E44" t="e">
            <v>#VALUE!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 t="e">
            <v>#VALUE!</v>
          </cell>
          <cell r="K44" t="e">
            <v>#VALUE!</v>
          </cell>
          <cell r="L44" t="e">
            <v>#VALUE!</v>
          </cell>
        </row>
        <row r="45">
          <cell r="A45">
            <v>39</v>
          </cell>
          <cell r="B45">
            <v>39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e">
            <v>#VALUE!</v>
          </cell>
          <cell r="K45" t="e">
            <v>#VALUE!</v>
          </cell>
          <cell r="L45" t="e">
            <v>#VALUE!</v>
          </cell>
        </row>
        <row r="46">
          <cell r="A46">
            <v>40</v>
          </cell>
          <cell r="B46">
            <v>40</v>
          </cell>
          <cell r="C46" t="e">
            <v>#VALUE!</v>
          </cell>
          <cell r="D46" t="e">
            <v>#VALUE!</v>
          </cell>
          <cell r="E46" t="e">
            <v>#VALUE!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 t="e">
            <v>#VALUE!</v>
          </cell>
          <cell r="K46" t="e">
            <v>#VALUE!</v>
          </cell>
          <cell r="L46" t="e">
            <v>#VALUE!</v>
          </cell>
        </row>
        <row r="47">
          <cell r="A47">
            <v>41</v>
          </cell>
          <cell r="B47">
            <v>41</v>
          </cell>
          <cell r="C47" t="e">
            <v>#VALUE!</v>
          </cell>
          <cell r="D47" t="e">
            <v>#VALUE!</v>
          </cell>
          <cell r="E47" t="e">
            <v>#VALUE!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e">
            <v>#VALUE!</v>
          </cell>
          <cell r="K47" t="e">
            <v>#VALUE!</v>
          </cell>
          <cell r="L47" t="e">
            <v>#VALUE!</v>
          </cell>
        </row>
        <row r="48">
          <cell r="A48">
            <v>42</v>
          </cell>
          <cell r="B48">
            <v>42</v>
          </cell>
          <cell r="C48" t="e">
            <v>#VALUE!</v>
          </cell>
          <cell r="D48" t="e">
            <v>#VALUE!</v>
          </cell>
          <cell r="E48" t="e">
            <v>#VALUE!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e">
            <v>#VALUE!</v>
          </cell>
          <cell r="K48" t="e">
            <v>#VALUE!</v>
          </cell>
          <cell r="L48" t="e">
            <v>#VALUE!</v>
          </cell>
        </row>
        <row r="49">
          <cell r="A49">
            <v>43</v>
          </cell>
          <cell r="B49">
            <v>43</v>
          </cell>
          <cell r="C49" t="e">
            <v>#VALUE!</v>
          </cell>
          <cell r="D49" t="e">
            <v>#VALUE!</v>
          </cell>
          <cell r="E49" t="e">
            <v>#VALUE!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e">
            <v>#VALUE!</v>
          </cell>
          <cell r="K49" t="e">
            <v>#VALUE!</v>
          </cell>
          <cell r="L49" t="e">
            <v>#VALUE!</v>
          </cell>
        </row>
        <row r="50">
          <cell r="A50">
            <v>44</v>
          </cell>
          <cell r="B50">
            <v>44</v>
          </cell>
          <cell r="C50" t="e">
            <v>#VALUE!</v>
          </cell>
          <cell r="D50" t="e">
            <v>#VALUE!</v>
          </cell>
          <cell r="E50" t="e">
            <v>#VALUE!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e">
            <v>#VALUE!</v>
          </cell>
          <cell r="K50" t="e">
            <v>#VALUE!</v>
          </cell>
          <cell r="L50" t="e">
            <v>#VALUE!</v>
          </cell>
        </row>
        <row r="51">
          <cell r="A51">
            <v>45</v>
          </cell>
          <cell r="B51">
            <v>45</v>
          </cell>
          <cell r="C51" t="e">
            <v>#VALUE!</v>
          </cell>
          <cell r="D51" t="e">
            <v>#VALUE!</v>
          </cell>
          <cell r="E51" t="e">
            <v>#VALUE!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e">
            <v>#VALUE!</v>
          </cell>
          <cell r="K51" t="e">
            <v>#VALUE!</v>
          </cell>
          <cell r="L51" t="e">
            <v>#VALUE!</v>
          </cell>
        </row>
        <row r="52">
          <cell r="A52">
            <v>46</v>
          </cell>
          <cell r="B52">
            <v>46</v>
          </cell>
          <cell r="C52" t="e">
            <v>#VALUE!</v>
          </cell>
          <cell r="D52" t="e">
            <v>#VALUE!</v>
          </cell>
          <cell r="E52" t="e">
            <v>#VALUE!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e">
            <v>#VALUE!</v>
          </cell>
          <cell r="K52" t="e">
            <v>#VALUE!</v>
          </cell>
          <cell r="L52" t="e">
            <v>#VALUE!</v>
          </cell>
        </row>
        <row r="53">
          <cell r="A53">
            <v>47</v>
          </cell>
          <cell r="B53">
            <v>47</v>
          </cell>
          <cell r="C53" t="e">
            <v>#VALUE!</v>
          </cell>
          <cell r="D53" t="e">
            <v>#VALUE!</v>
          </cell>
          <cell r="E53" t="e">
            <v>#VALUE!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e">
            <v>#VALUE!</v>
          </cell>
          <cell r="K53" t="e">
            <v>#VALUE!</v>
          </cell>
          <cell r="L53" t="e">
            <v>#VALUE!</v>
          </cell>
        </row>
        <row r="54">
          <cell r="A54">
            <v>48</v>
          </cell>
          <cell r="B54">
            <v>48</v>
          </cell>
          <cell r="C54" t="e">
            <v>#VALUE!</v>
          </cell>
          <cell r="D54" t="e">
            <v>#VALUE!</v>
          </cell>
          <cell r="E54" t="e">
            <v>#VALUE!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e">
            <v>#VALUE!</v>
          </cell>
          <cell r="K54" t="e">
            <v>#VALUE!</v>
          </cell>
          <cell r="L54" t="e">
            <v>#VALUE!</v>
          </cell>
        </row>
        <row r="55">
          <cell r="A55">
            <v>49</v>
          </cell>
          <cell r="B55">
            <v>49</v>
          </cell>
          <cell r="C55" t="e">
            <v>#VALUE!</v>
          </cell>
          <cell r="D55" t="e">
            <v>#VALUE!</v>
          </cell>
          <cell r="E55" t="e">
            <v>#VALUE!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e">
            <v>#VALUE!</v>
          </cell>
          <cell r="K55" t="e">
            <v>#VALUE!</v>
          </cell>
          <cell r="L55" t="e">
            <v>#VALUE!</v>
          </cell>
        </row>
        <row r="56">
          <cell r="A56">
            <v>50</v>
          </cell>
          <cell r="B56">
            <v>50</v>
          </cell>
          <cell r="C56" t="e">
            <v>#VALUE!</v>
          </cell>
          <cell r="D56" t="e">
            <v>#VALUE!</v>
          </cell>
          <cell r="E56" t="e">
            <v>#VALUE!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 t="e">
            <v>#VALUE!</v>
          </cell>
          <cell r="K56" t="e">
            <v>#VALUE!</v>
          </cell>
          <cell r="L56" t="e">
            <v>#VALUE!</v>
          </cell>
        </row>
        <row r="57">
          <cell r="A57">
            <v>51</v>
          </cell>
          <cell r="B57">
            <v>51</v>
          </cell>
          <cell r="C57" t="e">
            <v>#VALUE!</v>
          </cell>
          <cell r="D57" t="e">
            <v>#VALUE!</v>
          </cell>
          <cell r="E57" t="e">
            <v>#VALUE!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e">
            <v>#VALUE!</v>
          </cell>
          <cell r="K57" t="e">
            <v>#VALUE!</v>
          </cell>
          <cell r="L57" t="e">
            <v>#VALUE!</v>
          </cell>
        </row>
        <row r="58">
          <cell r="A58">
            <v>52</v>
          </cell>
          <cell r="B58">
            <v>52</v>
          </cell>
          <cell r="C58" t="e">
            <v>#VALUE!</v>
          </cell>
          <cell r="D58" t="e">
            <v>#VALUE!</v>
          </cell>
          <cell r="E58" t="e">
            <v>#VALUE!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e">
            <v>#VALUE!</v>
          </cell>
          <cell r="K58" t="e">
            <v>#VALUE!</v>
          </cell>
          <cell r="L58" t="e">
            <v>#VALUE!</v>
          </cell>
        </row>
        <row r="59">
          <cell r="A59">
            <v>53</v>
          </cell>
          <cell r="B59">
            <v>53</v>
          </cell>
          <cell r="C59" t="e">
            <v>#VALUE!</v>
          </cell>
          <cell r="D59" t="e">
            <v>#VALUE!</v>
          </cell>
          <cell r="E59" t="e">
            <v>#VALUE!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e">
            <v>#VALUE!</v>
          </cell>
          <cell r="K59" t="e">
            <v>#VALUE!</v>
          </cell>
          <cell r="L59" t="e">
            <v>#VALUE!</v>
          </cell>
        </row>
        <row r="60">
          <cell r="A60">
            <v>54</v>
          </cell>
          <cell r="B60">
            <v>54</v>
          </cell>
          <cell r="C60" t="e">
            <v>#VALUE!</v>
          </cell>
          <cell r="D60" t="e">
            <v>#VALUE!</v>
          </cell>
          <cell r="E60" t="e">
            <v>#VALUE!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e">
            <v>#VALUE!</v>
          </cell>
          <cell r="K60" t="e">
            <v>#VALUE!</v>
          </cell>
          <cell r="L60" t="e">
            <v>#VALUE!</v>
          </cell>
        </row>
        <row r="61">
          <cell r="A61">
            <v>55</v>
          </cell>
          <cell r="B61">
            <v>55</v>
          </cell>
          <cell r="C61" t="e">
            <v>#VALUE!</v>
          </cell>
          <cell r="D61" t="e">
            <v>#VALUE!</v>
          </cell>
          <cell r="E61" t="e">
            <v>#VALUE!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e">
            <v>#VALUE!</v>
          </cell>
          <cell r="K61" t="e">
            <v>#VALUE!</v>
          </cell>
          <cell r="L61" t="e">
            <v>#VALUE!</v>
          </cell>
        </row>
        <row r="62">
          <cell r="A62">
            <v>56</v>
          </cell>
          <cell r="B62">
            <v>56</v>
          </cell>
          <cell r="C62" t="e">
            <v>#VALUE!</v>
          </cell>
          <cell r="D62" t="e">
            <v>#VALUE!</v>
          </cell>
          <cell r="E62" t="e">
            <v>#VALUE!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e">
            <v>#VALUE!</v>
          </cell>
          <cell r="K62" t="e">
            <v>#VALUE!</v>
          </cell>
          <cell r="L62" t="e">
            <v>#VALUE!</v>
          </cell>
        </row>
        <row r="63">
          <cell r="A63">
            <v>57</v>
          </cell>
          <cell r="B63">
            <v>57</v>
          </cell>
          <cell r="C63" t="e">
            <v>#VALUE!</v>
          </cell>
          <cell r="D63" t="e">
            <v>#VALUE!</v>
          </cell>
          <cell r="E63" t="e">
            <v>#VALUE!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e">
            <v>#VALUE!</v>
          </cell>
          <cell r="K63" t="e">
            <v>#VALUE!</v>
          </cell>
          <cell r="L63" t="e">
            <v>#VALUE!</v>
          </cell>
        </row>
        <row r="64">
          <cell r="A64">
            <v>58</v>
          </cell>
          <cell r="B64">
            <v>58</v>
          </cell>
          <cell r="C64" t="e">
            <v>#VALUE!</v>
          </cell>
          <cell r="D64" t="e">
            <v>#VALUE!</v>
          </cell>
          <cell r="E64" t="e">
            <v>#VALUE!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e">
            <v>#VALUE!</v>
          </cell>
          <cell r="K64" t="e">
            <v>#VALUE!</v>
          </cell>
          <cell r="L64" t="e">
            <v>#VALUE!</v>
          </cell>
        </row>
        <row r="65">
          <cell r="A65">
            <v>59</v>
          </cell>
          <cell r="B65">
            <v>59</v>
          </cell>
          <cell r="C65" t="e">
            <v>#VALUE!</v>
          </cell>
          <cell r="D65" t="e">
            <v>#VALUE!</v>
          </cell>
          <cell r="E65" t="e">
            <v>#VALUE!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e">
            <v>#VALUE!</v>
          </cell>
          <cell r="K65" t="e">
            <v>#VALUE!</v>
          </cell>
          <cell r="L65" t="e">
            <v>#VALUE!</v>
          </cell>
        </row>
        <row r="66">
          <cell r="A66">
            <v>60</v>
          </cell>
          <cell r="B66">
            <v>60</v>
          </cell>
          <cell r="C66" t="e">
            <v>#VALUE!</v>
          </cell>
          <cell r="D66" t="e">
            <v>#VALUE!</v>
          </cell>
          <cell r="E66" t="e">
            <v>#VALUE!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e">
            <v>#VALUE!</v>
          </cell>
          <cell r="K66" t="e">
            <v>#VALUE!</v>
          </cell>
          <cell r="L66" t="e">
            <v>#VALUE!</v>
          </cell>
        </row>
        <row r="67">
          <cell r="A67">
            <v>61</v>
          </cell>
          <cell r="B67">
            <v>61</v>
          </cell>
          <cell r="C67" t="e">
            <v>#VALUE!</v>
          </cell>
          <cell r="D67" t="e">
            <v>#VALUE!</v>
          </cell>
          <cell r="E67" t="e">
            <v>#VALUE!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e">
            <v>#VALUE!</v>
          </cell>
          <cell r="K67" t="e">
            <v>#VALUE!</v>
          </cell>
          <cell r="L67" t="e">
            <v>#VALUE!</v>
          </cell>
        </row>
        <row r="68">
          <cell r="A68">
            <v>62</v>
          </cell>
          <cell r="B68" t="str">
            <v>62</v>
          </cell>
          <cell r="C68" t="e">
            <v>#VALUE!</v>
          </cell>
          <cell r="D68" t="e">
            <v>#VALUE!</v>
          </cell>
          <cell r="E68" t="e">
            <v>#VALUE!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e">
            <v>#VALUE!</v>
          </cell>
          <cell r="K68" t="e">
            <v>#VALUE!</v>
          </cell>
          <cell r="L68" t="e">
            <v>#VALUE!</v>
          </cell>
        </row>
        <row r="69">
          <cell r="A69">
            <v>63</v>
          </cell>
          <cell r="B69" t="str">
            <v>63</v>
          </cell>
          <cell r="C69" t="e">
            <v>#VALUE!</v>
          </cell>
          <cell r="D69" t="e">
            <v>#VALUE!</v>
          </cell>
          <cell r="E69" t="e">
            <v>#VALUE!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e">
            <v>#VALUE!</v>
          </cell>
          <cell r="K69" t="e">
            <v>#VALUE!</v>
          </cell>
          <cell r="L69" t="e">
            <v>#VALUE!</v>
          </cell>
        </row>
        <row r="70">
          <cell r="A70">
            <v>64</v>
          </cell>
          <cell r="B70" t="str">
            <v>64</v>
          </cell>
          <cell r="C70" t="e">
            <v>#VALUE!</v>
          </cell>
          <cell r="D70" t="e">
            <v>#VALUE!</v>
          </cell>
          <cell r="E70" t="e">
            <v>#VALUE!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e">
            <v>#VALUE!</v>
          </cell>
          <cell r="K70" t="e">
            <v>#VALUE!</v>
          </cell>
          <cell r="L70" t="e">
            <v>#VALUE!</v>
          </cell>
        </row>
        <row r="71">
          <cell r="A71">
            <v>65</v>
          </cell>
          <cell r="B71" t="str">
            <v>65</v>
          </cell>
          <cell r="C71" t="e">
            <v>#VALUE!</v>
          </cell>
          <cell r="D71" t="e">
            <v>#VALUE!</v>
          </cell>
          <cell r="E71" t="e">
            <v>#VALUE!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e">
            <v>#VALUE!</v>
          </cell>
          <cell r="K71" t="e">
            <v>#VALUE!</v>
          </cell>
          <cell r="L71" t="e">
            <v>#VALUE!</v>
          </cell>
        </row>
        <row r="72">
          <cell r="A72">
            <v>66</v>
          </cell>
          <cell r="B72" t="str">
            <v>66</v>
          </cell>
          <cell r="C72" t="e">
            <v>#VALUE!</v>
          </cell>
          <cell r="D72" t="e">
            <v>#VALUE!</v>
          </cell>
          <cell r="E72" t="e">
            <v>#VALUE!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 t="e">
            <v>#VALUE!</v>
          </cell>
          <cell r="K72" t="e">
            <v>#VALUE!</v>
          </cell>
          <cell r="L72" t="e">
            <v>#VALUE!</v>
          </cell>
        </row>
        <row r="73">
          <cell r="A73">
            <v>67</v>
          </cell>
          <cell r="B73" t="str">
            <v>67</v>
          </cell>
          <cell r="C73" t="e">
            <v>#VALUE!</v>
          </cell>
          <cell r="D73" t="e">
            <v>#VALUE!</v>
          </cell>
          <cell r="E73" t="e">
            <v>#VALUE!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#VALUE!</v>
          </cell>
          <cell r="K73" t="e">
            <v>#VALUE!</v>
          </cell>
          <cell r="L73" t="e">
            <v>#VALUE!</v>
          </cell>
        </row>
        <row r="74">
          <cell r="A74">
            <v>68</v>
          </cell>
          <cell r="B74" t="str">
            <v>68</v>
          </cell>
          <cell r="C74" t="e">
            <v>#VALUE!</v>
          </cell>
          <cell r="D74" t="e">
            <v>#VALUE!</v>
          </cell>
          <cell r="E74" t="e">
            <v>#VALUE!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e">
            <v>#VALUE!</v>
          </cell>
          <cell r="K74" t="e">
            <v>#VALUE!</v>
          </cell>
          <cell r="L74" t="e">
            <v>#VALUE!</v>
          </cell>
        </row>
        <row r="75">
          <cell r="A75">
            <v>69</v>
          </cell>
          <cell r="B75" t="str">
            <v>69</v>
          </cell>
          <cell r="C75" t="e">
            <v>#VALUE!</v>
          </cell>
          <cell r="D75" t="e">
            <v>#VALUE!</v>
          </cell>
          <cell r="E75" t="e">
            <v>#VALUE!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e">
            <v>#VALUE!</v>
          </cell>
          <cell r="K75" t="e">
            <v>#VALUE!</v>
          </cell>
          <cell r="L75" t="e">
            <v>#VALUE!</v>
          </cell>
        </row>
        <row r="76">
          <cell r="A76">
            <v>70</v>
          </cell>
          <cell r="B76" t="str">
            <v>70</v>
          </cell>
          <cell r="C76" t="e">
            <v>#VALUE!</v>
          </cell>
          <cell r="D76" t="e">
            <v>#VALUE!</v>
          </cell>
          <cell r="E76" t="e">
            <v>#VALUE!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e">
            <v>#VALUE!</v>
          </cell>
          <cell r="K76" t="e">
            <v>#VALUE!</v>
          </cell>
          <cell r="L76" t="e">
            <v>#VALUE!</v>
          </cell>
        </row>
        <row r="77">
          <cell r="A77">
            <v>71</v>
          </cell>
          <cell r="B77" t="str">
            <v>71</v>
          </cell>
          <cell r="C77" t="e">
            <v>#VALUE!</v>
          </cell>
          <cell r="D77" t="e">
            <v>#VALUE!</v>
          </cell>
          <cell r="E77" t="e">
            <v>#VALUE!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e">
            <v>#VALUE!</v>
          </cell>
          <cell r="K77" t="e">
            <v>#VALUE!</v>
          </cell>
          <cell r="L77" t="e">
            <v>#VALUE!</v>
          </cell>
        </row>
        <row r="78">
          <cell r="A78">
            <v>72</v>
          </cell>
          <cell r="B78" t="str">
            <v>72</v>
          </cell>
          <cell r="C78" t="e">
            <v>#VALUE!</v>
          </cell>
          <cell r="D78" t="e">
            <v>#VALUE!</v>
          </cell>
          <cell r="E78" t="e">
            <v>#VALUE!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e">
            <v>#VALUE!</v>
          </cell>
          <cell r="K78" t="e">
            <v>#VALUE!</v>
          </cell>
          <cell r="L78" t="e">
            <v>#VALUE!</v>
          </cell>
        </row>
        <row r="79">
          <cell r="A79">
            <v>73</v>
          </cell>
          <cell r="B79" t="str">
            <v>73</v>
          </cell>
          <cell r="C79" t="e">
            <v>#VALUE!</v>
          </cell>
          <cell r="D79" t="e">
            <v>#VALUE!</v>
          </cell>
          <cell r="E79" t="e">
            <v>#VALUE!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e">
            <v>#VALUE!</v>
          </cell>
          <cell r="K79" t="e">
            <v>#VALUE!</v>
          </cell>
          <cell r="L79" t="e">
            <v>#VALUE!</v>
          </cell>
        </row>
        <row r="80">
          <cell r="A80">
            <v>74</v>
          </cell>
          <cell r="B80" t="str">
            <v>74</v>
          </cell>
          <cell r="C80" t="e">
            <v>#VALUE!</v>
          </cell>
          <cell r="D80" t="e">
            <v>#VALUE!</v>
          </cell>
          <cell r="E80" t="e">
            <v>#VALUE!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e">
            <v>#VALUE!</v>
          </cell>
          <cell r="K80" t="e">
            <v>#VALUE!</v>
          </cell>
          <cell r="L80" t="e">
            <v>#VALUE!</v>
          </cell>
        </row>
        <row r="81">
          <cell r="A81">
            <v>75</v>
          </cell>
          <cell r="B81" t="str">
            <v>75</v>
          </cell>
          <cell r="C81" t="e">
            <v>#VALUE!</v>
          </cell>
          <cell r="D81" t="e">
            <v>#VALUE!</v>
          </cell>
          <cell r="E81" t="e">
            <v>#VALUE!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e">
            <v>#VALUE!</v>
          </cell>
          <cell r="K81" t="e">
            <v>#VALUE!</v>
          </cell>
          <cell r="L81" t="e">
            <v>#VALUE!</v>
          </cell>
        </row>
        <row r="82">
          <cell r="A82">
            <v>76</v>
          </cell>
          <cell r="B82" t="str">
            <v>76</v>
          </cell>
          <cell r="C82" t="e">
            <v>#VALUE!</v>
          </cell>
          <cell r="D82" t="e">
            <v>#VALUE!</v>
          </cell>
          <cell r="E82" t="e">
            <v>#VALUE!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e">
            <v>#VALUE!</v>
          </cell>
          <cell r="K82" t="e">
            <v>#VALUE!</v>
          </cell>
          <cell r="L82" t="e">
            <v>#VALUE!</v>
          </cell>
        </row>
        <row r="83">
          <cell r="A83">
            <v>77</v>
          </cell>
          <cell r="B83" t="str">
            <v>77</v>
          </cell>
          <cell r="C83" t="e">
            <v>#VALUE!</v>
          </cell>
          <cell r="D83" t="e">
            <v>#VALUE!</v>
          </cell>
          <cell r="E83" t="e">
            <v>#VALUE!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e">
            <v>#VALUE!</v>
          </cell>
          <cell r="K83" t="e">
            <v>#VALUE!</v>
          </cell>
          <cell r="L83" t="e">
            <v>#VALUE!</v>
          </cell>
        </row>
        <row r="84">
          <cell r="A84">
            <v>78</v>
          </cell>
          <cell r="B84" t="str">
            <v>78</v>
          </cell>
          <cell r="C84" t="e">
            <v>#VALUE!</v>
          </cell>
          <cell r="D84" t="e">
            <v>#VALUE!</v>
          </cell>
          <cell r="E84" t="e">
            <v>#VALUE!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e">
            <v>#VALUE!</v>
          </cell>
          <cell r="K84" t="e">
            <v>#VALUE!</v>
          </cell>
          <cell r="L84" t="e">
            <v>#VALUE!</v>
          </cell>
        </row>
        <row r="85">
          <cell r="A85">
            <v>79</v>
          </cell>
          <cell r="B85" t="str">
            <v>79</v>
          </cell>
          <cell r="C85" t="e">
            <v>#VALUE!</v>
          </cell>
          <cell r="D85" t="e">
            <v>#VALUE!</v>
          </cell>
          <cell r="E85" t="e">
            <v>#VALUE!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 t="e">
            <v>#VALUE!</v>
          </cell>
          <cell r="K85" t="e">
            <v>#VALUE!</v>
          </cell>
          <cell r="L85" t="e">
            <v>#VALUE!</v>
          </cell>
        </row>
        <row r="86">
          <cell r="A86">
            <v>80</v>
          </cell>
          <cell r="B86" t="str">
            <v>80</v>
          </cell>
          <cell r="C86" t="e">
            <v>#VALUE!</v>
          </cell>
          <cell r="D86" t="e">
            <v>#VALUE!</v>
          </cell>
          <cell r="E86" t="e">
            <v>#VALUE!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 t="e">
            <v>#VALUE!</v>
          </cell>
          <cell r="K86" t="e">
            <v>#VALUE!</v>
          </cell>
          <cell r="L86" t="e">
            <v>#VALUE!</v>
          </cell>
        </row>
        <row r="87">
          <cell r="A87">
            <v>81</v>
          </cell>
          <cell r="B87" t="str">
            <v>81</v>
          </cell>
          <cell r="C87" t="e">
            <v>#VALUE!</v>
          </cell>
          <cell r="D87" t="e">
            <v>#VALUE!</v>
          </cell>
          <cell r="E87" t="e">
            <v>#VALUE!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 t="e">
            <v>#VALUE!</v>
          </cell>
          <cell r="K87" t="e">
            <v>#VALUE!</v>
          </cell>
          <cell r="L87" t="e">
            <v>#VALUE!</v>
          </cell>
        </row>
        <row r="88">
          <cell r="A88">
            <v>82</v>
          </cell>
          <cell r="B88" t="str">
            <v>82</v>
          </cell>
          <cell r="C88" t="e">
            <v>#VALUE!</v>
          </cell>
          <cell r="D88" t="e">
            <v>#VALUE!</v>
          </cell>
          <cell r="E88" t="e">
            <v>#VALUE!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 t="e">
            <v>#VALUE!</v>
          </cell>
          <cell r="K88" t="e">
            <v>#VALUE!</v>
          </cell>
          <cell r="L88" t="e">
            <v>#VALUE!</v>
          </cell>
        </row>
        <row r="89">
          <cell r="A89">
            <v>83</v>
          </cell>
          <cell r="B89" t="str">
            <v>83</v>
          </cell>
          <cell r="C89" t="e">
            <v>#VALUE!</v>
          </cell>
          <cell r="D89" t="e">
            <v>#VALUE!</v>
          </cell>
          <cell r="E89" t="e">
            <v>#VALUE!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 t="e">
            <v>#VALUE!</v>
          </cell>
          <cell r="K89" t="e">
            <v>#VALUE!</v>
          </cell>
          <cell r="L89" t="e">
            <v>#VALUE!</v>
          </cell>
        </row>
        <row r="90">
          <cell r="A90">
            <v>84</v>
          </cell>
          <cell r="B90" t="str">
            <v>84</v>
          </cell>
          <cell r="C90" t="e">
            <v>#VALUE!</v>
          </cell>
          <cell r="D90" t="e">
            <v>#VALUE!</v>
          </cell>
          <cell r="E90" t="e">
            <v>#VALUE!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 t="e">
            <v>#VALUE!</v>
          </cell>
          <cell r="K90" t="e">
            <v>#VALUE!</v>
          </cell>
          <cell r="L90" t="e">
            <v>#VALUE!</v>
          </cell>
        </row>
        <row r="91">
          <cell r="A91">
            <v>85</v>
          </cell>
          <cell r="B91" t="str">
            <v>85</v>
          </cell>
          <cell r="C91" t="e">
            <v>#VALUE!</v>
          </cell>
          <cell r="D91" t="e">
            <v>#VALUE!</v>
          </cell>
          <cell r="E91" t="e">
            <v>#VALUE!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 t="e">
            <v>#VALUE!</v>
          </cell>
          <cell r="K91" t="e">
            <v>#VALUE!</v>
          </cell>
          <cell r="L91" t="e">
            <v>#VALUE!</v>
          </cell>
        </row>
        <row r="92">
          <cell r="A92">
            <v>86</v>
          </cell>
          <cell r="B92" t="str">
            <v>86</v>
          </cell>
          <cell r="C92" t="e">
            <v>#VALUE!</v>
          </cell>
          <cell r="D92" t="e">
            <v>#VALUE!</v>
          </cell>
          <cell r="E92" t="e">
            <v>#VALUE!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 t="e">
            <v>#VALUE!</v>
          </cell>
          <cell r="K92" t="e">
            <v>#VALUE!</v>
          </cell>
          <cell r="L92" t="e">
            <v>#VALUE!</v>
          </cell>
        </row>
        <row r="93">
          <cell r="A93">
            <v>87</v>
          </cell>
          <cell r="B93" t="str">
            <v>87</v>
          </cell>
          <cell r="C93" t="e">
            <v>#VALUE!</v>
          </cell>
          <cell r="D93" t="e">
            <v>#VALUE!</v>
          </cell>
          <cell r="E93" t="e">
            <v>#VALUE!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 t="e">
            <v>#VALUE!</v>
          </cell>
          <cell r="K93" t="e">
            <v>#VALUE!</v>
          </cell>
          <cell r="L93" t="e">
            <v>#VALUE!</v>
          </cell>
        </row>
        <row r="94">
          <cell r="A94">
            <v>88</v>
          </cell>
          <cell r="B94" t="str">
            <v>88</v>
          </cell>
          <cell r="C94" t="e">
            <v>#VALUE!</v>
          </cell>
          <cell r="D94" t="e">
            <v>#VALUE!</v>
          </cell>
          <cell r="E94" t="e">
            <v>#VALUE!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 t="e">
            <v>#VALUE!</v>
          </cell>
          <cell r="K94" t="e">
            <v>#VALUE!</v>
          </cell>
          <cell r="L94" t="e">
            <v>#VALUE!</v>
          </cell>
        </row>
        <row r="95">
          <cell r="A95">
            <v>89</v>
          </cell>
          <cell r="B95" t="str">
            <v>89</v>
          </cell>
          <cell r="C95" t="e">
            <v>#VALUE!</v>
          </cell>
          <cell r="D95" t="e">
            <v>#VALUE!</v>
          </cell>
          <cell r="E95" t="e">
            <v>#VALUE!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 t="e">
            <v>#VALUE!</v>
          </cell>
          <cell r="K95" t="e">
            <v>#VALUE!</v>
          </cell>
          <cell r="L95" t="e">
            <v>#VALUE!</v>
          </cell>
        </row>
        <row r="96">
          <cell r="A96">
            <v>90</v>
          </cell>
          <cell r="B96" t="str">
            <v>90</v>
          </cell>
          <cell r="C96" t="e">
            <v>#VALUE!</v>
          </cell>
          <cell r="D96" t="e">
            <v>#VALUE!</v>
          </cell>
          <cell r="E96" t="e">
            <v>#VALUE!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 t="e">
            <v>#VALUE!</v>
          </cell>
          <cell r="K96" t="e">
            <v>#VALUE!</v>
          </cell>
          <cell r="L96" t="e">
            <v>#VALUE!</v>
          </cell>
        </row>
        <row r="97">
          <cell r="A97">
            <v>91</v>
          </cell>
          <cell r="B97" t="str">
            <v>91</v>
          </cell>
          <cell r="C97" t="e">
            <v>#VALUE!</v>
          </cell>
          <cell r="D97" t="e">
            <v>#VALUE!</v>
          </cell>
          <cell r="E97" t="e">
            <v>#VALUE!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 t="e">
            <v>#VALUE!</v>
          </cell>
          <cell r="K97" t="e">
            <v>#VALUE!</v>
          </cell>
          <cell r="L97" t="e">
            <v>#VALUE!</v>
          </cell>
        </row>
        <row r="98">
          <cell r="A98">
            <v>92</v>
          </cell>
          <cell r="B98" t="str">
            <v>92</v>
          </cell>
          <cell r="C98" t="e">
            <v>#VALUE!</v>
          </cell>
          <cell r="D98" t="e">
            <v>#VALUE!</v>
          </cell>
          <cell r="E98" t="e">
            <v>#VALUE!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 t="e">
            <v>#VALUE!</v>
          </cell>
          <cell r="K98" t="e">
            <v>#VALUE!</v>
          </cell>
          <cell r="L98" t="e">
            <v>#VALUE!</v>
          </cell>
        </row>
        <row r="99">
          <cell r="A99">
            <v>93</v>
          </cell>
          <cell r="B99" t="str">
            <v>93</v>
          </cell>
          <cell r="C99" t="e">
            <v>#VALUE!</v>
          </cell>
          <cell r="D99" t="e">
            <v>#VALUE!</v>
          </cell>
          <cell r="E99" t="e">
            <v>#VALUE!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 t="e">
            <v>#VALUE!</v>
          </cell>
          <cell r="K99" t="e">
            <v>#VALUE!</v>
          </cell>
          <cell r="L99" t="e">
            <v>#VALUE!</v>
          </cell>
        </row>
        <row r="100">
          <cell r="A100">
            <v>94</v>
          </cell>
          <cell r="B100" t="str">
            <v>94</v>
          </cell>
          <cell r="C100" t="e">
            <v>#VALUE!</v>
          </cell>
          <cell r="D100" t="e">
            <v>#VALUE!</v>
          </cell>
          <cell r="E100" t="e">
            <v>#VALUE!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e">
            <v>#VALUE!</v>
          </cell>
          <cell r="K100" t="e">
            <v>#VALUE!</v>
          </cell>
          <cell r="L100" t="e">
            <v>#VALUE!</v>
          </cell>
        </row>
        <row r="101">
          <cell r="A101">
            <v>95</v>
          </cell>
          <cell r="B101" t="str">
            <v>95</v>
          </cell>
          <cell r="C101" t="e">
            <v>#VALUE!</v>
          </cell>
          <cell r="D101" t="e">
            <v>#VALUE!</v>
          </cell>
          <cell r="E101" t="e">
            <v>#VALUE!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 t="e">
            <v>#VALUE!</v>
          </cell>
          <cell r="K101" t="e">
            <v>#VALUE!</v>
          </cell>
          <cell r="L101" t="e">
            <v>#VALUE!</v>
          </cell>
        </row>
        <row r="102">
          <cell r="A102">
            <v>96</v>
          </cell>
          <cell r="B102" t="str">
            <v>96</v>
          </cell>
          <cell r="C102" t="e">
            <v>#VALUE!</v>
          </cell>
          <cell r="D102" t="e">
            <v>#VALUE!</v>
          </cell>
          <cell r="E102" t="e">
            <v>#VALUE!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 t="e">
            <v>#VALUE!</v>
          </cell>
          <cell r="K102" t="e">
            <v>#VALUE!</v>
          </cell>
          <cell r="L102" t="e">
            <v>#VALUE!</v>
          </cell>
        </row>
        <row r="103">
          <cell r="A103">
            <v>97</v>
          </cell>
          <cell r="B103" t="str">
            <v>97</v>
          </cell>
          <cell r="C103" t="e">
            <v>#VALUE!</v>
          </cell>
          <cell r="D103" t="e">
            <v>#VALUE!</v>
          </cell>
          <cell r="E103" t="e">
            <v>#VALUE!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 t="e">
            <v>#VALUE!</v>
          </cell>
          <cell r="K103" t="e">
            <v>#VALUE!</v>
          </cell>
          <cell r="L103" t="e">
            <v>#VALUE!</v>
          </cell>
        </row>
        <row r="104">
          <cell r="A104">
            <v>98</v>
          </cell>
          <cell r="B104" t="str">
            <v>98</v>
          </cell>
          <cell r="C104" t="e">
            <v>#VALUE!</v>
          </cell>
          <cell r="D104" t="e">
            <v>#VALUE!</v>
          </cell>
          <cell r="E104" t="e">
            <v>#VALUE!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 t="e">
            <v>#VALUE!</v>
          </cell>
          <cell r="K104" t="e">
            <v>#VALUE!</v>
          </cell>
          <cell r="L104" t="e">
            <v>#VALUE!</v>
          </cell>
        </row>
        <row r="105">
          <cell r="A105">
            <v>99</v>
          </cell>
          <cell r="B105" t="str">
            <v>99</v>
          </cell>
          <cell r="C105" t="e">
            <v>#VALUE!</v>
          </cell>
          <cell r="D105" t="e">
            <v>#VALUE!</v>
          </cell>
          <cell r="E105" t="e">
            <v>#VALUE!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 t="e">
            <v>#VALUE!</v>
          </cell>
          <cell r="K105" t="e">
            <v>#VALUE!</v>
          </cell>
          <cell r="L105" t="e">
            <v>#VALUE!</v>
          </cell>
        </row>
        <row r="106">
          <cell r="A106">
            <v>100</v>
          </cell>
          <cell r="B106" t="str">
            <v>100</v>
          </cell>
          <cell r="C106" t="e">
            <v>#VALUE!</v>
          </cell>
          <cell r="D106" t="e">
            <v>#VALUE!</v>
          </cell>
          <cell r="E106" t="e">
            <v>#VALUE!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 t="e">
            <v>#VALUE!</v>
          </cell>
          <cell r="K106" t="e">
            <v>#VALUE!</v>
          </cell>
          <cell r="L106" t="e">
            <v>#VALUE!</v>
          </cell>
        </row>
        <row r="107">
          <cell r="A107">
            <v>101</v>
          </cell>
          <cell r="B107" t="str">
            <v>101</v>
          </cell>
          <cell r="C107" t="e">
            <v>#VALUE!</v>
          </cell>
          <cell r="D107" t="e">
            <v>#VALUE!</v>
          </cell>
          <cell r="E107" t="e">
            <v>#VALUE!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 t="e">
            <v>#VALUE!</v>
          </cell>
          <cell r="K107" t="e">
            <v>#VALUE!</v>
          </cell>
          <cell r="L107" t="e">
            <v>#VALUE!</v>
          </cell>
        </row>
        <row r="108">
          <cell r="A108">
            <v>102</v>
          </cell>
          <cell r="B108" t="str">
            <v>102</v>
          </cell>
          <cell r="C108" t="e">
            <v>#VALUE!</v>
          </cell>
          <cell r="D108" t="e">
            <v>#VALUE!</v>
          </cell>
          <cell r="E108" t="e">
            <v>#VALUE!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e">
            <v>#VALUE!</v>
          </cell>
          <cell r="K108" t="e">
            <v>#VALUE!</v>
          </cell>
          <cell r="L108" t="e">
            <v>#VALUE!</v>
          </cell>
        </row>
        <row r="109">
          <cell r="A109">
            <v>103</v>
          </cell>
          <cell r="B109" t="str">
            <v>103</v>
          </cell>
          <cell r="C109" t="e">
            <v>#VALUE!</v>
          </cell>
          <cell r="D109" t="e">
            <v>#VALUE!</v>
          </cell>
          <cell r="E109" t="e">
            <v>#VALUE!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e">
            <v>#VALUE!</v>
          </cell>
          <cell r="K109" t="e">
            <v>#VALUE!</v>
          </cell>
          <cell r="L109" t="e">
            <v>#VALUE!</v>
          </cell>
        </row>
        <row r="110">
          <cell r="A110">
            <v>104</v>
          </cell>
          <cell r="B110" t="str">
            <v>104</v>
          </cell>
          <cell r="C110" t="e">
            <v>#VALUE!</v>
          </cell>
          <cell r="D110" t="e">
            <v>#VALUE!</v>
          </cell>
          <cell r="E110" t="e">
            <v>#VALUE!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 t="e">
            <v>#VALUE!</v>
          </cell>
          <cell r="K110" t="e">
            <v>#VALUE!</v>
          </cell>
          <cell r="L110" t="e">
            <v>#VALUE!</v>
          </cell>
        </row>
        <row r="111">
          <cell r="A111">
            <v>105</v>
          </cell>
          <cell r="B111" t="str">
            <v>105</v>
          </cell>
          <cell r="C111" t="e">
            <v>#VALUE!</v>
          </cell>
          <cell r="D111" t="e">
            <v>#VALUE!</v>
          </cell>
          <cell r="E111" t="e">
            <v>#VALUE!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e">
            <v>#VALUE!</v>
          </cell>
          <cell r="K111" t="e">
            <v>#VALUE!</v>
          </cell>
          <cell r="L111" t="e">
            <v>#VALUE!</v>
          </cell>
        </row>
        <row r="112">
          <cell r="A112">
            <v>106</v>
          </cell>
          <cell r="B112" t="str">
            <v>106</v>
          </cell>
          <cell r="C112" t="e">
            <v>#VALUE!</v>
          </cell>
          <cell r="D112" t="e">
            <v>#VALUE!</v>
          </cell>
          <cell r="E112" t="e">
            <v>#VALUE!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e">
            <v>#VALUE!</v>
          </cell>
          <cell r="K112" t="e">
            <v>#VALUE!</v>
          </cell>
          <cell r="L112" t="e">
            <v>#VALUE!</v>
          </cell>
        </row>
        <row r="113">
          <cell r="A113">
            <v>107</v>
          </cell>
          <cell r="B113" t="str">
            <v>107</v>
          </cell>
          <cell r="C113" t="e">
            <v>#VALUE!</v>
          </cell>
          <cell r="D113" t="e">
            <v>#VALUE!</v>
          </cell>
          <cell r="E113" t="e">
            <v>#VALUE!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e">
            <v>#VALUE!</v>
          </cell>
          <cell r="K113" t="e">
            <v>#VALUE!</v>
          </cell>
          <cell r="L113" t="e">
            <v>#VALUE!</v>
          </cell>
        </row>
        <row r="114">
          <cell r="A114">
            <v>108</v>
          </cell>
          <cell r="B114" t="str">
            <v>108</v>
          </cell>
          <cell r="C114" t="e">
            <v>#VALUE!</v>
          </cell>
          <cell r="D114" t="e">
            <v>#VALUE!</v>
          </cell>
          <cell r="E114" t="e">
            <v>#VALUE!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 t="e">
            <v>#VALUE!</v>
          </cell>
          <cell r="K114" t="e">
            <v>#VALUE!</v>
          </cell>
          <cell r="L114" t="e">
            <v>#VALUE!</v>
          </cell>
        </row>
        <row r="115">
          <cell r="A115">
            <v>109</v>
          </cell>
          <cell r="B115" t="str">
            <v>109</v>
          </cell>
          <cell r="C115" t="e">
            <v>#VALUE!</v>
          </cell>
          <cell r="D115" t="e">
            <v>#VALUE!</v>
          </cell>
          <cell r="E115" t="e">
            <v>#VALUE!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 t="e">
            <v>#VALUE!</v>
          </cell>
          <cell r="K115" t="e">
            <v>#VALUE!</v>
          </cell>
          <cell r="L115" t="e">
            <v>#VALUE!</v>
          </cell>
        </row>
        <row r="116">
          <cell r="A116">
            <v>110</v>
          </cell>
          <cell r="B116" t="str">
            <v>110</v>
          </cell>
          <cell r="C116" t="e">
            <v>#VALUE!</v>
          </cell>
          <cell r="D116" t="e">
            <v>#VALUE!</v>
          </cell>
          <cell r="E116" t="e">
            <v>#VALUE!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e">
            <v>#VALUE!</v>
          </cell>
          <cell r="K116" t="e">
            <v>#VALUE!</v>
          </cell>
          <cell r="L116" t="e">
            <v>#VALUE!</v>
          </cell>
        </row>
        <row r="117">
          <cell r="A117">
            <v>111</v>
          </cell>
          <cell r="B117" t="str">
            <v>111</v>
          </cell>
          <cell r="C117" t="e">
            <v>#VALUE!</v>
          </cell>
          <cell r="D117" t="e">
            <v>#VALUE!</v>
          </cell>
          <cell r="E117" t="e">
            <v>#VALUE!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e">
            <v>#VALUE!</v>
          </cell>
          <cell r="K117" t="e">
            <v>#VALUE!</v>
          </cell>
          <cell r="L117" t="e">
            <v>#VALUE!</v>
          </cell>
        </row>
        <row r="118">
          <cell r="A118">
            <v>112</v>
          </cell>
          <cell r="B118" t="str">
            <v>112</v>
          </cell>
          <cell r="C118" t="e">
            <v>#VALUE!</v>
          </cell>
          <cell r="D118" t="e">
            <v>#VALUE!</v>
          </cell>
          <cell r="E118" t="e">
            <v>#VALUE!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 t="e">
            <v>#VALUE!</v>
          </cell>
          <cell r="K118" t="e">
            <v>#VALUE!</v>
          </cell>
          <cell r="L118" t="e">
            <v>#VALUE!</v>
          </cell>
        </row>
        <row r="119">
          <cell r="A119">
            <v>113</v>
          </cell>
          <cell r="B119" t="str">
            <v>113</v>
          </cell>
          <cell r="C119" t="e">
            <v>#VALUE!</v>
          </cell>
          <cell r="D119" t="e">
            <v>#VALUE!</v>
          </cell>
          <cell r="E119" t="e">
            <v>#VALUE!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 t="e">
            <v>#VALUE!</v>
          </cell>
          <cell r="K119" t="e">
            <v>#VALUE!</v>
          </cell>
          <cell r="L119" t="e">
            <v>#VALUE!</v>
          </cell>
        </row>
        <row r="120">
          <cell r="A120">
            <v>114</v>
          </cell>
          <cell r="B120" t="str">
            <v>114</v>
          </cell>
          <cell r="C120" t="e">
            <v>#VALUE!</v>
          </cell>
          <cell r="D120" t="e">
            <v>#VALUE!</v>
          </cell>
          <cell r="E120" t="e">
            <v>#VALUE!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e">
            <v>#VALUE!</v>
          </cell>
          <cell r="K120" t="e">
            <v>#VALUE!</v>
          </cell>
          <cell r="L120" t="e">
            <v>#VALUE!</v>
          </cell>
        </row>
        <row r="121">
          <cell r="A121">
            <v>115</v>
          </cell>
          <cell r="B121" t="str">
            <v>115</v>
          </cell>
          <cell r="C121" t="e">
            <v>#VALUE!</v>
          </cell>
          <cell r="D121" t="e">
            <v>#VALUE!</v>
          </cell>
          <cell r="E121" t="e">
            <v>#VALUE!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e">
            <v>#VALUE!</v>
          </cell>
          <cell r="K121" t="e">
            <v>#VALUE!</v>
          </cell>
          <cell r="L121" t="e">
            <v>#VALUE!</v>
          </cell>
        </row>
        <row r="122">
          <cell r="A122">
            <v>116</v>
          </cell>
          <cell r="B122" t="str">
            <v>116</v>
          </cell>
          <cell r="C122" t="e">
            <v>#VALUE!</v>
          </cell>
          <cell r="D122" t="e">
            <v>#VALUE!</v>
          </cell>
          <cell r="E122" t="e">
            <v>#VALUE!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 t="e">
            <v>#VALUE!</v>
          </cell>
          <cell r="K122" t="e">
            <v>#VALUE!</v>
          </cell>
          <cell r="L122" t="e">
            <v>#VALUE!</v>
          </cell>
        </row>
        <row r="123">
          <cell r="A123">
            <v>117</v>
          </cell>
          <cell r="B123" t="str">
            <v>117</v>
          </cell>
          <cell r="C123" t="e">
            <v>#VALUE!</v>
          </cell>
          <cell r="D123" t="e">
            <v>#VALUE!</v>
          </cell>
          <cell r="E123" t="e">
            <v>#VALUE!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e">
            <v>#VALUE!</v>
          </cell>
          <cell r="K123" t="e">
            <v>#VALUE!</v>
          </cell>
          <cell r="L123" t="e">
            <v>#VALUE!</v>
          </cell>
        </row>
        <row r="124">
          <cell r="A124">
            <v>118</v>
          </cell>
          <cell r="B124" t="str">
            <v>118</v>
          </cell>
          <cell r="C124" t="e">
            <v>#VALUE!</v>
          </cell>
          <cell r="D124" t="e">
            <v>#VALUE!</v>
          </cell>
          <cell r="E124" t="e">
            <v>#VALUE!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e">
            <v>#VALUE!</v>
          </cell>
          <cell r="K124" t="e">
            <v>#VALUE!</v>
          </cell>
          <cell r="L124" t="e">
            <v>#VALUE!</v>
          </cell>
        </row>
        <row r="125">
          <cell r="A125">
            <v>119</v>
          </cell>
          <cell r="B125" t="str">
            <v>119</v>
          </cell>
          <cell r="C125" t="e">
            <v>#VALUE!</v>
          </cell>
          <cell r="D125" t="e">
            <v>#VALUE!</v>
          </cell>
          <cell r="E125" t="e">
            <v>#VALUE!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 t="e">
            <v>#VALUE!</v>
          </cell>
          <cell r="K125" t="e">
            <v>#VALUE!</v>
          </cell>
          <cell r="L125" t="e">
            <v>#VALUE!</v>
          </cell>
        </row>
        <row r="126">
          <cell r="A126">
            <v>120</v>
          </cell>
          <cell r="B126" t="str">
            <v>120</v>
          </cell>
          <cell r="C126" t="e">
            <v>#VALUE!</v>
          </cell>
          <cell r="D126" t="e">
            <v>#VALUE!</v>
          </cell>
          <cell r="E126" t="e">
            <v>#VALUE!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 t="e">
            <v>#VALUE!</v>
          </cell>
          <cell r="K126" t="e">
            <v>#VALUE!</v>
          </cell>
          <cell r="L126" t="e">
            <v>#VALUE!</v>
          </cell>
        </row>
        <row r="127">
          <cell r="A127">
            <v>121</v>
          </cell>
          <cell r="B127" t="str">
            <v>121</v>
          </cell>
          <cell r="C127" t="e">
            <v>#VALUE!</v>
          </cell>
          <cell r="D127" t="e">
            <v>#VALUE!</v>
          </cell>
          <cell r="E127" t="e">
            <v>#VALUE!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e">
            <v>#VALUE!</v>
          </cell>
          <cell r="K127" t="e">
            <v>#VALUE!</v>
          </cell>
          <cell r="L127" t="e">
            <v>#VALUE!</v>
          </cell>
        </row>
        <row r="128">
          <cell r="A128">
            <v>122</v>
          </cell>
          <cell r="B128" t="str">
            <v>122</v>
          </cell>
          <cell r="C128" t="e">
            <v>#VALUE!</v>
          </cell>
          <cell r="D128" t="e">
            <v>#VALUE!</v>
          </cell>
          <cell r="E128" t="e">
            <v>#VALUE!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 t="e">
            <v>#VALUE!</v>
          </cell>
          <cell r="K128" t="e">
            <v>#VALUE!</v>
          </cell>
          <cell r="L128" t="e">
            <v>#VALUE!</v>
          </cell>
        </row>
        <row r="129">
          <cell r="A129">
            <v>123</v>
          </cell>
          <cell r="B129" t="str">
            <v>123</v>
          </cell>
          <cell r="C129" t="e">
            <v>#VALUE!</v>
          </cell>
          <cell r="D129" t="e">
            <v>#VALUE!</v>
          </cell>
          <cell r="E129" t="e">
            <v>#VALUE!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 t="e">
            <v>#VALUE!</v>
          </cell>
          <cell r="K129" t="e">
            <v>#VALUE!</v>
          </cell>
          <cell r="L129" t="e">
            <v>#VALUE!</v>
          </cell>
        </row>
        <row r="130">
          <cell r="A130">
            <v>124</v>
          </cell>
          <cell r="B130" t="str">
            <v>124</v>
          </cell>
          <cell r="C130" t="e">
            <v>#VALUE!</v>
          </cell>
          <cell r="D130" t="e">
            <v>#VALUE!</v>
          </cell>
          <cell r="E130" t="e">
            <v>#VALUE!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e">
            <v>#VALUE!</v>
          </cell>
          <cell r="K130" t="e">
            <v>#VALUE!</v>
          </cell>
          <cell r="L130" t="e">
            <v>#VALUE!</v>
          </cell>
        </row>
        <row r="131">
          <cell r="A131">
            <v>125</v>
          </cell>
          <cell r="B131" t="str">
            <v>125</v>
          </cell>
          <cell r="C131" t="e">
            <v>#VALUE!</v>
          </cell>
          <cell r="D131" t="e">
            <v>#VALUE!</v>
          </cell>
          <cell r="E131" t="e">
            <v>#VALUE!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 t="e">
            <v>#VALUE!</v>
          </cell>
          <cell r="K131" t="e">
            <v>#VALUE!</v>
          </cell>
          <cell r="L131" t="e">
            <v>#VALUE!</v>
          </cell>
        </row>
        <row r="132">
          <cell r="A132">
            <v>126</v>
          </cell>
          <cell r="B132" t="str">
            <v>126</v>
          </cell>
          <cell r="C132" t="e">
            <v>#VALUE!</v>
          </cell>
          <cell r="D132" t="e">
            <v>#VALUE!</v>
          </cell>
          <cell r="E132" t="e">
            <v>#VALUE!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 t="e">
            <v>#VALUE!</v>
          </cell>
          <cell r="K132" t="e">
            <v>#VALUE!</v>
          </cell>
          <cell r="L132" t="e">
            <v>#VALUE!</v>
          </cell>
        </row>
        <row r="133">
          <cell r="A133">
            <v>127</v>
          </cell>
          <cell r="B133" t="str">
            <v>127</v>
          </cell>
          <cell r="C133" t="e">
            <v>#VALUE!</v>
          </cell>
          <cell r="D133" t="e">
            <v>#VALUE!</v>
          </cell>
          <cell r="E133" t="e">
            <v>#VALUE!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e">
            <v>#VALUE!</v>
          </cell>
          <cell r="K133" t="e">
            <v>#VALUE!</v>
          </cell>
          <cell r="L133" t="e">
            <v>#VALUE!</v>
          </cell>
        </row>
        <row r="134">
          <cell r="A134">
            <v>128</v>
          </cell>
          <cell r="B134" t="str">
            <v>128</v>
          </cell>
          <cell r="C134" t="e">
            <v>#VALUE!</v>
          </cell>
          <cell r="D134" t="e">
            <v>#VALUE!</v>
          </cell>
          <cell r="E134" t="e">
            <v>#VALUE!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e">
            <v>#VALUE!</v>
          </cell>
          <cell r="K134" t="e">
            <v>#VALUE!</v>
          </cell>
          <cell r="L134" t="e">
            <v>#VALUE!</v>
          </cell>
        </row>
        <row r="135">
          <cell r="A135">
            <v>129</v>
          </cell>
          <cell r="B135" t="str">
            <v>129</v>
          </cell>
          <cell r="C135" t="e">
            <v>#VALUE!</v>
          </cell>
          <cell r="D135" t="e">
            <v>#VALUE!</v>
          </cell>
          <cell r="E135" t="e">
            <v>#VALUE!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 t="e">
            <v>#VALUE!</v>
          </cell>
          <cell r="K135" t="e">
            <v>#VALUE!</v>
          </cell>
          <cell r="L135" t="e">
            <v>#VALUE!</v>
          </cell>
        </row>
        <row r="136">
          <cell r="A136">
            <v>130</v>
          </cell>
          <cell r="B136" t="str">
            <v>130</v>
          </cell>
          <cell r="C136" t="e">
            <v>#VALUE!</v>
          </cell>
          <cell r="D136" t="e">
            <v>#VALUE!</v>
          </cell>
          <cell r="E136" t="e">
            <v>#VALUE!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e">
            <v>#VALUE!</v>
          </cell>
          <cell r="K136" t="e">
            <v>#VALUE!</v>
          </cell>
          <cell r="L136" t="e">
            <v>#VALUE!</v>
          </cell>
        </row>
        <row r="137">
          <cell r="A137">
            <v>131</v>
          </cell>
          <cell r="B137" t="str">
            <v>131</v>
          </cell>
          <cell r="C137" t="e">
            <v>#VALUE!</v>
          </cell>
          <cell r="D137" t="e">
            <v>#VALUE!</v>
          </cell>
          <cell r="E137" t="e">
            <v>#VALUE!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 t="e">
            <v>#VALUE!</v>
          </cell>
          <cell r="K137" t="e">
            <v>#VALUE!</v>
          </cell>
          <cell r="L137" t="e">
            <v>#VALUE!</v>
          </cell>
        </row>
        <row r="138">
          <cell r="A138">
            <v>132</v>
          </cell>
          <cell r="B138" t="str">
            <v>132</v>
          </cell>
          <cell r="C138" t="e">
            <v>#VALUE!</v>
          </cell>
          <cell r="D138" t="e">
            <v>#VALUE!</v>
          </cell>
          <cell r="E138" t="e">
            <v>#VALUE!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 t="e">
            <v>#VALUE!</v>
          </cell>
          <cell r="K138" t="e">
            <v>#VALUE!</v>
          </cell>
          <cell r="L138" t="e">
            <v>#VALUE!</v>
          </cell>
        </row>
        <row r="139">
          <cell r="A139">
            <v>133</v>
          </cell>
          <cell r="B139" t="str">
            <v>133</v>
          </cell>
          <cell r="C139" t="e">
            <v>#VALUE!</v>
          </cell>
          <cell r="D139" t="e">
            <v>#VALUE!</v>
          </cell>
          <cell r="E139" t="e">
            <v>#VALUE!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e">
            <v>#VALUE!</v>
          </cell>
          <cell r="K139" t="e">
            <v>#VALUE!</v>
          </cell>
          <cell r="L139" t="e">
            <v>#VALUE!</v>
          </cell>
        </row>
        <row r="140">
          <cell r="A140">
            <v>134</v>
          </cell>
          <cell r="B140" t="str">
            <v>134</v>
          </cell>
          <cell r="C140" t="e">
            <v>#VALUE!</v>
          </cell>
          <cell r="D140" t="e">
            <v>#VALUE!</v>
          </cell>
          <cell r="E140" t="e">
            <v>#VALUE!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 t="e">
            <v>#VALUE!</v>
          </cell>
          <cell r="K140" t="e">
            <v>#VALUE!</v>
          </cell>
          <cell r="L140" t="e">
            <v>#VALUE!</v>
          </cell>
        </row>
        <row r="141">
          <cell r="A141">
            <v>135</v>
          </cell>
          <cell r="B141" t="str">
            <v>135</v>
          </cell>
          <cell r="C141" t="e">
            <v>#VALUE!</v>
          </cell>
          <cell r="D141" t="e">
            <v>#VALUE!</v>
          </cell>
          <cell r="E141" t="e">
            <v>#VALUE!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e">
            <v>#VALUE!</v>
          </cell>
          <cell r="K141" t="e">
            <v>#VALUE!</v>
          </cell>
          <cell r="L141" t="e">
            <v>#VALUE!</v>
          </cell>
        </row>
        <row r="142">
          <cell r="A142">
            <v>136</v>
          </cell>
          <cell r="B142" t="str">
            <v>136</v>
          </cell>
          <cell r="C142" t="e">
            <v>#VALUE!</v>
          </cell>
          <cell r="D142" t="e">
            <v>#VALUE!</v>
          </cell>
          <cell r="E142" t="e">
            <v>#VALUE!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 t="e">
            <v>#VALUE!</v>
          </cell>
          <cell r="K142" t="e">
            <v>#VALUE!</v>
          </cell>
          <cell r="L142" t="e">
            <v>#VALUE!</v>
          </cell>
        </row>
        <row r="143">
          <cell r="A143">
            <v>137</v>
          </cell>
          <cell r="B143" t="str">
            <v>137</v>
          </cell>
          <cell r="C143" t="e">
            <v>#VALUE!</v>
          </cell>
          <cell r="D143" t="e">
            <v>#VALUE!</v>
          </cell>
          <cell r="E143" t="e">
            <v>#VALUE!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 t="e">
            <v>#VALUE!</v>
          </cell>
          <cell r="K143" t="e">
            <v>#VALUE!</v>
          </cell>
          <cell r="L143" t="e">
            <v>#VALUE!</v>
          </cell>
        </row>
        <row r="144">
          <cell r="A144">
            <v>138</v>
          </cell>
          <cell r="B144" t="str">
            <v>138</v>
          </cell>
          <cell r="C144" t="e">
            <v>#VALUE!</v>
          </cell>
          <cell r="D144" t="e">
            <v>#VALUE!</v>
          </cell>
          <cell r="E144" t="e">
            <v>#VALUE!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e">
            <v>#VALUE!</v>
          </cell>
          <cell r="K144" t="e">
            <v>#VALUE!</v>
          </cell>
          <cell r="L144" t="e">
            <v>#VALUE!</v>
          </cell>
        </row>
        <row r="145">
          <cell r="A145">
            <v>139</v>
          </cell>
          <cell r="B145" t="str">
            <v>139</v>
          </cell>
          <cell r="C145" t="e">
            <v>#VALUE!</v>
          </cell>
          <cell r="D145" t="e">
            <v>#VALUE!</v>
          </cell>
          <cell r="E145" t="e">
            <v>#VALUE!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 t="e">
            <v>#VALUE!</v>
          </cell>
          <cell r="K145" t="e">
            <v>#VALUE!</v>
          </cell>
          <cell r="L145" t="e">
            <v>#VALUE!</v>
          </cell>
        </row>
        <row r="146">
          <cell r="A146">
            <v>140</v>
          </cell>
          <cell r="B146" t="str">
            <v>140</v>
          </cell>
          <cell r="C146" t="e">
            <v>#VALUE!</v>
          </cell>
          <cell r="D146" t="e">
            <v>#VALUE!</v>
          </cell>
          <cell r="E146" t="e">
            <v>#VALUE!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e">
            <v>#VALUE!</v>
          </cell>
          <cell r="K146" t="e">
            <v>#VALUE!</v>
          </cell>
          <cell r="L146" t="e">
            <v>#VALUE!</v>
          </cell>
        </row>
        <row r="147">
          <cell r="A147">
            <v>141</v>
          </cell>
          <cell r="B147" t="str">
            <v>141</v>
          </cell>
          <cell r="C147" t="e">
            <v>#VALUE!</v>
          </cell>
          <cell r="D147" t="e">
            <v>#VALUE!</v>
          </cell>
          <cell r="E147" t="e">
            <v>#VALUE!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 t="e">
            <v>#VALUE!</v>
          </cell>
          <cell r="K147" t="e">
            <v>#VALUE!</v>
          </cell>
          <cell r="L147" t="e">
            <v>#VALUE!</v>
          </cell>
        </row>
        <row r="148">
          <cell r="A148">
            <v>142</v>
          </cell>
          <cell r="B148" t="str">
            <v>142</v>
          </cell>
          <cell r="C148" t="e">
            <v>#VALUE!</v>
          </cell>
          <cell r="D148" t="e">
            <v>#VALUE!</v>
          </cell>
          <cell r="E148" t="e">
            <v>#VALUE!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 t="e">
            <v>#VALUE!</v>
          </cell>
          <cell r="K148" t="e">
            <v>#VALUE!</v>
          </cell>
          <cell r="L148" t="e">
            <v>#VALUE!</v>
          </cell>
        </row>
        <row r="149">
          <cell r="A149">
            <v>143</v>
          </cell>
          <cell r="B149" t="str">
            <v>143</v>
          </cell>
          <cell r="C149" t="e">
            <v>#VALUE!</v>
          </cell>
          <cell r="D149" t="e">
            <v>#VALUE!</v>
          </cell>
          <cell r="E149" t="e">
            <v>#VALUE!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e">
            <v>#VALUE!</v>
          </cell>
          <cell r="K149" t="e">
            <v>#VALUE!</v>
          </cell>
          <cell r="L149" t="e">
            <v>#VALUE!</v>
          </cell>
        </row>
        <row r="150">
          <cell r="A150">
            <v>144</v>
          </cell>
          <cell r="B150" t="str">
            <v>144</v>
          </cell>
          <cell r="C150" t="e">
            <v>#VALUE!</v>
          </cell>
          <cell r="D150" t="e">
            <v>#VALUE!</v>
          </cell>
          <cell r="E150" t="e">
            <v>#VALUE!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 t="e">
            <v>#VALUE!</v>
          </cell>
          <cell r="K150" t="e">
            <v>#VALUE!</v>
          </cell>
          <cell r="L150" t="e">
            <v>#VALUE!</v>
          </cell>
        </row>
        <row r="151">
          <cell r="A151">
            <v>145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146</v>
          </cell>
          <cell r="B152">
            <v>0</v>
          </cell>
          <cell r="C152" t="str">
            <v>Главный судья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 t="str">
            <v>???????????????</v>
          </cell>
        </row>
        <row r="153">
          <cell r="A153">
            <v>147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148</v>
          </cell>
          <cell r="B154">
            <v>0</v>
          </cell>
          <cell r="C154" t="str">
            <v>Главный секретарь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str">
            <v>???????????????</v>
          </cell>
        </row>
        <row r="155">
          <cell r="A155">
            <v>149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151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154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>
            <v>155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156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>
            <v>157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>
            <v>158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159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160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161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162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163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164</v>
          </cell>
          <cell r="B170" t="str">
            <v>ПЕРВЕНСТВО Г. МОСКВЫ ПО НАСТОЛЬНОМУ ТЕННИСУ СРЕДИ ДЮСШ И СДЮШОР 2018 ГОДА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>
            <v>165</v>
          </cell>
          <cell r="B171" t="str">
            <v>27 - 28 января 2018 года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 t="str">
            <v>СК "Чертаново"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166</v>
          </cell>
          <cell r="B172" t="str">
            <v>С П И С О К    У Ч А С Т Н И К О В    Л И Ч Н Ы Х   С О Р Е В Н О В А Н И Й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167</v>
          </cell>
          <cell r="B173" t="str">
            <v>ДЕВУШКИ 2000 - 2002 г.р.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168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>
            <v>169</v>
          </cell>
          <cell r="B175" t="str">
            <v>№</v>
          </cell>
          <cell r="C175" t="str">
            <v>Фамилия, Имя</v>
          </cell>
          <cell r="D175" t="str">
            <v>Дата рождения</v>
          </cell>
          <cell r="E175" t="str">
            <v>Рейтинг</v>
          </cell>
          <cell r="F175" t="str">
            <v>Организация</v>
          </cell>
          <cell r="G175">
            <v>0</v>
          </cell>
          <cell r="H175" t="str">
            <v>Тренер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170</v>
          </cell>
          <cell r="B176" t="str">
            <v>1</v>
          </cell>
          <cell r="C176" t="e">
            <v>#VALUE!</v>
          </cell>
          <cell r="D176" t="e">
            <v>#VALUE!</v>
          </cell>
          <cell r="E176" t="e">
            <v>#VALUE!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 t="e">
            <v>#VALUE!</v>
          </cell>
          <cell r="K176" t="e">
            <v>#VALUE!</v>
          </cell>
          <cell r="L176" t="e">
            <v>#VALUE!</v>
          </cell>
        </row>
        <row r="177">
          <cell r="A177">
            <v>171</v>
          </cell>
          <cell r="B177" t="str">
            <v>2</v>
          </cell>
          <cell r="C177" t="e">
            <v>#VALUE!</v>
          </cell>
          <cell r="D177" t="e">
            <v>#VALUE!</v>
          </cell>
          <cell r="E177" t="e">
            <v>#VALUE!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 t="e">
            <v>#VALUE!</v>
          </cell>
          <cell r="K177" t="e">
            <v>#VALUE!</v>
          </cell>
          <cell r="L177" t="e">
            <v>#VALUE!</v>
          </cell>
        </row>
        <row r="178">
          <cell r="A178">
            <v>172</v>
          </cell>
          <cell r="B178" t="str">
            <v>3</v>
          </cell>
          <cell r="C178" t="e">
            <v>#VALUE!</v>
          </cell>
          <cell r="D178" t="e">
            <v>#VALUE!</v>
          </cell>
          <cell r="E178" t="e">
            <v>#VALUE!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 t="e">
            <v>#VALUE!</v>
          </cell>
          <cell r="K178" t="e">
            <v>#VALUE!</v>
          </cell>
          <cell r="L178" t="e">
            <v>#VALUE!</v>
          </cell>
        </row>
        <row r="179">
          <cell r="A179">
            <v>173</v>
          </cell>
          <cell r="B179" t="str">
            <v>4</v>
          </cell>
          <cell r="C179" t="e">
            <v>#VALUE!</v>
          </cell>
          <cell r="D179" t="e">
            <v>#VALUE!</v>
          </cell>
          <cell r="E179" t="e">
            <v>#VALUE!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 t="e">
            <v>#VALUE!</v>
          </cell>
          <cell r="K179" t="e">
            <v>#VALUE!</v>
          </cell>
          <cell r="L179" t="e">
            <v>#VALUE!</v>
          </cell>
        </row>
        <row r="180">
          <cell r="A180">
            <v>174</v>
          </cell>
          <cell r="B180" t="str">
            <v>5</v>
          </cell>
          <cell r="C180" t="e">
            <v>#VALUE!</v>
          </cell>
          <cell r="D180" t="e">
            <v>#VALUE!</v>
          </cell>
          <cell r="E180" t="e">
            <v>#VALUE!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 t="e">
            <v>#VALUE!</v>
          </cell>
          <cell r="K180" t="e">
            <v>#VALUE!</v>
          </cell>
          <cell r="L180" t="e">
            <v>#VALUE!</v>
          </cell>
        </row>
        <row r="181">
          <cell r="A181">
            <v>175</v>
          </cell>
          <cell r="B181" t="str">
            <v>6</v>
          </cell>
          <cell r="C181" t="e">
            <v>#VALUE!</v>
          </cell>
          <cell r="D181" t="e">
            <v>#VALUE!</v>
          </cell>
          <cell r="E181" t="e">
            <v>#VALUE!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 t="e">
            <v>#VALUE!</v>
          </cell>
          <cell r="K181" t="e">
            <v>#VALUE!</v>
          </cell>
          <cell r="L181" t="e">
            <v>#VALUE!</v>
          </cell>
        </row>
        <row r="182">
          <cell r="A182">
            <v>176</v>
          </cell>
          <cell r="B182" t="str">
            <v>7</v>
          </cell>
          <cell r="C182" t="e">
            <v>#VALUE!</v>
          </cell>
          <cell r="D182" t="e">
            <v>#VALUE!</v>
          </cell>
          <cell r="E182" t="e">
            <v>#VALUE!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 t="e">
            <v>#VALUE!</v>
          </cell>
          <cell r="K182" t="e">
            <v>#VALUE!</v>
          </cell>
          <cell r="L182" t="e">
            <v>#VALUE!</v>
          </cell>
        </row>
        <row r="183">
          <cell r="A183">
            <v>177</v>
          </cell>
          <cell r="B183" t="str">
            <v>8</v>
          </cell>
          <cell r="C183" t="e">
            <v>#VALUE!</v>
          </cell>
          <cell r="D183" t="e">
            <v>#VALUE!</v>
          </cell>
          <cell r="E183" t="e">
            <v>#VALUE!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 t="e">
            <v>#VALUE!</v>
          </cell>
          <cell r="K183" t="e">
            <v>#VALUE!</v>
          </cell>
          <cell r="L183" t="e">
            <v>#VALUE!</v>
          </cell>
        </row>
        <row r="184">
          <cell r="A184">
            <v>178</v>
          </cell>
          <cell r="B184" t="str">
            <v>9</v>
          </cell>
          <cell r="C184" t="e">
            <v>#VALUE!</v>
          </cell>
          <cell r="D184" t="e">
            <v>#VALUE!</v>
          </cell>
          <cell r="E184" t="e">
            <v>#VALUE!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 t="e">
            <v>#VALUE!</v>
          </cell>
          <cell r="K184" t="e">
            <v>#VALUE!</v>
          </cell>
          <cell r="L184" t="e">
            <v>#VALUE!</v>
          </cell>
        </row>
        <row r="185">
          <cell r="A185">
            <v>179</v>
          </cell>
          <cell r="B185" t="str">
            <v>10</v>
          </cell>
          <cell r="C185" t="e">
            <v>#VALUE!</v>
          </cell>
          <cell r="D185" t="e">
            <v>#VALUE!</v>
          </cell>
          <cell r="E185" t="e">
            <v>#VALUE!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 t="e">
            <v>#VALUE!</v>
          </cell>
          <cell r="K185" t="e">
            <v>#VALUE!</v>
          </cell>
          <cell r="L185" t="e">
            <v>#VALUE!</v>
          </cell>
        </row>
        <row r="186">
          <cell r="A186">
            <v>180</v>
          </cell>
          <cell r="B186" t="str">
            <v>11</v>
          </cell>
          <cell r="C186" t="e">
            <v>#VALUE!</v>
          </cell>
          <cell r="D186" t="e">
            <v>#VALUE!</v>
          </cell>
          <cell r="E186" t="e">
            <v>#VALUE!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 t="e">
            <v>#VALUE!</v>
          </cell>
          <cell r="K186" t="e">
            <v>#VALUE!</v>
          </cell>
          <cell r="L186" t="e">
            <v>#VALUE!</v>
          </cell>
        </row>
        <row r="187">
          <cell r="A187">
            <v>181</v>
          </cell>
          <cell r="B187" t="str">
            <v>12</v>
          </cell>
          <cell r="C187" t="e">
            <v>#VALUE!</v>
          </cell>
          <cell r="D187" t="e">
            <v>#VALUE!</v>
          </cell>
          <cell r="E187" t="e">
            <v>#VALUE!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 t="e">
            <v>#VALUE!</v>
          </cell>
          <cell r="K187" t="e">
            <v>#VALUE!</v>
          </cell>
          <cell r="L187" t="e">
            <v>#VALUE!</v>
          </cell>
        </row>
        <row r="188">
          <cell r="A188">
            <v>182</v>
          </cell>
          <cell r="B188" t="str">
            <v>13</v>
          </cell>
          <cell r="C188" t="e">
            <v>#VALUE!</v>
          </cell>
          <cell r="D188" t="e">
            <v>#VALUE!</v>
          </cell>
          <cell r="E188" t="e">
            <v>#VALUE!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 t="e">
            <v>#VALUE!</v>
          </cell>
          <cell r="K188" t="e">
            <v>#VALUE!</v>
          </cell>
          <cell r="L188" t="e">
            <v>#VALUE!</v>
          </cell>
        </row>
        <row r="189">
          <cell r="A189">
            <v>183</v>
          </cell>
          <cell r="B189" t="str">
            <v>14</v>
          </cell>
          <cell r="C189" t="e">
            <v>#VALUE!</v>
          </cell>
          <cell r="D189" t="e">
            <v>#VALUE!</v>
          </cell>
          <cell r="E189" t="e">
            <v>#VALUE!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 t="e">
            <v>#VALUE!</v>
          </cell>
          <cell r="K189" t="e">
            <v>#VALUE!</v>
          </cell>
          <cell r="L189" t="e">
            <v>#VALUE!</v>
          </cell>
        </row>
        <row r="190">
          <cell r="A190">
            <v>184</v>
          </cell>
          <cell r="B190" t="str">
            <v>15</v>
          </cell>
          <cell r="C190" t="e">
            <v>#VALUE!</v>
          </cell>
          <cell r="D190" t="e">
            <v>#VALUE!</v>
          </cell>
          <cell r="E190" t="e">
            <v>#VALUE!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 t="e">
            <v>#VALUE!</v>
          </cell>
          <cell r="K190" t="e">
            <v>#VALUE!</v>
          </cell>
          <cell r="L190" t="e">
            <v>#VALUE!</v>
          </cell>
        </row>
        <row r="191">
          <cell r="A191">
            <v>185</v>
          </cell>
          <cell r="B191" t="str">
            <v>16</v>
          </cell>
          <cell r="C191" t="e">
            <v>#VALUE!</v>
          </cell>
          <cell r="D191" t="e">
            <v>#VALUE!</v>
          </cell>
          <cell r="E191" t="e">
            <v>#VALUE!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 t="e">
            <v>#VALUE!</v>
          </cell>
          <cell r="K191" t="e">
            <v>#VALUE!</v>
          </cell>
          <cell r="L191" t="e">
            <v>#VALUE!</v>
          </cell>
        </row>
        <row r="192">
          <cell r="A192">
            <v>186</v>
          </cell>
          <cell r="B192" t="str">
            <v>17</v>
          </cell>
          <cell r="C192" t="e">
            <v>#VALUE!</v>
          </cell>
          <cell r="D192" t="e">
            <v>#VALUE!</v>
          </cell>
          <cell r="E192" t="e">
            <v>#VALUE!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 t="e">
            <v>#VALUE!</v>
          </cell>
          <cell r="K192" t="e">
            <v>#VALUE!</v>
          </cell>
          <cell r="L192" t="e">
            <v>#VALUE!</v>
          </cell>
        </row>
        <row r="193">
          <cell r="A193">
            <v>187</v>
          </cell>
          <cell r="B193" t="str">
            <v>18</v>
          </cell>
          <cell r="C193" t="e">
            <v>#VALUE!</v>
          </cell>
          <cell r="D193" t="e">
            <v>#VALUE!</v>
          </cell>
          <cell r="E193" t="e">
            <v>#VALUE!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 t="e">
            <v>#VALUE!</v>
          </cell>
          <cell r="K193" t="e">
            <v>#VALUE!</v>
          </cell>
          <cell r="L193" t="e">
            <v>#VALUE!</v>
          </cell>
        </row>
        <row r="194">
          <cell r="A194">
            <v>188</v>
          </cell>
          <cell r="B194" t="str">
            <v>19</v>
          </cell>
          <cell r="C194" t="e">
            <v>#VALUE!</v>
          </cell>
          <cell r="D194" t="e">
            <v>#VALUE!</v>
          </cell>
          <cell r="E194" t="e">
            <v>#VALUE!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 t="e">
            <v>#VALUE!</v>
          </cell>
          <cell r="K194" t="e">
            <v>#VALUE!</v>
          </cell>
          <cell r="L194" t="e">
            <v>#VALUE!</v>
          </cell>
        </row>
        <row r="195">
          <cell r="A195">
            <v>189</v>
          </cell>
          <cell r="B195" t="str">
            <v>20</v>
          </cell>
          <cell r="C195" t="e">
            <v>#VALUE!</v>
          </cell>
          <cell r="D195" t="e">
            <v>#VALUE!</v>
          </cell>
          <cell r="E195" t="e">
            <v>#VALUE!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 t="e">
            <v>#VALUE!</v>
          </cell>
          <cell r="K195" t="e">
            <v>#VALUE!</v>
          </cell>
          <cell r="L195" t="e">
            <v>#VALUE!</v>
          </cell>
        </row>
        <row r="196">
          <cell r="A196">
            <v>190</v>
          </cell>
          <cell r="B196" t="str">
            <v>21</v>
          </cell>
          <cell r="C196" t="e">
            <v>#VALUE!</v>
          </cell>
          <cell r="D196" t="e">
            <v>#VALUE!</v>
          </cell>
          <cell r="E196" t="e">
            <v>#VALUE!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 t="e">
            <v>#VALUE!</v>
          </cell>
          <cell r="K196" t="e">
            <v>#VALUE!</v>
          </cell>
          <cell r="L196" t="e">
            <v>#VALUE!</v>
          </cell>
        </row>
        <row r="197">
          <cell r="A197">
            <v>191</v>
          </cell>
          <cell r="B197" t="str">
            <v>22</v>
          </cell>
          <cell r="C197" t="e">
            <v>#VALUE!</v>
          </cell>
          <cell r="D197" t="e">
            <v>#VALUE!</v>
          </cell>
          <cell r="E197" t="e">
            <v>#VALUE!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 t="e">
            <v>#VALUE!</v>
          </cell>
          <cell r="K197" t="e">
            <v>#VALUE!</v>
          </cell>
          <cell r="L197" t="e">
            <v>#VALUE!</v>
          </cell>
        </row>
        <row r="198">
          <cell r="A198">
            <v>192</v>
          </cell>
          <cell r="B198" t="str">
            <v>23</v>
          </cell>
          <cell r="C198" t="e">
            <v>#VALUE!</v>
          </cell>
          <cell r="D198" t="e">
            <v>#VALUE!</v>
          </cell>
          <cell r="E198" t="e">
            <v>#VALUE!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 t="e">
            <v>#VALUE!</v>
          </cell>
          <cell r="K198" t="e">
            <v>#VALUE!</v>
          </cell>
          <cell r="L198" t="e">
            <v>#VALUE!</v>
          </cell>
        </row>
        <row r="199">
          <cell r="A199">
            <v>193</v>
          </cell>
          <cell r="B199" t="str">
            <v>24</v>
          </cell>
          <cell r="C199" t="e">
            <v>#VALUE!</v>
          </cell>
          <cell r="D199" t="e">
            <v>#VALUE!</v>
          </cell>
          <cell r="E199" t="e">
            <v>#VALUE!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 t="e">
            <v>#VALUE!</v>
          </cell>
          <cell r="K199" t="e">
            <v>#VALUE!</v>
          </cell>
          <cell r="L199" t="e">
            <v>#VALUE!</v>
          </cell>
        </row>
        <row r="200">
          <cell r="A200">
            <v>194</v>
          </cell>
          <cell r="B200" t="str">
            <v>25</v>
          </cell>
          <cell r="C200" t="e">
            <v>#VALUE!</v>
          </cell>
          <cell r="D200" t="e">
            <v>#VALUE!</v>
          </cell>
          <cell r="E200" t="e">
            <v>#VALUE!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 t="e">
            <v>#VALUE!</v>
          </cell>
          <cell r="K200" t="e">
            <v>#VALUE!</v>
          </cell>
          <cell r="L200" t="e">
            <v>#VALUE!</v>
          </cell>
        </row>
        <row r="201">
          <cell r="A201">
            <v>195</v>
          </cell>
          <cell r="B201" t="str">
            <v>26</v>
          </cell>
          <cell r="C201" t="e">
            <v>#VALUE!</v>
          </cell>
          <cell r="D201" t="e">
            <v>#VALUE!</v>
          </cell>
          <cell r="E201" t="e">
            <v>#VALUE!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 t="e">
            <v>#VALUE!</v>
          </cell>
          <cell r="K201" t="e">
            <v>#VALUE!</v>
          </cell>
          <cell r="L201" t="e">
            <v>#VALUE!</v>
          </cell>
        </row>
        <row r="202">
          <cell r="A202">
            <v>196</v>
          </cell>
          <cell r="B202" t="str">
            <v>27</v>
          </cell>
          <cell r="C202" t="e">
            <v>#VALUE!</v>
          </cell>
          <cell r="D202" t="e">
            <v>#VALUE!</v>
          </cell>
          <cell r="E202" t="e">
            <v>#VALUE!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e">
            <v>#VALUE!</v>
          </cell>
          <cell r="K202" t="e">
            <v>#VALUE!</v>
          </cell>
          <cell r="L202" t="e">
            <v>#VALUE!</v>
          </cell>
        </row>
        <row r="203">
          <cell r="A203">
            <v>197</v>
          </cell>
          <cell r="B203" t="str">
            <v>28</v>
          </cell>
          <cell r="C203" t="e">
            <v>#VALUE!</v>
          </cell>
          <cell r="D203" t="e">
            <v>#VALUE!</v>
          </cell>
          <cell r="E203" t="e">
            <v>#VALUE!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 t="e">
            <v>#VALUE!</v>
          </cell>
          <cell r="K203" t="e">
            <v>#VALUE!</v>
          </cell>
          <cell r="L203" t="e">
            <v>#VALUE!</v>
          </cell>
        </row>
        <row r="204">
          <cell r="A204">
            <v>198</v>
          </cell>
          <cell r="B204" t="str">
            <v>29</v>
          </cell>
          <cell r="C204" t="e">
            <v>#VALUE!</v>
          </cell>
          <cell r="D204" t="e">
            <v>#VALUE!</v>
          </cell>
          <cell r="E204" t="e">
            <v>#VALUE!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 t="e">
            <v>#VALUE!</v>
          </cell>
          <cell r="K204" t="e">
            <v>#VALUE!</v>
          </cell>
          <cell r="L204" t="e">
            <v>#VALUE!</v>
          </cell>
        </row>
        <row r="205">
          <cell r="A205">
            <v>199</v>
          </cell>
          <cell r="B205" t="str">
            <v>30</v>
          </cell>
          <cell r="C205" t="e">
            <v>#VALUE!</v>
          </cell>
          <cell r="D205" t="e">
            <v>#VALUE!</v>
          </cell>
          <cell r="E205" t="e">
            <v>#VALUE!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 t="e">
            <v>#VALUE!</v>
          </cell>
          <cell r="K205" t="e">
            <v>#VALUE!</v>
          </cell>
          <cell r="L205" t="e">
            <v>#VALUE!</v>
          </cell>
        </row>
        <row r="206">
          <cell r="A206">
            <v>200</v>
          </cell>
          <cell r="B206" t="str">
            <v>31</v>
          </cell>
          <cell r="C206" t="e">
            <v>#VALUE!</v>
          </cell>
          <cell r="D206" t="e">
            <v>#VALUE!</v>
          </cell>
          <cell r="E206" t="e">
            <v>#VALUE!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 t="e">
            <v>#VALUE!</v>
          </cell>
          <cell r="K206" t="e">
            <v>#VALUE!</v>
          </cell>
          <cell r="L206" t="e">
            <v>#VALUE!</v>
          </cell>
        </row>
        <row r="207">
          <cell r="A207">
            <v>201</v>
          </cell>
          <cell r="B207" t="str">
            <v>32</v>
          </cell>
          <cell r="C207" t="e">
            <v>#VALUE!</v>
          </cell>
          <cell r="D207" t="e">
            <v>#VALUE!</v>
          </cell>
          <cell r="E207" t="e">
            <v>#VALUE!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 t="e">
            <v>#VALUE!</v>
          </cell>
          <cell r="K207" t="e">
            <v>#VALUE!</v>
          </cell>
          <cell r="L207" t="e">
            <v>#VALUE!</v>
          </cell>
        </row>
        <row r="208">
          <cell r="A208">
            <v>202</v>
          </cell>
          <cell r="B208" t="str">
            <v>33</v>
          </cell>
          <cell r="C208" t="e">
            <v>#VALUE!</v>
          </cell>
          <cell r="D208" t="e">
            <v>#VALUE!</v>
          </cell>
          <cell r="E208" t="e">
            <v>#VALUE!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 t="e">
            <v>#VALUE!</v>
          </cell>
          <cell r="K208" t="e">
            <v>#VALUE!</v>
          </cell>
          <cell r="L208" t="e">
            <v>#VALUE!</v>
          </cell>
        </row>
        <row r="209">
          <cell r="A209">
            <v>203</v>
          </cell>
          <cell r="B209" t="str">
            <v>34</v>
          </cell>
          <cell r="C209" t="e">
            <v>#VALUE!</v>
          </cell>
          <cell r="D209" t="e">
            <v>#VALUE!</v>
          </cell>
          <cell r="E209" t="e">
            <v>#VALUE!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 t="e">
            <v>#VALUE!</v>
          </cell>
          <cell r="K209" t="e">
            <v>#VALUE!</v>
          </cell>
          <cell r="L209" t="e">
            <v>#VALUE!</v>
          </cell>
        </row>
        <row r="210">
          <cell r="A210">
            <v>204</v>
          </cell>
          <cell r="B210" t="str">
            <v>35</v>
          </cell>
          <cell r="C210" t="e">
            <v>#VALUE!</v>
          </cell>
          <cell r="D210" t="e">
            <v>#VALUE!</v>
          </cell>
          <cell r="E210" t="e">
            <v>#VALUE!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 t="e">
            <v>#VALUE!</v>
          </cell>
          <cell r="K210" t="e">
            <v>#VALUE!</v>
          </cell>
          <cell r="L210" t="e">
            <v>#VALUE!</v>
          </cell>
        </row>
        <row r="211">
          <cell r="A211">
            <v>205</v>
          </cell>
          <cell r="B211" t="str">
            <v>36</v>
          </cell>
          <cell r="C211" t="e">
            <v>#VALUE!</v>
          </cell>
          <cell r="D211" t="e">
            <v>#VALUE!</v>
          </cell>
          <cell r="E211" t="e">
            <v>#VALUE!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 t="e">
            <v>#VALUE!</v>
          </cell>
          <cell r="K211" t="e">
            <v>#VALUE!</v>
          </cell>
          <cell r="L211" t="e">
            <v>#VALUE!</v>
          </cell>
        </row>
        <row r="212">
          <cell r="A212">
            <v>206</v>
          </cell>
          <cell r="B212" t="str">
            <v>37</v>
          </cell>
          <cell r="C212" t="e">
            <v>#VALUE!</v>
          </cell>
          <cell r="D212" t="e">
            <v>#VALUE!</v>
          </cell>
          <cell r="E212" t="e">
            <v>#VALUE!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 t="e">
            <v>#VALUE!</v>
          </cell>
          <cell r="K212" t="e">
            <v>#VALUE!</v>
          </cell>
          <cell r="L212" t="e">
            <v>#VALUE!</v>
          </cell>
        </row>
        <row r="213">
          <cell r="A213">
            <v>207</v>
          </cell>
          <cell r="B213" t="str">
            <v>38</v>
          </cell>
          <cell r="C213" t="e">
            <v>#VALUE!</v>
          </cell>
          <cell r="D213" t="e">
            <v>#VALUE!</v>
          </cell>
          <cell r="E213" t="e">
            <v>#VALUE!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 t="e">
            <v>#VALUE!</v>
          </cell>
          <cell r="K213" t="e">
            <v>#VALUE!</v>
          </cell>
          <cell r="L213" t="e">
            <v>#VALUE!</v>
          </cell>
        </row>
        <row r="214">
          <cell r="A214">
            <v>208</v>
          </cell>
          <cell r="B214" t="str">
            <v>39</v>
          </cell>
          <cell r="C214" t="e">
            <v>#VALUE!</v>
          </cell>
          <cell r="D214" t="e">
            <v>#VALUE!</v>
          </cell>
          <cell r="E214" t="e">
            <v>#VALUE!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 t="e">
            <v>#VALUE!</v>
          </cell>
          <cell r="K214" t="e">
            <v>#VALUE!</v>
          </cell>
          <cell r="L214" t="e">
            <v>#VALUE!</v>
          </cell>
        </row>
        <row r="215">
          <cell r="A215">
            <v>209</v>
          </cell>
          <cell r="B215" t="str">
            <v>40</v>
          </cell>
          <cell r="C215" t="e">
            <v>#VALUE!</v>
          </cell>
          <cell r="D215" t="e">
            <v>#VALUE!</v>
          </cell>
          <cell r="E215" t="e">
            <v>#VALUE!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 t="e">
            <v>#VALUE!</v>
          </cell>
          <cell r="K215" t="e">
            <v>#VALUE!</v>
          </cell>
          <cell r="L215" t="e">
            <v>#VALUE!</v>
          </cell>
        </row>
        <row r="216">
          <cell r="A216">
            <v>210</v>
          </cell>
          <cell r="B216" t="str">
            <v>41</v>
          </cell>
          <cell r="C216" t="e">
            <v>#VALUE!</v>
          </cell>
          <cell r="D216" t="e">
            <v>#VALUE!</v>
          </cell>
          <cell r="E216" t="e">
            <v>#VALUE!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 t="e">
            <v>#VALUE!</v>
          </cell>
          <cell r="K216" t="e">
            <v>#VALUE!</v>
          </cell>
          <cell r="L216" t="e">
            <v>#VALUE!</v>
          </cell>
        </row>
        <row r="217">
          <cell r="A217">
            <v>211</v>
          </cell>
          <cell r="B217" t="str">
            <v>42</v>
          </cell>
          <cell r="C217" t="e">
            <v>#VALUE!</v>
          </cell>
          <cell r="D217" t="e">
            <v>#VALUE!</v>
          </cell>
          <cell r="E217" t="e">
            <v>#VALUE!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 t="e">
            <v>#VALUE!</v>
          </cell>
          <cell r="K217" t="e">
            <v>#VALUE!</v>
          </cell>
          <cell r="L217" t="e">
            <v>#VALUE!</v>
          </cell>
        </row>
        <row r="218">
          <cell r="A218">
            <v>212</v>
          </cell>
          <cell r="B218" t="str">
            <v>43</v>
          </cell>
          <cell r="C218" t="e">
            <v>#VALUE!</v>
          </cell>
          <cell r="D218" t="e">
            <v>#VALUE!</v>
          </cell>
          <cell r="E218" t="e">
            <v>#VALUE!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 t="e">
            <v>#VALUE!</v>
          </cell>
          <cell r="K218" t="e">
            <v>#VALUE!</v>
          </cell>
          <cell r="L218" t="e">
            <v>#VALUE!</v>
          </cell>
        </row>
        <row r="219">
          <cell r="A219">
            <v>213</v>
          </cell>
          <cell r="B219" t="str">
            <v>44</v>
          </cell>
          <cell r="C219" t="e">
            <v>#VALUE!</v>
          </cell>
          <cell r="D219" t="e">
            <v>#VALUE!</v>
          </cell>
          <cell r="E219" t="e">
            <v>#VALUE!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 t="e">
            <v>#VALUE!</v>
          </cell>
          <cell r="K219" t="e">
            <v>#VALUE!</v>
          </cell>
          <cell r="L219" t="e">
            <v>#VALUE!</v>
          </cell>
        </row>
        <row r="220">
          <cell r="A220">
            <v>214</v>
          </cell>
          <cell r="B220" t="str">
            <v>45</v>
          </cell>
          <cell r="C220" t="e">
            <v>#VALUE!</v>
          </cell>
          <cell r="D220" t="e">
            <v>#VALUE!</v>
          </cell>
          <cell r="E220" t="e">
            <v>#VALUE!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 t="e">
            <v>#VALUE!</v>
          </cell>
          <cell r="K220" t="e">
            <v>#VALUE!</v>
          </cell>
          <cell r="L220" t="e">
            <v>#VALUE!</v>
          </cell>
        </row>
        <row r="221">
          <cell r="A221">
            <v>215</v>
          </cell>
          <cell r="B221" t="str">
            <v>46</v>
          </cell>
          <cell r="C221" t="e">
            <v>#VALUE!</v>
          </cell>
          <cell r="D221" t="e">
            <v>#VALUE!</v>
          </cell>
          <cell r="E221" t="e">
            <v>#VALUE!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 t="e">
            <v>#VALUE!</v>
          </cell>
          <cell r="K221" t="e">
            <v>#VALUE!</v>
          </cell>
          <cell r="L221" t="e">
            <v>#VALUE!</v>
          </cell>
        </row>
        <row r="222">
          <cell r="A222">
            <v>216</v>
          </cell>
          <cell r="B222" t="str">
            <v>47</v>
          </cell>
          <cell r="C222" t="e">
            <v>#VALUE!</v>
          </cell>
          <cell r="D222" t="e">
            <v>#VALUE!</v>
          </cell>
          <cell r="E222" t="e">
            <v>#VALUE!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 t="e">
            <v>#VALUE!</v>
          </cell>
          <cell r="K222" t="e">
            <v>#VALUE!</v>
          </cell>
          <cell r="L222" t="e">
            <v>#VALUE!</v>
          </cell>
        </row>
        <row r="223">
          <cell r="A223">
            <v>217</v>
          </cell>
          <cell r="B223" t="str">
            <v>48</v>
          </cell>
          <cell r="C223" t="e">
            <v>#VALUE!</v>
          </cell>
          <cell r="D223" t="e">
            <v>#VALUE!</v>
          </cell>
          <cell r="E223" t="e">
            <v>#VALUE!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 t="e">
            <v>#VALUE!</v>
          </cell>
          <cell r="K223" t="e">
            <v>#VALUE!</v>
          </cell>
          <cell r="L223" t="e">
            <v>#VALUE!</v>
          </cell>
        </row>
        <row r="224">
          <cell r="A224">
            <v>218</v>
          </cell>
          <cell r="B224" t="str">
            <v>49</v>
          </cell>
          <cell r="C224" t="e">
            <v>#VALUE!</v>
          </cell>
          <cell r="D224" t="e">
            <v>#VALUE!</v>
          </cell>
          <cell r="E224" t="e">
            <v>#VALUE!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 t="e">
            <v>#VALUE!</v>
          </cell>
          <cell r="K224" t="e">
            <v>#VALUE!</v>
          </cell>
          <cell r="L224" t="e">
            <v>#VALUE!</v>
          </cell>
        </row>
        <row r="225">
          <cell r="A225">
            <v>219</v>
          </cell>
          <cell r="B225" t="str">
            <v>50</v>
          </cell>
          <cell r="C225" t="e">
            <v>#VALUE!</v>
          </cell>
          <cell r="D225" t="e">
            <v>#VALUE!</v>
          </cell>
          <cell r="E225" t="e">
            <v>#VALUE!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 t="e">
            <v>#VALUE!</v>
          </cell>
          <cell r="K225" t="e">
            <v>#VALUE!</v>
          </cell>
          <cell r="L225" t="e">
            <v>#VALUE!</v>
          </cell>
        </row>
        <row r="226">
          <cell r="A226">
            <v>220</v>
          </cell>
          <cell r="B226" t="str">
            <v>51</v>
          </cell>
          <cell r="C226" t="e">
            <v>#VALUE!</v>
          </cell>
          <cell r="D226" t="e">
            <v>#VALUE!</v>
          </cell>
          <cell r="E226" t="e">
            <v>#VALUE!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 t="e">
            <v>#VALUE!</v>
          </cell>
          <cell r="K226" t="e">
            <v>#VALUE!</v>
          </cell>
          <cell r="L226" t="e">
            <v>#VALUE!</v>
          </cell>
        </row>
        <row r="227">
          <cell r="A227">
            <v>221</v>
          </cell>
          <cell r="B227" t="str">
            <v>52</v>
          </cell>
          <cell r="C227" t="e">
            <v>#VALUE!</v>
          </cell>
          <cell r="D227" t="e">
            <v>#VALUE!</v>
          </cell>
          <cell r="E227" t="e">
            <v>#VALUE!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 t="e">
            <v>#VALUE!</v>
          </cell>
          <cell r="K227" t="e">
            <v>#VALUE!</v>
          </cell>
          <cell r="L227" t="e">
            <v>#VALUE!</v>
          </cell>
        </row>
        <row r="228">
          <cell r="A228">
            <v>222</v>
          </cell>
          <cell r="B228" t="str">
            <v>53</v>
          </cell>
          <cell r="C228" t="e">
            <v>#VALUE!</v>
          </cell>
          <cell r="D228" t="e">
            <v>#VALUE!</v>
          </cell>
          <cell r="E228" t="e">
            <v>#VALUE!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 t="e">
            <v>#VALUE!</v>
          </cell>
          <cell r="K228" t="e">
            <v>#VALUE!</v>
          </cell>
          <cell r="L228" t="e">
            <v>#VALUE!</v>
          </cell>
        </row>
        <row r="229">
          <cell r="A229">
            <v>223</v>
          </cell>
          <cell r="B229" t="str">
            <v>54</v>
          </cell>
          <cell r="C229" t="e">
            <v>#VALUE!</v>
          </cell>
          <cell r="D229" t="e">
            <v>#VALUE!</v>
          </cell>
          <cell r="E229" t="e">
            <v>#VALUE!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 t="e">
            <v>#VALUE!</v>
          </cell>
          <cell r="K229" t="e">
            <v>#VALUE!</v>
          </cell>
          <cell r="L229" t="e">
            <v>#VALUE!</v>
          </cell>
        </row>
        <row r="230">
          <cell r="A230">
            <v>224</v>
          </cell>
          <cell r="B230" t="str">
            <v>55</v>
          </cell>
          <cell r="C230" t="e">
            <v>#VALUE!</v>
          </cell>
          <cell r="D230" t="e">
            <v>#VALUE!</v>
          </cell>
          <cell r="E230" t="e">
            <v>#VALUE!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 t="e">
            <v>#VALUE!</v>
          </cell>
          <cell r="K230" t="e">
            <v>#VALUE!</v>
          </cell>
          <cell r="L230" t="e">
            <v>#VALUE!</v>
          </cell>
        </row>
        <row r="231">
          <cell r="A231">
            <v>225</v>
          </cell>
          <cell r="B231" t="str">
            <v>56</v>
          </cell>
          <cell r="C231" t="e">
            <v>#VALUE!</v>
          </cell>
          <cell r="D231" t="e">
            <v>#VALUE!</v>
          </cell>
          <cell r="E231" t="e">
            <v>#VALUE!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 t="e">
            <v>#VALUE!</v>
          </cell>
          <cell r="K231" t="e">
            <v>#VALUE!</v>
          </cell>
          <cell r="L231" t="e">
            <v>#VALUE!</v>
          </cell>
        </row>
        <row r="232">
          <cell r="A232">
            <v>226</v>
          </cell>
          <cell r="B232" t="str">
            <v>57</v>
          </cell>
          <cell r="C232" t="e">
            <v>#VALUE!</v>
          </cell>
          <cell r="D232" t="e">
            <v>#VALUE!</v>
          </cell>
          <cell r="E232" t="e">
            <v>#VALUE!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 t="e">
            <v>#VALUE!</v>
          </cell>
          <cell r="K232" t="e">
            <v>#VALUE!</v>
          </cell>
          <cell r="L232" t="e">
            <v>#VALUE!</v>
          </cell>
        </row>
        <row r="233">
          <cell r="A233">
            <v>227</v>
          </cell>
          <cell r="B233" t="str">
            <v>58</v>
          </cell>
          <cell r="C233" t="e">
            <v>#VALUE!</v>
          </cell>
          <cell r="D233" t="e">
            <v>#VALUE!</v>
          </cell>
          <cell r="E233" t="e">
            <v>#VALUE!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 t="e">
            <v>#VALUE!</v>
          </cell>
          <cell r="K233" t="e">
            <v>#VALUE!</v>
          </cell>
          <cell r="L233" t="e">
            <v>#VALUE!</v>
          </cell>
        </row>
        <row r="234">
          <cell r="A234">
            <v>228</v>
          </cell>
          <cell r="B234" t="str">
            <v>59</v>
          </cell>
          <cell r="C234" t="e">
            <v>#VALUE!</v>
          </cell>
          <cell r="D234" t="e">
            <v>#VALUE!</v>
          </cell>
          <cell r="E234" t="e">
            <v>#VALUE!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 t="e">
            <v>#VALUE!</v>
          </cell>
          <cell r="K234" t="e">
            <v>#VALUE!</v>
          </cell>
          <cell r="L234" t="e">
            <v>#VALUE!</v>
          </cell>
        </row>
        <row r="235">
          <cell r="A235">
            <v>229</v>
          </cell>
          <cell r="B235" t="str">
            <v>60</v>
          </cell>
          <cell r="C235" t="e">
            <v>#VALUE!</v>
          </cell>
          <cell r="D235" t="e">
            <v>#VALUE!</v>
          </cell>
          <cell r="E235" t="e">
            <v>#VALUE!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 t="e">
            <v>#VALUE!</v>
          </cell>
          <cell r="K235" t="e">
            <v>#VALUE!</v>
          </cell>
          <cell r="L235" t="e">
            <v>#VALUE!</v>
          </cell>
        </row>
        <row r="236">
          <cell r="A236">
            <v>230</v>
          </cell>
          <cell r="B236" t="str">
            <v>61</v>
          </cell>
          <cell r="C236" t="e">
            <v>#VALUE!</v>
          </cell>
          <cell r="D236" t="e">
            <v>#VALUE!</v>
          </cell>
          <cell r="E236" t="e">
            <v>#VALUE!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 t="e">
            <v>#VALUE!</v>
          </cell>
          <cell r="K236" t="e">
            <v>#VALUE!</v>
          </cell>
          <cell r="L236" t="e">
            <v>#VALUE!</v>
          </cell>
        </row>
        <row r="237">
          <cell r="A237">
            <v>231</v>
          </cell>
          <cell r="B237" t="str">
            <v>62</v>
          </cell>
          <cell r="C237" t="e">
            <v>#VALUE!</v>
          </cell>
          <cell r="D237" t="e">
            <v>#VALUE!</v>
          </cell>
          <cell r="E237" t="e">
            <v>#VALUE!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 t="e">
            <v>#VALUE!</v>
          </cell>
          <cell r="K237" t="e">
            <v>#VALUE!</v>
          </cell>
          <cell r="L237" t="e">
            <v>#VALUE!</v>
          </cell>
        </row>
        <row r="238">
          <cell r="A238">
            <v>232</v>
          </cell>
          <cell r="B238" t="str">
            <v>63</v>
          </cell>
          <cell r="C238" t="e">
            <v>#VALUE!</v>
          </cell>
          <cell r="D238" t="e">
            <v>#VALUE!</v>
          </cell>
          <cell r="E238" t="e">
            <v>#VALUE!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 t="e">
            <v>#VALUE!</v>
          </cell>
          <cell r="K238" t="e">
            <v>#VALUE!</v>
          </cell>
          <cell r="L238" t="e">
            <v>#VALUE!</v>
          </cell>
        </row>
        <row r="239">
          <cell r="A239">
            <v>233</v>
          </cell>
          <cell r="B239" t="str">
            <v>64</v>
          </cell>
          <cell r="C239" t="e">
            <v>#VALUE!</v>
          </cell>
          <cell r="D239" t="e">
            <v>#VALUE!</v>
          </cell>
          <cell r="E239" t="e">
            <v>#VALUE!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 t="e">
            <v>#VALUE!</v>
          </cell>
          <cell r="K239" t="e">
            <v>#VALUE!</v>
          </cell>
          <cell r="L239" t="e">
            <v>#VALUE!</v>
          </cell>
        </row>
        <row r="240">
          <cell r="A240">
            <v>234</v>
          </cell>
          <cell r="B240" t="str">
            <v>65</v>
          </cell>
          <cell r="C240" t="e">
            <v>#VALUE!</v>
          </cell>
          <cell r="D240" t="e">
            <v>#VALUE!</v>
          </cell>
          <cell r="E240" t="e">
            <v>#VALUE!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 t="e">
            <v>#VALUE!</v>
          </cell>
          <cell r="K240" t="e">
            <v>#VALUE!</v>
          </cell>
          <cell r="L240" t="e">
            <v>#VALUE!</v>
          </cell>
        </row>
        <row r="241">
          <cell r="A241">
            <v>235</v>
          </cell>
          <cell r="B241" t="str">
            <v>66</v>
          </cell>
          <cell r="C241" t="e">
            <v>#VALUE!</v>
          </cell>
          <cell r="D241" t="e">
            <v>#VALUE!</v>
          </cell>
          <cell r="E241" t="e">
            <v>#VALUE!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 t="e">
            <v>#VALUE!</v>
          </cell>
          <cell r="K241" t="e">
            <v>#VALUE!</v>
          </cell>
          <cell r="L241" t="e">
            <v>#VALUE!</v>
          </cell>
        </row>
        <row r="242">
          <cell r="A242">
            <v>236</v>
          </cell>
          <cell r="B242" t="str">
            <v>67</v>
          </cell>
          <cell r="C242" t="e">
            <v>#VALUE!</v>
          </cell>
          <cell r="D242" t="e">
            <v>#VALUE!</v>
          </cell>
          <cell r="E242" t="e">
            <v>#VALUE!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 t="e">
            <v>#VALUE!</v>
          </cell>
          <cell r="K242" t="e">
            <v>#VALUE!</v>
          </cell>
          <cell r="L242" t="e">
            <v>#VALUE!</v>
          </cell>
        </row>
        <row r="243">
          <cell r="A243">
            <v>237</v>
          </cell>
          <cell r="B243" t="str">
            <v>68</v>
          </cell>
          <cell r="C243" t="e">
            <v>#VALUE!</v>
          </cell>
          <cell r="D243" t="e">
            <v>#VALUE!</v>
          </cell>
          <cell r="E243" t="e">
            <v>#VALUE!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 t="e">
            <v>#VALUE!</v>
          </cell>
          <cell r="K243" t="e">
            <v>#VALUE!</v>
          </cell>
          <cell r="L243" t="e">
            <v>#VALUE!</v>
          </cell>
        </row>
        <row r="244">
          <cell r="A244">
            <v>238</v>
          </cell>
          <cell r="B244" t="str">
            <v>69</v>
          </cell>
          <cell r="C244" t="e">
            <v>#VALUE!</v>
          </cell>
          <cell r="D244" t="e">
            <v>#VALUE!</v>
          </cell>
          <cell r="E244" t="e">
            <v>#VALUE!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 t="e">
            <v>#VALUE!</v>
          </cell>
          <cell r="K244" t="e">
            <v>#VALUE!</v>
          </cell>
          <cell r="L244" t="e">
            <v>#VALUE!</v>
          </cell>
        </row>
        <row r="245">
          <cell r="A245">
            <v>239</v>
          </cell>
          <cell r="B245" t="str">
            <v>70</v>
          </cell>
          <cell r="C245" t="e">
            <v>#VALUE!</v>
          </cell>
          <cell r="D245" t="e">
            <v>#VALUE!</v>
          </cell>
          <cell r="E245" t="e">
            <v>#VALUE!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 t="e">
            <v>#VALUE!</v>
          </cell>
          <cell r="K245" t="e">
            <v>#VALUE!</v>
          </cell>
          <cell r="L245" t="e">
            <v>#VALUE!</v>
          </cell>
        </row>
        <row r="246">
          <cell r="A246">
            <v>240</v>
          </cell>
          <cell r="B246" t="str">
            <v>71</v>
          </cell>
          <cell r="C246" t="e">
            <v>#VALUE!</v>
          </cell>
          <cell r="D246" t="e">
            <v>#VALUE!</v>
          </cell>
          <cell r="E246" t="e">
            <v>#VALUE!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 t="e">
            <v>#VALUE!</v>
          </cell>
          <cell r="K246" t="e">
            <v>#VALUE!</v>
          </cell>
          <cell r="L246" t="e">
            <v>#VALUE!</v>
          </cell>
        </row>
        <row r="247">
          <cell r="A247">
            <v>241</v>
          </cell>
          <cell r="B247" t="str">
            <v>72</v>
          </cell>
          <cell r="C247" t="e">
            <v>#VALUE!</v>
          </cell>
          <cell r="D247" t="e">
            <v>#VALUE!</v>
          </cell>
          <cell r="E247" t="e">
            <v>#VALUE!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 t="e">
            <v>#VALUE!</v>
          </cell>
          <cell r="K247" t="e">
            <v>#VALUE!</v>
          </cell>
          <cell r="L247" t="e">
            <v>#VALUE!</v>
          </cell>
        </row>
        <row r="248">
          <cell r="A248">
            <v>242</v>
          </cell>
          <cell r="B248" t="str">
            <v>73</v>
          </cell>
          <cell r="C248" t="e">
            <v>#VALUE!</v>
          </cell>
          <cell r="D248" t="e">
            <v>#VALUE!</v>
          </cell>
          <cell r="E248" t="e">
            <v>#VALUE!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 t="e">
            <v>#VALUE!</v>
          </cell>
          <cell r="K248" t="e">
            <v>#VALUE!</v>
          </cell>
          <cell r="L248" t="e">
            <v>#VALUE!</v>
          </cell>
        </row>
        <row r="249">
          <cell r="A249">
            <v>243</v>
          </cell>
          <cell r="B249" t="str">
            <v>74</v>
          </cell>
          <cell r="C249" t="e">
            <v>#VALUE!</v>
          </cell>
          <cell r="D249" t="e">
            <v>#VALUE!</v>
          </cell>
          <cell r="E249" t="e">
            <v>#VALUE!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 t="e">
            <v>#VALUE!</v>
          </cell>
          <cell r="K249" t="e">
            <v>#VALUE!</v>
          </cell>
          <cell r="L249" t="e">
            <v>#VALUE!</v>
          </cell>
        </row>
        <row r="250">
          <cell r="A250">
            <v>244</v>
          </cell>
          <cell r="B250" t="str">
            <v>75</v>
          </cell>
          <cell r="C250" t="e">
            <v>#VALUE!</v>
          </cell>
          <cell r="D250" t="e">
            <v>#VALUE!</v>
          </cell>
          <cell r="E250" t="e">
            <v>#VALUE!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 t="e">
            <v>#VALUE!</v>
          </cell>
          <cell r="K250" t="e">
            <v>#VALUE!</v>
          </cell>
          <cell r="L250" t="e">
            <v>#VALUE!</v>
          </cell>
        </row>
        <row r="251">
          <cell r="A251">
            <v>245</v>
          </cell>
          <cell r="B251" t="str">
            <v>76</v>
          </cell>
          <cell r="C251" t="e">
            <v>#VALUE!</v>
          </cell>
          <cell r="D251" t="e">
            <v>#VALUE!</v>
          </cell>
          <cell r="E251" t="e">
            <v>#VALUE!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 t="e">
            <v>#VALUE!</v>
          </cell>
          <cell r="K251" t="e">
            <v>#VALUE!</v>
          </cell>
          <cell r="L251" t="e">
            <v>#VALUE!</v>
          </cell>
        </row>
        <row r="252">
          <cell r="A252">
            <v>246</v>
          </cell>
          <cell r="B252" t="str">
            <v>77</v>
          </cell>
          <cell r="C252" t="e">
            <v>#VALUE!</v>
          </cell>
          <cell r="D252" t="e">
            <v>#VALUE!</v>
          </cell>
          <cell r="E252" t="e">
            <v>#VALUE!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 t="e">
            <v>#VALUE!</v>
          </cell>
          <cell r="K252" t="e">
            <v>#VALUE!</v>
          </cell>
          <cell r="L252" t="e">
            <v>#VALUE!</v>
          </cell>
        </row>
        <row r="253">
          <cell r="A253">
            <v>247</v>
          </cell>
          <cell r="B253" t="str">
            <v>78</v>
          </cell>
          <cell r="C253" t="e">
            <v>#VALUE!</v>
          </cell>
          <cell r="D253" t="e">
            <v>#VALUE!</v>
          </cell>
          <cell r="E253" t="e">
            <v>#VALUE!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 t="e">
            <v>#VALUE!</v>
          </cell>
          <cell r="K253" t="e">
            <v>#VALUE!</v>
          </cell>
          <cell r="L253" t="e">
            <v>#VALUE!</v>
          </cell>
        </row>
        <row r="254">
          <cell r="A254">
            <v>248</v>
          </cell>
          <cell r="B254" t="str">
            <v>79</v>
          </cell>
          <cell r="C254" t="e">
            <v>#VALUE!</v>
          </cell>
          <cell r="D254" t="e">
            <v>#VALUE!</v>
          </cell>
          <cell r="E254" t="e">
            <v>#VALUE!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 t="e">
            <v>#VALUE!</v>
          </cell>
          <cell r="K254" t="e">
            <v>#VALUE!</v>
          </cell>
          <cell r="L254" t="e">
            <v>#VALUE!</v>
          </cell>
        </row>
        <row r="255">
          <cell r="A255">
            <v>249</v>
          </cell>
          <cell r="B255" t="str">
            <v>80</v>
          </cell>
          <cell r="C255" t="e">
            <v>#VALUE!</v>
          </cell>
          <cell r="D255" t="e">
            <v>#VALUE!</v>
          </cell>
          <cell r="E255" t="e">
            <v>#VALUE!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 t="e">
            <v>#VALUE!</v>
          </cell>
          <cell r="K255" t="e">
            <v>#VALUE!</v>
          </cell>
          <cell r="L255" t="e">
            <v>#VALUE!</v>
          </cell>
        </row>
        <row r="256">
          <cell r="A256">
            <v>250</v>
          </cell>
          <cell r="B256" t="str">
            <v>81</v>
          </cell>
          <cell r="C256" t="e">
            <v>#VALUE!</v>
          </cell>
          <cell r="D256" t="e">
            <v>#VALUE!</v>
          </cell>
          <cell r="E256" t="e">
            <v>#VALUE!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 t="e">
            <v>#VALUE!</v>
          </cell>
          <cell r="K256" t="e">
            <v>#VALUE!</v>
          </cell>
          <cell r="L256" t="e">
            <v>#VALUE!</v>
          </cell>
        </row>
        <row r="257">
          <cell r="A257">
            <v>251</v>
          </cell>
          <cell r="B257" t="str">
            <v>82</v>
          </cell>
          <cell r="C257" t="e">
            <v>#VALUE!</v>
          </cell>
          <cell r="D257" t="e">
            <v>#VALUE!</v>
          </cell>
          <cell r="E257" t="e">
            <v>#VALUE!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 t="e">
            <v>#VALUE!</v>
          </cell>
          <cell r="K257" t="e">
            <v>#VALUE!</v>
          </cell>
          <cell r="L257" t="e">
            <v>#VALUE!</v>
          </cell>
        </row>
        <row r="258">
          <cell r="A258">
            <v>252</v>
          </cell>
          <cell r="B258" t="str">
            <v>83</v>
          </cell>
          <cell r="C258" t="e">
            <v>#VALUE!</v>
          </cell>
          <cell r="D258" t="e">
            <v>#VALUE!</v>
          </cell>
          <cell r="E258" t="e">
            <v>#VALUE!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 t="e">
            <v>#VALUE!</v>
          </cell>
          <cell r="K258" t="e">
            <v>#VALUE!</v>
          </cell>
          <cell r="L258" t="e">
            <v>#VALUE!</v>
          </cell>
        </row>
        <row r="259">
          <cell r="A259">
            <v>253</v>
          </cell>
          <cell r="B259" t="str">
            <v>84</v>
          </cell>
          <cell r="C259" t="e">
            <v>#VALUE!</v>
          </cell>
          <cell r="D259" t="e">
            <v>#VALUE!</v>
          </cell>
          <cell r="E259" t="e">
            <v>#VALUE!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 t="e">
            <v>#VALUE!</v>
          </cell>
          <cell r="K259" t="e">
            <v>#VALUE!</v>
          </cell>
          <cell r="L259" t="e">
            <v>#VALUE!</v>
          </cell>
        </row>
        <row r="260">
          <cell r="A260">
            <v>254</v>
          </cell>
          <cell r="B260" t="str">
            <v>85</v>
          </cell>
          <cell r="C260" t="e">
            <v>#VALUE!</v>
          </cell>
          <cell r="D260" t="e">
            <v>#VALUE!</v>
          </cell>
          <cell r="E260" t="e">
            <v>#VALUE!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 t="e">
            <v>#VALUE!</v>
          </cell>
          <cell r="K260" t="e">
            <v>#VALUE!</v>
          </cell>
          <cell r="L260" t="e">
            <v>#VALUE!</v>
          </cell>
        </row>
        <row r="261">
          <cell r="A261">
            <v>255</v>
          </cell>
          <cell r="B261" t="str">
            <v>86</v>
          </cell>
          <cell r="C261" t="e">
            <v>#VALUE!</v>
          </cell>
          <cell r="D261" t="e">
            <v>#VALUE!</v>
          </cell>
          <cell r="E261" t="e">
            <v>#VALUE!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 t="e">
            <v>#VALUE!</v>
          </cell>
          <cell r="K261" t="e">
            <v>#VALUE!</v>
          </cell>
          <cell r="L261" t="e">
            <v>#VALUE!</v>
          </cell>
        </row>
        <row r="262">
          <cell r="A262">
            <v>256</v>
          </cell>
          <cell r="B262" t="str">
            <v>87</v>
          </cell>
          <cell r="C262" t="e">
            <v>#VALUE!</v>
          </cell>
          <cell r="D262" t="e">
            <v>#VALUE!</v>
          </cell>
          <cell r="E262" t="e">
            <v>#VALUE!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 t="e">
            <v>#VALUE!</v>
          </cell>
          <cell r="K262" t="e">
            <v>#VALUE!</v>
          </cell>
          <cell r="L262" t="e">
            <v>#VALUE!</v>
          </cell>
        </row>
        <row r="263">
          <cell r="A263">
            <v>257</v>
          </cell>
          <cell r="B263" t="str">
            <v>88</v>
          </cell>
          <cell r="C263" t="e">
            <v>#VALUE!</v>
          </cell>
          <cell r="D263" t="e">
            <v>#VALUE!</v>
          </cell>
          <cell r="E263" t="e">
            <v>#VALUE!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 t="e">
            <v>#VALUE!</v>
          </cell>
          <cell r="K263" t="e">
            <v>#VALUE!</v>
          </cell>
          <cell r="L263" t="e">
            <v>#VALUE!</v>
          </cell>
        </row>
        <row r="264">
          <cell r="A264">
            <v>258</v>
          </cell>
          <cell r="B264" t="str">
            <v>89</v>
          </cell>
          <cell r="C264" t="e">
            <v>#VALUE!</v>
          </cell>
          <cell r="D264" t="e">
            <v>#VALUE!</v>
          </cell>
          <cell r="E264" t="e">
            <v>#VALUE!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 t="e">
            <v>#VALUE!</v>
          </cell>
          <cell r="K264" t="e">
            <v>#VALUE!</v>
          </cell>
          <cell r="L264" t="e">
            <v>#VALUE!</v>
          </cell>
        </row>
        <row r="265">
          <cell r="A265">
            <v>259</v>
          </cell>
          <cell r="B265" t="str">
            <v>90</v>
          </cell>
          <cell r="C265" t="e">
            <v>#VALUE!</v>
          </cell>
          <cell r="D265" t="e">
            <v>#VALUE!</v>
          </cell>
          <cell r="E265" t="e">
            <v>#VALUE!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 t="e">
            <v>#VALUE!</v>
          </cell>
          <cell r="K265" t="e">
            <v>#VALUE!</v>
          </cell>
          <cell r="L265" t="e">
            <v>#VALUE!</v>
          </cell>
        </row>
        <row r="266">
          <cell r="A266">
            <v>260</v>
          </cell>
          <cell r="B266" t="str">
            <v>91</v>
          </cell>
          <cell r="C266" t="e">
            <v>#VALUE!</v>
          </cell>
          <cell r="D266" t="e">
            <v>#VALUE!</v>
          </cell>
          <cell r="E266" t="e">
            <v>#VALUE!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 t="e">
            <v>#VALUE!</v>
          </cell>
          <cell r="K266" t="e">
            <v>#VALUE!</v>
          </cell>
          <cell r="L266" t="e">
            <v>#VALUE!</v>
          </cell>
        </row>
        <row r="267">
          <cell r="A267">
            <v>261</v>
          </cell>
          <cell r="B267" t="str">
            <v>92</v>
          </cell>
          <cell r="C267" t="e">
            <v>#VALUE!</v>
          </cell>
          <cell r="D267" t="e">
            <v>#VALUE!</v>
          </cell>
          <cell r="E267" t="e">
            <v>#VALUE!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 t="e">
            <v>#VALUE!</v>
          </cell>
          <cell r="K267" t="e">
            <v>#VALUE!</v>
          </cell>
          <cell r="L267" t="e">
            <v>#VALUE!</v>
          </cell>
        </row>
        <row r="268">
          <cell r="A268">
            <v>262</v>
          </cell>
          <cell r="B268" t="str">
            <v>93</v>
          </cell>
          <cell r="C268" t="e">
            <v>#VALUE!</v>
          </cell>
          <cell r="D268" t="e">
            <v>#VALUE!</v>
          </cell>
          <cell r="E268" t="e">
            <v>#VALUE!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 t="e">
            <v>#VALUE!</v>
          </cell>
          <cell r="K268" t="e">
            <v>#VALUE!</v>
          </cell>
          <cell r="L268" t="e">
            <v>#VALUE!</v>
          </cell>
        </row>
        <row r="269">
          <cell r="A269">
            <v>263</v>
          </cell>
          <cell r="B269" t="str">
            <v>94</v>
          </cell>
          <cell r="C269" t="e">
            <v>#VALUE!</v>
          </cell>
          <cell r="D269" t="e">
            <v>#VALUE!</v>
          </cell>
          <cell r="E269" t="e">
            <v>#VALUE!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 t="e">
            <v>#VALUE!</v>
          </cell>
          <cell r="K269" t="e">
            <v>#VALUE!</v>
          </cell>
          <cell r="L269" t="e">
            <v>#VALUE!</v>
          </cell>
        </row>
        <row r="270">
          <cell r="A270">
            <v>264</v>
          </cell>
          <cell r="B270" t="str">
            <v>95</v>
          </cell>
          <cell r="C270" t="e">
            <v>#VALUE!</v>
          </cell>
          <cell r="D270" t="e">
            <v>#VALUE!</v>
          </cell>
          <cell r="E270" t="e">
            <v>#VALUE!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 t="e">
            <v>#VALUE!</v>
          </cell>
          <cell r="K270" t="e">
            <v>#VALUE!</v>
          </cell>
          <cell r="L270" t="e">
            <v>#VALUE!</v>
          </cell>
        </row>
        <row r="271">
          <cell r="A271">
            <v>265</v>
          </cell>
          <cell r="B271" t="str">
            <v>96</v>
          </cell>
          <cell r="C271" t="e">
            <v>#VALUE!</v>
          </cell>
          <cell r="D271" t="e">
            <v>#VALUE!</v>
          </cell>
          <cell r="E271" t="e">
            <v>#VALUE!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 t="e">
            <v>#VALUE!</v>
          </cell>
          <cell r="K271" t="e">
            <v>#VALUE!</v>
          </cell>
          <cell r="L271" t="e">
            <v>#VALUE!</v>
          </cell>
        </row>
        <row r="272">
          <cell r="A272">
            <v>266</v>
          </cell>
          <cell r="B272" t="str">
            <v>97</v>
          </cell>
          <cell r="C272" t="e">
            <v>#VALUE!</v>
          </cell>
          <cell r="D272" t="e">
            <v>#VALUE!</v>
          </cell>
          <cell r="E272" t="e">
            <v>#VALUE!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 t="e">
            <v>#VALUE!</v>
          </cell>
          <cell r="K272" t="e">
            <v>#VALUE!</v>
          </cell>
          <cell r="L272" t="e">
            <v>#VALUE!</v>
          </cell>
        </row>
        <row r="273">
          <cell r="A273">
            <v>267</v>
          </cell>
          <cell r="B273" t="str">
            <v>98</v>
          </cell>
          <cell r="C273" t="e">
            <v>#VALUE!</v>
          </cell>
          <cell r="D273" t="e">
            <v>#VALUE!</v>
          </cell>
          <cell r="E273" t="e">
            <v>#VALUE!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 t="e">
            <v>#VALUE!</v>
          </cell>
          <cell r="K273" t="e">
            <v>#VALUE!</v>
          </cell>
          <cell r="L273" t="e">
            <v>#VALUE!</v>
          </cell>
        </row>
        <row r="274">
          <cell r="A274">
            <v>268</v>
          </cell>
          <cell r="B274" t="str">
            <v>99</v>
          </cell>
          <cell r="C274" t="e">
            <v>#VALUE!</v>
          </cell>
          <cell r="D274" t="e">
            <v>#VALUE!</v>
          </cell>
          <cell r="E274" t="e">
            <v>#VALUE!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 t="e">
            <v>#VALUE!</v>
          </cell>
          <cell r="K274" t="e">
            <v>#VALUE!</v>
          </cell>
          <cell r="L274" t="e">
            <v>#VALUE!</v>
          </cell>
        </row>
        <row r="275">
          <cell r="A275">
            <v>269</v>
          </cell>
          <cell r="B275" t="str">
            <v>100</v>
          </cell>
          <cell r="C275" t="e">
            <v>#VALUE!</v>
          </cell>
          <cell r="D275" t="e">
            <v>#VALUE!</v>
          </cell>
          <cell r="E275" t="e">
            <v>#VALUE!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 t="e">
            <v>#VALUE!</v>
          </cell>
          <cell r="K275" t="e">
            <v>#VALUE!</v>
          </cell>
          <cell r="L275" t="e">
            <v>#VALUE!</v>
          </cell>
        </row>
        <row r="276">
          <cell r="A276">
            <v>270</v>
          </cell>
          <cell r="B276" t="str">
            <v>101</v>
          </cell>
          <cell r="C276" t="e">
            <v>#VALUE!</v>
          </cell>
          <cell r="D276" t="e">
            <v>#VALUE!</v>
          </cell>
          <cell r="E276" t="e">
            <v>#VALUE!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 t="e">
            <v>#VALUE!</v>
          </cell>
          <cell r="K276" t="e">
            <v>#VALUE!</v>
          </cell>
          <cell r="L276" t="e">
            <v>#VALUE!</v>
          </cell>
        </row>
        <row r="277">
          <cell r="A277">
            <v>271</v>
          </cell>
          <cell r="B277" t="str">
            <v>102</v>
          </cell>
          <cell r="C277" t="e">
            <v>#VALUE!</v>
          </cell>
          <cell r="D277" t="e">
            <v>#VALUE!</v>
          </cell>
          <cell r="E277" t="e">
            <v>#VALUE!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 t="e">
            <v>#VALUE!</v>
          </cell>
          <cell r="K277" t="e">
            <v>#VALUE!</v>
          </cell>
          <cell r="L277" t="e">
            <v>#VALUE!</v>
          </cell>
        </row>
        <row r="278">
          <cell r="A278">
            <v>272</v>
          </cell>
          <cell r="B278" t="str">
            <v>103</v>
          </cell>
          <cell r="C278" t="e">
            <v>#VALUE!</v>
          </cell>
          <cell r="D278" t="e">
            <v>#VALUE!</v>
          </cell>
          <cell r="E278" t="e">
            <v>#VALUE!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 t="e">
            <v>#VALUE!</v>
          </cell>
          <cell r="K278" t="e">
            <v>#VALUE!</v>
          </cell>
          <cell r="L278" t="e">
            <v>#VALUE!</v>
          </cell>
        </row>
        <row r="279">
          <cell r="A279">
            <v>273</v>
          </cell>
          <cell r="B279" t="str">
            <v>104</v>
          </cell>
          <cell r="C279" t="e">
            <v>#VALUE!</v>
          </cell>
          <cell r="D279" t="e">
            <v>#VALUE!</v>
          </cell>
          <cell r="E279" t="e">
            <v>#VALUE!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 t="e">
            <v>#VALUE!</v>
          </cell>
          <cell r="K279" t="e">
            <v>#VALUE!</v>
          </cell>
          <cell r="L279" t="e">
            <v>#VALUE!</v>
          </cell>
        </row>
        <row r="280">
          <cell r="A280">
            <v>274</v>
          </cell>
          <cell r="B280" t="str">
            <v>105</v>
          </cell>
          <cell r="C280" t="e">
            <v>#VALUE!</v>
          </cell>
          <cell r="D280" t="e">
            <v>#VALUE!</v>
          </cell>
          <cell r="E280" t="e">
            <v>#VALUE!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 t="e">
            <v>#VALUE!</v>
          </cell>
          <cell r="K280" t="e">
            <v>#VALUE!</v>
          </cell>
          <cell r="L280" t="e">
            <v>#VALUE!</v>
          </cell>
        </row>
        <row r="281">
          <cell r="A281">
            <v>275</v>
          </cell>
          <cell r="B281" t="str">
            <v>106</v>
          </cell>
          <cell r="C281" t="e">
            <v>#VALUE!</v>
          </cell>
          <cell r="D281" t="e">
            <v>#VALUE!</v>
          </cell>
          <cell r="E281" t="e">
            <v>#VALUE!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 t="e">
            <v>#VALUE!</v>
          </cell>
          <cell r="K281" t="e">
            <v>#VALUE!</v>
          </cell>
          <cell r="L281" t="e">
            <v>#VALUE!</v>
          </cell>
        </row>
        <row r="282">
          <cell r="A282">
            <v>276</v>
          </cell>
          <cell r="B282" t="str">
            <v>107</v>
          </cell>
          <cell r="C282" t="e">
            <v>#VALUE!</v>
          </cell>
          <cell r="D282" t="e">
            <v>#VALUE!</v>
          </cell>
          <cell r="E282" t="e">
            <v>#VALUE!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 t="e">
            <v>#VALUE!</v>
          </cell>
          <cell r="K282" t="e">
            <v>#VALUE!</v>
          </cell>
          <cell r="L282" t="e">
            <v>#VALUE!</v>
          </cell>
        </row>
        <row r="283">
          <cell r="A283">
            <v>277</v>
          </cell>
          <cell r="B283" t="str">
            <v>108</v>
          </cell>
          <cell r="C283" t="e">
            <v>#VALUE!</v>
          </cell>
          <cell r="D283" t="e">
            <v>#VALUE!</v>
          </cell>
          <cell r="E283" t="e">
            <v>#VALUE!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 t="e">
            <v>#VALUE!</v>
          </cell>
          <cell r="K283" t="e">
            <v>#VALUE!</v>
          </cell>
          <cell r="L283" t="e">
            <v>#VALUE!</v>
          </cell>
        </row>
        <row r="284">
          <cell r="A284">
            <v>278</v>
          </cell>
          <cell r="B284" t="str">
            <v>109</v>
          </cell>
          <cell r="C284" t="e">
            <v>#VALUE!</v>
          </cell>
          <cell r="D284" t="e">
            <v>#VALUE!</v>
          </cell>
          <cell r="E284" t="e">
            <v>#VALUE!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 t="e">
            <v>#VALUE!</v>
          </cell>
          <cell r="K284" t="e">
            <v>#VALUE!</v>
          </cell>
          <cell r="L284" t="e">
            <v>#VALUE!</v>
          </cell>
        </row>
        <row r="285">
          <cell r="A285">
            <v>279</v>
          </cell>
          <cell r="B285" t="str">
            <v>110</v>
          </cell>
          <cell r="C285" t="e">
            <v>#VALUE!</v>
          </cell>
          <cell r="D285" t="e">
            <v>#VALUE!</v>
          </cell>
          <cell r="E285" t="e">
            <v>#VALUE!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 t="e">
            <v>#VALUE!</v>
          </cell>
          <cell r="K285" t="e">
            <v>#VALUE!</v>
          </cell>
          <cell r="L285" t="e">
            <v>#VALUE!</v>
          </cell>
        </row>
        <row r="286">
          <cell r="A286">
            <v>280</v>
          </cell>
          <cell r="B286" t="str">
            <v>111</v>
          </cell>
          <cell r="C286" t="e">
            <v>#VALUE!</v>
          </cell>
          <cell r="D286" t="e">
            <v>#VALUE!</v>
          </cell>
          <cell r="E286" t="e">
            <v>#VALUE!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 t="e">
            <v>#VALUE!</v>
          </cell>
          <cell r="K286" t="e">
            <v>#VALUE!</v>
          </cell>
          <cell r="L286" t="e">
            <v>#VALUE!</v>
          </cell>
        </row>
        <row r="287">
          <cell r="A287">
            <v>281</v>
          </cell>
          <cell r="B287" t="str">
            <v>112</v>
          </cell>
          <cell r="C287" t="e">
            <v>#VALUE!</v>
          </cell>
          <cell r="D287" t="e">
            <v>#VALUE!</v>
          </cell>
          <cell r="E287" t="e">
            <v>#VALUE!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 t="e">
            <v>#VALUE!</v>
          </cell>
          <cell r="K287" t="e">
            <v>#VALUE!</v>
          </cell>
          <cell r="L287" t="e">
            <v>#VALUE!</v>
          </cell>
        </row>
        <row r="288">
          <cell r="A288">
            <v>282</v>
          </cell>
          <cell r="B288" t="str">
            <v>113</v>
          </cell>
          <cell r="C288" t="e">
            <v>#VALUE!</v>
          </cell>
          <cell r="D288" t="e">
            <v>#VALUE!</v>
          </cell>
          <cell r="E288" t="e">
            <v>#VALUE!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 t="e">
            <v>#VALUE!</v>
          </cell>
          <cell r="K288" t="e">
            <v>#VALUE!</v>
          </cell>
          <cell r="L288" t="e">
            <v>#VALUE!</v>
          </cell>
        </row>
        <row r="289">
          <cell r="A289">
            <v>283</v>
          </cell>
          <cell r="B289" t="str">
            <v>114</v>
          </cell>
          <cell r="C289" t="e">
            <v>#VALUE!</v>
          </cell>
          <cell r="D289" t="e">
            <v>#VALUE!</v>
          </cell>
          <cell r="E289" t="e">
            <v>#VALUE!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 t="e">
            <v>#VALUE!</v>
          </cell>
          <cell r="K289" t="e">
            <v>#VALUE!</v>
          </cell>
          <cell r="L289" t="e">
            <v>#VALUE!</v>
          </cell>
        </row>
        <row r="290">
          <cell r="A290">
            <v>284</v>
          </cell>
          <cell r="B290" t="str">
            <v>115</v>
          </cell>
          <cell r="C290" t="e">
            <v>#VALUE!</v>
          </cell>
          <cell r="D290" t="e">
            <v>#VALUE!</v>
          </cell>
          <cell r="E290" t="e">
            <v>#VALUE!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 t="e">
            <v>#VALUE!</v>
          </cell>
          <cell r="K290" t="e">
            <v>#VALUE!</v>
          </cell>
          <cell r="L290" t="e">
            <v>#VALUE!</v>
          </cell>
        </row>
        <row r="291">
          <cell r="A291">
            <v>285</v>
          </cell>
          <cell r="B291" t="str">
            <v>116</v>
          </cell>
          <cell r="C291" t="e">
            <v>#VALUE!</v>
          </cell>
          <cell r="D291" t="e">
            <v>#VALUE!</v>
          </cell>
          <cell r="E291" t="e">
            <v>#VALUE!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 t="e">
            <v>#VALUE!</v>
          </cell>
          <cell r="K291" t="e">
            <v>#VALUE!</v>
          </cell>
          <cell r="L291" t="e">
            <v>#VALUE!</v>
          </cell>
        </row>
        <row r="292">
          <cell r="A292">
            <v>286</v>
          </cell>
          <cell r="B292" t="str">
            <v>117</v>
          </cell>
          <cell r="C292" t="e">
            <v>#VALUE!</v>
          </cell>
          <cell r="D292" t="e">
            <v>#VALUE!</v>
          </cell>
          <cell r="E292" t="e">
            <v>#VALUE!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 t="e">
            <v>#VALUE!</v>
          </cell>
          <cell r="K292" t="e">
            <v>#VALUE!</v>
          </cell>
          <cell r="L292" t="e">
            <v>#VALUE!</v>
          </cell>
        </row>
        <row r="293">
          <cell r="A293">
            <v>287</v>
          </cell>
          <cell r="B293" t="str">
            <v>118</v>
          </cell>
          <cell r="C293" t="e">
            <v>#VALUE!</v>
          </cell>
          <cell r="D293" t="e">
            <v>#VALUE!</v>
          </cell>
          <cell r="E293" t="e">
            <v>#VALUE!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 t="e">
            <v>#VALUE!</v>
          </cell>
          <cell r="K293" t="e">
            <v>#VALUE!</v>
          </cell>
          <cell r="L293" t="e">
            <v>#VALUE!</v>
          </cell>
        </row>
        <row r="294">
          <cell r="A294">
            <v>288</v>
          </cell>
          <cell r="B294" t="str">
            <v>119</v>
          </cell>
          <cell r="C294" t="e">
            <v>#VALUE!</v>
          </cell>
          <cell r="D294" t="e">
            <v>#VALUE!</v>
          </cell>
          <cell r="E294" t="e">
            <v>#VALUE!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 t="e">
            <v>#VALUE!</v>
          </cell>
          <cell r="K294" t="e">
            <v>#VALUE!</v>
          </cell>
          <cell r="L294" t="e">
            <v>#VALUE!</v>
          </cell>
        </row>
        <row r="295">
          <cell r="A295">
            <v>289</v>
          </cell>
          <cell r="B295" t="str">
            <v>120</v>
          </cell>
          <cell r="C295" t="e">
            <v>#VALUE!</v>
          </cell>
          <cell r="D295" t="e">
            <v>#VALUE!</v>
          </cell>
          <cell r="E295" t="e">
            <v>#VALUE!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 t="e">
            <v>#VALUE!</v>
          </cell>
          <cell r="K295" t="e">
            <v>#VALUE!</v>
          </cell>
          <cell r="L295" t="e">
            <v>#VALUE!</v>
          </cell>
        </row>
        <row r="296">
          <cell r="A296">
            <v>290</v>
          </cell>
          <cell r="B296" t="str">
            <v>121</v>
          </cell>
          <cell r="C296" t="e">
            <v>#VALUE!</v>
          </cell>
          <cell r="D296" t="e">
            <v>#VALUE!</v>
          </cell>
          <cell r="E296" t="e">
            <v>#VALUE!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 t="e">
            <v>#VALUE!</v>
          </cell>
          <cell r="K296" t="e">
            <v>#VALUE!</v>
          </cell>
          <cell r="L296" t="e">
            <v>#VALUE!</v>
          </cell>
        </row>
        <row r="297">
          <cell r="A297">
            <v>291</v>
          </cell>
          <cell r="B297" t="str">
            <v>122</v>
          </cell>
          <cell r="C297" t="e">
            <v>#VALUE!</v>
          </cell>
          <cell r="D297" t="e">
            <v>#VALUE!</v>
          </cell>
          <cell r="E297" t="e">
            <v>#VALUE!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 t="e">
            <v>#VALUE!</v>
          </cell>
          <cell r="K297" t="e">
            <v>#VALUE!</v>
          </cell>
          <cell r="L297" t="e">
            <v>#VALUE!</v>
          </cell>
        </row>
        <row r="298">
          <cell r="A298">
            <v>292</v>
          </cell>
          <cell r="B298" t="str">
            <v>123</v>
          </cell>
          <cell r="C298" t="e">
            <v>#VALUE!</v>
          </cell>
          <cell r="D298" t="e">
            <v>#VALUE!</v>
          </cell>
          <cell r="E298" t="e">
            <v>#VALUE!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 t="e">
            <v>#VALUE!</v>
          </cell>
          <cell r="K298" t="e">
            <v>#VALUE!</v>
          </cell>
          <cell r="L298" t="e">
            <v>#VALUE!</v>
          </cell>
        </row>
        <row r="299">
          <cell r="A299">
            <v>293</v>
          </cell>
          <cell r="B299" t="str">
            <v>124</v>
          </cell>
          <cell r="C299" t="e">
            <v>#VALUE!</v>
          </cell>
          <cell r="D299" t="e">
            <v>#VALUE!</v>
          </cell>
          <cell r="E299" t="e">
            <v>#VALUE!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 t="e">
            <v>#VALUE!</v>
          </cell>
          <cell r="K299" t="e">
            <v>#VALUE!</v>
          </cell>
          <cell r="L299" t="e">
            <v>#VALUE!</v>
          </cell>
        </row>
        <row r="300">
          <cell r="A300">
            <v>294</v>
          </cell>
          <cell r="B300" t="str">
            <v>125</v>
          </cell>
          <cell r="C300" t="e">
            <v>#VALUE!</v>
          </cell>
          <cell r="D300" t="e">
            <v>#VALUE!</v>
          </cell>
          <cell r="E300" t="e">
            <v>#VALUE!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 t="e">
            <v>#VALUE!</v>
          </cell>
          <cell r="K300" t="e">
            <v>#VALUE!</v>
          </cell>
          <cell r="L300" t="e">
            <v>#VALUE!</v>
          </cell>
        </row>
        <row r="301">
          <cell r="A301">
            <v>295</v>
          </cell>
          <cell r="B301" t="str">
            <v>126</v>
          </cell>
          <cell r="C301" t="e">
            <v>#VALUE!</v>
          </cell>
          <cell r="D301" t="e">
            <v>#VALUE!</v>
          </cell>
          <cell r="E301" t="e">
            <v>#VALUE!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 t="e">
            <v>#VALUE!</v>
          </cell>
          <cell r="K301" t="e">
            <v>#VALUE!</v>
          </cell>
          <cell r="L301" t="e">
            <v>#VALUE!</v>
          </cell>
        </row>
        <row r="302">
          <cell r="A302">
            <v>296</v>
          </cell>
          <cell r="B302" t="str">
            <v>127</v>
          </cell>
          <cell r="C302" t="e">
            <v>#VALUE!</v>
          </cell>
          <cell r="D302" t="e">
            <v>#VALUE!</v>
          </cell>
          <cell r="E302" t="e">
            <v>#VALUE!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 t="e">
            <v>#VALUE!</v>
          </cell>
          <cell r="K302" t="e">
            <v>#VALUE!</v>
          </cell>
          <cell r="L302" t="e">
            <v>#VALUE!</v>
          </cell>
        </row>
        <row r="303">
          <cell r="A303">
            <v>297</v>
          </cell>
          <cell r="B303" t="str">
            <v>128</v>
          </cell>
          <cell r="C303" t="e">
            <v>#VALUE!</v>
          </cell>
          <cell r="D303" t="e">
            <v>#VALUE!</v>
          </cell>
          <cell r="E303" t="e">
            <v>#VALUE!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 t="e">
            <v>#VALUE!</v>
          </cell>
          <cell r="K303" t="e">
            <v>#VALUE!</v>
          </cell>
          <cell r="L303" t="e">
            <v>#VALUE!</v>
          </cell>
        </row>
        <row r="304">
          <cell r="A304">
            <v>298</v>
          </cell>
          <cell r="B304" t="str">
            <v>129</v>
          </cell>
          <cell r="C304" t="e">
            <v>#VALUE!</v>
          </cell>
          <cell r="D304" t="e">
            <v>#VALUE!</v>
          </cell>
          <cell r="E304" t="e">
            <v>#VALUE!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 t="e">
            <v>#VALUE!</v>
          </cell>
          <cell r="K304" t="e">
            <v>#VALUE!</v>
          </cell>
          <cell r="L304" t="e">
            <v>#VALUE!</v>
          </cell>
        </row>
        <row r="305">
          <cell r="A305">
            <v>299</v>
          </cell>
          <cell r="B305" t="str">
            <v>130</v>
          </cell>
          <cell r="C305" t="e">
            <v>#VALUE!</v>
          </cell>
          <cell r="D305" t="e">
            <v>#VALUE!</v>
          </cell>
          <cell r="E305" t="e">
            <v>#VALUE!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 t="e">
            <v>#VALUE!</v>
          </cell>
          <cell r="K305" t="e">
            <v>#VALUE!</v>
          </cell>
          <cell r="L305" t="e">
            <v>#VALUE!</v>
          </cell>
        </row>
        <row r="306">
          <cell r="A306">
            <v>300</v>
          </cell>
          <cell r="B306" t="str">
            <v>131</v>
          </cell>
          <cell r="C306" t="e">
            <v>#VALUE!</v>
          </cell>
          <cell r="D306" t="e">
            <v>#VALUE!</v>
          </cell>
          <cell r="E306" t="e">
            <v>#VALUE!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 t="e">
            <v>#VALUE!</v>
          </cell>
          <cell r="K306" t="e">
            <v>#VALUE!</v>
          </cell>
          <cell r="L306" t="e">
            <v>#VALUE!</v>
          </cell>
        </row>
        <row r="307">
          <cell r="A307">
            <v>301</v>
          </cell>
          <cell r="B307" t="str">
            <v>132</v>
          </cell>
          <cell r="C307" t="e">
            <v>#VALUE!</v>
          </cell>
          <cell r="D307" t="e">
            <v>#VALUE!</v>
          </cell>
          <cell r="E307" t="e">
            <v>#VALUE!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 t="e">
            <v>#VALUE!</v>
          </cell>
          <cell r="K307" t="e">
            <v>#VALUE!</v>
          </cell>
          <cell r="L307" t="e">
            <v>#VALUE!</v>
          </cell>
        </row>
        <row r="308">
          <cell r="A308">
            <v>302</v>
          </cell>
          <cell r="B308" t="str">
            <v>133</v>
          </cell>
          <cell r="C308" t="e">
            <v>#VALUE!</v>
          </cell>
          <cell r="D308" t="e">
            <v>#VALUE!</v>
          </cell>
          <cell r="E308" t="e">
            <v>#VALUE!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 t="e">
            <v>#VALUE!</v>
          </cell>
          <cell r="K308" t="e">
            <v>#VALUE!</v>
          </cell>
          <cell r="L308" t="e">
            <v>#VALUE!</v>
          </cell>
        </row>
        <row r="309">
          <cell r="A309">
            <v>303</v>
          </cell>
          <cell r="B309" t="str">
            <v>134</v>
          </cell>
          <cell r="C309" t="e">
            <v>#VALUE!</v>
          </cell>
          <cell r="D309" t="e">
            <v>#VALUE!</v>
          </cell>
          <cell r="E309" t="e">
            <v>#VALUE!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 t="e">
            <v>#VALUE!</v>
          </cell>
          <cell r="K309" t="e">
            <v>#VALUE!</v>
          </cell>
          <cell r="L309" t="e">
            <v>#VALUE!</v>
          </cell>
        </row>
        <row r="310">
          <cell r="A310">
            <v>304</v>
          </cell>
          <cell r="B310" t="str">
            <v>135</v>
          </cell>
          <cell r="C310" t="e">
            <v>#VALUE!</v>
          </cell>
          <cell r="D310" t="e">
            <v>#VALUE!</v>
          </cell>
          <cell r="E310" t="e">
            <v>#VALUE!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 t="e">
            <v>#VALUE!</v>
          </cell>
          <cell r="K310" t="e">
            <v>#VALUE!</v>
          </cell>
          <cell r="L310" t="e">
            <v>#VALUE!</v>
          </cell>
        </row>
        <row r="311">
          <cell r="A311">
            <v>305</v>
          </cell>
          <cell r="B311" t="str">
            <v>136</v>
          </cell>
          <cell r="C311" t="e">
            <v>#VALUE!</v>
          </cell>
          <cell r="D311" t="e">
            <v>#VALUE!</v>
          </cell>
          <cell r="E311" t="e">
            <v>#VALUE!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 t="e">
            <v>#VALUE!</v>
          </cell>
          <cell r="K311" t="e">
            <v>#VALUE!</v>
          </cell>
          <cell r="L311" t="e">
            <v>#VALUE!</v>
          </cell>
        </row>
        <row r="312">
          <cell r="A312">
            <v>306</v>
          </cell>
          <cell r="B312" t="str">
            <v>137</v>
          </cell>
          <cell r="C312" t="e">
            <v>#VALUE!</v>
          </cell>
          <cell r="D312" t="e">
            <v>#VALUE!</v>
          </cell>
          <cell r="E312" t="e">
            <v>#VALUE!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 t="e">
            <v>#VALUE!</v>
          </cell>
          <cell r="K312" t="e">
            <v>#VALUE!</v>
          </cell>
          <cell r="L312" t="e">
            <v>#VALUE!</v>
          </cell>
        </row>
        <row r="313">
          <cell r="A313">
            <v>307</v>
          </cell>
          <cell r="B313" t="str">
            <v>138</v>
          </cell>
          <cell r="C313" t="e">
            <v>#VALUE!</v>
          </cell>
          <cell r="D313" t="e">
            <v>#VALUE!</v>
          </cell>
          <cell r="E313" t="e">
            <v>#VALUE!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 t="e">
            <v>#VALUE!</v>
          </cell>
          <cell r="K313" t="e">
            <v>#VALUE!</v>
          </cell>
          <cell r="L313" t="e">
            <v>#VALUE!</v>
          </cell>
        </row>
        <row r="314">
          <cell r="A314">
            <v>308</v>
          </cell>
          <cell r="B314" t="str">
            <v>139</v>
          </cell>
          <cell r="C314" t="e">
            <v>#VALUE!</v>
          </cell>
          <cell r="D314" t="e">
            <v>#VALUE!</v>
          </cell>
          <cell r="E314" t="e">
            <v>#VALUE!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 t="e">
            <v>#VALUE!</v>
          </cell>
          <cell r="K314" t="e">
            <v>#VALUE!</v>
          </cell>
          <cell r="L314" t="e">
            <v>#VALUE!</v>
          </cell>
        </row>
        <row r="315">
          <cell r="A315">
            <v>309</v>
          </cell>
          <cell r="B315" t="str">
            <v>140</v>
          </cell>
          <cell r="C315" t="e">
            <v>#VALUE!</v>
          </cell>
          <cell r="D315" t="e">
            <v>#VALUE!</v>
          </cell>
          <cell r="E315" t="e">
            <v>#VALUE!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 t="e">
            <v>#VALUE!</v>
          </cell>
          <cell r="K315" t="e">
            <v>#VALUE!</v>
          </cell>
          <cell r="L315" t="e">
            <v>#VALUE!</v>
          </cell>
        </row>
        <row r="316">
          <cell r="A316">
            <v>310</v>
          </cell>
          <cell r="B316" t="str">
            <v>141</v>
          </cell>
          <cell r="C316" t="e">
            <v>#VALUE!</v>
          </cell>
          <cell r="D316" t="e">
            <v>#VALUE!</v>
          </cell>
          <cell r="E316" t="e">
            <v>#VALUE!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 t="e">
            <v>#VALUE!</v>
          </cell>
          <cell r="K316" t="e">
            <v>#VALUE!</v>
          </cell>
          <cell r="L316" t="e">
            <v>#VALUE!</v>
          </cell>
        </row>
        <row r="317">
          <cell r="A317">
            <v>311</v>
          </cell>
          <cell r="B317" t="str">
            <v>142</v>
          </cell>
          <cell r="C317" t="e">
            <v>#VALUE!</v>
          </cell>
          <cell r="D317" t="e">
            <v>#VALUE!</v>
          </cell>
          <cell r="E317" t="e">
            <v>#VALUE!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 t="e">
            <v>#VALUE!</v>
          </cell>
          <cell r="K317" t="e">
            <v>#VALUE!</v>
          </cell>
          <cell r="L317" t="e">
            <v>#VALUE!</v>
          </cell>
        </row>
        <row r="318">
          <cell r="A318">
            <v>312</v>
          </cell>
          <cell r="B318" t="str">
            <v>143</v>
          </cell>
          <cell r="C318" t="e">
            <v>#VALUE!</v>
          </cell>
          <cell r="D318" t="e">
            <v>#VALUE!</v>
          </cell>
          <cell r="E318" t="e">
            <v>#VALUE!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 t="e">
            <v>#VALUE!</v>
          </cell>
          <cell r="K318" t="e">
            <v>#VALUE!</v>
          </cell>
          <cell r="L318" t="e">
            <v>#VALUE!</v>
          </cell>
        </row>
        <row r="319">
          <cell r="A319">
            <v>313</v>
          </cell>
          <cell r="B319" t="str">
            <v>144</v>
          </cell>
          <cell r="C319" t="e">
            <v>#VALUE!</v>
          </cell>
          <cell r="D319" t="e">
            <v>#VALUE!</v>
          </cell>
          <cell r="E319" t="e">
            <v>#VALUE!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 t="e">
            <v>#VALUE!</v>
          </cell>
          <cell r="K319" t="e">
            <v>#VALUE!</v>
          </cell>
          <cell r="L319" t="e">
            <v>#VALUE!</v>
          </cell>
        </row>
        <row r="320">
          <cell r="A320">
            <v>314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315</v>
          </cell>
          <cell r="B321">
            <v>0</v>
          </cell>
          <cell r="C321" t="str">
            <v>Главный судья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 t="str">
            <v>???????????????</v>
          </cell>
        </row>
        <row r="322">
          <cell r="A322">
            <v>316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317</v>
          </cell>
          <cell r="B323">
            <v>0</v>
          </cell>
          <cell r="C323" t="str">
            <v>Главный секретарь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 t="str">
            <v>???????????????</v>
          </cell>
        </row>
        <row r="324">
          <cell r="A324">
            <v>318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 t="str">
            <v>-</v>
          </cell>
          <cell r="B325" t="str">
            <v>-</v>
          </cell>
          <cell r="C325" t="str">
            <v>-</v>
          </cell>
          <cell r="D325" t="str">
            <v>-</v>
          </cell>
          <cell r="E325" t="str">
            <v>-</v>
          </cell>
          <cell r="F325" t="str">
            <v>-</v>
          </cell>
          <cell r="G325">
            <v>0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</row>
        <row r="326">
          <cell r="A326">
            <v>999</v>
          </cell>
          <cell r="B326">
            <v>222</v>
          </cell>
          <cell r="C326" t="str">
            <v>X</v>
          </cell>
          <cell r="D326" t="str">
            <v>X</v>
          </cell>
          <cell r="E326" t="str">
            <v>X</v>
          </cell>
          <cell r="F326" t="str">
            <v>X</v>
          </cell>
          <cell r="G326">
            <v>0</v>
          </cell>
          <cell r="H326" t="str">
            <v>X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9"/>
  <sheetViews>
    <sheetView workbookViewId="0">
      <selection activeCell="Z6" sqref="Z6"/>
    </sheetView>
  </sheetViews>
  <sheetFormatPr defaultRowHeight="13.5" outlineLevelCol="2" x14ac:dyDescent="0.25"/>
  <cols>
    <col min="1" max="1" width="6.7109375" style="1" customWidth="1"/>
    <col min="2" max="2" width="3.5703125" style="1" customWidth="1"/>
    <col min="3" max="3" width="6" style="2" hidden="1" customWidth="1" outlineLevel="1"/>
    <col min="4" max="4" width="20.85546875" style="1" customWidth="1" collapsed="1"/>
    <col min="5" max="5" width="1.140625" style="1" hidden="1" customWidth="1"/>
    <col min="6" max="6" width="6.28515625" style="1" customWidth="1"/>
    <col min="7" max="8" width="1.140625" style="1" customWidth="1"/>
    <col min="9" max="9" width="6.28515625" style="1" customWidth="1"/>
    <col min="10" max="11" width="1.140625" style="1" customWidth="1"/>
    <col min="12" max="12" width="6.28515625" style="1" customWidth="1"/>
    <col min="13" max="14" width="1.140625" style="1" customWidth="1"/>
    <col min="15" max="15" width="6.28515625" style="1" customWidth="1"/>
    <col min="16" max="17" width="1.140625" style="1" customWidth="1"/>
    <col min="18" max="18" width="6.28515625" style="1" customWidth="1"/>
    <col min="19" max="20" width="1.140625" style="1" customWidth="1"/>
    <col min="21" max="21" width="6.28515625" style="1" customWidth="1"/>
    <col min="22" max="22" width="1.140625" style="1" customWidth="1"/>
    <col min="23" max="23" width="5.7109375" style="1" customWidth="1"/>
    <col min="24" max="24" width="6.28515625" style="1" customWidth="1"/>
    <col min="25" max="25" width="5.5703125" style="1" customWidth="1"/>
    <col min="26" max="26" width="5.42578125" style="3" customWidth="1"/>
    <col min="27" max="27" width="27.85546875" style="1" hidden="1" customWidth="1" outlineLevel="1"/>
    <col min="28" max="28" width="20" style="1" hidden="1" customWidth="1" outlineLevel="1"/>
    <col min="29" max="30" width="9.140625" style="6" hidden="1" customWidth="1" outlineLevel="1"/>
    <col min="31" max="31" width="6.42578125" style="1" hidden="1" customWidth="1" outlineLevel="1" collapsed="1"/>
    <col min="32" max="32" width="21.7109375" style="1" hidden="1" customWidth="1" outlineLevel="1"/>
    <col min="33" max="33" width="4.28515625" style="1" hidden="1" customWidth="1" outlineLevel="1"/>
    <col min="34" max="34" width="4.28515625" style="3" hidden="1" customWidth="1" outlineLevel="1"/>
    <col min="35" max="35" width="4.28515625" style="1" hidden="1" customWidth="1" outlineLevel="1"/>
    <col min="36" max="36" width="4.28515625" style="3" hidden="1" customWidth="1" outlineLevel="1"/>
    <col min="37" max="37" width="4.28515625" style="1" hidden="1" customWidth="1" outlineLevel="1"/>
    <col min="38" max="38" width="4.28515625" style="3" hidden="1" customWidth="1" outlineLevel="1"/>
    <col min="39" max="39" width="4.28515625" style="1" hidden="1" customWidth="1" outlineLevel="1"/>
    <col min="40" max="40" width="4.28515625" style="3" hidden="1" customWidth="1" outlineLevel="1"/>
    <col min="41" max="41" width="4.28515625" style="1" hidden="1" customWidth="1" outlineLevel="1"/>
    <col min="42" max="42" width="4.28515625" style="3" hidden="1" customWidth="1" outlineLevel="1"/>
    <col min="43" max="43" width="3" style="1" hidden="1" customWidth="1" outlineLevel="1"/>
    <col min="44" max="45" width="6.42578125" style="5" hidden="1" customWidth="1" outlineLevel="1"/>
    <col min="46" max="57" width="2.7109375" style="1" hidden="1" customWidth="1" outlineLevel="1"/>
    <col min="58" max="62" width="3.28515625" style="1" hidden="1" customWidth="1" outlineLevel="1"/>
    <col min="63" max="68" width="2.7109375" style="1" hidden="1" customWidth="1" outlineLevel="1"/>
    <col min="69" max="69" width="2.42578125" style="1" hidden="1" customWidth="1" outlineLevel="1"/>
    <col min="70" max="71" width="14" style="1" hidden="1" customWidth="1" outlineLevel="1"/>
    <col min="72" max="72" width="13.5703125" style="1" hidden="1" customWidth="1" outlineLevel="1"/>
    <col min="73" max="75" width="0" style="1" hidden="1" customWidth="1" outlineLevel="1"/>
    <col min="76" max="106" width="5.7109375" style="1" hidden="1" customWidth="1" outlineLevel="2"/>
    <col min="107" max="107" width="0" style="1" hidden="1" customWidth="1" outlineLevel="1" collapsed="1"/>
    <col min="108" max="108" width="0" style="1" hidden="1" customWidth="1" outlineLevel="1"/>
    <col min="109" max="109" width="9.140625" style="1" collapsed="1"/>
    <col min="110" max="16384" width="9.140625" style="1"/>
  </cols>
  <sheetData>
    <row r="1" spans="1:106" ht="16.5" x14ac:dyDescent="0.25">
      <c r="A1" s="85"/>
      <c r="B1" s="179" t="s">
        <v>29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1:106" ht="16.5" x14ac:dyDescent="0.25">
      <c r="A2" s="85"/>
      <c r="B2" s="179" t="s">
        <v>83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106" ht="12.75" customHeight="1" x14ac:dyDescent="0.3">
      <c r="A3" s="85"/>
      <c r="B3" s="179" t="s">
        <v>84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50"/>
      <c r="AG3" s="24">
        <v>1</v>
      </c>
      <c r="AI3" s="25"/>
    </row>
    <row r="4" spans="1:106" ht="12" customHeight="1" thickBot="1" x14ac:dyDescent="0.35">
      <c r="A4" s="85"/>
      <c r="B4" s="39"/>
      <c r="C4" s="40"/>
      <c r="D4" s="39"/>
      <c r="E4" s="37"/>
      <c r="F4" s="37"/>
      <c r="G4" s="37"/>
      <c r="H4" s="37"/>
      <c r="I4" s="178" t="s">
        <v>63</v>
      </c>
      <c r="J4" s="178"/>
      <c r="K4" s="178"/>
      <c r="L4" s="178"/>
      <c r="M4" s="178"/>
      <c r="N4" s="178"/>
      <c r="O4" s="178"/>
      <c r="P4" s="178"/>
      <c r="Q4" s="37"/>
      <c r="R4" s="37"/>
      <c r="S4" s="37"/>
      <c r="T4" s="37"/>
      <c r="U4" s="37"/>
      <c r="V4" s="37"/>
      <c r="W4" s="37"/>
      <c r="X4" s="37"/>
      <c r="Y4" s="41"/>
      <c r="Z4" s="51"/>
    </row>
    <row r="5" spans="1:106" ht="12" customHeight="1" thickBot="1" x14ac:dyDescent="0.3">
      <c r="A5" s="85"/>
      <c r="B5" s="42"/>
      <c r="C5" s="43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4" t="s">
        <v>12</v>
      </c>
      <c r="X5" s="38"/>
      <c r="Y5" s="38"/>
      <c r="Z5" s="52"/>
      <c r="AE5" s="12" t="str">
        <f>IF(C13=0," ","2-4")</f>
        <v>2-4</v>
      </c>
      <c r="AF5" s="68" t="str">
        <f>IF(C13=0," ",CONCATENATE(D9,"-",D13))</f>
        <v>МАРТОБЕ ДЮСШ-12-ОСДЮСШОР-3</v>
      </c>
      <c r="AG5" s="18">
        <v>2</v>
      </c>
      <c r="AH5" s="21">
        <v>1</v>
      </c>
      <c r="AI5" s="18">
        <v>2</v>
      </c>
      <c r="AJ5" s="21">
        <v>1</v>
      </c>
      <c r="AK5" s="18">
        <v>2</v>
      </c>
      <c r="AL5" s="21">
        <v>1</v>
      </c>
      <c r="AM5" s="18"/>
      <c r="AN5" s="21"/>
      <c r="AO5" s="18"/>
      <c r="AP5" s="26"/>
      <c r="AQ5" s="11"/>
      <c r="AR5" s="10">
        <f>IF(AG5+AH5&lt;&gt;0,SUM(AT5:AX5),"")</f>
        <v>3</v>
      </c>
      <c r="AS5" s="10">
        <f>IF(AG5+AH5&lt;&gt;0,SUM(AZ5:BD5),"")</f>
        <v>0</v>
      </c>
      <c r="AT5" s="8">
        <f>IF(AG5&gt;AH5,1,0)</f>
        <v>1</v>
      </c>
      <c r="AU5" s="8">
        <f>IF(AI5&gt;AJ5,1,0)</f>
        <v>1</v>
      </c>
      <c r="AV5" s="8">
        <f>IF(AK5&gt;AL5,1,0)</f>
        <v>1</v>
      </c>
      <c r="AW5" s="8">
        <f>IF(AM5&gt;AN5,1,0)</f>
        <v>0</v>
      </c>
      <c r="AX5" s="8">
        <f>IF(AO5&gt;AP5,1,0)</f>
        <v>0</v>
      </c>
      <c r="AY5" s="7"/>
      <c r="AZ5" s="8">
        <f>IF(AH5&gt;AG5,1,0)</f>
        <v>0</v>
      </c>
      <c r="BA5" s="8">
        <f>IF(AJ5&gt;AI5,1,0)</f>
        <v>0</v>
      </c>
      <c r="BB5" s="8">
        <f>IF(AL5&gt;AK5,1,0)</f>
        <v>0</v>
      </c>
      <c r="BC5" s="8">
        <f>IF(AN5&gt;AM5,1,0)</f>
        <v>0</v>
      </c>
      <c r="BD5" s="8">
        <f>IF(AP5&gt;AO5,1,0)</f>
        <v>0</v>
      </c>
      <c r="BE5" s="7"/>
      <c r="BF5" s="8">
        <f>IF(AG5&gt;AH5,AH5,IF(AH5&gt;AG5,-AG5,""))</f>
        <v>1</v>
      </c>
      <c r="BG5" s="8" t="str">
        <f>IF(AI5&gt;AJ5,", "&amp;AJ5,IF(AJ5&gt;AI5,", "&amp;-AI5,""))</f>
        <v>, 1</v>
      </c>
      <c r="BH5" s="8" t="str">
        <f>IF(AK5&gt;AL5,", "&amp;AL5,IF(AL5&gt;AK5,", "&amp;-AK5,""))</f>
        <v>, 1</v>
      </c>
      <c r="BI5" s="8" t="str">
        <f>IF(AM5&gt;AN5,", "&amp;AN5,IF(AN5&gt;AM5,", "&amp;-AM5,""))</f>
        <v/>
      </c>
      <c r="BJ5" s="8" t="str">
        <f>IF(AO5&gt;AP5,", "&amp;AP5,IF(AP5&gt;AO5,", "&amp;-AO5,""))</f>
        <v/>
      </c>
      <c r="BK5" s="7"/>
      <c r="BL5" s="8">
        <f>IF(AH5&gt;AG5,AG5,IF(AG5&gt;AH5,-AH5,""))</f>
        <v>-1</v>
      </c>
      <c r="BM5" s="8" t="str">
        <f>IF(AJ5&gt;AI5,", "&amp;AI5,IF(AI5&gt;AJ5,", "&amp;-AJ5,""))</f>
        <v>, -1</v>
      </c>
      <c r="BN5" s="8" t="str">
        <f>IF(AL5&gt;AK5,", "&amp;AK5,IF(AK5&gt;AL5,", "&amp;-AL5,""))</f>
        <v>, -1</v>
      </c>
      <c r="BO5" s="8" t="str">
        <f>IF(AN5&gt;AM5,", "&amp;AM5,IF(AM5&gt;AN5,", "&amp;-AN5,""))</f>
        <v/>
      </c>
      <c r="BP5" s="8" t="str">
        <f>IF(AP5&gt;AO5,", "&amp;AO5,IF(AO5&gt;AP5,", "&amp;-AP5,""))</f>
        <v/>
      </c>
      <c r="BQ5" s="7"/>
      <c r="BR5" s="9" t="str">
        <f>CONCATENATE(,BF5,BG5,BH5,BI5,BJ5,)</f>
        <v>1, 1, 1</v>
      </c>
      <c r="BS5" s="9" t="str">
        <f>CONCATENATE(,BL5,BM5,BN5,BO5,BP5,)</f>
        <v>-1, -1, -1</v>
      </c>
      <c r="BT5" s="9" t="str">
        <f>IF(AR5&gt;AS5,BR5,IF(AS5&gt;AR5,BS5,""))</f>
        <v>1, 1, 1</v>
      </c>
      <c r="BU5" s="1" t="str">
        <f>IF(AR5&gt;AS5,AS5&amp;" : "&amp;AR5,IF(AS5&gt;AR5,AR5&amp;" : "&amp;AS5,""))</f>
        <v>0 : 3</v>
      </c>
      <c r="BV5" s="174" t="str">
        <f>W5</f>
        <v>Группа № 1</v>
      </c>
      <c r="BX5" s="29"/>
      <c r="BY5" s="30" t="s">
        <v>23</v>
      </c>
      <c r="BZ5" s="30" t="s">
        <v>13</v>
      </c>
      <c r="CA5" s="30" t="s">
        <v>17</v>
      </c>
      <c r="CB5" s="30" t="s">
        <v>24</v>
      </c>
      <c r="CC5" s="30" t="s">
        <v>21</v>
      </c>
      <c r="CD5" s="30" t="s">
        <v>25</v>
      </c>
      <c r="CE5" s="30" t="s">
        <v>15</v>
      </c>
      <c r="CF5" s="30" t="s">
        <v>26</v>
      </c>
      <c r="CG5" s="30" t="s">
        <v>18</v>
      </c>
      <c r="CH5" s="30" t="s">
        <v>22</v>
      </c>
      <c r="CJ5" s="29"/>
      <c r="CK5" s="30" t="s">
        <v>2</v>
      </c>
      <c r="CL5" s="30" t="s">
        <v>3</v>
      </c>
      <c r="CM5" s="30" t="s">
        <v>4</v>
      </c>
      <c r="CN5" s="30" t="s">
        <v>5</v>
      </c>
      <c r="CO5" s="30" t="s">
        <v>6</v>
      </c>
      <c r="CP5" s="30" t="s">
        <v>7</v>
      </c>
      <c r="CQ5" s="31"/>
      <c r="CR5" s="4" t="s">
        <v>8</v>
      </c>
      <c r="CS5" s="4" t="s">
        <v>10</v>
      </c>
      <c r="CT5" s="4"/>
      <c r="CV5" s="4" t="s">
        <v>8</v>
      </c>
      <c r="CW5" s="4" t="s">
        <v>10</v>
      </c>
      <c r="CY5" s="32"/>
      <c r="DA5" s="32"/>
      <c r="DB5" s="32"/>
    </row>
    <row r="6" spans="1:106" ht="12" customHeight="1" thickTop="1" thickBot="1" x14ac:dyDescent="0.3">
      <c r="A6" s="85"/>
      <c r="B6" s="60" t="s">
        <v>0</v>
      </c>
      <c r="C6" s="62"/>
      <c r="D6" s="60" t="s">
        <v>1</v>
      </c>
      <c r="E6" s="177">
        <v>1</v>
      </c>
      <c r="F6" s="177"/>
      <c r="G6" s="177"/>
      <c r="H6" s="177">
        <v>2</v>
      </c>
      <c r="I6" s="177"/>
      <c r="J6" s="177"/>
      <c r="K6" s="177">
        <v>3</v>
      </c>
      <c r="L6" s="177"/>
      <c r="M6" s="177"/>
      <c r="N6" s="177">
        <v>4</v>
      </c>
      <c r="O6" s="177"/>
      <c r="P6" s="177"/>
      <c r="Q6" s="177">
        <v>5</v>
      </c>
      <c r="R6" s="177"/>
      <c r="S6" s="177"/>
      <c r="T6" s="177">
        <v>6</v>
      </c>
      <c r="U6" s="177"/>
      <c r="V6" s="177"/>
      <c r="W6" s="60" t="s">
        <v>8</v>
      </c>
      <c r="X6" s="60" t="s">
        <v>9</v>
      </c>
      <c r="Y6" s="60" t="s">
        <v>10</v>
      </c>
      <c r="Z6" s="54"/>
      <c r="AE6" s="13" t="str">
        <f>IF(C15=0," ","1-5")</f>
        <v>1-5</v>
      </c>
      <c r="AF6" s="69" t="str">
        <f>IF(C15=0," ",CONCATENATE(D7,"-",D15))</f>
        <v>КОСТАНАЙ-ТОПЖАРГАН</v>
      </c>
      <c r="AG6" s="19">
        <v>2</v>
      </c>
      <c r="AH6" s="22">
        <v>1</v>
      </c>
      <c r="AI6" s="19">
        <v>1</v>
      </c>
      <c r="AJ6" s="22">
        <v>2</v>
      </c>
      <c r="AK6" s="19">
        <v>2</v>
      </c>
      <c r="AL6" s="22">
        <v>1</v>
      </c>
      <c r="AM6" s="19">
        <v>2</v>
      </c>
      <c r="AN6" s="22">
        <v>1</v>
      </c>
      <c r="AO6" s="19"/>
      <c r="AP6" s="27"/>
      <c r="AQ6" s="11"/>
      <c r="AR6" s="10">
        <f t="shared" ref="AR6:AR19" si="0">IF(AG6+AH6&lt;&gt;0,SUM(AT6:AX6),"")</f>
        <v>3</v>
      </c>
      <c r="AS6" s="10">
        <f t="shared" ref="AS6:AS19" si="1">IF(AG6+AH6&lt;&gt;0,SUM(AZ6:BD6),"")</f>
        <v>1</v>
      </c>
      <c r="AT6" s="8">
        <f t="shared" ref="AT6:AT19" si="2">IF(AG6&gt;AH6,1,0)</f>
        <v>1</v>
      </c>
      <c r="AU6" s="8">
        <f t="shared" ref="AU6:AU19" si="3">IF(AI6&gt;AJ6,1,0)</f>
        <v>0</v>
      </c>
      <c r="AV6" s="8">
        <f t="shared" ref="AV6:AV19" si="4">IF(AK6&gt;AL6,1,0)</f>
        <v>1</v>
      </c>
      <c r="AW6" s="8">
        <f t="shared" ref="AW6:AW19" si="5">IF(AM6&gt;AN6,1,0)</f>
        <v>1</v>
      </c>
      <c r="AX6" s="8">
        <f t="shared" ref="AX6:AX19" si="6">IF(AO6&gt;AP6,1,0)</f>
        <v>0</v>
      </c>
      <c r="AY6" s="7"/>
      <c r="AZ6" s="8">
        <f t="shared" ref="AZ6:AZ19" si="7">IF(AH6&gt;AG6,1,0)</f>
        <v>0</v>
      </c>
      <c r="BA6" s="8">
        <f t="shared" ref="BA6:BA19" si="8">IF(AJ6&gt;AI6,1,0)</f>
        <v>1</v>
      </c>
      <c r="BB6" s="8">
        <f t="shared" ref="BB6:BB19" si="9">IF(AL6&gt;AK6,1,0)</f>
        <v>0</v>
      </c>
      <c r="BC6" s="8">
        <f t="shared" ref="BC6:BC19" si="10">IF(AN6&gt;AM6,1,0)</f>
        <v>0</v>
      </c>
      <c r="BD6" s="8">
        <f t="shared" ref="BD6:BD19" si="11">IF(AP6&gt;AO6,1,0)</f>
        <v>0</v>
      </c>
      <c r="BE6" s="7"/>
      <c r="BF6" s="8">
        <f t="shared" ref="BF6:BF19" si="12">IF(AG6&gt;AH6,AH6,IF(AH6&gt;AG6,-AG6,""))</f>
        <v>1</v>
      </c>
      <c r="BG6" s="8" t="str">
        <f t="shared" ref="BG6:BG19" si="13">IF(AI6&gt;AJ6,", "&amp;AJ6,IF(AJ6&gt;AI6,", "&amp;-AI6,""))</f>
        <v>, -1</v>
      </c>
      <c r="BH6" s="8" t="str">
        <f t="shared" ref="BH6:BH19" si="14">IF(AK6&gt;AL6,", "&amp;AL6,IF(AL6&gt;AK6,", "&amp;-AK6,""))</f>
        <v>, 1</v>
      </c>
      <c r="BI6" s="8" t="str">
        <f t="shared" ref="BI6:BI19" si="15">IF(AM6&gt;AN6,", "&amp;AN6,IF(AN6&gt;AM6,", "&amp;-AM6,""))</f>
        <v>, 1</v>
      </c>
      <c r="BJ6" s="8" t="str">
        <f t="shared" ref="BJ6:BJ19" si="16">IF(AO6&gt;AP6,", "&amp;AP6,IF(AP6&gt;AO6,", "&amp;-AO6,""))</f>
        <v/>
      </c>
      <c r="BK6" s="7"/>
      <c r="BL6" s="8">
        <f t="shared" ref="BL6:BL19" si="17">IF(AH6&gt;AG6,AG6,IF(AG6&gt;AH6,-AH6,""))</f>
        <v>-1</v>
      </c>
      <c r="BM6" s="8" t="str">
        <f t="shared" ref="BM6:BM19" si="18">IF(AJ6&gt;AI6,", "&amp;AI6,IF(AI6&gt;AJ6,", "&amp;-AJ6,""))</f>
        <v>, 1</v>
      </c>
      <c r="BN6" s="8" t="str">
        <f t="shared" ref="BN6:BN19" si="19">IF(AL6&gt;AK6,", "&amp;AK6,IF(AK6&gt;AL6,", "&amp;-AL6,""))</f>
        <v>, -1</v>
      </c>
      <c r="BO6" s="8" t="str">
        <f t="shared" ref="BO6:BO19" si="20">IF(AN6&gt;AM6,", "&amp;AM6,IF(AM6&gt;AN6,", "&amp;-AN6,""))</f>
        <v>, -1</v>
      </c>
      <c r="BP6" s="8" t="str">
        <f t="shared" ref="BP6:BP19" si="21">IF(AP6&gt;AO6,", "&amp;AO6,IF(AO6&gt;AP6,", "&amp;-AP6,""))</f>
        <v/>
      </c>
      <c r="BQ6" s="7"/>
      <c r="BR6" s="9" t="str">
        <f t="shared" ref="BR6:BR19" si="22">CONCATENATE(,BF6,BG6,BH6,BI6,BJ6,)</f>
        <v>1, -1, 1, 1</v>
      </c>
      <c r="BS6" s="9" t="str">
        <f t="shared" ref="BS6:BS19" si="23">CONCATENATE(,BL6,BM6,BN6,BO6,BP6,)</f>
        <v>-1, 1, -1, -1</v>
      </c>
      <c r="BT6" s="9" t="str">
        <f t="shared" ref="BT6:BT19" si="24">IF(AR6&gt;AS6,BR6,IF(AS6&gt;AR6,BS6,""))</f>
        <v>1, -1, 1, 1</v>
      </c>
      <c r="BU6" s="1" t="str">
        <f t="shared" ref="BU6:BU19" si="25">IF(AR6&gt;AS6,AS6&amp;" : "&amp;AR6,IF(AS6&gt;AR6,AR6&amp;" : "&amp;AS6,""))</f>
        <v>1 : 3</v>
      </c>
      <c r="BV6" s="175"/>
      <c r="BX6" s="29">
        <v>1</v>
      </c>
      <c r="BY6" s="33">
        <f>((AR17+AR11)/(AS17+AS11))/10</f>
        <v>0.06</v>
      </c>
      <c r="BZ6" s="33">
        <f>((AR17+AS8)/(AS17+AR8))/10</f>
        <v>0.15</v>
      </c>
      <c r="CA6" s="33">
        <f>((AR17+AR6)/(AS17+AS6))/10</f>
        <v>0.2</v>
      </c>
      <c r="CB6" s="33" t="e">
        <f>((AR17+AS15)/(AS17+AR15))/10</f>
        <v>#VALUE!</v>
      </c>
      <c r="CC6" s="33">
        <f>((AR11+AS8)/(AS11+AR8))/10</f>
        <v>0.06</v>
      </c>
      <c r="CD6" s="33">
        <f>((AR11+AR6)/(AS11+AS6))/10</f>
        <v>7.4999999999999997E-2</v>
      </c>
      <c r="CE6" s="33" t="e">
        <f>((AR11+AS15)/(AR15+AS11))/10</f>
        <v>#VALUE!</v>
      </c>
      <c r="CF6" s="33">
        <f>((AS8+AR6)/(AR8+AS6))/10</f>
        <v>0.2</v>
      </c>
      <c r="CG6" s="33" t="e">
        <f>((AS8+AS15)/(AR8+AR15))/10</f>
        <v>#VALUE!</v>
      </c>
      <c r="CH6" s="33" t="e">
        <f>((AR6+AS15)/(AS6+AR15))/10</f>
        <v>#VALUE!</v>
      </c>
      <c r="CJ6" s="29">
        <v>1</v>
      </c>
      <c r="CK6" s="34"/>
      <c r="CL6" s="35">
        <f>IF(AR17&gt;AS17,CR6+0.1,CR6-0.1)</f>
        <v>7.1</v>
      </c>
      <c r="CM6" s="35">
        <f>IF(AR11&gt;AS11,CR6+0.1,CR6-0.1)</f>
        <v>6.9</v>
      </c>
      <c r="CN6" s="35">
        <f>IF(AS8&gt;AR8,CR6+0.1,CR6-0.1)</f>
        <v>7.1</v>
      </c>
      <c r="CO6" s="35">
        <f>IF(AR6&gt;AS6,CR6+0.1,CR6-0.1)</f>
        <v>7.1</v>
      </c>
      <c r="CP6" s="35">
        <f>IF(AS15&gt;AR15,CR6+0.1,CR6-0.1)</f>
        <v>6.9</v>
      </c>
      <c r="CQ6" s="63"/>
      <c r="CR6" s="136">
        <f>W7</f>
        <v>7</v>
      </c>
      <c r="CS6" s="136">
        <f>IF(AND(CR6=CR8,CR6=CR10),BY6,(IF(AND(CR6=CR8,CR6=CR12),BZ6,(IF(AND(CR6=CR8,CR6=CR14),CA6,(IF(AND(CR6=CR8,CR6=CR16),CB6,(IF(AND(CR6=CR10,CR6=CR12),CC6,(IF(AND(CR6=CR10,CR6=CR14),CD6,(IF(AND(CR6=CR10,CR6=CR16),CE6,(IF(AND(CR6=CR12,CR6=CR14),CF6,(IF(AND(CR6=CR12,CR6=CR16),CG6,(IF(AND(CR6=CR14,CR6=CR16),CH6,999)))))))))))))))))))</f>
        <v>0.06</v>
      </c>
      <c r="CT6" s="136">
        <f>IF(CY6=1,CR6+CS6,CS6)</f>
        <v>7.06</v>
      </c>
      <c r="CV6" s="136">
        <f>CR6</f>
        <v>7</v>
      </c>
      <c r="CW6" s="154">
        <f>IF(CV6=CV8,CL6,(IF(CV6=CV10,CM6,(IF(CV6=CV12,CN6,(IF(CV6=CV14,CO6,(IF(CV6=CV16,CP6,999)))))))))</f>
        <v>7.1</v>
      </c>
      <c r="CY6" s="136">
        <f>IF(CS6&lt;&gt;999,1,0)</f>
        <v>1</v>
      </c>
      <c r="DA6" s="154">
        <f>IF(CY6=1,CT6,CW6)</f>
        <v>7.06</v>
      </c>
      <c r="DB6" s="136">
        <f>IF(DA6&lt;&gt;999,DA6,CV6)</f>
        <v>7.06</v>
      </c>
    </row>
    <row r="7" spans="1:106" ht="12" customHeight="1" thickTop="1" x14ac:dyDescent="0.25">
      <c r="A7" s="85"/>
      <c r="B7" s="168">
        <v>1</v>
      </c>
      <c r="C7" s="169">
        <f>[1]Лист3!$A$9</f>
        <v>2</v>
      </c>
      <c r="D7" s="70" t="s">
        <v>71</v>
      </c>
      <c r="E7" s="170"/>
      <c r="F7" s="170"/>
      <c r="G7" s="171"/>
      <c r="H7" s="56"/>
      <c r="I7" s="57">
        <f>IF(AR17&gt;AS17,2,$AG$3)</f>
        <v>2</v>
      </c>
      <c r="J7" s="58"/>
      <c r="K7" s="56"/>
      <c r="L7" s="57">
        <f>IF(AR11&gt;AS11,2,$AG$3)</f>
        <v>1</v>
      </c>
      <c r="M7" s="58"/>
      <c r="N7" s="56"/>
      <c r="O7" s="57">
        <f>IF(AS8&gt;AR8,2,$AG$3)</f>
        <v>2</v>
      </c>
      <c r="P7" s="58"/>
      <c r="Q7" s="56"/>
      <c r="R7" s="57">
        <f>IF(AR6&gt;AS6,2,$AG$3)</f>
        <v>2</v>
      </c>
      <c r="S7" s="58"/>
      <c r="T7" s="56"/>
      <c r="U7" s="57"/>
      <c r="V7" s="59"/>
      <c r="W7" s="172">
        <f>SUM(F7,I7,L7,O7,R7,U7)</f>
        <v>7</v>
      </c>
      <c r="X7" s="173">
        <f t="shared" ref="X7" si="26">IF(($AG$3=1),IF(CY6=1,CS6*10,0),0)</f>
        <v>0.6</v>
      </c>
      <c r="Y7" s="172">
        <v>3</v>
      </c>
      <c r="Z7" s="61"/>
      <c r="AA7" s="152">
        <f>IF(C7="","",VLOOKUP(C7,'[2]Список участников'!A:L,8,FALSE))</f>
        <v>0</v>
      </c>
      <c r="AC7" s="153">
        <f>IF(C7&gt;0,1,0)</f>
        <v>1</v>
      </c>
      <c r="AD7" s="153">
        <f>SUM(AC7:AC18)</f>
        <v>6</v>
      </c>
      <c r="AE7" s="13" t="str">
        <f>IF(C17=0," ","3-6")</f>
        <v>3-6</v>
      </c>
      <c r="AF7" s="69" t="str">
        <f>IF(C17=0," ",CONCATENATE(D11,"-",D17))</f>
        <v>СУНКАР-</v>
      </c>
      <c r="AG7" s="19"/>
      <c r="AH7" s="22"/>
      <c r="AI7" s="19"/>
      <c r="AJ7" s="22"/>
      <c r="AK7" s="19"/>
      <c r="AL7" s="22"/>
      <c r="AM7" s="19"/>
      <c r="AN7" s="22"/>
      <c r="AO7" s="19"/>
      <c r="AP7" s="27"/>
      <c r="AQ7" s="11"/>
      <c r="AR7" s="10" t="str">
        <f t="shared" si="0"/>
        <v/>
      </c>
      <c r="AS7" s="10" t="str">
        <f t="shared" si="1"/>
        <v/>
      </c>
      <c r="AT7" s="8">
        <f t="shared" si="2"/>
        <v>0</v>
      </c>
      <c r="AU7" s="8">
        <f t="shared" si="3"/>
        <v>0</v>
      </c>
      <c r="AV7" s="8">
        <f t="shared" si="4"/>
        <v>0</v>
      </c>
      <c r="AW7" s="8">
        <f t="shared" si="5"/>
        <v>0</v>
      </c>
      <c r="AX7" s="8">
        <f t="shared" si="6"/>
        <v>0</v>
      </c>
      <c r="AY7" s="7"/>
      <c r="AZ7" s="8">
        <f t="shared" si="7"/>
        <v>0</v>
      </c>
      <c r="BA7" s="8">
        <f t="shared" si="8"/>
        <v>0</v>
      </c>
      <c r="BB7" s="8">
        <f t="shared" si="9"/>
        <v>0</v>
      </c>
      <c r="BC7" s="8">
        <f t="shared" si="10"/>
        <v>0</v>
      </c>
      <c r="BD7" s="8">
        <f t="shared" si="11"/>
        <v>0</v>
      </c>
      <c r="BE7" s="7"/>
      <c r="BF7" s="8" t="str">
        <f t="shared" si="12"/>
        <v/>
      </c>
      <c r="BG7" s="8" t="str">
        <f t="shared" si="13"/>
        <v/>
      </c>
      <c r="BH7" s="8" t="str">
        <f t="shared" si="14"/>
        <v/>
      </c>
      <c r="BI7" s="8" t="str">
        <f t="shared" si="15"/>
        <v/>
      </c>
      <c r="BJ7" s="8" t="str">
        <f t="shared" si="16"/>
        <v/>
      </c>
      <c r="BK7" s="7"/>
      <c r="BL7" s="8" t="str">
        <f t="shared" si="17"/>
        <v/>
      </c>
      <c r="BM7" s="8" t="str">
        <f t="shared" si="18"/>
        <v/>
      </c>
      <c r="BN7" s="8" t="str">
        <f t="shared" si="19"/>
        <v/>
      </c>
      <c r="BO7" s="8" t="str">
        <f t="shared" si="20"/>
        <v/>
      </c>
      <c r="BP7" s="8" t="str">
        <f t="shared" si="21"/>
        <v/>
      </c>
      <c r="BQ7" s="7"/>
      <c r="BR7" s="9" t="str">
        <f t="shared" si="22"/>
        <v/>
      </c>
      <c r="BS7" s="9" t="str">
        <f t="shared" si="23"/>
        <v/>
      </c>
      <c r="BT7" s="9" t="str">
        <f t="shared" si="24"/>
        <v/>
      </c>
      <c r="BU7" s="1" t="str">
        <f t="shared" si="25"/>
        <v/>
      </c>
      <c r="BV7" s="175"/>
      <c r="BX7" s="29"/>
      <c r="BY7" s="34"/>
      <c r="BZ7" s="34"/>
      <c r="CA7" s="34"/>
      <c r="CB7" s="34"/>
      <c r="CC7" s="34"/>
      <c r="CD7" s="34"/>
      <c r="CE7" s="34"/>
      <c r="CF7" s="34"/>
      <c r="CG7" s="34"/>
      <c r="CH7" s="34"/>
      <c r="CJ7" s="29">
        <v>2</v>
      </c>
      <c r="CK7" s="35">
        <f>IF(AS17&gt;AR17,CR8+0.1,CR8-0.1)</f>
        <v>6.9</v>
      </c>
      <c r="CL7" s="34"/>
      <c r="CM7" s="35">
        <f>IF(AS14&gt;AR14,CR8+0.1,CR8-0.1)</f>
        <v>7.1</v>
      </c>
      <c r="CN7" s="35">
        <f>IF(AR5&gt;AS5,CR8+0.1,CR8-0.1)</f>
        <v>7.1</v>
      </c>
      <c r="CO7" s="35">
        <f>IF(AR12&gt;AS12,CR8+0.1,CR8-0.1)</f>
        <v>7.1</v>
      </c>
      <c r="CP7" s="35">
        <f>IF(AS9&gt;AR9,CR8,CR8-0.1)</f>
        <v>6.9</v>
      </c>
      <c r="CQ7" s="63"/>
      <c r="CR7" s="137"/>
      <c r="CS7" s="137"/>
      <c r="CT7" s="137"/>
      <c r="CV7" s="137"/>
      <c r="CW7" s="155"/>
      <c r="CY7" s="137"/>
      <c r="DA7" s="155"/>
      <c r="DB7" s="137"/>
    </row>
    <row r="8" spans="1:106" ht="12" customHeight="1" x14ac:dyDescent="0.25">
      <c r="A8" s="85"/>
      <c r="B8" s="156"/>
      <c r="C8" s="157"/>
      <c r="D8" s="71" t="s">
        <v>65</v>
      </c>
      <c r="E8" s="160"/>
      <c r="F8" s="160"/>
      <c r="G8" s="161"/>
      <c r="H8" s="167" t="str">
        <f>IF(AR17&gt;AS17,BT17,BU17)</f>
        <v>-1, -1, 1, 1, 1</v>
      </c>
      <c r="I8" s="165"/>
      <c r="J8" s="166"/>
      <c r="K8" s="167" t="str">
        <f>IF(AR11&gt;AS11,BT11,BU11)</f>
        <v>0 : 3</v>
      </c>
      <c r="L8" s="165"/>
      <c r="M8" s="166"/>
      <c r="N8" s="167" t="str">
        <f>IF(AS8&gt;AR8,BT8,BU8)</f>
        <v>1, -1, -1, 1, 1</v>
      </c>
      <c r="O8" s="165"/>
      <c r="P8" s="166"/>
      <c r="Q8" s="167" t="str">
        <f>IF(AR6&gt;AS6,BT6,BU6)</f>
        <v>1, -1, 1, 1</v>
      </c>
      <c r="R8" s="165"/>
      <c r="S8" s="166"/>
      <c r="T8" s="167"/>
      <c r="U8" s="165"/>
      <c r="V8" s="165"/>
      <c r="W8" s="162"/>
      <c r="X8" s="163"/>
      <c r="Y8" s="162"/>
      <c r="Z8" s="61"/>
      <c r="AA8" s="152"/>
      <c r="AC8" s="153"/>
      <c r="AD8" s="153"/>
      <c r="AE8" s="13" t="str">
        <f>IF(C13=0," ","4-1")</f>
        <v>4-1</v>
      </c>
      <c r="AF8" s="69" t="str">
        <f>IF(C13=0," ",CONCATENATE(D13,"-",D7))</f>
        <v>ОСДЮСШОР-3-КОСТАНАЙ</v>
      </c>
      <c r="AG8" s="19">
        <v>1</v>
      </c>
      <c r="AH8" s="22">
        <v>2</v>
      </c>
      <c r="AI8" s="19">
        <v>2</v>
      </c>
      <c r="AJ8" s="22">
        <v>1</v>
      </c>
      <c r="AK8" s="19">
        <v>2</v>
      </c>
      <c r="AL8" s="22">
        <v>1</v>
      </c>
      <c r="AM8" s="19">
        <v>1</v>
      </c>
      <c r="AN8" s="22">
        <v>2</v>
      </c>
      <c r="AO8" s="19">
        <v>1</v>
      </c>
      <c r="AP8" s="27">
        <v>2</v>
      </c>
      <c r="AQ8" s="11"/>
      <c r="AR8" s="10">
        <f t="shared" si="0"/>
        <v>2</v>
      </c>
      <c r="AS8" s="10">
        <f t="shared" si="1"/>
        <v>3</v>
      </c>
      <c r="AT8" s="8">
        <f t="shared" si="2"/>
        <v>0</v>
      </c>
      <c r="AU8" s="8">
        <f t="shared" si="3"/>
        <v>1</v>
      </c>
      <c r="AV8" s="8">
        <f t="shared" si="4"/>
        <v>1</v>
      </c>
      <c r="AW8" s="8">
        <f t="shared" si="5"/>
        <v>0</v>
      </c>
      <c r="AX8" s="8">
        <f t="shared" si="6"/>
        <v>0</v>
      </c>
      <c r="AY8" s="7"/>
      <c r="AZ8" s="8">
        <f t="shared" si="7"/>
        <v>1</v>
      </c>
      <c r="BA8" s="8">
        <f t="shared" si="8"/>
        <v>0</v>
      </c>
      <c r="BB8" s="8">
        <f t="shared" si="9"/>
        <v>0</v>
      </c>
      <c r="BC8" s="8">
        <f t="shared" si="10"/>
        <v>1</v>
      </c>
      <c r="BD8" s="8">
        <f t="shared" si="11"/>
        <v>1</v>
      </c>
      <c r="BE8" s="7"/>
      <c r="BF8" s="8">
        <f t="shared" si="12"/>
        <v>-1</v>
      </c>
      <c r="BG8" s="8" t="str">
        <f t="shared" si="13"/>
        <v>, 1</v>
      </c>
      <c r="BH8" s="8" t="str">
        <f t="shared" si="14"/>
        <v>, 1</v>
      </c>
      <c r="BI8" s="8" t="str">
        <f t="shared" si="15"/>
        <v>, -1</v>
      </c>
      <c r="BJ8" s="8" t="str">
        <f t="shared" si="16"/>
        <v>, -1</v>
      </c>
      <c r="BK8" s="7"/>
      <c r="BL8" s="8">
        <f t="shared" si="17"/>
        <v>1</v>
      </c>
      <c r="BM8" s="8" t="str">
        <f t="shared" si="18"/>
        <v>, -1</v>
      </c>
      <c r="BN8" s="8" t="str">
        <f t="shared" si="19"/>
        <v>, -1</v>
      </c>
      <c r="BO8" s="8" t="str">
        <f t="shared" si="20"/>
        <v>, 1</v>
      </c>
      <c r="BP8" s="8" t="str">
        <f t="shared" si="21"/>
        <v>, 1</v>
      </c>
      <c r="BQ8" s="7"/>
      <c r="BR8" s="9" t="str">
        <f t="shared" si="22"/>
        <v>-1, 1, 1, -1, -1</v>
      </c>
      <c r="BS8" s="9" t="str">
        <f t="shared" si="23"/>
        <v>1, -1, -1, 1, 1</v>
      </c>
      <c r="BT8" s="9" t="str">
        <f t="shared" si="24"/>
        <v>1, -1, -1, 1, 1</v>
      </c>
      <c r="BU8" s="1" t="str">
        <f t="shared" si="25"/>
        <v>2 : 3</v>
      </c>
      <c r="BV8" s="175"/>
      <c r="BX8" s="29">
        <v>2</v>
      </c>
      <c r="BY8" s="30" t="s">
        <v>16</v>
      </c>
      <c r="BZ8" s="30" t="s">
        <v>27</v>
      </c>
      <c r="CA8" s="30" t="s">
        <v>14</v>
      </c>
      <c r="CB8" s="30" t="s">
        <v>28</v>
      </c>
      <c r="CC8" s="30" t="s">
        <v>21</v>
      </c>
      <c r="CD8" s="30" t="s">
        <v>25</v>
      </c>
      <c r="CE8" s="30" t="s">
        <v>15</v>
      </c>
      <c r="CF8" s="30" t="s">
        <v>26</v>
      </c>
      <c r="CG8" s="30" t="s">
        <v>18</v>
      </c>
      <c r="CH8" s="30" t="s">
        <v>22</v>
      </c>
      <c r="CJ8" s="29">
        <v>3</v>
      </c>
      <c r="CK8" s="35">
        <f>IF(AS11&gt;AR11,CR10+0.1,CR10-0.1)</f>
        <v>7.1</v>
      </c>
      <c r="CL8" s="35">
        <f>IF(AR14&gt;AS14,CR10+0.1,CR10-0.1)</f>
        <v>6.9</v>
      </c>
      <c r="CM8" s="36"/>
      <c r="CN8" s="35">
        <f>IF(AR18&gt;AS18,CR10+0.1,CR10-0.1)</f>
        <v>7.1</v>
      </c>
      <c r="CO8" s="35">
        <f>IF(AS10&gt;AR10,CR10+0.1,CR10-0.1)</f>
        <v>7.1</v>
      </c>
      <c r="CP8" s="35">
        <f>IF(AR7&gt;AS7,CR10+0.1,CR10-0.1)</f>
        <v>6.9</v>
      </c>
      <c r="CQ8" s="31"/>
      <c r="CR8" s="136">
        <f>W9</f>
        <v>7</v>
      </c>
      <c r="CS8" s="136">
        <f>IF(AND(CR8=CR6,CR8=CR10),BY9,(IF(AND(CR8=CR6,CR8=CR12),BZ9,(IF(AND(CR8=CR6,CR8=CR14),CA9,(IF(AND(CR8=CR6,CR8=CR16),CB9,(IF(AND(CR8=CR10,CR8=CR12),CC9,(IF(AND(CR8=CR10,CR8=CR14),CD9,(IF(AND(CR8=CR10,CR8=CR16),CE9,(IF(AND(CR8=CR12,CR8=CR14),CF9,(IF(AND(CR8=CR12,CR8=CR16),CG9,(IF(AND(CR8=CR14,CR8=CR16),CH9,999)))))))))))))))))))</f>
        <v>0.125</v>
      </c>
      <c r="CT8" s="136">
        <f t="shared" ref="CT8" si="27">IF(CY8=1,CR8+CS8,CS8)</f>
        <v>7.125</v>
      </c>
      <c r="CV8" s="136">
        <f>CR8</f>
        <v>7</v>
      </c>
      <c r="CW8" s="154">
        <f>IF(CV8=CV6,CK7,(IF(CV8=CV10,CM7,(IF(CV8=CV12,CN7,(IF(CV8=CV14,CO7,(IF(CV8=CV16,CP7,999)))))))))</f>
        <v>6.9</v>
      </c>
      <c r="CY8" s="136">
        <f t="shared" ref="CY8" si="28">IF(CS8&lt;&gt;999,1,0)</f>
        <v>1</v>
      </c>
      <c r="DA8" s="154">
        <f>IF(CY8=1,CT8,CW8)</f>
        <v>7.125</v>
      </c>
      <c r="DB8" s="136">
        <f t="shared" ref="DB8" si="29">IF(DA8&lt;&gt;999,DA8,CV8)</f>
        <v>7.125</v>
      </c>
    </row>
    <row r="9" spans="1:106" ht="12" customHeight="1" x14ac:dyDescent="0.25">
      <c r="A9" s="85"/>
      <c r="B9" s="138">
        <v>2</v>
      </c>
      <c r="C9" s="140">
        <f>[1]Лист3!$A$10</f>
        <v>48</v>
      </c>
      <c r="D9" s="72" t="s">
        <v>72</v>
      </c>
      <c r="E9" s="55"/>
      <c r="F9" s="46">
        <f>IF(AS17&gt;AR17,2,$AG$3)</f>
        <v>1</v>
      </c>
      <c r="G9" s="47"/>
      <c r="H9" s="144"/>
      <c r="I9" s="145"/>
      <c r="J9" s="158"/>
      <c r="K9" s="45"/>
      <c r="L9" s="46">
        <f>IF(AS14&gt;AR14,2,$AG$3)</f>
        <v>2</v>
      </c>
      <c r="M9" s="47"/>
      <c r="N9" s="45"/>
      <c r="O9" s="46">
        <f>IF(AR5&gt;AS5,2,$AG$3)</f>
        <v>2</v>
      </c>
      <c r="P9" s="47"/>
      <c r="Q9" s="45"/>
      <c r="R9" s="46">
        <f>IF(AR12&gt;AS12,2,$AG$3)</f>
        <v>2</v>
      </c>
      <c r="S9" s="47"/>
      <c r="T9" s="45"/>
      <c r="U9" s="46"/>
      <c r="V9" s="55"/>
      <c r="W9" s="148">
        <f>SUM(F9,I9,L9,O9,R9,U9)</f>
        <v>7</v>
      </c>
      <c r="X9" s="150">
        <f t="shared" ref="X9" si="30">IF(($AG$3=1),IF(CY8=1,CS8*10,0),0)</f>
        <v>1.25</v>
      </c>
      <c r="Y9" s="148">
        <v>2</v>
      </c>
      <c r="Z9" s="61"/>
      <c r="AA9" s="152">
        <f>IF(C9="","",VLOOKUP(C9,'[2]Список участников'!A:L,8,FALSE))</f>
        <v>0</v>
      </c>
      <c r="AC9" s="153">
        <f>IF(C9&gt;0,1,0)</f>
        <v>1</v>
      </c>
      <c r="AD9" s="153"/>
      <c r="AE9" s="13" t="str">
        <f>IF(C17=0," ","6-2")</f>
        <v>6-2</v>
      </c>
      <c r="AF9" s="69" t="str">
        <f>IF(C17=0," ",CONCATENATE(D17,"-",D9))</f>
        <v>-МАРТОБЕ ДЮСШ-12</v>
      </c>
      <c r="AG9" s="19"/>
      <c r="AH9" s="22"/>
      <c r="AI9" s="19"/>
      <c r="AJ9" s="22"/>
      <c r="AK9" s="19"/>
      <c r="AL9" s="22"/>
      <c r="AM9" s="19"/>
      <c r="AN9" s="22"/>
      <c r="AO9" s="19"/>
      <c r="AP9" s="27"/>
      <c r="AQ9" s="11"/>
      <c r="AR9" s="10" t="str">
        <f t="shared" si="0"/>
        <v/>
      </c>
      <c r="AS9" s="10" t="str">
        <f t="shared" si="1"/>
        <v/>
      </c>
      <c r="AT9" s="8">
        <f t="shared" si="2"/>
        <v>0</v>
      </c>
      <c r="AU9" s="8">
        <f t="shared" si="3"/>
        <v>0</v>
      </c>
      <c r="AV9" s="8">
        <f t="shared" si="4"/>
        <v>0</v>
      </c>
      <c r="AW9" s="8">
        <f t="shared" si="5"/>
        <v>0</v>
      </c>
      <c r="AX9" s="8">
        <f t="shared" si="6"/>
        <v>0</v>
      </c>
      <c r="AY9" s="7"/>
      <c r="AZ9" s="8">
        <f t="shared" si="7"/>
        <v>0</v>
      </c>
      <c r="BA9" s="8">
        <f t="shared" si="8"/>
        <v>0</v>
      </c>
      <c r="BB9" s="8">
        <f t="shared" si="9"/>
        <v>0</v>
      </c>
      <c r="BC9" s="8">
        <f t="shared" si="10"/>
        <v>0</v>
      </c>
      <c r="BD9" s="8">
        <f t="shared" si="11"/>
        <v>0</v>
      </c>
      <c r="BE9" s="7"/>
      <c r="BF9" s="8" t="str">
        <f t="shared" si="12"/>
        <v/>
      </c>
      <c r="BG9" s="8" t="str">
        <f t="shared" si="13"/>
        <v/>
      </c>
      <c r="BH9" s="8" t="str">
        <f t="shared" si="14"/>
        <v/>
      </c>
      <c r="BI9" s="8" t="str">
        <f t="shared" si="15"/>
        <v/>
      </c>
      <c r="BJ9" s="8" t="str">
        <f t="shared" si="16"/>
        <v/>
      </c>
      <c r="BK9" s="7"/>
      <c r="BL9" s="8" t="str">
        <f t="shared" si="17"/>
        <v/>
      </c>
      <c r="BM9" s="8" t="str">
        <f t="shared" si="18"/>
        <v/>
      </c>
      <c r="BN9" s="8" t="str">
        <f t="shared" si="19"/>
        <v/>
      </c>
      <c r="BO9" s="8" t="str">
        <f t="shared" si="20"/>
        <v/>
      </c>
      <c r="BP9" s="8" t="str">
        <f t="shared" si="21"/>
        <v/>
      </c>
      <c r="BQ9" s="7"/>
      <c r="BR9" s="9" t="str">
        <f t="shared" si="22"/>
        <v/>
      </c>
      <c r="BS9" s="9" t="str">
        <f t="shared" si="23"/>
        <v/>
      </c>
      <c r="BT9" s="9" t="str">
        <f t="shared" si="24"/>
        <v/>
      </c>
      <c r="BU9" s="1" t="str">
        <f t="shared" si="25"/>
        <v/>
      </c>
      <c r="BV9" s="175"/>
      <c r="BX9" s="29"/>
      <c r="BY9" s="33">
        <f>((AS17+AS14)/(AR17+AR14))/10</f>
        <v>0.125</v>
      </c>
      <c r="BZ9" s="33">
        <f>((AS17+AR5)/(AR17+AS5))/10</f>
        <v>0.16666666666666669</v>
      </c>
      <c r="CA9" s="33">
        <f>((AS17+AR12)/(AR17+AS12))/10</f>
        <v>0.16666666666666669</v>
      </c>
      <c r="CB9" s="33" t="e">
        <f>((AS17+AS9)/(AR17+AR9))/10</f>
        <v>#VALUE!</v>
      </c>
      <c r="CC9" s="33">
        <f>((AS14+AR5)/(AR14+AS5))/10</f>
        <v>0.6</v>
      </c>
      <c r="CD9" s="33">
        <f>((AS14+AR12)/(AR14+AS12))/10</f>
        <v>0.6</v>
      </c>
      <c r="CE9" s="33" t="e">
        <f>((AS14+AS9)/(AR14+AR9))/10</f>
        <v>#VALUE!</v>
      </c>
      <c r="CF9" s="33" t="e">
        <f>((AR5+AR12)/(AS5+AS12))/10</f>
        <v>#DIV/0!</v>
      </c>
      <c r="CG9" s="33" t="e">
        <f>((AR5+AS9)/(AS5+AR9))/10</f>
        <v>#VALUE!</v>
      </c>
      <c r="CH9" s="33" t="e">
        <f>((AR12+AS12)/(AS9+AR9))/10</f>
        <v>#VALUE!</v>
      </c>
      <c r="CJ9" s="29">
        <v>4</v>
      </c>
      <c r="CK9" s="35">
        <f>IF(AR8&gt;AS8,CR12+0.1,CR12-0.1)</f>
        <v>4.9000000000000004</v>
      </c>
      <c r="CL9" s="35">
        <f>IF(AS5&gt;AR5,CR12+0.1,CR12-0.1)</f>
        <v>4.9000000000000004</v>
      </c>
      <c r="CM9" s="35">
        <f>IF(AS22&gt;AT22,CR12+0.1,CR12-0.1)</f>
        <v>4.9000000000000004</v>
      </c>
      <c r="CN9" s="34"/>
      <c r="CO9" s="35">
        <f>IF(AS16&gt;AR16,CR12+0.1,CR12-0.1)</f>
        <v>5.0999999999999996</v>
      </c>
      <c r="CP9" s="35">
        <f>IF(AR13&gt;AS13,CR12+0.1,CR12-0.1)</f>
        <v>4.9000000000000004</v>
      </c>
      <c r="CQ9" s="63"/>
      <c r="CR9" s="137"/>
      <c r="CS9" s="137"/>
      <c r="CT9" s="137"/>
      <c r="CV9" s="137"/>
      <c r="CW9" s="155"/>
      <c r="CY9" s="137"/>
      <c r="DA9" s="155"/>
      <c r="DB9" s="137"/>
    </row>
    <row r="10" spans="1:106" ht="12" customHeight="1" x14ac:dyDescent="0.25">
      <c r="A10" s="85"/>
      <c r="B10" s="156"/>
      <c r="C10" s="157"/>
      <c r="D10" s="71" t="s">
        <v>41</v>
      </c>
      <c r="E10" s="164" t="str">
        <f>IF(AS17&gt;AR17,BT17,BU17)</f>
        <v>2 : 3</v>
      </c>
      <c r="F10" s="165"/>
      <c r="G10" s="166"/>
      <c r="H10" s="159"/>
      <c r="I10" s="160"/>
      <c r="J10" s="161"/>
      <c r="K10" s="167" t="str">
        <f>IF(AS14&gt;AR14,BT14,BU14)</f>
        <v>-1, 1, 1, 1</v>
      </c>
      <c r="L10" s="165"/>
      <c r="M10" s="166"/>
      <c r="N10" s="167" t="str">
        <f>IF(AR5&gt;AS5,BT5,BU5)</f>
        <v>1, 1, 1</v>
      </c>
      <c r="O10" s="165"/>
      <c r="P10" s="166"/>
      <c r="Q10" s="167" t="str">
        <f>IF(AR12&gt;AS12,BT12,BU12)</f>
        <v>1, 1, 1</v>
      </c>
      <c r="R10" s="165"/>
      <c r="S10" s="166"/>
      <c r="T10" s="167"/>
      <c r="U10" s="165"/>
      <c r="V10" s="165"/>
      <c r="W10" s="162"/>
      <c r="X10" s="163"/>
      <c r="Y10" s="162"/>
      <c r="Z10" s="61"/>
      <c r="AA10" s="152"/>
      <c r="AC10" s="153"/>
      <c r="AD10" s="153"/>
      <c r="AE10" s="13" t="str">
        <f>IF(C15=0," ","5-3")</f>
        <v>5-3</v>
      </c>
      <c r="AF10" s="69" t="str">
        <f>IF(C15=0," ",CONCATENATE(D15,"-",D11))</f>
        <v>ТОПЖАРГАН-СУНКАР</v>
      </c>
      <c r="AG10" s="19">
        <v>1</v>
      </c>
      <c r="AH10" s="22">
        <v>2</v>
      </c>
      <c r="AI10" s="19">
        <v>1</v>
      </c>
      <c r="AJ10" s="22">
        <v>2</v>
      </c>
      <c r="AK10" s="19">
        <v>1</v>
      </c>
      <c r="AL10" s="22">
        <v>2</v>
      </c>
      <c r="AM10" s="19"/>
      <c r="AN10" s="22"/>
      <c r="AO10" s="19"/>
      <c r="AP10" s="27"/>
      <c r="AQ10" s="11"/>
      <c r="AR10" s="10">
        <f t="shared" si="0"/>
        <v>0</v>
      </c>
      <c r="AS10" s="10">
        <f t="shared" si="1"/>
        <v>3</v>
      </c>
      <c r="AT10" s="8">
        <f t="shared" si="2"/>
        <v>0</v>
      </c>
      <c r="AU10" s="8">
        <f t="shared" si="3"/>
        <v>0</v>
      </c>
      <c r="AV10" s="8">
        <f t="shared" si="4"/>
        <v>0</v>
      </c>
      <c r="AW10" s="8">
        <f t="shared" si="5"/>
        <v>0</v>
      </c>
      <c r="AX10" s="8">
        <f t="shared" si="6"/>
        <v>0</v>
      </c>
      <c r="AY10" s="7"/>
      <c r="AZ10" s="8">
        <f t="shared" si="7"/>
        <v>1</v>
      </c>
      <c r="BA10" s="8">
        <f t="shared" si="8"/>
        <v>1</v>
      </c>
      <c r="BB10" s="8">
        <f t="shared" si="9"/>
        <v>1</v>
      </c>
      <c r="BC10" s="8">
        <f t="shared" si="10"/>
        <v>0</v>
      </c>
      <c r="BD10" s="8">
        <f t="shared" si="11"/>
        <v>0</v>
      </c>
      <c r="BE10" s="7"/>
      <c r="BF10" s="8">
        <f t="shared" si="12"/>
        <v>-1</v>
      </c>
      <c r="BG10" s="8" t="str">
        <f t="shared" si="13"/>
        <v>, -1</v>
      </c>
      <c r="BH10" s="8" t="str">
        <f t="shared" si="14"/>
        <v>, -1</v>
      </c>
      <c r="BI10" s="8" t="str">
        <f t="shared" si="15"/>
        <v/>
      </c>
      <c r="BJ10" s="8" t="str">
        <f t="shared" si="16"/>
        <v/>
      </c>
      <c r="BK10" s="7"/>
      <c r="BL10" s="8">
        <f t="shared" si="17"/>
        <v>1</v>
      </c>
      <c r="BM10" s="8" t="str">
        <f t="shared" si="18"/>
        <v>, 1</v>
      </c>
      <c r="BN10" s="8" t="str">
        <f t="shared" si="19"/>
        <v>, 1</v>
      </c>
      <c r="BO10" s="8" t="str">
        <f t="shared" si="20"/>
        <v/>
      </c>
      <c r="BP10" s="8" t="str">
        <f t="shared" si="21"/>
        <v/>
      </c>
      <c r="BQ10" s="7"/>
      <c r="BR10" s="9" t="str">
        <f t="shared" si="22"/>
        <v>-1, -1, -1</v>
      </c>
      <c r="BS10" s="9" t="str">
        <f t="shared" si="23"/>
        <v>1, 1, 1</v>
      </c>
      <c r="BT10" s="9" t="str">
        <f t="shared" si="24"/>
        <v>1, 1, 1</v>
      </c>
      <c r="BU10" s="1" t="str">
        <f t="shared" si="25"/>
        <v>0 : 3</v>
      </c>
      <c r="BV10" s="175"/>
      <c r="BX10" s="29">
        <v>3</v>
      </c>
      <c r="BY10" s="30" t="s">
        <v>20</v>
      </c>
      <c r="BZ10" s="30" t="s">
        <v>27</v>
      </c>
      <c r="CA10" s="30" t="s">
        <v>14</v>
      </c>
      <c r="CB10" s="30" t="s">
        <v>28</v>
      </c>
      <c r="CC10" s="30" t="s">
        <v>13</v>
      </c>
      <c r="CD10" s="30" t="s">
        <v>17</v>
      </c>
      <c r="CE10" s="30" t="s">
        <v>24</v>
      </c>
      <c r="CF10" s="30" t="s">
        <v>26</v>
      </c>
      <c r="CG10" s="30" t="s">
        <v>18</v>
      </c>
      <c r="CH10" s="30" t="s">
        <v>22</v>
      </c>
      <c r="CJ10" s="29">
        <v>5</v>
      </c>
      <c r="CK10" s="35">
        <f>IF(AS6&gt;AR6,CR14+0.1,CR14-0.1)</f>
        <v>3.9</v>
      </c>
      <c r="CL10" s="35">
        <f>IF(AS12&gt;AR12,CR14+0.1,CR14-0.1)</f>
        <v>3.9</v>
      </c>
      <c r="CM10" s="35">
        <f>IF(AR10&gt;AS10,CR14+0.1,CR14-0.1)</f>
        <v>3.9</v>
      </c>
      <c r="CN10" s="35">
        <f>IF(AR16&gt;AS16,CR14+0.1,CR14-0.1)</f>
        <v>3.9</v>
      </c>
      <c r="CO10" s="36"/>
      <c r="CP10" s="35">
        <f>IF(AR19&gt;AS19,CR14+0.1,CR14-0.1)</f>
        <v>3.9</v>
      </c>
      <c r="CQ10" s="31"/>
      <c r="CR10" s="136">
        <f>W11</f>
        <v>7</v>
      </c>
      <c r="CS10" s="136">
        <f>IF(AND(CR10=CR6,CR10=CR8),BY11,(IF(AND(CR10=CR6,CR10=CR12),BZ11,(IF(AND(CR10=CR6,CR10=CR14),CA11,(IF(AND(CR10=CR6,CR10=CR16),CB11,(IF(AND(CR10=CR8,CR10=CR12),CC11,(IF(AND(CR10=CR8,CR10=CR14),CD11,(IF(AND(CR10=CR8,CR10=CR16),CE11,(IF(AND(CR10=CR12,CR10=CR14),CF11,(IF(AND(CR10=CR12,CR10=CR16),CG11,(IF(AND(CR10=CR14,CR10=CR16),CH11,999)))))))))))))))))))</f>
        <v>0.13333333333333333</v>
      </c>
      <c r="CT10" s="136">
        <f t="shared" ref="CT10" si="31">IF(CY10=1,CR10+CS10,CS10)</f>
        <v>7.1333333333333337</v>
      </c>
      <c r="CV10" s="136">
        <f>CR10</f>
        <v>7</v>
      </c>
      <c r="CW10" s="154">
        <f>IF(CV10=CV6,CK8,(IF(CV10=CV8,CL8,(IF(CV10=CV12,CN8,(IF(CV10=CV14,CO8,(IF(CV10=CV16,CP8,999)))))))))</f>
        <v>7.1</v>
      </c>
      <c r="CY10" s="136">
        <f t="shared" ref="CY10" si="32">IF(CS10&lt;&gt;999,1,0)</f>
        <v>1</v>
      </c>
      <c r="DA10" s="154">
        <f>IF(CY10=1,CT10,CW10)</f>
        <v>7.1333333333333337</v>
      </c>
      <c r="DB10" s="136">
        <f t="shared" ref="DB10" si="33">IF(DA10&lt;&gt;999,DA10,CV10)</f>
        <v>7.1333333333333337</v>
      </c>
    </row>
    <row r="11" spans="1:106" ht="12" customHeight="1" x14ac:dyDescent="0.25">
      <c r="A11" s="85"/>
      <c r="B11" s="138">
        <v>3</v>
      </c>
      <c r="C11" s="140">
        <f>[1]Лист3!$A$11</f>
        <v>50</v>
      </c>
      <c r="D11" s="74" t="s">
        <v>68</v>
      </c>
      <c r="E11" s="55"/>
      <c r="F11" s="46">
        <f>IF(AS11&gt;AR11,2,$AG$3)</f>
        <v>2</v>
      </c>
      <c r="G11" s="47"/>
      <c r="H11" s="45"/>
      <c r="I11" s="46">
        <f>IF(AR14&gt;AS14,2,$AG$3)</f>
        <v>1</v>
      </c>
      <c r="J11" s="47"/>
      <c r="K11" s="144"/>
      <c r="L11" s="145"/>
      <c r="M11" s="158"/>
      <c r="N11" s="45"/>
      <c r="O11" s="46">
        <f>IF(AR18&gt;AS18,2,$AG$3)</f>
        <v>2</v>
      </c>
      <c r="P11" s="47"/>
      <c r="Q11" s="45"/>
      <c r="R11" s="46">
        <f>IF(AS10&gt;AR10,2,$AG$3)</f>
        <v>2</v>
      </c>
      <c r="S11" s="47"/>
      <c r="T11" s="45"/>
      <c r="U11" s="46"/>
      <c r="V11" s="55"/>
      <c r="W11" s="148">
        <f>SUM(F11,I11,L11,O11,R11,U11)</f>
        <v>7</v>
      </c>
      <c r="X11" s="150">
        <f t="shared" ref="X11" si="34">IF(($AG$3=1),IF(CY10=1,CS10*10,0),0)</f>
        <v>1.3333333333333333</v>
      </c>
      <c r="Y11" s="148">
        <v>1</v>
      </c>
      <c r="Z11" s="61"/>
      <c r="AA11" s="152">
        <f>IF(C11="","",VLOOKUP(C11,'[2]Список участников'!A:L,8,FALSE))</f>
        <v>0</v>
      </c>
      <c r="AC11" s="153">
        <f>IF(C11&gt;0,1,0)</f>
        <v>1</v>
      </c>
      <c r="AD11" s="153"/>
      <c r="AE11" s="13" t="s">
        <v>16</v>
      </c>
      <c r="AF11" s="69" t="str">
        <f>IF(C11=0," ",CONCATENATE(D7,"-",D11))</f>
        <v>КОСТАНАЙ-СУНКАР</v>
      </c>
      <c r="AG11" s="19">
        <v>1</v>
      </c>
      <c r="AH11" s="22">
        <v>2</v>
      </c>
      <c r="AI11" s="19">
        <v>1</v>
      </c>
      <c r="AJ11" s="22">
        <v>2</v>
      </c>
      <c r="AK11" s="19">
        <v>1</v>
      </c>
      <c r="AL11" s="22">
        <v>2</v>
      </c>
      <c r="AM11" s="19"/>
      <c r="AN11" s="22"/>
      <c r="AO11" s="19"/>
      <c r="AP11" s="27"/>
      <c r="AQ11" s="11"/>
      <c r="AR11" s="10">
        <f t="shared" si="0"/>
        <v>0</v>
      </c>
      <c r="AS11" s="10">
        <f t="shared" si="1"/>
        <v>3</v>
      </c>
      <c r="AT11" s="8">
        <f t="shared" si="2"/>
        <v>0</v>
      </c>
      <c r="AU11" s="8">
        <f t="shared" si="3"/>
        <v>0</v>
      </c>
      <c r="AV11" s="8">
        <f t="shared" si="4"/>
        <v>0</v>
      </c>
      <c r="AW11" s="8">
        <f t="shared" si="5"/>
        <v>0</v>
      </c>
      <c r="AX11" s="8">
        <f t="shared" si="6"/>
        <v>0</v>
      </c>
      <c r="AY11" s="7"/>
      <c r="AZ11" s="8">
        <f t="shared" si="7"/>
        <v>1</v>
      </c>
      <c r="BA11" s="8">
        <f t="shared" si="8"/>
        <v>1</v>
      </c>
      <c r="BB11" s="8">
        <f t="shared" si="9"/>
        <v>1</v>
      </c>
      <c r="BC11" s="8">
        <f t="shared" si="10"/>
        <v>0</v>
      </c>
      <c r="BD11" s="8">
        <f t="shared" si="11"/>
        <v>0</v>
      </c>
      <c r="BE11" s="7"/>
      <c r="BF11" s="8">
        <f t="shared" si="12"/>
        <v>-1</v>
      </c>
      <c r="BG11" s="8" t="str">
        <f t="shared" si="13"/>
        <v>, -1</v>
      </c>
      <c r="BH11" s="8" t="str">
        <f t="shared" si="14"/>
        <v>, -1</v>
      </c>
      <c r="BI11" s="8" t="str">
        <f t="shared" si="15"/>
        <v/>
      </c>
      <c r="BJ11" s="8" t="str">
        <f t="shared" si="16"/>
        <v/>
      </c>
      <c r="BK11" s="7"/>
      <c r="BL11" s="8">
        <f t="shared" si="17"/>
        <v>1</v>
      </c>
      <c r="BM11" s="8" t="str">
        <f t="shared" si="18"/>
        <v>, 1</v>
      </c>
      <c r="BN11" s="8" t="str">
        <f t="shared" si="19"/>
        <v>, 1</v>
      </c>
      <c r="BO11" s="8" t="str">
        <f t="shared" si="20"/>
        <v/>
      </c>
      <c r="BP11" s="8" t="str">
        <f t="shared" si="21"/>
        <v/>
      </c>
      <c r="BQ11" s="7"/>
      <c r="BR11" s="9" t="str">
        <f t="shared" si="22"/>
        <v>-1, -1, -1</v>
      </c>
      <c r="BS11" s="9" t="str">
        <f t="shared" si="23"/>
        <v>1, 1, 1</v>
      </c>
      <c r="BT11" s="9" t="str">
        <f t="shared" si="24"/>
        <v>1, 1, 1</v>
      </c>
      <c r="BU11" s="1" t="str">
        <f t="shared" si="25"/>
        <v>0 : 3</v>
      </c>
      <c r="BV11" s="175"/>
      <c r="BX11" s="29"/>
      <c r="BY11" s="33">
        <f>((AS11+AR14)/(AR11+AS14))/10</f>
        <v>0.13333333333333333</v>
      </c>
      <c r="BZ11" s="33" t="e">
        <f>((AS11+AR18)/(AR11+AS18))/10</f>
        <v>#DIV/0!</v>
      </c>
      <c r="CA11" s="33" t="e">
        <f>((AS11+AS10)/(AR11+AR10))/10</f>
        <v>#DIV/0!</v>
      </c>
      <c r="CB11" s="33" t="e">
        <f>((AS11+AR7)/(AR11+AS7))/10</f>
        <v>#VALUE!</v>
      </c>
      <c r="CC11" s="33">
        <f>((AR14+AR18)/(AS14+AS18))/10</f>
        <v>0.13333333333333333</v>
      </c>
      <c r="CD11" s="33">
        <f>((AR14+AS10)/(AS14+AR10))/10</f>
        <v>0.13333333333333333</v>
      </c>
      <c r="CE11" s="33" t="e">
        <f>((AR14+AR7)/(AS14+AS7))/10</f>
        <v>#VALUE!</v>
      </c>
      <c r="CF11" s="33" t="e">
        <f>((AR18+AS10)/(AS18+AR10))/10</f>
        <v>#DIV/0!</v>
      </c>
      <c r="CG11" s="33" t="e">
        <f>((AR18+AR7)/(AS18+AS7))/10</f>
        <v>#VALUE!</v>
      </c>
      <c r="CH11" s="33" t="e">
        <f>((AS10+AR7)/(AR10+AS7))/10</f>
        <v>#VALUE!</v>
      </c>
      <c r="CJ11" s="29">
        <v>6</v>
      </c>
      <c r="CK11" s="35">
        <f>IF(AR15&gt;AS15,CR16+0.1,CR16-0.1)</f>
        <v>-0.1</v>
      </c>
      <c r="CL11" s="35">
        <f>IF(AR9&gt;AS9,CR16+0.1,CR16-0.1)</f>
        <v>-0.1</v>
      </c>
      <c r="CM11" s="35">
        <f>IF(AS7&gt;AR7,CR16+0.1,CR16-0.1)</f>
        <v>-0.1</v>
      </c>
      <c r="CN11" s="35">
        <f>IF(AS13&gt;AR13,CR16+0.1,CR16-0.1)</f>
        <v>-0.1</v>
      </c>
      <c r="CO11" s="35">
        <f>IF(AS19&gt;AR19,CR16+0.1,CR16-0.1)</f>
        <v>-0.1</v>
      </c>
      <c r="CP11" s="34"/>
      <c r="CQ11" s="63"/>
      <c r="CR11" s="137"/>
      <c r="CS11" s="137"/>
      <c r="CT11" s="137"/>
      <c r="CV11" s="137"/>
      <c r="CW11" s="155"/>
      <c r="CY11" s="137"/>
      <c r="DA11" s="155"/>
      <c r="DB11" s="137"/>
    </row>
    <row r="12" spans="1:106" ht="12" customHeight="1" x14ac:dyDescent="0.25">
      <c r="A12" s="85"/>
      <c r="B12" s="156"/>
      <c r="C12" s="157"/>
      <c r="D12" s="75" t="s">
        <v>41</v>
      </c>
      <c r="E12" s="164" t="str">
        <f>IF(AS11&gt;AR11,BT11,BU11)</f>
        <v>1, 1, 1</v>
      </c>
      <c r="F12" s="165"/>
      <c r="G12" s="166"/>
      <c r="H12" s="167" t="str">
        <f>IF(AR14&gt;AS14,BT14,BU14)</f>
        <v>1 : 3</v>
      </c>
      <c r="I12" s="165"/>
      <c r="J12" s="166"/>
      <c r="K12" s="159"/>
      <c r="L12" s="160"/>
      <c r="M12" s="161"/>
      <c r="N12" s="167" t="str">
        <f>IF(AR18&gt;AS18,BT18,BU18)</f>
        <v>1, 1, 1</v>
      </c>
      <c r="O12" s="165"/>
      <c r="P12" s="166"/>
      <c r="Q12" s="167" t="str">
        <f>IF(AS10&gt;AR10,BT10,BU10)</f>
        <v>1, 1, 1</v>
      </c>
      <c r="R12" s="165"/>
      <c r="S12" s="166"/>
      <c r="T12" s="167"/>
      <c r="U12" s="165"/>
      <c r="V12" s="165"/>
      <c r="W12" s="162"/>
      <c r="X12" s="163"/>
      <c r="Y12" s="162"/>
      <c r="Z12" s="61"/>
      <c r="AA12" s="152"/>
      <c r="AC12" s="153"/>
      <c r="AD12" s="153"/>
      <c r="AE12" s="13" t="str">
        <f>IF(C15=0," ","2-5")</f>
        <v>2-5</v>
      </c>
      <c r="AF12" s="69" t="str">
        <f>IF(C15=0," ",CONCATENATE(D9,"-",D15))</f>
        <v>МАРТОБЕ ДЮСШ-12-ТОПЖАРГАН</v>
      </c>
      <c r="AG12" s="19">
        <v>2</v>
      </c>
      <c r="AH12" s="22">
        <v>1</v>
      </c>
      <c r="AI12" s="19">
        <v>2</v>
      </c>
      <c r="AJ12" s="22">
        <v>1</v>
      </c>
      <c r="AK12" s="19">
        <v>2</v>
      </c>
      <c r="AL12" s="22">
        <v>1</v>
      </c>
      <c r="AM12" s="19"/>
      <c r="AN12" s="22"/>
      <c r="AO12" s="19"/>
      <c r="AP12" s="27"/>
      <c r="AQ12" s="11"/>
      <c r="AR12" s="10">
        <f t="shared" si="0"/>
        <v>3</v>
      </c>
      <c r="AS12" s="10">
        <f t="shared" si="1"/>
        <v>0</v>
      </c>
      <c r="AT12" s="8">
        <f t="shared" si="2"/>
        <v>1</v>
      </c>
      <c r="AU12" s="8">
        <f t="shared" si="3"/>
        <v>1</v>
      </c>
      <c r="AV12" s="8">
        <f t="shared" si="4"/>
        <v>1</v>
      </c>
      <c r="AW12" s="8">
        <f t="shared" si="5"/>
        <v>0</v>
      </c>
      <c r="AX12" s="8">
        <f t="shared" si="6"/>
        <v>0</v>
      </c>
      <c r="AY12" s="7"/>
      <c r="AZ12" s="8">
        <f t="shared" si="7"/>
        <v>0</v>
      </c>
      <c r="BA12" s="8">
        <f t="shared" si="8"/>
        <v>0</v>
      </c>
      <c r="BB12" s="8">
        <f t="shared" si="9"/>
        <v>0</v>
      </c>
      <c r="BC12" s="8">
        <f t="shared" si="10"/>
        <v>0</v>
      </c>
      <c r="BD12" s="8">
        <f t="shared" si="11"/>
        <v>0</v>
      </c>
      <c r="BE12" s="7"/>
      <c r="BF12" s="8">
        <f t="shared" si="12"/>
        <v>1</v>
      </c>
      <c r="BG12" s="8" t="str">
        <f t="shared" si="13"/>
        <v>, 1</v>
      </c>
      <c r="BH12" s="8" t="str">
        <f t="shared" si="14"/>
        <v>, 1</v>
      </c>
      <c r="BI12" s="8" t="str">
        <f t="shared" si="15"/>
        <v/>
      </c>
      <c r="BJ12" s="8" t="str">
        <f t="shared" si="16"/>
        <v/>
      </c>
      <c r="BK12" s="7"/>
      <c r="BL12" s="8">
        <f t="shared" si="17"/>
        <v>-1</v>
      </c>
      <c r="BM12" s="8" t="str">
        <f t="shared" si="18"/>
        <v>, -1</v>
      </c>
      <c r="BN12" s="8" t="str">
        <f t="shared" si="19"/>
        <v>, -1</v>
      </c>
      <c r="BO12" s="8" t="str">
        <f t="shared" si="20"/>
        <v/>
      </c>
      <c r="BP12" s="8" t="str">
        <f t="shared" si="21"/>
        <v/>
      </c>
      <c r="BQ12" s="7"/>
      <c r="BR12" s="9" t="str">
        <f t="shared" si="22"/>
        <v>1, 1, 1</v>
      </c>
      <c r="BS12" s="9" t="str">
        <f t="shared" si="23"/>
        <v>-1, -1, -1</v>
      </c>
      <c r="BT12" s="9" t="str">
        <f t="shared" si="24"/>
        <v>1, 1, 1</v>
      </c>
      <c r="BU12" s="1" t="str">
        <f t="shared" si="25"/>
        <v>0 : 3</v>
      </c>
      <c r="BV12" s="175"/>
      <c r="BX12" s="29">
        <v>4</v>
      </c>
      <c r="BY12" s="30" t="s">
        <v>20</v>
      </c>
      <c r="BZ12" s="30" t="s">
        <v>16</v>
      </c>
      <c r="CA12" s="30" t="s">
        <v>14</v>
      </c>
      <c r="CB12" s="30" t="s">
        <v>28</v>
      </c>
      <c r="CC12" s="30" t="s">
        <v>23</v>
      </c>
      <c r="CD12" s="30" t="s">
        <v>17</v>
      </c>
      <c r="CE12" s="30" t="s">
        <v>24</v>
      </c>
      <c r="CF12" s="30" t="s">
        <v>25</v>
      </c>
      <c r="CG12" s="30" t="s">
        <v>15</v>
      </c>
      <c r="CH12" s="30" t="s">
        <v>22</v>
      </c>
      <c r="CJ12" s="63"/>
      <c r="CK12" s="31"/>
      <c r="CL12" s="31"/>
      <c r="CM12" s="31"/>
      <c r="CN12" s="31"/>
      <c r="CO12" s="31"/>
      <c r="CP12" s="31"/>
      <c r="CQ12" s="31"/>
      <c r="CR12" s="136">
        <f>W13</f>
        <v>5</v>
      </c>
      <c r="CS12" s="136">
        <f>IF(AND(CR12=CR6,CR12=CR8),BY13,(IF(AND(CR12=CR6,CR12=CR10),BZ13,(IF(AND(CR12=CR6,CR12=CR14),CA13,(IF(AND(CR12=CR6,CR12=CR16),CB13,(IF(AND(CR12=CR8,CR12=CR10),CC13,(IF(AND(CR12=CR8,CR12=CR14),CD13,(IF(AND(CR12=CR8,CR12=CR16),CE13,(IF(AND(CR12=CR10,CR12=CR14),CF13,(IF(AND(CR12=CR10,CR12=CR16),CG13,(IF(AND(CR12=CR14,CR12=CR16),CH13,999)))))))))))))))))))</f>
        <v>999</v>
      </c>
      <c r="CT12" s="136">
        <f t="shared" ref="CT12" si="35">IF(CY12=1,CR12+CS12,CS12)</f>
        <v>999</v>
      </c>
      <c r="CV12" s="136">
        <f>CR12</f>
        <v>5</v>
      </c>
      <c r="CW12" s="154">
        <f>IF(CV12=CV6,CK9,(IF(CV12=CV8,CL9,(IF(CV12=CV10,CM9,(IF(CV12=CV14,CO9,(IF(CV12=CV16,CP9,999)))))))))</f>
        <v>999</v>
      </c>
      <c r="CY12" s="136">
        <f t="shared" ref="CY12" si="36">IF(CS12&lt;&gt;999,1,0)</f>
        <v>0</v>
      </c>
      <c r="DA12" s="154">
        <f>IF(CY12=1,CT12,CW12)</f>
        <v>999</v>
      </c>
      <c r="DB12" s="136">
        <f t="shared" ref="DB12" si="37">IF(DA12&lt;&gt;999,DA12,CV12)</f>
        <v>5</v>
      </c>
    </row>
    <row r="13" spans="1:106" ht="12" customHeight="1" x14ac:dyDescent="0.25">
      <c r="A13" s="85"/>
      <c r="B13" s="138">
        <v>4</v>
      </c>
      <c r="C13" s="140">
        <f>[1]Лист3!$A$12</f>
        <v>95</v>
      </c>
      <c r="D13" s="72" t="s">
        <v>77</v>
      </c>
      <c r="E13" s="55"/>
      <c r="F13" s="46">
        <f>IF(AR8&gt;AS8,2,$AG$3)</f>
        <v>1</v>
      </c>
      <c r="G13" s="47"/>
      <c r="H13" s="45"/>
      <c r="I13" s="46">
        <f>IF(AS5&gt;AR5,2,$AG$3)</f>
        <v>1</v>
      </c>
      <c r="J13" s="47"/>
      <c r="K13" s="45"/>
      <c r="L13" s="46">
        <f>IF(AS18&gt;AR18,2,$AG$3)</f>
        <v>1</v>
      </c>
      <c r="M13" s="47"/>
      <c r="N13" s="144"/>
      <c r="O13" s="145"/>
      <c r="P13" s="158"/>
      <c r="Q13" s="45"/>
      <c r="R13" s="46">
        <f>IF(AS16&gt;AR16,2,$AG$3)</f>
        <v>2</v>
      </c>
      <c r="S13" s="47"/>
      <c r="T13" s="45"/>
      <c r="U13" s="46"/>
      <c r="V13" s="55"/>
      <c r="W13" s="148">
        <f>SUM(F13,I13,L13,O13,R13,U13)</f>
        <v>5</v>
      </c>
      <c r="X13" s="150">
        <f t="shared" ref="X13" si="38">IF(($AG$3=1),IF(CY12=1,CS12*10,0),0)</f>
        <v>0</v>
      </c>
      <c r="Y13" s="148">
        <v>4</v>
      </c>
      <c r="Z13" s="61"/>
      <c r="AA13" s="152">
        <f>IF(C13="","",VLOOKUP(C13,'[2]Список участников'!A:L,8,FALSE))</f>
        <v>0</v>
      </c>
      <c r="AC13" s="153">
        <f>IF(C13&gt;0,1,0)</f>
        <v>1</v>
      </c>
      <c r="AD13" s="153"/>
      <c r="AE13" s="13" t="str">
        <f>IF(C17=0," ","4-6")</f>
        <v>4-6</v>
      </c>
      <c r="AF13" s="69" t="str">
        <f>IF(C17=0," ",CONCATENATE(D13,"-",D17))</f>
        <v>ОСДЮСШОР-3-</v>
      </c>
      <c r="AG13" s="19"/>
      <c r="AH13" s="22"/>
      <c r="AI13" s="19"/>
      <c r="AJ13" s="22"/>
      <c r="AK13" s="19"/>
      <c r="AL13" s="22"/>
      <c r="AM13" s="19"/>
      <c r="AN13" s="22"/>
      <c r="AO13" s="19"/>
      <c r="AP13" s="27"/>
      <c r="AQ13" s="11"/>
      <c r="AR13" s="10" t="str">
        <f t="shared" si="0"/>
        <v/>
      </c>
      <c r="AS13" s="10" t="str">
        <f t="shared" si="1"/>
        <v/>
      </c>
      <c r="AT13" s="8">
        <f t="shared" si="2"/>
        <v>0</v>
      </c>
      <c r="AU13" s="8">
        <f t="shared" si="3"/>
        <v>0</v>
      </c>
      <c r="AV13" s="8">
        <f t="shared" si="4"/>
        <v>0</v>
      </c>
      <c r="AW13" s="8">
        <f t="shared" si="5"/>
        <v>0</v>
      </c>
      <c r="AX13" s="8">
        <f t="shared" si="6"/>
        <v>0</v>
      </c>
      <c r="AY13" s="7"/>
      <c r="AZ13" s="8">
        <f t="shared" si="7"/>
        <v>0</v>
      </c>
      <c r="BA13" s="8">
        <f t="shared" si="8"/>
        <v>0</v>
      </c>
      <c r="BB13" s="8">
        <f t="shared" si="9"/>
        <v>0</v>
      </c>
      <c r="BC13" s="8">
        <f t="shared" si="10"/>
        <v>0</v>
      </c>
      <c r="BD13" s="8">
        <f t="shared" si="11"/>
        <v>0</v>
      </c>
      <c r="BE13" s="7"/>
      <c r="BF13" s="8" t="str">
        <f t="shared" si="12"/>
        <v/>
      </c>
      <c r="BG13" s="8" t="str">
        <f t="shared" si="13"/>
        <v/>
      </c>
      <c r="BH13" s="8" t="str">
        <f t="shared" si="14"/>
        <v/>
      </c>
      <c r="BI13" s="8" t="str">
        <f t="shared" si="15"/>
        <v/>
      </c>
      <c r="BJ13" s="8" t="str">
        <f t="shared" si="16"/>
        <v/>
      </c>
      <c r="BK13" s="7"/>
      <c r="BL13" s="8" t="str">
        <f t="shared" si="17"/>
        <v/>
      </c>
      <c r="BM13" s="8" t="str">
        <f t="shared" si="18"/>
        <v/>
      </c>
      <c r="BN13" s="8" t="str">
        <f t="shared" si="19"/>
        <v/>
      </c>
      <c r="BO13" s="8" t="str">
        <f t="shared" si="20"/>
        <v/>
      </c>
      <c r="BP13" s="8" t="str">
        <f t="shared" si="21"/>
        <v/>
      </c>
      <c r="BQ13" s="7"/>
      <c r="BR13" s="9" t="str">
        <f t="shared" si="22"/>
        <v/>
      </c>
      <c r="BS13" s="9" t="str">
        <f t="shared" si="23"/>
        <v/>
      </c>
      <c r="BT13" s="9" t="str">
        <f t="shared" si="24"/>
        <v/>
      </c>
      <c r="BU13" s="1" t="str">
        <f t="shared" si="25"/>
        <v/>
      </c>
      <c r="BV13" s="175"/>
      <c r="BX13" s="29"/>
      <c r="BY13" s="33">
        <f>((AR8+AS5)/(AS8+AR5))/10</f>
        <v>3.3333333333333333E-2</v>
      </c>
      <c r="BZ13" s="33">
        <f>((AR8+AS18)/(AS8+AR18))/10</f>
        <v>3.3333333333333333E-2</v>
      </c>
      <c r="CA13" s="33">
        <f>((AR8+AS16)/(AS8+AR16))/10</f>
        <v>0.16666666666666669</v>
      </c>
      <c r="CB13" s="33" t="e">
        <f>((AR8+AR13)/(AS8+AS13))/10</f>
        <v>#VALUE!</v>
      </c>
      <c r="CC13" s="33">
        <f>((AS5+AS18)/(AR5+AR18))/10</f>
        <v>0</v>
      </c>
      <c r="CD13" s="33">
        <f>((AS5+AS16)/(AR5+AR16))/10</f>
        <v>0.1</v>
      </c>
      <c r="CE13" s="33" t="e">
        <f>((AS5+AR13)/(AR5+AS13))/10</f>
        <v>#VALUE!</v>
      </c>
      <c r="CF13" s="33">
        <f>((AS18+AS16)/(AR18+AR16))/10</f>
        <v>0.1</v>
      </c>
      <c r="CG13" s="33" t="e">
        <f>((AS18+AR13)/(AR18+AS13))/10</f>
        <v>#VALUE!</v>
      </c>
      <c r="CH13" s="33" t="e">
        <f>((AS16+AR13)/(AR16+AS13))/10</f>
        <v>#VALUE!</v>
      </c>
      <c r="CJ13" s="63"/>
      <c r="CK13" s="63"/>
      <c r="CL13" s="63"/>
      <c r="CM13" s="63"/>
      <c r="CN13" s="63"/>
      <c r="CO13" s="63"/>
      <c r="CP13" s="63"/>
      <c r="CQ13" s="63"/>
      <c r="CR13" s="137"/>
      <c r="CS13" s="137"/>
      <c r="CT13" s="137"/>
      <c r="CV13" s="137"/>
      <c r="CW13" s="155"/>
      <c r="CY13" s="137"/>
      <c r="DA13" s="155"/>
      <c r="DB13" s="137"/>
    </row>
    <row r="14" spans="1:106" ht="12" customHeight="1" thickBot="1" x14ac:dyDescent="0.3">
      <c r="A14" s="85"/>
      <c r="B14" s="156"/>
      <c r="C14" s="157"/>
      <c r="D14" s="77" t="s">
        <v>67</v>
      </c>
      <c r="E14" s="164" t="str">
        <f>IF(AR8&gt;AS8,BT8,BU8)</f>
        <v>2 : 3</v>
      </c>
      <c r="F14" s="165"/>
      <c r="G14" s="166"/>
      <c r="H14" s="167" t="str">
        <f>IF(AS5&gt;AR5,BT5,BU5)</f>
        <v>0 : 3</v>
      </c>
      <c r="I14" s="165"/>
      <c r="J14" s="166"/>
      <c r="K14" s="167" t="str">
        <f>IF(AS18&gt;AR18,BT18,BU18)</f>
        <v>0 : 3</v>
      </c>
      <c r="L14" s="165"/>
      <c r="M14" s="166"/>
      <c r="N14" s="159"/>
      <c r="O14" s="160"/>
      <c r="P14" s="161"/>
      <c r="Q14" s="167" t="str">
        <f>IF(AS16&gt;AR16,BT16,BU16)</f>
        <v>1, 1, 1</v>
      </c>
      <c r="R14" s="165"/>
      <c r="S14" s="166"/>
      <c r="T14" s="167"/>
      <c r="U14" s="165"/>
      <c r="V14" s="165"/>
      <c r="W14" s="162"/>
      <c r="X14" s="163"/>
      <c r="Y14" s="162"/>
      <c r="Z14" s="61"/>
      <c r="AA14" s="152"/>
      <c r="AC14" s="153"/>
      <c r="AD14" s="153"/>
      <c r="AE14" s="13" t="s">
        <v>19</v>
      </c>
      <c r="AF14" s="69" t="str">
        <f>CONCATENATE(D11,"-",D9)</f>
        <v>СУНКАР-МАРТОБЕ ДЮСШ-12</v>
      </c>
      <c r="AG14" s="19">
        <v>2</v>
      </c>
      <c r="AH14" s="22">
        <v>1</v>
      </c>
      <c r="AI14" s="19">
        <v>1</v>
      </c>
      <c r="AJ14" s="22">
        <v>2</v>
      </c>
      <c r="AK14" s="19">
        <v>1</v>
      </c>
      <c r="AL14" s="22">
        <v>2</v>
      </c>
      <c r="AM14" s="19">
        <v>1</v>
      </c>
      <c r="AN14" s="22">
        <v>2</v>
      </c>
      <c r="AO14" s="19"/>
      <c r="AP14" s="27"/>
      <c r="AQ14" s="11"/>
      <c r="AR14" s="10">
        <f t="shared" si="0"/>
        <v>1</v>
      </c>
      <c r="AS14" s="10">
        <f t="shared" si="1"/>
        <v>3</v>
      </c>
      <c r="AT14" s="8">
        <f t="shared" si="2"/>
        <v>1</v>
      </c>
      <c r="AU14" s="8">
        <f t="shared" si="3"/>
        <v>0</v>
      </c>
      <c r="AV14" s="8">
        <f t="shared" si="4"/>
        <v>0</v>
      </c>
      <c r="AW14" s="8">
        <f t="shared" si="5"/>
        <v>0</v>
      </c>
      <c r="AX14" s="8">
        <f t="shared" si="6"/>
        <v>0</v>
      </c>
      <c r="AY14" s="7"/>
      <c r="AZ14" s="8">
        <f t="shared" si="7"/>
        <v>0</v>
      </c>
      <c r="BA14" s="8">
        <f t="shared" si="8"/>
        <v>1</v>
      </c>
      <c r="BB14" s="8">
        <f t="shared" si="9"/>
        <v>1</v>
      </c>
      <c r="BC14" s="8">
        <f t="shared" si="10"/>
        <v>1</v>
      </c>
      <c r="BD14" s="8">
        <f t="shared" si="11"/>
        <v>0</v>
      </c>
      <c r="BE14" s="7"/>
      <c r="BF14" s="8">
        <f t="shared" si="12"/>
        <v>1</v>
      </c>
      <c r="BG14" s="8" t="str">
        <f t="shared" si="13"/>
        <v>, -1</v>
      </c>
      <c r="BH14" s="8" t="str">
        <f t="shared" si="14"/>
        <v>, -1</v>
      </c>
      <c r="BI14" s="8" t="str">
        <f t="shared" si="15"/>
        <v>, -1</v>
      </c>
      <c r="BJ14" s="8" t="str">
        <f t="shared" si="16"/>
        <v/>
      </c>
      <c r="BK14" s="7"/>
      <c r="BL14" s="8">
        <f t="shared" si="17"/>
        <v>-1</v>
      </c>
      <c r="BM14" s="8" t="str">
        <f t="shared" si="18"/>
        <v>, 1</v>
      </c>
      <c r="BN14" s="8" t="str">
        <f t="shared" si="19"/>
        <v>, 1</v>
      </c>
      <c r="BO14" s="8" t="str">
        <f t="shared" si="20"/>
        <v>, 1</v>
      </c>
      <c r="BP14" s="8" t="str">
        <f t="shared" si="21"/>
        <v/>
      </c>
      <c r="BQ14" s="7"/>
      <c r="BR14" s="9" t="str">
        <f t="shared" si="22"/>
        <v>1, -1, -1, -1</v>
      </c>
      <c r="BS14" s="9" t="str">
        <f t="shared" si="23"/>
        <v>-1, 1, 1, 1</v>
      </c>
      <c r="BT14" s="9" t="str">
        <f t="shared" si="24"/>
        <v>-1, 1, 1, 1</v>
      </c>
      <c r="BU14" s="1" t="str">
        <f t="shared" si="25"/>
        <v>1 : 3</v>
      </c>
      <c r="BV14" s="175"/>
      <c r="BX14" s="29">
        <v>5</v>
      </c>
      <c r="BY14" s="30" t="s">
        <v>20</v>
      </c>
      <c r="BZ14" s="30" t="s">
        <v>16</v>
      </c>
      <c r="CA14" s="30" t="s">
        <v>27</v>
      </c>
      <c r="CB14" s="30" t="s">
        <v>28</v>
      </c>
      <c r="CC14" s="30" t="s">
        <v>23</v>
      </c>
      <c r="CD14" s="30" t="s">
        <v>13</v>
      </c>
      <c r="CE14" s="30" t="s">
        <v>24</v>
      </c>
      <c r="CF14" s="30" t="s">
        <v>21</v>
      </c>
      <c r="CG14" s="30" t="s">
        <v>15</v>
      </c>
      <c r="CH14" s="30" t="s">
        <v>18</v>
      </c>
      <c r="CJ14" s="63"/>
      <c r="CK14" s="31"/>
      <c r="CL14" s="31"/>
      <c r="CM14" s="31"/>
      <c r="CN14" s="31"/>
      <c r="CO14" s="31"/>
      <c r="CP14" s="31"/>
      <c r="CQ14" s="31"/>
      <c r="CR14" s="136">
        <f>W15</f>
        <v>4</v>
      </c>
      <c r="CS14" s="136">
        <f>IF(AND(CR14=CR6,CR14=CR8),BY15,(IF(AND(CR14=CR6,CR14=CR10),BZ15,(IF(AND(CR14=CR6,CR14=CR12),CA15,(IF(AND(CR14=CR6,CR14=CR16),CB15,(IF(AND(CR14=CR8,CR14=CR10),CC15,(IF(AND(CR14=CR8,CR14=CR12),CD15,(IF(AND(CR14=CR8,CR14=CR16),CE15,(IF(AND(CR14=CR10,CR14=CR12),CF15,(IF(AND(CR14=CR10,CR14=CR16),CG15,(IF(AND(CR14=CR12,CR14=CR16),CH15,999)))))))))))))))))))</f>
        <v>999</v>
      </c>
      <c r="CT14" s="136">
        <f t="shared" ref="CT14" si="39">IF(CY14=1,CR14+CS14,CS14)</f>
        <v>999</v>
      </c>
      <c r="CV14" s="136">
        <f>CR14</f>
        <v>4</v>
      </c>
      <c r="CW14" s="154">
        <f>IF(CV14=CV6,CK10,(IF(CV14=CV8,CL10,(IF(CV14=CV10,CM10,(IF(CV14=CV12,CN10,(IF(CV14=CV16,CP10,999)))))))))</f>
        <v>999</v>
      </c>
      <c r="CY14" s="136">
        <f t="shared" ref="CY14" si="40">IF(CS14&lt;&gt;999,1,0)</f>
        <v>0</v>
      </c>
      <c r="DA14" s="154">
        <f>IF(CY14=1,CT14,CW14)</f>
        <v>999</v>
      </c>
      <c r="DB14" s="136">
        <f t="shared" ref="DB14" si="41">IF(DA14&lt;&gt;999,DA14,CV14)</f>
        <v>4</v>
      </c>
    </row>
    <row r="15" spans="1:106" ht="12" customHeight="1" thickTop="1" x14ac:dyDescent="0.25">
      <c r="A15" s="85"/>
      <c r="B15" s="138">
        <v>5</v>
      </c>
      <c r="C15" s="140">
        <f>[1]Лист3!$A$13</f>
        <v>97</v>
      </c>
      <c r="D15" s="72" t="s">
        <v>75</v>
      </c>
      <c r="E15" s="55"/>
      <c r="F15" s="46">
        <f>IF(AS6&gt;AR6,2,$AG$3)</f>
        <v>1</v>
      </c>
      <c r="G15" s="47"/>
      <c r="H15" s="45"/>
      <c r="I15" s="46">
        <f>IF(AS12&gt;AR12,2,$AG$3)</f>
        <v>1</v>
      </c>
      <c r="J15" s="47"/>
      <c r="K15" s="45"/>
      <c r="L15" s="46">
        <f>IF(AR10&gt;AS10,2,$AG$3)</f>
        <v>1</v>
      </c>
      <c r="M15" s="47"/>
      <c r="N15" s="45"/>
      <c r="O15" s="46">
        <f>IF(AR16&gt;AS16,2,$AG$3)</f>
        <v>1</v>
      </c>
      <c r="P15" s="47"/>
      <c r="Q15" s="144"/>
      <c r="R15" s="145"/>
      <c r="S15" s="158"/>
      <c r="T15" s="45"/>
      <c r="U15" s="46"/>
      <c r="V15" s="55"/>
      <c r="W15" s="148">
        <f>SUM(F15,I15,L15,O15,R15,U15)</f>
        <v>4</v>
      </c>
      <c r="X15" s="150">
        <f t="shared" ref="X15" si="42">IF(($AG$3=1),IF(CY14=1,CS14*10,0),0)</f>
        <v>0</v>
      </c>
      <c r="Y15" s="148">
        <v>5</v>
      </c>
      <c r="Z15" s="61"/>
      <c r="AA15" s="152">
        <f>IF(C15="","",VLOOKUP(C15,'[2]Список участников'!A:L,8,FALSE))</f>
        <v>0</v>
      </c>
      <c r="AC15" s="153">
        <f>IF(C15&gt;0,1,0)</f>
        <v>1</v>
      </c>
      <c r="AD15" s="153"/>
      <c r="AE15" s="13" t="str">
        <f>IF(C17=0," ","6-1")</f>
        <v>6-1</v>
      </c>
      <c r="AF15" s="69" t="str">
        <f>IF(C17=0," ",CONCATENATE(D17,"-",D7))</f>
        <v>-КОСТАНАЙ</v>
      </c>
      <c r="AG15" s="19"/>
      <c r="AH15" s="22"/>
      <c r="AI15" s="19"/>
      <c r="AJ15" s="22"/>
      <c r="AK15" s="19"/>
      <c r="AL15" s="22"/>
      <c r="AM15" s="19"/>
      <c r="AN15" s="22"/>
      <c r="AO15" s="19"/>
      <c r="AP15" s="27"/>
      <c r="AQ15" s="11"/>
      <c r="AR15" s="10" t="str">
        <f t="shared" si="0"/>
        <v/>
      </c>
      <c r="AS15" s="10" t="str">
        <f t="shared" si="1"/>
        <v/>
      </c>
      <c r="AT15" s="8">
        <f t="shared" si="2"/>
        <v>0</v>
      </c>
      <c r="AU15" s="8">
        <f t="shared" si="3"/>
        <v>0</v>
      </c>
      <c r="AV15" s="8">
        <f t="shared" si="4"/>
        <v>0</v>
      </c>
      <c r="AW15" s="8">
        <f t="shared" si="5"/>
        <v>0</v>
      </c>
      <c r="AX15" s="8">
        <f t="shared" si="6"/>
        <v>0</v>
      </c>
      <c r="AY15" s="7"/>
      <c r="AZ15" s="8">
        <f t="shared" si="7"/>
        <v>0</v>
      </c>
      <c r="BA15" s="8">
        <f t="shared" si="8"/>
        <v>0</v>
      </c>
      <c r="BB15" s="8">
        <f t="shared" si="9"/>
        <v>0</v>
      </c>
      <c r="BC15" s="8">
        <f t="shared" si="10"/>
        <v>0</v>
      </c>
      <c r="BD15" s="8">
        <f t="shared" si="11"/>
        <v>0</v>
      </c>
      <c r="BE15" s="7"/>
      <c r="BF15" s="8" t="str">
        <f t="shared" si="12"/>
        <v/>
      </c>
      <c r="BG15" s="8" t="str">
        <f t="shared" si="13"/>
        <v/>
      </c>
      <c r="BH15" s="8" t="str">
        <f t="shared" si="14"/>
        <v/>
      </c>
      <c r="BI15" s="8" t="str">
        <f t="shared" si="15"/>
        <v/>
      </c>
      <c r="BJ15" s="8" t="str">
        <f t="shared" si="16"/>
        <v/>
      </c>
      <c r="BK15" s="7"/>
      <c r="BL15" s="8" t="str">
        <f t="shared" si="17"/>
        <v/>
      </c>
      <c r="BM15" s="8" t="str">
        <f t="shared" si="18"/>
        <v/>
      </c>
      <c r="BN15" s="8" t="str">
        <f t="shared" si="19"/>
        <v/>
      </c>
      <c r="BO15" s="8" t="str">
        <f t="shared" si="20"/>
        <v/>
      </c>
      <c r="BP15" s="8" t="str">
        <f t="shared" si="21"/>
        <v/>
      </c>
      <c r="BQ15" s="7"/>
      <c r="BR15" s="9" t="str">
        <f t="shared" si="22"/>
        <v/>
      </c>
      <c r="BS15" s="9" t="str">
        <f t="shared" si="23"/>
        <v/>
      </c>
      <c r="BT15" s="9" t="str">
        <f t="shared" si="24"/>
        <v/>
      </c>
      <c r="BU15" s="1" t="str">
        <f t="shared" si="25"/>
        <v/>
      </c>
      <c r="BV15" s="175"/>
      <c r="BX15" s="29"/>
      <c r="BY15" s="33">
        <f>((AS6+AS12)/(AR6+AR12))/10</f>
        <v>1.6666666666666666E-2</v>
      </c>
      <c r="BZ15" s="33">
        <f>((AS6+AR10)/(AR6+AS10))/10</f>
        <v>1.6666666666666666E-2</v>
      </c>
      <c r="CA15" s="33">
        <f>((AS6+AR16)/(AR6+AS16))/10</f>
        <v>1.6666666666666666E-2</v>
      </c>
      <c r="CB15" s="33" t="e">
        <f>((AS6+AR19)/(AR6+AS19))/10</f>
        <v>#VALUE!</v>
      </c>
      <c r="CC15" s="33">
        <f>((AS12+AR10)/(AR12+AS10))/10</f>
        <v>0</v>
      </c>
      <c r="CD15" s="33">
        <f>((AS12+AR16)/(AR12+AS16))/10</f>
        <v>0</v>
      </c>
      <c r="CE15" s="33" t="e">
        <f>((AS12+AR19)/(AR12+AS19))/10</f>
        <v>#VALUE!</v>
      </c>
      <c r="CF15" s="33">
        <f>((AR10+AR16)/(AS10+AS16))/10</f>
        <v>0</v>
      </c>
      <c r="CG15" s="33" t="e">
        <f>((AR10+AR19)/(AS10+AS19))/10</f>
        <v>#VALUE!</v>
      </c>
      <c r="CH15" s="33" t="e">
        <f>((AR16+AR19)/(AS16+AS19))/10</f>
        <v>#VALUE!</v>
      </c>
      <c r="CJ15" s="63"/>
      <c r="CK15" s="63"/>
      <c r="CL15" s="63"/>
      <c r="CM15" s="63"/>
      <c r="CN15" s="63"/>
      <c r="CO15" s="63"/>
      <c r="CP15" s="63"/>
      <c r="CQ15" s="63"/>
      <c r="CR15" s="137"/>
      <c r="CS15" s="137"/>
      <c r="CT15" s="137"/>
      <c r="CV15" s="137"/>
      <c r="CW15" s="155"/>
      <c r="CY15" s="137"/>
      <c r="DA15" s="155"/>
      <c r="DB15" s="137"/>
    </row>
    <row r="16" spans="1:106" ht="12" customHeight="1" x14ac:dyDescent="0.25">
      <c r="A16" s="85"/>
      <c r="B16" s="156"/>
      <c r="C16" s="157"/>
      <c r="D16" s="71" t="s">
        <v>41</v>
      </c>
      <c r="E16" s="164" t="str">
        <f>IF(AS6&gt;AR6,BT6,BU6)</f>
        <v>1 : 3</v>
      </c>
      <c r="F16" s="165"/>
      <c r="G16" s="166"/>
      <c r="H16" s="167" t="str">
        <f>IF(AS12&gt;AR12,BT12,BU12)</f>
        <v>0 : 3</v>
      </c>
      <c r="I16" s="165"/>
      <c r="J16" s="166"/>
      <c r="K16" s="167" t="str">
        <f>IF(AR10&gt;AS10,BT10,BU10)</f>
        <v>0 : 3</v>
      </c>
      <c r="L16" s="165"/>
      <c r="M16" s="166"/>
      <c r="N16" s="167" t="str">
        <f>IF(AR16&gt;AS16,BT16,BU16)</f>
        <v>0 : 3</v>
      </c>
      <c r="O16" s="165"/>
      <c r="P16" s="166"/>
      <c r="Q16" s="159"/>
      <c r="R16" s="160"/>
      <c r="S16" s="161"/>
      <c r="T16" s="167"/>
      <c r="U16" s="165"/>
      <c r="V16" s="165"/>
      <c r="W16" s="162"/>
      <c r="X16" s="163"/>
      <c r="Y16" s="162"/>
      <c r="Z16" s="61"/>
      <c r="AA16" s="152"/>
      <c r="AC16" s="153"/>
      <c r="AD16" s="153"/>
      <c r="AE16" s="13" t="str">
        <f>IF(C15=0," ","5-4")</f>
        <v>5-4</v>
      </c>
      <c r="AF16" s="69" t="str">
        <f>IF(C15=0," ",CONCATENATE(D15,"-",D13))</f>
        <v>ТОПЖАРГАН-ОСДЮСШОР-3</v>
      </c>
      <c r="AG16" s="19">
        <v>1</v>
      </c>
      <c r="AH16" s="22">
        <v>2</v>
      </c>
      <c r="AI16" s="19">
        <v>1</v>
      </c>
      <c r="AJ16" s="22">
        <v>2</v>
      </c>
      <c r="AK16" s="19">
        <v>1</v>
      </c>
      <c r="AL16" s="22">
        <v>2</v>
      </c>
      <c r="AM16" s="19"/>
      <c r="AN16" s="22"/>
      <c r="AO16" s="19"/>
      <c r="AP16" s="27"/>
      <c r="AQ16" s="11"/>
      <c r="AR16" s="10">
        <f t="shared" si="0"/>
        <v>0</v>
      </c>
      <c r="AS16" s="10">
        <f t="shared" si="1"/>
        <v>3</v>
      </c>
      <c r="AT16" s="8">
        <f t="shared" si="2"/>
        <v>0</v>
      </c>
      <c r="AU16" s="8">
        <f t="shared" si="3"/>
        <v>0</v>
      </c>
      <c r="AV16" s="8">
        <f t="shared" si="4"/>
        <v>0</v>
      </c>
      <c r="AW16" s="8">
        <f t="shared" si="5"/>
        <v>0</v>
      </c>
      <c r="AX16" s="8">
        <f t="shared" si="6"/>
        <v>0</v>
      </c>
      <c r="AY16" s="7"/>
      <c r="AZ16" s="8">
        <f t="shared" si="7"/>
        <v>1</v>
      </c>
      <c r="BA16" s="8">
        <f t="shared" si="8"/>
        <v>1</v>
      </c>
      <c r="BB16" s="8">
        <f t="shared" si="9"/>
        <v>1</v>
      </c>
      <c r="BC16" s="8">
        <f t="shared" si="10"/>
        <v>0</v>
      </c>
      <c r="BD16" s="8">
        <f t="shared" si="11"/>
        <v>0</v>
      </c>
      <c r="BE16" s="7"/>
      <c r="BF16" s="8">
        <f t="shared" si="12"/>
        <v>-1</v>
      </c>
      <c r="BG16" s="8" t="str">
        <f t="shared" si="13"/>
        <v>, -1</v>
      </c>
      <c r="BH16" s="8" t="str">
        <f t="shared" si="14"/>
        <v>, -1</v>
      </c>
      <c r="BI16" s="8" t="str">
        <f t="shared" si="15"/>
        <v/>
      </c>
      <c r="BJ16" s="8" t="str">
        <f t="shared" si="16"/>
        <v/>
      </c>
      <c r="BK16" s="7"/>
      <c r="BL16" s="8">
        <f t="shared" si="17"/>
        <v>1</v>
      </c>
      <c r="BM16" s="8" t="str">
        <f t="shared" si="18"/>
        <v>, 1</v>
      </c>
      <c r="BN16" s="8" t="str">
        <f t="shared" si="19"/>
        <v>, 1</v>
      </c>
      <c r="BO16" s="8" t="str">
        <f t="shared" si="20"/>
        <v/>
      </c>
      <c r="BP16" s="8" t="str">
        <f t="shared" si="21"/>
        <v/>
      </c>
      <c r="BQ16" s="7"/>
      <c r="BR16" s="9" t="str">
        <f t="shared" si="22"/>
        <v>-1, -1, -1</v>
      </c>
      <c r="BS16" s="9" t="str">
        <f t="shared" si="23"/>
        <v>1, 1, 1</v>
      </c>
      <c r="BT16" s="9" t="str">
        <f t="shared" si="24"/>
        <v>1, 1, 1</v>
      </c>
      <c r="BU16" s="1" t="str">
        <f t="shared" si="25"/>
        <v>0 : 3</v>
      </c>
      <c r="BV16" s="175"/>
      <c r="BX16" s="29">
        <v>6</v>
      </c>
      <c r="BY16" s="30" t="s">
        <v>20</v>
      </c>
      <c r="BZ16" s="30" t="s">
        <v>16</v>
      </c>
      <c r="CA16" s="30" t="s">
        <v>27</v>
      </c>
      <c r="CB16" s="30" t="s">
        <v>14</v>
      </c>
      <c r="CC16" s="30" t="s">
        <v>23</v>
      </c>
      <c r="CD16" s="30" t="s">
        <v>13</v>
      </c>
      <c r="CE16" s="30" t="s">
        <v>17</v>
      </c>
      <c r="CF16" s="30" t="s">
        <v>21</v>
      </c>
      <c r="CG16" s="30" t="s">
        <v>25</v>
      </c>
      <c r="CH16" s="30" t="s">
        <v>26</v>
      </c>
      <c r="CJ16" s="63"/>
      <c r="CK16" s="31"/>
      <c r="CL16" s="31"/>
      <c r="CM16" s="31"/>
      <c r="CN16" s="31"/>
      <c r="CO16" s="31"/>
      <c r="CP16" s="31"/>
      <c r="CQ16" s="31"/>
      <c r="CR16" s="136">
        <f>W17</f>
        <v>0</v>
      </c>
      <c r="CS16" s="136">
        <f>IF(AND(CR16=CR6,CR16=CR8),BY17,(IF(AND(CR16=CR6,CR16=CR10),BZ17,(IF(AND(CR16=CR6,CR16=CR12),CA17,(IF(AND(CR16=CR6,CR16=CR14),CB17,(IF(AND(CR16=CR8,CR16=CR10),CC17,(IF(AND(CR16=CR8,CR16=CR12),CD17,(IF(AND(CR16=CR8,CR16=CR14),CE17,(IF(AND(CR16=CR10,CR16=CR12),CF17,(IF(AND(CR16=CR10,CR16=CR14),CG17,(IF(AND(CR16=CR12,CR16=CR14),CH17,999)))))))))))))))))))</f>
        <v>999</v>
      </c>
      <c r="CT16" s="136">
        <f t="shared" ref="CT16" si="43">IF(CY16=1,CR16+CS16,CS16)</f>
        <v>999</v>
      </c>
      <c r="CV16" s="136">
        <f>CR16</f>
        <v>0</v>
      </c>
      <c r="CW16" s="154">
        <f>IF(CV16=CV6,CK11,(IF(CV16=CV8,CL11,(IF(CV16=CV10,CM11,(IF(CV16=CV12,CN11,(IF(CV16=CV14,CO11,999)))))))))</f>
        <v>999</v>
      </c>
      <c r="CY16" s="136">
        <f t="shared" ref="CY16" si="44">IF(CS16&lt;&gt;999,1,0)</f>
        <v>0</v>
      </c>
      <c r="DA16" s="154">
        <f t="shared" ref="DA16" si="45">IF(CY16=11,CT16,CW16)</f>
        <v>999</v>
      </c>
      <c r="DB16" s="136">
        <f t="shared" ref="DB16" si="46">IF(DA16&lt;&gt;999,DA16,CV16)</f>
        <v>0</v>
      </c>
    </row>
    <row r="17" spans="1:106" ht="12" customHeight="1" x14ac:dyDescent="0.25">
      <c r="A17" s="85"/>
      <c r="B17" s="138" t="s">
        <v>7</v>
      </c>
      <c r="C17" s="140">
        <f>[1]Лист3!$A$14</f>
        <v>129</v>
      </c>
      <c r="D17" s="72"/>
      <c r="E17" s="55"/>
      <c r="F17" s="46"/>
      <c r="G17" s="47"/>
      <c r="H17" s="45"/>
      <c r="I17" s="46"/>
      <c r="J17" s="47"/>
      <c r="K17" s="45"/>
      <c r="L17" s="46"/>
      <c r="M17" s="47"/>
      <c r="N17" s="45"/>
      <c r="O17" s="46"/>
      <c r="P17" s="47"/>
      <c r="Q17" s="45"/>
      <c r="R17" s="46"/>
      <c r="S17" s="47"/>
      <c r="T17" s="144"/>
      <c r="U17" s="145"/>
      <c r="V17" s="145"/>
      <c r="W17" s="148"/>
      <c r="X17" s="150"/>
      <c r="Y17" s="148"/>
      <c r="Z17" s="61"/>
      <c r="AA17" s="152">
        <f>IF(C17="","",VLOOKUP(C17,'[2]Список участников'!A:L,8,FALSE))</f>
        <v>0</v>
      </c>
      <c r="AC17" s="153">
        <f>IF(C17&gt;0,1,0)</f>
        <v>1</v>
      </c>
      <c r="AD17" s="153"/>
      <c r="AE17" s="13" t="s">
        <v>20</v>
      </c>
      <c r="AF17" s="69" t="str">
        <f>CONCATENATE(D7,"-",D9)</f>
        <v>КОСТАНАЙ-МАРТОБЕ ДЮСШ-12</v>
      </c>
      <c r="AG17" s="19">
        <v>1</v>
      </c>
      <c r="AH17" s="22">
        <v>2</v>
      </c>
      <c r="AI17" s="19">
        <v>1</v>
      </c>
      <c r="AJ17" s="22">
        <v>2</v>
      </c>
      <c r="AK17" s="19">
        <v>2</v>
      </c>
      <c r="AL17" s="22">
        <v>1</v>
      </c>
      <c r="AM17" s="19">
        <v>2</v>
      </c>
      <c r="AN17" s="22">
        <v>1</v>
      </c>
      <c r="AO17" s="19">
        <v>2</v>
      </c>
      <c r="AP17" s="27">
        <v>1</v>
      </c>
      <c r="AQ17" s="11"/>
      <c r="AR17" s="10">
        <f t="shared" si="0"/>
        <v>3</v>
      </c>
      <c r="AS17" s="10">
        <f t="shared" si="1"/>
        <v>2</v>
      </c>
      <c r="AT17" s="8">
        <f t="shared" si="2"/>
        <v>0</v>
      </c>
      <c r="AU17" s="8">
        <f t="shared" si="3"/>
        <v>0</v>
      </c>
      <c r="AV17" s="8">
        <f t="shared" si="4"/>
        <v>1</v>
      </c>
      <c r="AW17" s="8">
        <f t="shared" si="5"/>
        <v>1</v>
      </c>
      <c r="AX17" s="8">
        <f t="shared" si="6"/>
        <v>1</v>
      </c>
      <c r="AY17" s="7"/>
      <c r="AZ17" s="8">
        <f t="shared" si="7"/>
        <v>1</v>
      </c>
      <c r="BA17" s="8">
        <f t="shared" si="8"/>
        <v>1</v>
      </c>
      <c r="BB17" s="8">
        <f t="shared" si="9"/>
        <v>0</v>
      </c>
      <c r="BC17" s="8">
        <f t="shared" si="10"/>
        <v>0</v>
      </c>
      <c r="BD17" s="8">
        <f t="shared" si="11"/>
        <v>0</v>
      </c>
      <c r="BE17" s="7"/>
      <c r="BF17" s="8">
        <f t="shared" si="12"/>
        <v>-1</v>
      </c>
      <c r="BG17" s="8" t="str">
        <f t="shared" si="13"/>
        <v>, -1</v>
      </c>
      <c r="BH17" s="8" t="str">
        <f t="shared" si="14"/>
        <v>, 1</v>
      </c>
      <c r="BI17" s="8" t="str">
        <f t="shared" si="15"/>
        <v>, 1</v>
      </c>
      <c r="BJ17" s="8" t="str">
        <f t="shared" si="16"/>
        <v>, 1</v>
      </c>
      <c r="BK17" s="7"/>
      <c r="BL17" s="8">
        <f t="shared" si="17"/>
        <v>1</v>
      </c>
      <c r="BM17" s="8" t="str">
        <f t="shared" si="18"/>
        <v>, 1</v>
      </c>
      <c r="BN17" s="8" t="str">
        <f t="shared" si="19"/>
        <v>, -1</v>
      </c>
      <c r="BO17" s="8" t="str">
        <f t="shared" si="20"/>
        <v>, -1</v>
      </c>
      <c r="BP17" s="8" t="str">
        <f t="shared" si="21"/>
        <v>, -1</v>
      </c>
      <c r="BQ17" s="7"/>
      <c r="BR17" s="9" t="str">
        <f t="shared" si="22"/>
        <v>-1, -1, 1, 1, 1</v>
      </c>
      <c r="BS17" s="9" t="str">
        <f t="shared" si="23"/>
        <v>1, 1, -1, -1, -1</v>
      </c>
      <c r="BT17" s="9" t="str">
        <f t="shared" si="24"/>
        <v>-1, -1, 1, 1, 1</v>
      </c>
      <c r="BU17" s="1" t="str">
        <f t="shared" si="25"/>
        <v>2 : 3</v>
      </c>
      <c r="BV17" s="175"/>
      <c r="BX17" s="29"/>
      <c r="BY17" s="33" t="e">
        <f>((AR15+AR9)/(AS15+AS9))/10</f>
        <v>#VALUE!</v>
      </c>
      <c r="BZ17" s="33" t="e">
        <f>((AR15+AS7)/(AS15+AR7))/10</f>
        <v>#VALUE!</v>
      </c>
      <c r="CA17" s="33" t="e">
        <f>((AR15+AS13)/(AS15+AR13))/10</f>
        <v>#VALUE!</v>
      </c>
      <c r="CB17" s="33" t="e">
        <f>((AR15+AS19)/(AS15+AR19))/10</f>
        <v>#VALUE!</v>
      </c>
      <c r="CC17" s="33" t="e">
        <f>((AR9+AS7)/(AS9+AR7))/10</f>
        <v>#VALUE!</v>
      </c>
      <c r="CD17" s="33" t="e">
        <f>((AR9+AS13)/(AS9+AR13))/10</f>
        <v>#VALUE!</v>
      </c>
      <c r="CE17" s="33" t="e">
        <f>((AR9+AS19)/(AS9+AR19))/10</f>
        <v>#VALUE!</v>
      </c>
      <c r="CF17" s="33" t="e">
        <f>((AS7+AS13)/(AR7+AR13))/10</f>
        <v>#VALUE!</v>
      </c>
      <c r="CG17" s="33" t="e">
        <f>((AS7+AS19)/(AR7+AR19))/10</f>
        <v>#VALUE!</v>
      </c>
      <c r="CH17" s="33" t="e">
        <f>((AS13+AS19)/(AR13+AR19))/10</f>
        <v>#VALUE!</v>
      </c>
      <c r="CJ17" s="63"/>
      <c r="CK17" s="63"/>
      <c r="CL17" s="63"/>
      <c r="CM17" s="63"/>
      <c r="CN17" s="63"/>
      <c r="CO17" s="63"/>
      <c r="CP17" s="63"/>
      <c r="CQ17" s="63"/>
      <c r="CR17" s="137"/>
      <c r="CS17" s="137"/>
      <c r="CT17" s="137"/>
      <c r="CV17" s="137"/>
      <c r="CW17" s="155"/>
      <c r="CY17" s="137"/>
      <c r="DA17" s="155"/>
      <c r="DB17" s="137"/>
    </row>
    <row r="18" spans="1:106" ht="12" customHeight="1" thickBot="1" x14ac:dyDescent="0.3">
      <c r="A18" s="85"/>
      <c r="B18" s="139"/>
      <c r="C18" s="141"/>
      <c r="D18" s="77"/>
      <c r="E18" s="132"/>
      <c r="F18" s="133"/>
      <c r="G18" s="134"/>
      <c r="H18" s="135"/>
      <c r="I18" s="133"/>
      <c r="J18" s="134"/>
      <c r="K18" s="135"/>
      <c r="L18" s="133"/>
      <c r="M18" s="134"/>
      <c r="N18" s="135"/>
      <c r="O18" s="133"/>
      <c r="P18" s="134"/>
      <c r="Q18" s="135"/>
      <c r="R18" s="133"/>
      <c r="S18" s="134"/>
      <c r="T18" s="146"/>
      <c r="U18" s="147"/>
      <c r="V18" s="147"/>
      <c r="W18" s="149"/>
      <c r="X18" s="151"/>
      <c r="Y18" s="149"/>
      <c r="Z18" s="61"/>
      <c r="AA18" s="152"/>
      <c r="AC18" s="153"/>
      <c r="AD18" s="153"/>
      <c r="AE18" s="13" t="str">
        <f>IF(C13=0," ","3-4")</f>
        <v>3-4</v>
      </c>
      <c r="AF18" s="69" t="str">
        <f>IF(C13=0," ",CONCATENATE(D11,"-",D13))</f>
        <v>СУНКАР-ОСДЮСШОР-3</v>
      </c>
      <c r="AG18" s="19">
        <v>2</v>
      </c>
      <c r="AH18" s="22">
        <v>1</v>
      </c>
      <c r="AI18" s="19">
        <v>2</v>
      </c>
      <c r="AJ18" s="22">
        <v>1</v>
      </c>
      <c r="AK18" s="19">
        <v>2</v>
      </c>
      <c r="AL18" s="22">
        <v>1</v>
      </c>
      <c r="AM18" s="19"/>
      <c r="AN18" s="22"/>
      <c r="AO18" s="19"/>
      <c r="AP18" s="27"/>
      <c r="AQ18" s="11"/>
      <c r="AR18" s="10">
        <f t="shared" si="0"/>
        <v>3</v>
      </c>
      <c r="AS18" s="10">
        <f t="shared" si="1"/>
        <v>0</v>
      </c>
      <c r="AT18" s="8">
        <f t="shared" si="2"/>
        <v>1</v>
      </c>
      <c r="AU18" s="8">
        <f t="shared" si="3"/>
        <v>1</v>
      </c>
      <c r="AV18" s="8">
        <f t="shared" si="4"/>
        <v>1</v>
      </c>
      <c r="AW18" s="8">
        <f t="shared" si="5"/>
        <v>0</v>
      </c>
      <c r="AX18" s="8">
        <f t="shared" si="6"/>
        <v>0</v>
      </c>
      <c r="AY18" s="7"/>
      <c r="AZ18" s="8">
        <f t="shared" si="7"/>
        <v>0</v>
      </c>
      <c r="BA18" s="8">
        <f t="shared" si="8"/>
        <v>0</v>
      </c>
      <c r="BB18" s="8">
        <f t="shared" si="9"/>
        <v>0</v>
      </c>
      <c r="BC18" s="8">
        <f t="shared" si="10"/>
        <v>0</v>
      </c>
      <c r="BD18" s="8">
        <f t="shared" si="11"/>
        <v>0</v>
      </c>
      <c r="BE18" s="7"/>
      <c r="BF18" s="8">
        <f t="shared" si="12"/>
        <v>1</v>
      </c>
      <c r="BG18" s="8" t="str">
        <f t="shared" si="13"/>
        <v>, 1</v>
      </c>
      <c r="BH18" s="8" t="str">
        <f t="shared" si="14"/>
        <v>, 1</v>
      </c>
      <c r="BI18" s="8" t="str">
        <f t="shared" si="15"/>
        <v/>
      </c>
      <c r="BJ18" s="8" t="str">
        <f t="shared" si="16"/>
        <v/>
      </c>
      <c r="BK18" s="7"/>
      <c r="BL18" s="8">
        <f t="shared" si="17"/>
        <v>-1</v>
      </c>
      <c r="BM18" s="8" t="str">
        <f t="shared" si="18"/>
        <v>, -1</v>
      </c>
      <c r="BN18" s="8" t="str">
        <f t="shared" si="19"/>
        <v>, -1</v>
      </c>
      <c r="BO18" s="8" t="str">
        <f t="shared" si="20"/>
        <v/>
      </c>
      <c r="BP18" s="8" t="str">
        <f t="shared" si="21"/>
        <v/>
      </c>
      <c r="BQ18" s="7"/>
      <c r="BR18" s="9" t="str">
        <f t="shared" si="22"/>
        <v>1, 1, 1</v>
      </c>
      <c r="BS18" s="9" t="str">
        <f t="shared" si="23"/>
        <v>-1, -1, -1</v>
      </c>
      <c r="BT18" s="9" t="str">
        <f t="shared" si="24"/>
        <v>1, 1, 1</v>
      </c>
      <c r="BU18" s="1" t="str">
        <f t="shared" si="25"/>
        <v>0 : 3</v>
      </c>
      <c r="BV18" s="175"/>
    </row>
    <row r="19" spans="1:106" ht="12" customHeight="1" thickTop="1" thickBot="1" x14ac:dyDescent="0.3">
      <c r="A19" s="85"/>
      <c r="B19" s="48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53"/>
      <c r="AE19" s="14" t="str">
        <f>IF(C17=0," ","5-6")</f>
        <v>5-6</v>
      </c>
      <c r="AF19" s="76" t="str">
        <f>IF(C17=0," ",CONCATENATE(D15,"-",D17))</f>
        <v>ТОПЖАРГАН-</v>
      </c>
      <c r="AG19" s="20"/>
      <c r="AH19" s="23"/>
      <c r="AI19" s="20"/>
      <c r="AJ19" s="23"/>
      <c r="AK19" s="20"/>
      <c r="AL19" s="23"/>
      <c r="AM19" s="20"/>
      <c r="AN19" s="23"/>
      <c r="AO19" s="20"/>
      <c r="AP19" s="28"/>
      <c r="AQ19" s="11"/>
      <c r="AR19" s="10" t="str">
        <f t="shared" si="0"/>
        <v/>
      </c>
      <c r="AS19" s="10" t="str">
        <f t="shared" si="1"/>
        <v/>
      </c>
      <c r="AT19" s="8">
        <f t="shared" si="2"/>
        <v>0</v>
      </c>
      <c r="AU19" s="8">
        <f t="shared" si="3"/>
        <v>0</v>
      </c>
      <c r="AV19" s="8">
        <f t="shared" si="4"/>
        <v>0</v>
      </c>
      <c r="AW19" s="8">
        <f t="shared" si="5"/>
        <v>0</v>
      </c>
      <c r="AX19" s="8">
        <f t="shared" si="6"/>
        <v>0</v>
      </c>
      <c r="AY19" s="7"/>
      <c r="AZ19" s="8">
        <f t="shared" si="7"/>
        <v>0</v>
      </c>
      <c r="BA19" s="8">
        <f t="shared" si="8"/>
        <v>0</v>
      </c>
      <c r="BB19" s="8">
        <f t="shared" si="9"/>
        <v>0</v>
      </c>
      <c r="BC19" s="8">
        <f t="shared" si="10"/>
        <v>0</v>
      </c>
      <c r="BD19" s="8">
        <f t="shared" si="11"/>
        <v>0</v>
      </c>
      <c r="BE19" s="7"/>
      <c r="BF19" s="8" t="str">
        <f t="shared" si="12"/>
        <v/>
      </c>
      <c r="BG19" s="8" t="str">
        <f t="shared" si="13"/>
        <v/>
      </c>
      <c r="BH19" s="8" t="str">
        <f t="shared" si="14"/>
        <v/>
      </c>
      <c r="BI19" s="8" t="str">
        <f t="shared" si="15"/>
        <v/>
      </c>
      <c r="BJ19" s="8" t="str">
        <f t="shared" si="16"/>
        <v/>
      </c>
      <c r="BK19" s="7"/>
      <c r="BL19" s="8" t="str">
        <f t="shared" si="17"/>
        <v/>
      </c>
      <c r="BM19" s="8" t="str">
        <f t="shared" si="18"/>
        <v/>
      </c>
      <c r="BN19" s="8" t="str">
        <f t="shared" si="19"/>
        <v/>
      </c>
      <c r="BO19" s="8" t="str">
        <f t="shared" si="20"/>
        <v/>
      </c>
      <c r="BP19" s="8" t="str">
        <f t="shared" si="21"/>
        <v/>
      </c>
      <c r="BQ19" s="7"/>
      <c r="BR19" s="9" t="str">
        <f t="shared" si="22"/>
        <v/>
      </c>
      <c r="BS19" s="9" t="str">
        <f t="shared" si="23"/>
        <v/>
      </c>
      <c r="BT19" s="9" t="str">
        <f t="shared" si="24"/>
        <v/>
      </c>
      <c r="BU19" s="1" t="str">
        <f t="shared" si="25"/>
        <v/>
      </c>
      <c r="BV19" s="176"/>
    </row>
    <row r="20" spans="1:106" ht="12" customHeight="1" thickBot="1" x14ac:dyDescent="0.3">
      <c r="A20" s="85"/>
      <c r="B20" s="42"/>
      <c r="C20" s="43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44" t="s">
        <v>11</v>
      </c>
      <c r="X20" s="38"/>
      <c r="Y20" s="38"/>
      <c r="Z20" s="52"/>
      <c r="AE20" s="12" t="str">
        <f>IF(C28=0," ","2-4")</f>
        <v>2-4</v>
      </c>
      <c r="AF20" s="68" t="str">
        <f>IF(C28=0," ",CONCATENATE(D24,"-",D28))</f>
        <v>TTPRIME-DREAM TEAM</v>
      </c>
      <c r="AG20" s="18">
        <v>1</v>
      </c>
      <c r="AH20" s="21">
        <v>2</v>
      </c>
      <c r="AI20" s="18">
        <v>1</v>
      </c>
      <c r="AJ20" s="21">
        <v>2</v>
      </c>
      <c r="AK20" s="18">
        <v>2</v>
      </c>
      <c r="AL20" s="21">
        <v>1</v>
      </c>
      <c r="AM20" s="18">
        <v>1</v>
      </c>
      <c r="AN20" s="21">
        <v>2</v>
      </c>
      <c r="AO20" s="18"/>
      <c r="AP20" s="26"/>
      <c r="AQ20" s="11"/>
      <c r="AR20" s="10">
        <f>IF(AG20+AH20&lt;&gt;0,SUM(AT20:AX20),"")</f>
        <v>1</v>
      </c>
      <c r="AS20" s="10">
        <f>IF(AG20+AH20&lt;&gt;0,SUM(AZ20:BD20),"")</f>
        <v>3</v>
      </c>
      <c r="AT20" s="8">
        <f>IF(AG20&gt;AH20,1,0)</f>
        <v>0</v>
      </c>
      <c r="AU20" s="8">
        <f>IF(AI20&gt;AJ20,1,0)</f>
        <v>0</v>
      </c>
      <c r="AV20" s="8">
        <f>IF(AK20&gt;AL20,1,0)</f>
        <v>1</v>
      </c>
      <c r="AW20" s="8">
        <f>IF(AM20&gt;AN20,1,0)</f>
        <v>0</v>
      </c>
      <c r="AX20" s="8">
        <f>IF(AO20&gt;AP20,1,0)</f>
        <v>0</v>
      </c>
      <c r="AY20" s="7"/>
      <c r="AZ20" s="8">
        <f>IF(AH20&gt;AG20,1,0)</f>
        <v>1</v>
      </c>
      <c r="BA20" s="8">
        <f>IF(AJ20&gt;AI20,1,0)</f>
        <v>1</v>
      </c>
      <c r="BB20" s="8">
        <f>IF(AL20&gt;AK20,1,0)</f>
        <v>0</v>
      </c>
      <c r="BC20" s="8">
        <f>IF(AN20&gt;AM20,1,0)</f>
        <v>1</v>
      </c>
      <c r="BD20" s="8">
        <f>IF(AP20&gt;AO20,1,0)</f>
        <v>0</v>
      </c>
      <c r="BE20" s="7"/>
      <c r="BF20" s="8">
        <f>IF(AG20&gt;AH20,AH20,IF(AH20&gt;AG20,-AG20,""))</f>
        <v>-1</v>
      </c>
      <c r="BG20" s="8" t="str">
        <f>IF(AI20&gt;AJ20,", "&amp;AJ20,IF(AJ20&gt;AI20,", "&amp;-AI20,""))</f>
        <v>, -1</v>
      </c>
      <c r="BH20" s="8" t="str">
        <f>IF(AK20&gt;AL20,", "&amp;AL20,IF(AL20&gt;AK20,", "&amp;-AK20,""))</f>
        <v>, 1</v>
      </c>
      <c r="BI20" s="8" t="str">
        <f>IF(AM20&gt;AN20,", "&amp;AN20,IF(AN20&gt;AM20,", "&amp;-AM20,""))</f>
        <v>, -1</v>
      </c>
      <c r="BJ20" s="8" t="str">
        <f>IF(AO20&gt;AP20,", "&amp;AP20,IF(AP20&gt;AO20,", "&amp;-AO20,""))</f>
        <v/>
      </c>
      <c r="BK20" s="7"/>
      <c r="BL20" s="8">
        <f>IF(AH20&gt;AG20,AG20,IF(AG20&gt;AH20,-AH20,""))</f>
        <v>1</v>
      </c>
      <c r="BM20" s="8" t="str">
        <f>IF(AJ20&gt;AI20,", "&amp;AI20,IF(AI20&gt;AJ20,", "&amp;-AJ20,""))</f>
        <v>, 1</v>
      </c>
      <c r="BN20" s="8" t="str">
        <f>IF(AL20&gt;AK20,", "&amp;AK20,IF(AK20&gt;AL20,", "&amp;-AL20,""))</f>
        <v>, -1</v>
      </c>
      <c r="BO20" s="8" t="str">
        <f>IF(AN20&gt;AM20,", "&amp;AM20,IF(AM20&gt;AN20,", "&amp;-AN20,""))</f>
        <v>, 1</v>
      </c>
      <c r="BP20" s="8" t="str">
        <f>IF(AP20&gt;AO20,", "&amp;AO20,IF(AO20&gt;AP20,", "&amp;-AP20,""))</f>
        <v/>
      </c>
      <c r="BQ20" s="7"/>
      <c r="BR20" s="9" t="str">
        <f>CONCATENATE(,BF20,BG20,BH20,BI20,BJ20,)</f>
        <v>-1, -1, 1, -1</v>
      </c>
      <c r="BS20" s="9" t="str">
        <f>CONCATENATE(,BL20,BM20,BN20,BO20,BP20,)</f>
        <v>1, 1, -1, 1</v>
      </c>
      <c r="BT20" s="9" t="str">
        <f>IF(AR20&gt;AS20,BR20,IF(AS20&gt;AR20,BS20,""))</f>
        <v>1, 1, -1, 1</v>
      </c>
      <c r="BU20" s="1" t="str">
        <f>IF(AR20&gt;AS20,AS20&amp;" : "&amp;AR20,IF(AS20&gt;AR20,AR20&amp;" : "&amp;AS20,""))</f>
        <v>1 : 3</v>
      </c>
      <c r="BV20" s="174" t="str">
        <f>W20</f>
        <v>Группа № 2</v>
      </c>
      <c r="BX20" s="29"/>
      <c r="BY20" s="30" t="s">
        <v>23</v>
      </c>
      <c r="BZ20" s="30" t="s">
        <v>13</v>
      </c>
      <c r="CA20" s="30" t="s">
        <v>17</v>
      </c>
      <c r="CB20" s="30" t="s">
        <v>24</v>
      </c>
      <c r="CC20" s="30" t="s">
        <v>21</v>
      </c>
      <c r="CD20" s="30" t="s">
        <v>25</v>
      </c>
      <c r="CE20" s="30" t="s">
        <v>15</v>
      </c>
      <c r="CF20" s="30" t="s">
        <v>26</v>
      </c>
      <c r="CG20" s="30" t="s">
        <v>18</v>
      </c>
      <c r="CH20" s="30" t="s">
        <v>22</v>
      </c>
      <c r="CJ20" s="29"/>
      <c r="CK20" s="30" t="s">
        <v>2</v>
      </c>
      <c r="CL20" s="30" t="s">
        <v>3</v>
      </c>
      <c r="CM20" s="30" t="s">
        <v>4</v>
      </c>
      <c r="CN20" s="30" t="s">
        <v>5</v>
      </c>
      <c r="CO20" s="30" t="s">
        <v>6</v>
      </c>
      <c r="CP20" s="30" t="s">
        <v>7</v>
      </c>
      <c r="CQ20" s="31"/>
      <c r="CR20" s="4" t="s">
        <v>8</v>
      </c>
      <c r="CS20" s="4" t="s">
        <v>10</v>
      </c>
      <c r="CT20" s="4"/>
      <c r="CV20" s="4" t="s">
        <v>8</v>
      </c>
      <c r="CW20" s="4" t="s">
        <v>10</v>
      </c>
      <c r="CY20" s="32"/>
      <c r="DA20" s="32"/>
      <c r="DB20" s="32"/>
    </row>
    <row r="21" spans="1:106" ht="12" customHeight="1" thickTop="1" thickBot="1" x14ac:dyDescent="0.3">
      <c r="A21" s="85"/>
      <c r="B21" s="60" t="s">
        <v>0</v>
      </c>
      <c r="C21" s="62"/>
      <c r="D21" s="60" t="s">
        <v>1</v>
      </c>
      <c r="E21" s="177">
        <v>1</v>
      </c>
      <c r="F21" s="177"/>
      <c r="G21" s="177"/>
      <c r="H21" s="177">
        <v>2</v>
      </c>
      <c r="I21" s="177"/>
      <c r="J21" s="177"/>
      <c r="K21" s="177">
        <v>3</v>
      </c>
      <c r="L21" s="177"/>
      <c r="M21" s="177"/>
      <c r="N21" s="177">
        <v>4</v>
      </c>
      <c r="O21" s="177"/>
      <c r="P21" s="177"/>
      <c r="Q21" s="177">
        <v>5</v>
      </c>
      <c r="R21" s="177"/>
      <c r="S21" s="177"/>
      <c r="T21" s="177">
        <v>6</v>
      </c>
      <c r="U21" s="177"/>
      <c r="V21" s="177"/>
      <c r="W21" s="60" t="s">
        <v>8</v>
      </c>
      <c r="X21" s="60" t="s">
        <v>9</v>
      </c>
      <c r="Y21" s="60" t="s">
        <v>10</v>
      </c>
      <c r="Z21" s="54"/>
      <c r="AE21" s="13" t="str">
        <f>IF(C30=0," ","1-5")</f>
        <v>1-5</v>
      </c>
      <c r="AF21" s="69" t="str">
        <f>IF(C30=0," ",CONCATENATE(D22,"-",D30))</f>
        <v>DEAF-AURORA</v>
      </c>
      <c r="AG21" s="19">
        <v>1</v>
      </c>
      <c r="AH21" s="22">
        <v>2</v>
      </c>
      <c r="AI21" s="19">
        <v>22</v>
      </c>
      <c r="AJ21" s="22">
        <v>1</v>
      </c>
      <c r="AK21" s="19">
        <v>1</v>
      </c>
      <c r="AL21" s="22">
        <v>2</v>
      </c>
      <c r="AM21" s="19">
        <v>1</v>
      </c>
      <c r="AN21" s="22">
        <v>2</v>
      </c>
      <c r="AO21" s="19"/>
      <c r="AP21" s="27"/>
      <c r="AQ21" s="11"/>
      <c r="AR21" s="10">
        <f t="shared" ref="AR21:AR34" si="47">IF(AG21+AH21&lt;&gt;0,SUM(AT21:AX21),"")</f>
        <v>1</v>
      </c>
      <c r="AS21" s="10">
        <f t="shared" ref="AS21:AS34" si="48">IF(AG21+AH21&lt;&gt;0,SUM(AZ21:BD21),"")</f>
        <v>3</v>
      </c>
      <c r="AT21" s="8">
        <f t="shared" ref="AT21:AT34" si="49">IF(AG21&gt;AH21,1,0)</f>
        <v>0</v>
      </c>
      <c r="AU21" s="8">
        <f t="shared" ref="AU21:AU34" si="50">IF(AI21&gt;AJ21,1,0)</f>
        <v>1</v>
      </c>
      <c r="AV21" s="8">
        <f t="shared" ref="AV21:AV34" si="51">IF(AK21&gt;AL21,1,0)</f>
        <v>0</v>
      </c>
      <c r="AW21" s="8">
        <f t="shared" ref="AW21:AW34" si="52">IF(AM21&gt;AN21,1,0)</f>
        <v>0</v>
      </c>
      <c r="AX21" s="8">
        <f t="shared" ref="AX21:AX34" si="53">IF(AO21&gt;AP21,1,0)</f>
        <v>0</v>
      </c>
      <c r="AY21" s="7"/>
      <c r="AZ21" s="8">
        <f t="shared" ref="AZ21:AZ34" si="54">IF(AH21&gt;AG21,1,0)</f>
        <v>1</v>
      </c>
      <c r="BA21" s="8">
        <f t="shared" ref="BA21:BA34" si="55">IF(AJ21&gt;AI21,1,0)</f>
        <v>0</v>
      </c>
      <c r="BB21" s="8">
        <f t="shared" ref="BB21:BB34" si="56">IF(AL21&gt;AK21,1,0)</f>
        <v>1</v>
      </c>
      <c r="BC21" s="8">
        <f t="shared" ref="BC21:BC34" si="57">IF(AN21&gt;AM21,1,0)</f>
        <v>1</v>
      </c>
      <c r="BD21" s="8">
        <f t="shared" ref="BD21:BD34" si="58">IF(AP21&gt;AO21,1,0)</f>
        <v>0</v>
      </c>
      <c r="BE21" s="7"/>
      <c r="BF21" s="8">
        <f t="shared" ref="BF21:BF34" si="59">IF(AG21&gt;AH21,AH21,IF(AH21&gt;AG21,-AG21,""))</f>
        <v>-1</v>
      </c>
      <c r="BG21" s="8" t="str">
        <f t="shared" ref="BG21:BG34" si="60">IF(AI21&gt;AJ21,", "&amp;AJ21,IF(AJ21&gt;AI21,", "&amp;-AI21,""))</f>
        <v>, 1</v>
      </c>
      <c r="BH21" s="8" t="str">
        <f t="shared" ref="BH21:BH34" si="61">IF(AK21&gt;AL21,", "&amp;AL21,IF(AL21&gt;AK21,", "&amp;-AK21,""))</f>
        <v>, -1</v>
      </c>
      <c r="BI21" s="8" t="str">
        <f t="shared" ref="BI21:BI34" si="62">IF(AM21&gt;AN21,", "&amp;AN21,IF(AN21&gt;AM21,", "&amp;-AM21,""))</f>
        <v>, -1</v>
      </c>
      <c r="BJ21" s="8" t="str">
        <f t="shared" ref="BJ21:BJ34" si="63">IF(AO21&gt;AP21,", "&amp;AP21,IF(AP21&gt;AO21,", "&amp;-AO21,""))</f>
        <v/>
      </c>
      <c r="BK21" s="7"/>
      <c r="BL21" s="8">
        <f t="shared" ref="BL21:BL34" si="64">IF(AH21&gt;AG21,AG21,IF(AG21&gt;AH21,-AH21,""))</f>
        <v>1</v>
      </c>
      <c r="BM21" s="8" t="str">
        <f t="shared" ref="BM21:BM34" si="65">IF(AJ21&gt;AI21,", "&amp;AI21,IF(AI21&gt;AJ21,", "&amp;-AJ21,""))</f>
        <v>, -1</v>
      </c>
      <c r="BN21" s="8" t="str">
        <f t="shared" ref="BN21:BN34" si="66">IF(AL21&gt;AK21,", "&amp;AK21,IF(AK21&gt;AL21,", "&amp;-AL21,""))</f>
        <v>, 1</v>
      </c>
      <c r="BO21" s="8" t="str">
        <f t="shared" ref="BO21:BO34" si="67">IF(AN21&gt;AM21,", "&amp;AM21,IF(AM21&gt;AN21,", "&amp;-AN21,""))</f>
        <v>, 1</v>
      </c>
      <c r="BP21" s="8" t="str">
        <f t="shared" ref="BP21:BP34" si="68">IF(AP21&gt;AO21,", "&amp;AO21,IF(AO21&gt;AP21,", "&amp;-AP21,""))</f>
        <v/>
      </c>
      <c r="BQ21" s="7"/>
      <c r="BR21" s="9" t="str">
        <f t="shared" ref="BR21:BR34" si="69">CONCATENATE(,BF21,BG21,BH21,BI21,BJ21,)</f>
        <v>-1, 1, -1, -1</v>
      </c>
      <c r="BS21" s="9" t="str">
        <f t="shared" ref="BS21:BS34" si="70">CONCATENATE(,BL21,BM21,BN21,BO21,BP21,)</f>
        <v>1, -1, 1, 1</v>
      </c>
      <c r="BT21" s="9" t="str">
        <f t="shared" ref="BT21:BT34" si="71">IF(AR21&gt;AS21,BR21,IF(AS21&gt;AR21,BS21,""))</f>
        <v>1, -1, 1, 1</v>
      </c>
      <c r="BU21" s="1" t="str">
        <f t="shared" ref="BU21:BU34" si="72">IF(AR21&gt;AS21,AS21&amp;" : "&amp;AR21,IF(AS21&gt;AR21,AR21&amp;" : "&amp;AS21,""))</f>
        <v>1 : 3</v>
      </c>
      <c r="BV21" s="175"/>
      <c r="BX21" s="29">
        <v>1</v>
      </c>
      <c r="BY21" s="33">
        <f>((AR32+AR26)/(AS32+AS26))/10</f>
        <v>0.2</v>
      </c>
      <c r="BZ21" s="33">
        <f>((AR32+AS23)/(AS32+AR23))/10</f>
        <v>0.1</v>
      </c>
      <c r="CA21" s="33">
        <f>((AR32+AR21)/(AS32+AS21))/10</f>
        <v>0.08</v>
      </c>
      <c r="CB21" s="33">
        <f>((AR32+AS30)/(AS32+AR30))/10</f>
        <v>0.3</v>
      </c>
      <c r="CC21" s="33">
        <f>((AR26+AS23)/(AS26+AR23))/10</f>
        <v>0.125</v>
      </c>
      <c r="CD21" s="33">
        <f>((AR26+AR21)/(AS26+AS21))/10</f>
        <v>0.1</v>
      </c>
      <c r="CE21" s="33">
        <f>((AR26+AS30)/(AR30+AS26))/10</f>
        <v>0.6</v>
      </c>
      <c r="CF21" s="33">
        <f>((AS23+AR21)/(AR23+AS21))/10</f>
        <v>0.05</v>
      </c>
      <c r="CG21" s="33">
        <f>((AS23+AS30)/(AR23+AR30))/10</f>
        <v>0.16666666666666669</v>
      </c>
      <c r="CH21" s="33">
        <f>((AR21+AS30)/(AS21+AR30))/10</f>
        <v>0.13333333333333333</v>
      </c>
      <c r="CJ21" s="29">
        <v>1</v>
      </c>
      <c r="CK21" s="34"/>
      <c r="CL21" s="35">
        <f>IF(AR32&gt;AS32,CR21+0.1,CR21-0.1)</f>
        <v>8.1</v>
      </c>
      <c r="CM21" s="35">
        <f>IF(AR26&gt;AS26,CR21+0.1,CR21-0.1)</f>
        <v>8.1</v>
      </c>
      <c r="CN21" s="35">
        <f>IF(AS23&gt;AR23,CR21+0.1,CR21-0.1)</f>
        <v>7.9</v>
      </c>
      <c r="CO21" s="35">
        <f>IF(AR21&gt;AS21,CR21+0.1,CR21-0.1)</f>
        <v>7.9</v>
      </c>
      <c r="CP21" s="35">
        <f>IF(AS30&gt;AR30,CR21+0.1,CR21-0.1)</f>
        <v>8.1</v>
      </c>
      <c r="CQ21" s="63"/>
      <c r="CR21" s="136">
        <f>W22</f>
        <v>8</v>
      </c>
      <c r="CS21" s="136">
        <f>IF(AND(CR21=CR23,CR21=CR25),BY21,(IF(AND(CR21=CR23,CR21=CR27),BZ21,(IF(AND(CR21=CR23,CR21=CR29),CA21,(IF(AND(CR21=CR23,CR21=CR31),CB21,(IF(AND(CR21=CR25,CR21=CR27),CC21,(IF(AND(CR21=CR25,CR21=CR29),CD21,(IF(AND(CR21=CR25,CR21=CR31),CE21,(IF(AND(CR21=CR27,CR21=CR29),CF21,(IF(AND(CR21=CR27,CR21=CR31),CG21,(IF(AND(CR21=CR29,CR21=CR31),CH21,999)))))))))))))))))))</f>
        <v>999</v>
      </c>
      <c r="CT21" s="136">
        <f>IF(CY21=1,CR21+CS21,CS21)</f>
        <v>999</v>
      </c>
      <c r="CV21" s="136">
        <f>CR21</f>
        <v>8</v>
      </c>
      <c r="CW21" s="154">
        <f>IF(CV21=CV23,CL21,(IF(CV21=CV25,CM21,(IF(CV21=CV27,CN21,(IF(CV21=CV29,CO21,(IF(CV21=CV31,CP21,999)))))))))</f>
        <v>999</v>
      </c>
      <c r="CY21" s="136">
        <f>IF(CS21&lt;&gt;999,1,0)</f>
        <v>0</v>
      </c>
      <c r="DA21" s="154">
        <f>IF(CY21=1,CT21,CW21)</f>
        <v>999</v>
      </c>
      <c r="DB21" s="136">
        <f>IF(DA21&lt;&gt;999,DA21,CV21)</f>
        <v>8</v>
      </c>
    </row>
    <row r="22" spans="1:106" ht="12" customHeight="1" thickTop="1" x14ac:dyDescent="0.25">
      <c r="A22" s="85"/>
      <c r="B22" s="168">
        <v>1</v>
      </c>
      <c r="C22" s="169">
        <f>[1]Лист3!$A$9</f>
        <v>2</v>
      </c>
      <c r="D22" s="70" t="s">
        <v>64</v>
      </c>
      <c r="E22" s="170"/>
      <c r="F22" s="170"/>
      <c r="G22" s="171"/>
      <c r="H22" s="56"/>
      <c r="I22" s="57">
        <f>IF(AR32&gt;AS32,2,$AG$3)</f>
        <v>2</v>
      </c>
      <c r="J22" s="58"/>
      <c r="K22" s="56"/>
      <c r="L22" s="57">
        <f>IF(AR26&gt;AS26,2,$AG$3)</f>
        <v>2</v>
      </c>
      <c r="M22" s="58"/>
      <c r="N22" s="56"/>
      <c r="O22" s="57">
        <f>IF(AS23&gt;AR23,2,$AG$3)</f>
        <v>1</v>
      </c>
      <c r="P22" s="58"/>
      <c r="Q22" s="56"/>
      <c r="R22" s="57">
        <f>IF(AR21&gt;AS21,2,$AG$3)</f>
        <v>1</v>
      </c>
      <c r="S22" s="58"/>
      <c r="T22" s="56"/>
      <c r="U22" s="57">
        <f>IF(AS30&gt;AR30,2,$AG$3)</f>
        <v>2</v>
      </c>
      <c r="V22" s="59"/>
      <c r="W22" s="172">
        <f>SUM(F22,I22,L22,O22,R22,U22)</f>
        <v>8</v>
      </c>
      <c r="X22" s="173">
        <f t="shared" ref="X22" si="73">IF(($AG$3=1),IF(CY21=1,CS21*10,0),0)</f>
        <v>0</v>
      </c>
      <c r="Y22" s="172">
        <f>IF(($AG$3=1),RANK(DB21,$DB$21:$DB$32,0),0)</f>
        <v>3</v>
      </c>
      <c r="Z22" s="61"/>
      <c r="AA22" s="152">
        <f>IF(C22="","",VLOOKUP(C22,'[2]Список участников'!A:L,8,FALSE))</f>
        <v>0</v>
      </c>
      <c r="AC22" s="153">
        <f>IF(C22&gt;0,1,0)</f>
        <v>1</v>
      </c>
      <c r="AD22" s="153">
        <f>SUM(AC22:AC33)</f>
        <v>6</v>
      </c>
      <c r="AE22" s="13" t="str">
        <f>IF(C32=0," ","3-6")</f>
        <v>3-6</v>
      </c>
      <c r="AF22" s="69" t="str">
        <f>IF(C32=0," ",CONCATENATE(D26,"-",D32))</f>
        <v>ASM-ОСДЮСШОР-2</v>
      </c>
      <c r="AG22" s="19">
        <v>2</v>
      </c>
      <c r="AH22" s="22">
        <v>1</v>
      </c>
      <c r="AI22" s="19">
        <v>2</v>
      </c>
      <c r="AJ22" s="22">
        <v>1</v>
      </c>
      <c r="AK22" s="19">
        <v>2</v>
      </c>
      <c r="AL22" s="22">
        <v>1</v>
      </c>
      <c r="AM22" s="19"/>
      <c r="AN22" s="22"/>
      <c r="AO22" s="19"/>
      <c r="AP22" s="27"/>
      <c r="AQ22" s="11"/>
      <c r="AR22" s="10">
        <f t="shared" si="47"/>
        <v>3</v>
      </c>
      <c r="AS22" s="10">
        <f t="shared" si="48"/>
        <v>0</v>
      </c>
      <c r="AT22" s="8">
        <f t="shared" si="49"/>
        <v>1</v>
      </c>
      <c r="AU22" s="8">
        <f t="shared" si="50"/>
        <v>1</v>
      </c>
      <c r="AV22" s="8">
        <f t="shared" si="51"/>
        <v>1</v>
      </c>
      <c r="AW22" s="8">
        <f t="shared" si="52"/>
        <v>0</v>
      </c>
      <c r="AX22" s="8">
        <f t="shared" si="53"/>
        <v>0</v>
      </c>
      <c r="AY22" s="7"/>
      <c r="AZ22" s="8">
        <f t="shared" si="54"/>
        <v>0</v>
      </c>
      <c r="BA22" s="8">
        <f t="shared" si="55"/>
        <v>0</v>
      </c>
      <c r="BB22" s="8">
        <f t="shared" si="56"/>
        <v>0</v>
      </c>
      <c r="BC22" s="8">
        <f t="shared" si="57"/>
        <v>0</v>
      </c>
      <c r="BD22" s="8">
        <f t="shared" si="58"/>
        <v>0</v>
      </c>
      <c r="BE22" s="7"/>
      <c r="BF22" s="8">
        <f t="shared" si="59"/>
        <v>1</v>
      </c>
      <c r="BG22" s="8" t="str">
        <f t="shared" si="60"/>
        <v>, 1</v>
      </c>
      <c r="BH22" s="8" t="str">
        <f t="shared" si="61"/>
        <v>, 1</v>
      </c>
      <c r="BI22" s="8" t="str">
        <f t="shared" si="62"/>
        <v/>
      </c>
      <c r="BJ22" s="8" t="str">
        <f t="shared" si="63"/>
        <v/>
      </c>
      <c r="BK22" s="7"/>
      <c r="BL22" s="8">
        <f t="shared" si="64"/>
        <v>-1</v>
      </c>
      <c r="BM22" s="8" t="str">
        <f t="shared" si="65"/>
        <v>, -1</v>
      </c>
      <c r="BN22" s="8" t="str">
        <f t="shared" si="66"/>
        <v>, -1</v>
      </c>
      <c r="BO22" s="8" t="str">
        <f t="shared" si="67"/>
        <v/>
      </c>
      <c r="BP22" s="8" t="str">
        <f t="shared" si="68"/>
        <v/>
      </c>
      <c r="BQ22" s="7"/>
      <c r="BR22" s="9" t="str">
        <f t="shared" si="69"/>
        <v>1, 1, 1</v>
      </c>
      <c r="BS22" s="9" t="str">
        <f t="shared" si="70"/>
        <v>-1, -1, -1</v>
      </c>
      <c r="BT22" s="9" t="str">
        <f t="shared" si="71"/>
        <v>1, 1, 1</v>
      </c>
      <c r="BU22" s="1" t="str">
        <f t="shared" si="72"/>
        <v>0 : 3</v>
      </c>
      <c r="BV22" s="175"/>
      <c r="BX22" s="29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J22" s="29">
        <v>2</v>
      </c>
      <c r="CK22" s="35">
        <f>IF(AS32&gt;AR32,CR23+0.1,CR23-0.1)</f>
        <v>6.9</v>
      </c>
      <c r="CL22" s="34"/>
      <c r="CM22" s="35">
        <f>IF(AS29&gt;AR29,CR23+0.1,CR23-0.1)</f>
        <v>7.1</v>
      </c>
      <c r="CN22" s="35">
        <f>IF(AR20&gt;AS20,CR23+0.1,CR23-0.1)</f>
        <v>6.9</v>
      </c>
      <c r="CO22" s="35">
        <f>IF(AR27&gt;AS27,CR23+0.1,CR23-0.1)</f>
        <v>6.9</v>
      </c>
      <c r="CP22" s="35">
        <f>IF(AS24&gt;AR24,CR23,CR23-0.1)</f>
        <v>7</v>
      </c>
      <c r="CQ22" s="63"/>
      <c r="CR22" s="137"/>
      <c r="CS22" s="137"/>
      <c r="CT22" s="137"/>
      <c r="CV22" s="137"/>
      <c r="CW22" s="155"/>
      <c r="CY22" s="137"/>
      <c r="DA22" s="155"/>
      <c r="DB22" s="137"/>
    </row>
    <row r="23" spans="1:106" ht="12" customHeight="1" x14ac:dyDescent="0.25">
      <c r="A23" s="85"/>
      <c r="B23" s="156"/>
      <c r="C23" s="157"/>
      <c r="D23" s="71" t="s">
        <v>65</v>
      </c>
      <c r="E23" s="160"/>
      <c r="F23" s="160"/>
      <c r="G23" s="161"/>
      <c r="H23" s="167" t="str">
        <f>IF(AR32&gt;AS32,BT32,BU32)</f>
        <v>1, -1, 1, -1, 1</v>
      </c>
      <c r="I23" s="165"/>
      <c r="J23" s="166"/>
      <c r="K23" s="167" t="str">
        <f>IF(AR26&gt;AS26,BT26,BU26)</f>
        <v>-1, 1, 1, 1</v>
      </c>
      <c r="L23" s="165"/>
      <c r="M23" s="166"/>
      <c r="N23" s="167" t="str">
        <f>IF(AS23&gt;AR23,BT23,BU23)</f>
        <v>2 : 3</v>
      </c>
      <c r="O23" s="165"/>
      <c r="P23" s="166"/>
      <c r="Q23" s="167" t="str">
        <f>IF(AR21&gt;AS21,BT21,BU21)</f>
        <v>1 : 3</v>
      </c>
      <c r="R23" s="165"/>
      <c r="S23" s="166"/>
      <c r="T23" s="167" t="str">
        <f>IF(AS30&gt;AR30,BT30,BU30)</f>
        <v>1, 1, 1</v>
      </c>
      <c r="U23" s="165"/>
      <c r="V23" s="165"/>
      <c r="W23" s="162"/>
      <c r="X23" s="163"/>
      <c r="Y23" s="162"/>
      <c r="Z23" s="61"/>
      <c r="AA23" s="152"/>
      <c r="AC23" s="153"/>
      <c r="AD23" s="153"/>
      <c r="AE23" s="13" t="str">
        <f>IF(C28=0," ","4-1")</f>
        <v>4-1</v>
      </c>
      <c r="AF23" s="69" t="str">
        <f>IF(C28=0," ",CONCATENATE(D28,"-",D22))</f>
        <v>DREAM TEAM-DEAF</v>
      </c>
      <c r="AG23" s="19">
        <v>1</v>
      </c>
      <c r="AH23" s="22">
        <v>2</v>
      </c>
      <c r="AI23" s="19">
        <v>2</v>
      </c>
      <c r="AJ23" s="22">
        <v>1</v>
      </c>
      <c r="AK23" s="19">
        <v>1</v>
      </c>
      <c r="AL23" s="22">
        <v>2</v>
      </c>
      <c r="AM23" s="19">
        <v>2</v>
      </c>
      <c r="AN23" s="22">
        <v>1</v>
      </c>
      <c r="AO23" s="19">
        <v>2</v>
      </c>
      <c r="AP23" s="27">
        <v>1</v>
      </c>
      <c r="AQ23" s="11"/>
      <c r="AR23" s="10">
        <f t="shared" si="47"/>
        <v>3</v>
      </c>
      <c r="AS23" s="10">
        <f t="shared" si="48"/>
        <v>2</v>
      </c>
      <c r="AT23" s="8">
        <f t="shared" si="49"/>
        <v>0</v>
      </c>
      <c r="AU23" s="8">
        <f t="shared" si="50"/>
        <v>1</v>
      </c>
      <c r="AV23" s="8">
        <f t="shared" si="51"/>
        <v>0</v>
      </c>
      <c r="AW23" s="8">
        <f t="shared" si="52"/>
        <v>1</v>
      </c>
      <c r="AX23" s="8">
        <f t="shared" si="53"/>
        <v>1</v>
      </c>
      <c r="AY23" s="7"/>
      <c r="AZ23" s="8">
        <f t="shared" si="54"/>
        <v>1</v>
      </c>
      <c r="BA23" s="8">
        <f t="shared" si="55"/>
        <v>0</v>
      </c>
      <c r="BB23" s="8">
        <f t="shared" si="56"/>
        <v>1</v>
      </c>
      <c r="BC23" s="8">
        <f t="shared" si="57"/>
        <v>0</v>
      </c>
      <c r="BD23" s="8">
        <f t="shared" si="58"/>
        <v>0</v>
      </c>
      <c r="BE23" s="7"/>
      <c r="BF23" s="8">
        <f t="shared" si="59"/>
        <v>-1</v>
      </c>
      <c r="BG23" s="8" t="str">
        <f t="shared" si="60"/>
        <v>, 1</v>
      </c>
      <c r="BH23" s="8" t="str">
        <f t="shared" si="61"/>
        <v>, -1</v>
      </c>
      <c r="BI23" s="8" t="str">
        <f t="shared" si="62"/>
        <v>, 1</v>
      </c>
      <c r="BJ23" s="8" t="str">
        <f t="shared" si="63"/>
        <v>, 1</v>
      </c>
      <c r="BK23" s="7"/>
      <c r="BL23" s="8">
        <f t="shared" si="64"/>
        <v>1</v>
      </c>
      <c r="BM23" s="8" t="str">
        <f t="shared" si="65"/>
        <v>, -1</v>
      </c>
      <c r="BN23" s="8" t="str">
        <f t="shared" si="66"/>
        <v>, 1</v>
      </c>
      <c r="BO23" s="8" t="str">
        <f t="shared" si="67"/>
        <v>, -1</v>
      </c>
      <c r="BP23" s="8" t="str">
        <f t="shared" si="68"/>
        <v>, -1</v>
      </c>
      <c r="BQ23" s="7"/>
      <c r="BR23" s="9" t="str">
        <f t="shared" si="69"/>
        <v>-1, 1, -1, 1, 1</v>
      </c>
      <c r="BS23" s="9" t="str">
        <f t="shared" si="70"/>
        <v>1, -1, 1, -1, -1</v>
      </c>
      <c r="BT23" s="9" t="str">
        <f t="shared" si="71"/>
        <v>-1, 1, -1, 1, 1</v>
      </c>
      <c r="BU23" s="1" t="str">
        <f t="shared" si="72"/>
        <v>2 : 3</v>
      </c>
      <c r="BV23" s="175"/>
      <c r="BX23" s="29">
        <v>2</v>
      </c>
      <c r="BY23" s="30" t="s">
        <v>16</v>
      </c>
      <c r="BZ23" s="30" t="s">
        <v>27</v>
      </c>
      <c r="CA23" s="30" t="s">
        <v>14</v>
      </c>
      <c r="CB23" s="30" t="s">
        <v>28</v>
      </c>
      <c r="CC23" s="30" t="s">
        <v>21</v>
      </c>
      <c r="CD23" s="30" t="s">
        <v>25</v>
      </c>
      <c r="CE23" s="30" t="s">
        <v>15</v>
      </c>
      <c r="CF23" s="30" t="s">
        <v>26</v>
      </c>
      <c r="CG23" s="30" t="s">
        <v>18</v>
      </c>
      <c r="CH23" s="30" t="s">
        <v>22</v>
      </c>
      <c r="CJ23" s="29">
        <v>3</v>
      </c>
      <c r="CK23" s="35">
        <f>IF(AS26&gt;AR26,CR25+0.1,CR25-0.1)</f>
        <v>5.9</v>
      </c>
      <c r="CL23" s="35">
        <f>IF(AR29&gt;AS29,CR25+0.1,CR25-0.1)</f>
        <v>5.9</v>
      </c>
      <c r="CM23" s="36"/>
      <c r="CN23" s="35">
        <f>IF(AR33&gt;AS33,CR25+0.1,CR25-0.1)</f>
        <v>5.9</v>
      </c>
      <c r="CO23" s="35">
        <f>IF(AS25&gt;AR25,CR25+0.1,CR25-0.1)</f>
        <v>5.9</v>
      </c>
      <c r="CP23" s="35">
        <f>IF(AR22&gt;AS22,CR25+0.1,CR25-0.1)</f>
        <v>6.1</v>
      </c>
      <c r="CQ23" s="31"/>
      <c r="CR23" s="136">
        <f>W24</f>
        <v>7</v>
      </c>
      <c r="CS23" s="136">
        <f>IF(AND(CR23=CR21,CR23=CR25),BY24,(IF(AND(CR23=CR21,CR23=CR27),BZ24,(IF(AND(CR23=CR21,CR23=CR29),CA24,(IF(AND(CR23=CR21,CR23=CR31),CB24,(IF(AND(CR23=CR25,CR23=CR27),CC24,(IF(AND(CR23=CR25,CR23=CR29),CD24,(IF(AND(CR23=CR25,CR23=CR31),CE24,(IF(AND(CR23=CR27,CR23=CR29),CF24,(IF(AND(CR23=CR27,CR23=CR31),CG24,(IF(AND(CR23=CR29,CR23=CR31),CH24,999)))))))))))))))))))</f>
        <v>999</v>
      </c>
      <c r="CT23" s="136">
        <f t="shared" ref="CT23" si="74">IF(CY23=1,CR23+CS23,CS23)</f>
        <v>999</v>
      </c>
      <c r="CV23" s="136">
        <f>CR23</f>
        <v>7</v>
      </c>
      <c r="CW23" s="154">
        <f>IF(CV23=CV21,CK22,(IF(CV23=CV25,CM22,(IF(CV23=CV27,CN22,(IF(CV23=CV29,CO22,(IF(CV23=CV31,CP22,999)))))))))</f>
        <v>999</v>
      </c>
      <c r="CY23" s="136">
        <f t="shared" ref="CY23" si="75">IF(CS23&lt;&gt;999,1,0)</f>
        <v>0</v>
      </c>
      <c r="DA23" s="154">
        <f>IF(CY23=1,CT23,CW23)</f>
        <v>999</v>
      </c>
      <c r="DB23" s="136">
        <f t="shared" ref="DB23" si="76">IF(DA23&lt;&gt;999,DA23,CV23)</f>
        <v>7</v>
      </c>
    </row>
    <row r="24" spans="1:106" ht="12" customHeight="1" x14ac:dyDescent="0.25">
      <c r="A24" s="85"/>
      <c r="B24" s="138">
        <v>2</v>
      </c>
      <c r="C24" s="140">
        <f>[1]Лист3!$A$10</f>
        <v>48</v>
      </c>
      <c r="D24" s="72" t="s">
        <v>66</v>
      </c>
      <c r="E24" s="55"/>
      <c r="F24" s="46">
        <f>IF(AS32&gt;AR32,2,$AG$3)</f>
        <v>1</v>
      </c>
      <c r="G24" s="47"/>
      <c r="H24" s="144"/>
      <c r="I24" s="145"/>
      <c r="J24" s="158"/>
      <c r="K24" s="45"/>
      <c r="L24" s="46">
        <f>IF(AS29&gt;AR29,2,$AG$3)</f>
        <v>2</v>
      </c>
      <c r="M24" s="47"/>
      <c r="N24" s="45"/>
      <c r="O24" s="46">
        <f>IF(AR20&gt;AS20,2,$AG$3)</f>
        <v>1</v>
      </c>
      <c r="P24" s="47"/>
      <c r="Q24" s="45"/>
      <c r="R24" s="46">
        <f>IF(AR27&gt;AS27,2,$AG$3)</f>
        <v>1</v>
      </c>
      <c r="S24" s="47"/>
      <c r="T24" s="45"/>
      <c r="U24" s="46">
        <f>IF(AS24&gt;AR24,2,$AG$3)</f>
        <v>2</v>
      </c>
      <c r="V24" s="55"/>
      <c r="W24" s="148">
        <f>SUM(F24,I24,L24,O24,R24,U24)</f>
        <v>7</v>
      </c>
      <c r="X24" s="150">
        <f t="shared" ref="X24" si="77">IF(($AG$3=1),IF(CY23=1,CS23*10,0),0)</f>
        <v>0</v>
      </c>
      <c r="Y24" s="148">
        <f t="shared" ref="Y24" si="78">IF(($AG$3=1),RANK(DB23,$DB$21:$DB$32,0),0)</f>
        <v>4</v>
      </c>
      <c r="Z24" s="61"/>
      <c r="AA24" s="152">
        <f>IF(C24="","",VLOOKUP(C24,'[2]Список участников'!A:L,8,FALSE))</f>
        <v>0</v>
      </c>
      <c r="AC24" s="153">
        <f>IF(C24&gt;0,1,0)</f>
        <v>1</v>
      </c>
      <c r="AD24" s="153"/>
      <c r="AE24" s="13" t="str">
        <f>IF(C32=0," ","6-2")</f>
        <v>6-2</v>
      </c>
      <c r="AF24" s="69" t="str">
        <f>IF(C32=0," ",CONCATENATE(D32,"-",D24))</f>
        <v>ОСДЮСШОР-2-TTPRIME</v>
      </c>
      <c r="AG24" s="19">
        <v>1</v>
      </c>
      <c r="AH24" s="22">
        <v>2</v>
      </c>
      <c r="AI24" s="19">
        <v>1</v>
      </c>
      <c r="AJ24" s="22">
        <v>2</v>
      </c>
      <c r="AK24" s="19">
        <v>2</v>
      </c>
      <c r="AL24" s="22">
        <v>1</v>
      </c>
      <c r="AM24" s="19">
        <v>1</v>
      </c>
      <c r="AN24" s="22">
        <v>2</v>
      </c>
      <c r="AO24" s="19"/>
      <c r="AP24" s="27"/>
      <c r="AQ24" s="11"/>
      <c r="AR24" s="10">
        <f t="shared" si="47"/>
        <v>1</v>
      </c>
      <c r="AS24" s="10">
        <f t="shared" si="48"/>
        <v>3</v>
      </c>
      <c r="AT24" s="8">
        <f t="shared" si="49"/>
        <v>0</v>
      </c>
      <c r="AU24" s="8">
        <f t="shared" si="50"/>
        <v>0</v>
      </c>
      <c r="AV24" s="8">
        <f t="shared" si="51"/>
        <v>1</v>
      </c>
      <c r="AW24" s="8">
        <f t="shared" si="52"/>
        <v>0</v>
      </c>
      <c r="AX24" s="8">
        <f t="shared" si="53"/>
        <v>0</v>
      </c>
      <c r="AY24" s="7"/>
      <c r="AZ24" s="8">
        <f t="shared" si="54"/>
        <v>1</v>
      </c>
      <c r="BA24" s="8">
        <f t="shared" si="55"/>
        <v>1</v>
      </c>
      <c r="BB24" s="8">
        <f t="shared" si="56"/>
        <v>0</v>
      </c>
      <c r="BC24" s="8">
        <f t="shared" si="57"/>
        <v>1</v>
      </c>
      <c r="BD24" s="8">
        <f t="shared" si="58"/>
        <v>0</v>
      </c>
      <c r="BE24" s="7"/>
      <c r="BF24" s="8">
        <f t="shared" si="59"/>
        <v>-1</v>
      </c>
      <c r="BG24" s="8" t="str">
        <f t="shared" si="60"/>
        <v>, -1</v>
      </c>
      <c r="BH24" s="8" t="str">
        <f t="shared" si="61"/>
        <v>, 1</v>
      </c>
      <c r="BI24" s="8" t="str">
        <f t="shared" si="62"/>
        <v>, -1</v>
      </c>
      <c r="BJ24" s="8" t="str">
        <f t="shared" si="63"/>
        <v/>
      </c>
      <c r="BK24" s="7"/>
      <c r="BL24" s="8">
        <f t="shared" si="64"/>
        <v>1</v>
      </c>
      <c r="BM24" s="8" t="str">
        <f t="shared" si="65"/>
        <v>, 1</v>
      </c>
      <c r="BN24" s="8" t="str">
        <f t="shared" si="66"/>
        <v>, -1</v>
      </c>
      <c r="BO24" s="8" t="str">
        <f t="shared" si="67"/>
        <v>, 1</v>
      </c>
      <c r="BP24" s="8" t="str">
        <f t="shared" si="68"/>
        <v/>
      </c>
      <c r="BQ24" s="7"/>
      <c r="BR24" s="9" t="str">
        <f t="shared" si="69"/>
        <v>-1, -1, 1, -1</v>
      </c>
      <c r="BS24" s="9" t="str">
        <f t="shared" si="70"/>
        <v>1, 1, -1, 1</v>
      </c>
      <c r="BT24" s="9" t="str">
        <f t="shared" si="71"/>
        <v>1, 1, -1, 1</v>
      </c>
      <c r="BU24" s="1" t="str">
        <f t="shared" si="72"/>
        <v>1 : 3</v>
      </c>
      <c r="BV24" s="175"/>
      <c r="BX24" s="29"/>
      <c r="BY24" s="33">
        <f>((AS32+AS29)/(AR32+AR29))/10</f>
        <v>0.1</v>
      </c>
      <c r="BZ24" s="33">
        <f>((AS32+AR20)/(AR32+AS20))/10</f>
        <v>0.05</v>
      </c>
      <c r="CA24" s="33">
        <f>((AS32+AR27)/(AR32+AS27))/10</f>
        <v>6.6666666666666666E-2</v>
      </c>
      <c r="CB24" s="33">
        <f>((AS32+AS24)/(AR32+AR24))/10</f>
        <v>0.125</v>
      </c>
      <c r="CC24" s="33">
        <f>((AS29+AR20)/(AR29+AS20))/10</f>
        <v>0.08</v>
      </c>
      <c r="CD24" s="33">
        <f>((AS29+AR27)/(AR29+AS27))/10</f>
        <v>0.1</v>
      </c>
      <c r="CE24" s="33">
        <f>((AS29+AS24)/(AR29+AR24))/10</f>
        <v>0.2</v>
      </c>
      <c r="CF24" s="33">
        <f>((AR20+AR27)/(AS20+AS27))/10</f>
        <v>0.05</v>
      </c>
      <c r="CG24" s="33">
        <f>((AR20+AS24)/(AS20+AR24))/10</f>
        <v>0.1</v>
      </c>
      <c r="CH24" s="33">
        <f>((AR27+AS27)/(AS24+AR24))/10</f>
        <v>0.125</v>
      </c>
      <c r="CJ24" s="29">
        <v>4</v>
      </c>
      <c r="CK24" s="35">
        <f>IF(AR23&gt;AS23,CR27+0.1,CR27-0.1)</f>
        <v>9.1</v>
      </c>
      <c r="CL24" s="35">
        <f>IF(AS20&gt;AR20,CR27+0.1,CR27-0.1)</f>
        <v>9.1</v>
      </c>
      <c r="CM24" s="35">
        <f>IF(AS37&gt;AT37,CR27+0.1,CR27-0.1)</f>
        <v>8.9</v>
      </c>
      <c r="CN24" s="34"/>
      <c r="CO24" s="35">
        <f>IF(AS31&gt;AR31,CR27+0.1,CR27-0.1)</f>
        <v>8.9</v>
      </c>
      <c r="CP24" s="35">
        <f>IF(AR28&gt;AS28,CR27+0.1,CR27-0.1)</f>
        <v>9.1</v>
      </c>
      <c r="CQ24" s="63"/>
      <c r="CR24" s="137"/>
      <c r="CS24" s="137"/>
      <c r="CT24" s="137"/>
      <c r="CV24" s="137"/>
      <c r="CW24" s="155"/>
      <c r="CY24" s="137"/>
      <c r="DA24" s="155"/>
      <c r="DB24" s="137"/>
    </row>
    <row r="25" spans="1:106" ht="12" customHeight="1" x14ac:dyDescent="0.25">
      <c r="A25" s="85"/>
      <c r="B25" s="156"/>
      <c r="C25" s="157"/>
      <c r="D25" s="73" t="s">
        <v>67</v>
      </c>
      <c r="E25" s="164" t="str">
        <f>IF(AS32&gt;AR32,BT32,BU32)</f>
        <v>2 : 3</v>
      </c>
      <c r="F25" s="165"/>
      <c r="G25" s="166"/>
      <c r="H25" s="159"/>
      <c r="I25" s="160"/>
      <c r="J25" s="161"/>
      <c r="K25" s="167" t="str">
        <f>IF(AS29&gt;AR29,BT29,BU29)</f>
        <v>1, -1, 1, -1, 1</v>
      </c>
      <c r="L25" s="165"/>
      <c r="M25" s="166"/>
      <c r="N25" s="167" t="str">
        <f>IF(AR20&gt;AS20,BT20,BU20)</f>
        <v>1 : 3</v>
      </c>
      <c r="O25" s="165"/>
      <c r="P25" s="166"/>
      <c r="Q25" s="167" t="str">
        <f>IF(AR27&gt;AS27,BT27,BU27)</f>
        <v>2 : 3</v>
      </c>
      <c r="R25" s="165"/>
      <c r="S25" s="166"/>
      <c r="T25" s="167" t="str">
        <f>IF(AS24&gt;AR24,BT24,BU24)</f>
        <v>1, 1, -1, 1</v>
      </c>
      <c r="U25" s="165"/>
      <c r="V25" s="165"/>
      <c r="W25" s="162"/>
      <c r="X25" s="163"/>
      <c r="Y25" s="162"/>
      <c r="Z25" s="61"/>
      <c r="AA25" s="152"/>
      <c r="AC25" s="153"/>
      <c r="AD25" s="153"/>
      <c r="AE25" s="13" t="str">
        <f>IF(C30=0," ","5-3")</f>
        <v>5-3</v>
      </c>
      <c r="AF25" s="69" t="str">
        <f>IF(C30=0," ",CONCATENATE(D30,"-",D26))</f>
        <v>AURORA-ASM</v>
      </c>
      <c r="AG25" s="19">
        <v>2</v>
      </c>
      <c r="AH25" s="22">
        <v>1</v>
      </c>
      <c r="AI25" s="19">
        <v>2</v>
      </c>
      <c r="AJ25" s="22">
        <v>1</v>
      </c>
      <c r="AK25" s="19">
        <v>1</v>
      </c>
      <c r="AL25" s="22">
        <v>2</v>
      </c>
      <c r="AM25" s="19">
        <v>2</v>
      </c>
      <c r="AN25" s="22">
        <v>1</v>
      </c>
      <c r="AO25" s="19"/>
      <c r="AP25" s="27"/>
      <c r="AQ25" s="11"/>
      <c r="AR25" s="10">
        <f t="shared" si="47"/>
        <v>3</v>
      </c>
      <c r="AS25" s="10">
        <f t="shared" si="48"/>
        <v>1</v>
      </c>
      <c r="AT25" s="8">
        <f t="shared" si="49"/>
        <v>1</v>
      </c>
      <c r="AU25" s="8">
        <f t="shared" si="50"/>
        <v>1</v>
      </c>
      <c r="AV25" s="8">
        <f t="shared" si="51"/>
        <v>0</v>
      </c>
      <c r="AW25" s="8">
        <f t="shared" si="52"/>
        <v>1</v>
      </c>
      <c r="AX25" s="8">
        <f t="shared" si="53"/>
        <v>0</v>
      </c>
      <c r="AY25" s="7"/>
      <c r="AZ25" s="8">
        <f t="shared" si="54"/>
        <v>0</v>
      </c>
      <c r="BA25" s="8">
        <f t="shared" si="55"/>
        <v>0</v>
      </c>
      <c r="BB25" s="8">
        <f t="shared" si="56"/>
        <v>1</v>
      </c>
      <c r="BC25" s="8">
        <f t="shared" si="57"/>
        <v>0</v>
      </c>
      <c r="BD25" s="8">
        <f t="shared" si="58"/>
        <v>0</v>
      </c>
      <c r="BE25" s="7"/>
      <c r="BF25" s="8">
        <f t="shared" si="59"/>
        <v>1</v>
      </c>
      <c r="BG25" s="8" t="str">
        <f t="shared" si="60"/>
        <v>, 1</v>
      </c>
      <c r="BH25" s="8" t="str">
        <f t="shared" si="61"/>
        <v>, -1</v>
      </c>
      <c r="BI25" s="8" t="str">
        <f t="shared" si="62"/>
        <v>, 1</v>
      </c>
      <c r="BJ25" s="8" t="str">
        <f t="shared" si="63"/>
        <v/>
      </c>
      <c r="BK25" s="7"/>
      <c r="BL25" s="8">
        <f t="shared" si="64"/>
        <v>-1</v>
      </c>
      <c r="BM25" s="8" t="str">
        <f t="shared" si="65"/>
        <v>, -1</v>
      </c>
      <c r="BN25" s="8" t="str">
        <f t="shared" si="66"/>
        <v>, 1</v>
      </c>
      <c r="BO25" s="8" t="str">
        <f t="shared" si="67"/>
        <v>, -1</v>
      </c>
      <c r="BP25" s="8" t="str">
        <f t="shared" si="68"/>
        <v/>
      </c>
      <c r="BQ25" s="7"/>
      <c r="BR25" s="9" t="str">
        <f t="shared" si="69"/>
        <v>1, 1, -1, 1</v>
      </c>
      <c r="BS25" s="9" t="str">
        <f t="shared" si="70"/>
        <v>-1, -1, 1, -1</v>
      </c>
      <c r="BT25" s="9" t="str">
        <f t="shared" si="71"/>
        <v>1, 1, -1, 1</v>
      </c>
      <c r="BU25" s="1" t="str">
        <f t="shared" si="72"/>
        <v>1 : 3</v>
      </c>
      <c r="BV25" s="175"/>
      <c r="BX25" s="29">
        <v>3</v>
      </c>
      <c r="BY25" s="30" t="s">
        <v>20</v>
      </c>
      <c r="BZ25" s="30" t="s">
        <v>27</v>
      </c>
      <c r="CA25" s="30" t="s">
        <v>14</v>
      </c>
      <c r="CB25" s="30" t="s">
        <v>28</v>
      </c>
      <c r="CC25" s="30" t="s">
        <v>13</v>
      </c>
      <c r="CD25" s="30" t="s">
        <v>17</v>
      </c>
      <c r="CE25" s="30" t="s">
        <v>24</v>
      </c>
      <c r="CF25" s="30" t="s">
        <v>26</v>
      </c>
      <c r="CG25" s="30" t="s">
        <v>18</v>
      </c>
      <c r="CH25" s="30" t="s">
        <v>22</v>
      </c>
      <c r="CJ25" s="29">
        <v>5</v>
      </c>
      <c r="CK25" s="35">
        <f>IF(AS21&gt;AR21,CR29+0.1,CR29-0.1)</f>
        <v>10.1</v>
      </c>
      <c r="CL25" s="35">
        <f>IF(AS27&gt;AR27,CR29+0.1,CR29-0.1)</f>
        <v>10.1</v>
      </c>
      <c r="CM25" s="35">
        <f>IF(AR25&gt;AS25,CR29+0.1,CR29-0.1)</f>
        <v>10.1</v>
      </c>
      <c r="CN25" s="35">
        <f>IF(AR31&gt;AS31,CR29+0.1,CR29-0.1)</f>
        <v>10.1</v>
      </c>
      <c r="CO25" s="36"/>
      <c r="CP25" s="35">
        <f>IF(AR34&gt;AS34,CR29+0.1,CR29-0.1)</f>
        <v>10.1</v>
      </c>
      <c r="CQ25" s="31"/>
      <c r="CR25" s="136">
        <f>W26</f>
        <v>6</v>
      </c>
      <c r="CS25" s="136">
        <f>IF(AND(CR25=CR21,CR25=CR23),BY26,(IF(AND(CR25=CR21,CR25=CR27),BZ26,(IF(AND(CR25=CR21,CR25=CR29),CA26,(IF(AND(CR25=CR21,CR25=CR31),CB26,(IF(AND(CR25=CR23,CR25=CR27),CC26,(IF(AND(CR25=CR23,CR25=CR29),CD26,(IF(AND(CR25=CR23,CR25=CR31),CE26,(IF(AND(CR25=CR27,CR25=CR29),CF26,(IF(AND(CR25=CR27,CR25=CR31),CG26,(IF(AND(CR25=CR29,CR25=CR31),CH26,999)))))))))))))))))))</f>
        <v>999</v>
      </c>
      <c r="CT25" s="136">
        <f t="shared" ref="CT25" si="79">IF(CY25=1,CR25+CS25,CS25)</f>
        <v>999</v>
      </c>
      <c r="CV25" s="136">
        <f>CR25</f>
        <v>6</v>
      </c>
      <c r="CW25" s="154">
        <f>IF(CV25=CV21,CK23,(IF(CV25=CV23,CL23,(IF(CV25=CV27,CN23,(IF(CV25=CV29,CO23,(IF(CV25=CV31,CP23,999)))))))))</f>
        <v>999</v>
      </c>
      <c r="CY25" s="136">
        <f t="shared" ref="CY25" si="80">IF(CS25&lt;&gt;999,1,0)</f>
        <v>0</v>
      </c>
      <c r="DA25" s="154">
        <f>IF(CY25=1,CT25,CW25)</f>
        <v>999</v>
      </c>
      <c r="DB25" s="136">
        <f t="shared" ref="DB25" si="81">IF(DA25&lt;&gt;999,DA25,CV25)</f>
        <v>6</v>
      </c>
    </row>
    <row r="26" spans="1:106" ht="12" customHeight="1" x14ac:dyDescent="0.25">
      <c r="A26" s="85"/>
      <c r="B26" s="138">
        <v>3</v>
      </c>
      <c r="C26" s="140">
        <f>[1]Лист3!$A$11</f>
        <v>50</v>
      </c>
      <c r="D26" s="72" t="s">
        <v>73</v>
      </c>
      <c r="E26" s="55"/>
      <c r="F26" s="46">
        <f>IF(AS26&gt;AR26,2,$AG$3)</f>
        <v>1</v>
      </c>
      <c r="G26" s="47"/>
      <c r="H26" s="45"/>
      <c r="I26" s="46">
        <f>IF(AR29&gt;AS29,2,$AG$3)</f>
        <v>1</v>
      </c>
      <c r="J26" s="47"/>
      <c r="K26" s="144"/>
      <c r="L26" s="145"/>
      <c r="M26" s="158"/>
      <c r="N26" s="45"/>
      <c r="O26" s="46">
        <f>IF(AR33&gt;AS33,2,$AG$3)</f>
        <v>1</v>
      </c>
      <c r="P26" s="47"/>
      <c r="Q26" s="45"/>
      <c r="R26" s="46">
        <f>IF(AS25&gt;AR25,2,$AG$3)</f>
        <v>1</v>
      </c>
      <c r="S26" s="47"/>
      <c r="T26" s="45"/>
      <c r="U26" s="46">
        <f>IF(AR22&gt;AS22,2,$AG$3)</f>
        <v>2</v>
      </c>
      <c r="V26" s="55"/>
      <c r="W26" s="148">
        <f>SUM(F26,I26,L26,O26,R26,U26)</f>
        <v>6</v>
      </c>
      <c r="X26" s="150">
        <f t="shared" ref="X26" si="82">IF(($AG$3=1),IF(CY25=1,CS25*10,0),0)</f>
        <v>0</v>
      </c>
      <c r="Y26" s="148">
        <f t="shared" ref="Y26" si="83">IF(($AG$3=1),RANK(DB25,$DB$21:$DB$32,0),0)</f>
        <v>5</v>
      </c>
      <c r="Z26" s="61"/>
      <c r="AA26" s="152">
        <f>IF(C26="","",VLOOKUP(C26,'[2]Список участников'!A:L,8,FALSE))</f>
        <v>0</v>
      </c>
      <c r="AC26" s="153">
        <f>IF(C26&gt;0,1,0)</f>
        <v>1</v>
      </c>
      <c r="AD26" s="153"/>
      <c r="AE26" s="13" t="s">
        <v>16</v>
      </c>
      <c r="AF26" s="69" t="str">
        <f>IF(C26=0," ",CONCATENATE(D22,"-",D26))</f>
        <v>DEAF-ASM</v>
      </c>
      <c r="AG26" s="19">
        <v>1</v>
      </c>
      <c r="AH26" s="22">
        <v>2</v>
      </c>
      <c r="AI26" s="19">
        <v>2</v>
      </c>
      <c r="AJ26" s="22">
        <v>1</v>
      </c>
      <c r="AK26" s="19">
        <v>2</v>
      </c>
      <c r="AL26" s="22">
        <v>1</v>
      </c>
      <c r="AM26" s="19">
        <v>2</v>
      </c>
      <c r="AN26" s="22">
        <v>1</v>
      </c>
      <c r="AO26" s="19"/>
      <c r="AP26" s="27"/>
      <c r="AQ26" s="11"/>
      <c r="AR26" s="10">
        <f t="shared" si="47"/>
        <v>3</v>
      </c>
      <c r="AS26" s="10">
        <f t="shared" si="48"/>
        <v>1</v>
      </c>
      <c r="AT26" s="8">
        <f t="shared" si="49"/>
        <v>0</v>
      </c>
      <c r="AU26" s="8">
        <f t="shared" si="50"/>
        <v>1</v>
      </c>
      <c r="AV26" s="8">
        <f t="shared" si="51"/>
        <v>1</v>
      </c>
      <c r="AW26" s="8">
        <f t="shared" si="52"/>
        <v>1</v>
      </c>
      <c r="AX26" s="8">
        <f t="shared" si="53"/>
        <v>0</v>
      </c>
      <c r="AY26" s="7"/>
      <c r="AZ26" s="8">
        <f t="shared" si="54"/>
        <v>1</v>
      </c>
      <c r="BA26" s="8">
        <f t="shared" si="55"/>
        <v>0</v>
      </c>
      <c r="BB26" s="8">
        <f t="shared" si="56"/>
        <v>0</v>
      </c>
      <c r="BC26" s="8">
        <f t="shared" si="57"/>
        <v>0</v>
      </c>
      <c r="BD26" s="8">
        <f t="shared" si="58"/>
        <v>0</v>
      </c>
      <c r="BE26" s="7"/>
      <c r="BF26" s="8">
        <f t="shared" si="59"/>
        <v>-1</v>
      </c>
      <c r="BG26" s="8" t="str">
        <f t="shared" si="60"/>
        <v>, 1</v>
      </c>
      <c r="BH26" s="8" t="str">
        <f t="shared" si="61"/>
        <v>, 1</v>
      </c>
      <c r="BI26" s="8" t="str">
        <f t="shared" si="62"/>
        <v>, 1</v>
      </c>
      <c r="BJ26" s="8" t="str">
        <f t="shared" si="63"/>
        <v/>
      </c>
      <c r="BK26" s="7"/>
      <c r="BL26" s="8">
        <f t="shared" si="64"/>
        <v>1</v>
      </c>
      <c r="BM26" s="8" t="str">
        <f t="shared" si="65"/>
        <v>, -1</v>
      </c>
      <c r="BN26" s="8" t="str">
        <f t="shared" si="66"/>
        <v>, -1</v>
      </c>
      <c r="BO26" s="8" t="str">
        <f t="shared" si="67"/>
        <v>, -1</v>
      </c>
      <c r="BP26" s="8" t="str">
        <f t="shared" si="68"/>
        <v/>
      </c>
      <c r="BQ26" s="7"/>
      <c r="BR26" s="9" t="str">
        <f t="shared" si="69"/>
        <v>-1, 1, 1, 1</v>
      </c>
      <c r="BS26" s="9" t="str">
        <f t="shared" si="70"/>
        <v>1, -1, -1, -1</v>
      </c>
      <c r="BT26" s="9" t="str">
        <f t="shared" si="71"/>
        <v>-1, 1, 1, 1</v>
      </c>
      <c r="BU26" s="1" t="str">
        <f t="shared" si="72"/>
        <v>1 : 3</v>
      </c>
      <c r="BV26" s="175"/>
      <c r="BX26" s="29"/>
      <c r="BY26" s="33">
        <f>((AS26+AR29)/(AR26+AS29))/10</f>
        <v>0.05</v>
      </c>
      <c r="BZ26" s="33">
        <f>((AS26+AR33)/(AR26+AS33))/10</f>
        <v>1.6666666666666666E-2</v>
      </c>
      <c r="CA26" s="33">
        <f>((AS26+AS25)/(AR26+AR25))/10</f>
        <v>3.3333333333333333E-2</v>
      </c>
      <c r="CB26" s="33">
        <f>((AS26+AR22)/(AR26+AS22))/10</f>
        <v>0.13333333333333333</v>
      </c>
      <c r="CC26" s="33">
        <f>((AR29+AR33)/(AS29+AS33))/10</f>
        <v>3.3333333333333333E-2</v>
      </c>
      <c r="CD26" s="33">
        <f>((AR29+AS25)/(AS29+AR25))/10</f>
        <v>0.05</v>
      </c>
      <c r="CE26" s="33">
        <f>((AR29+AR22)/(AS29+AS22))/10</f>
        <v>0.16666666666666669</v>
      </c>
      <c r="CF26" s="33">
        <f>((AR33+AS25)/(AS33+AR25))/10</f>
        <v>1.6666666666666666E-2</v>
      </c>
      <c r="CG26" s="33">
        <f>((AR33+AR22)/(AS33+AS22))/10</f>
        <v>0.1</v>
      </c>
      <c r="CH26" s="33">
        <f>((AS25+AR22)/(AR25+AS22))/10</f>
        <v>0.13333333333333333</v>
      </c>
      <c r="CJ26" s="29">
        <v>6</v>
      </c>
      <c r="CK26" s="35">
        <f>IF(AR30&gt;AS30,CR31+0.1,CR31-0.1)</f>
        <v>4.9000000000000004</v>
      </c>
      <c r="CL26" s="35">
        <f>IF(AR24&gt;AS24,CR31+0.1,CR31-0.1)</f>
        <v>4.9000000000000004</v>
      </c>
      <c r="CM26" s="35">
        <f>IF(AS22&gt;AR22,CR31+0.1,CR31-0.1)</f>
        <v>4.9000000000000004</v>
      </c>
      <c r="CN26" s="35">
        <f>IF(AS28&gt;AR28,CR31+0.1,CR31-0.1)</f>
        <v>4.9000000000000004</v>
      </c>
      <c r="CO26" s="35">
        <f>IF(AS34&gt;AR34,CR31+0.1,CR31-0.1)</f>
        <v>4.9000000000000004</v>
      </c>
      <c r="CP26" s="34"/>
      <c r="CQ26" s="63"/>
      <c r="CR26" s="137"/>
      <c r="CS26" s="137"/>
      <c r="CT26" s="137"/>
      <c r="CV26" s="137"/>
      <c r="CW26" s="155"/>
      <c r="CY26" s="137"/>
      <c r="DA26" s="155"/>
      <c r="DB26" s="137"/>
    </row>
    <row r="27" spans="1:106" ht="12" customHeight="1" x14ac:dyDescent="0.25">
      <c r="A27" s="85"/>
      <c r="B27" s="156"/>
      <c r="C27" s="157"/>
      <c r="D27" s="71" t="s">
        <v>74</v>
      </c>
      <c r="E27" s="164" t="str">
        <f>IF(AS26&gt;AR26,BT26,BU26)</f>
        <v>1 : 3</v>
      </c>
      <c r="F27" s="165"/>
      <c r="G27" s="166"/>
      <c r="H27" s="167" t="str">
        <f>IF(AR29&gt;AS29,BT29,BU29)</f>
        <v>2 : 3</v>
      </c>
      <c r="I27" s="165"/>
      <c r="J27" s="166"/>
      <c r="K27" s="159"/>
      <c r="L27" s="160"/>
      <c r="M27" s="161"/>
      <c r="N27" s="167" t="str">
        <f>IF(AR33&gt;AS33,BT33,BU33)</f>
        <v>0 : 3</v>
      </c>
      <c r="O27" s="165"/>
      <c r="P27" s="166"/>
      <c r="Q27" s="167" t="str">
        <f>IF(AS25&gt;AR25,BT25,BU25)</f>
        <v>1 : 3</v>
      </c>
      <c r="R27" s="165"/>
      <c r="S27" s="166"/>
      <c r="T27" s="167" t="str">
        <f>IF(AR22&gt;AS22,BT22,BU22)</f>
        <v>1, 1, 1</v>
      </c>
      <c r="U27" s="165"/>
      <c r="V27" s="165"/>
      <c r="W27" s="162"/>
      <c r="X27" s="163"/>
      <c r="Y27" s="162"/>
      <c r="Z27" s="61"/>
      <c r="AA27" s="152"/>
      <c r="AC27" s="153"/>
      <c r="AD27" s="153"/>
      <c r="AE27" s="13" t="str">
        <f>IF(C30=0," ","2-5")</f>
        <v>2-5</v>
      </c>
      <c r="AF27" s="69" t="str">
        <f>IF(C30=0," ",CONCATENATE(D24,"-",D30))</f>
        <v>TTPRIME-AURORA</v>
      </c>
      <c r="AG27" s="19">
        <v>2</v>
      </c>
      <c r="AH27" s="22">
        <v>1</v>
      </c>
      <c r="AI27" s="19">
        <v>1</v>
      </c>
      <c r="AJ27" s="22">
        <v>2</v>
      </c>
      <c r="AK27" s="19">
        <v>2</v>
      </c>
      <c r="AL27" s="22">
        <v>1</v>
      </c>
      <c r="AM27" s="19">
        <v>1</v>
      </c>
      <c r="AN27" s="22">
        <v>2</v>
      </c>
      <c r="AO27" s="19">
        <v>1</v>
      </c>
      <c r="AP27" s="27">
        <v>2</v>
      </c>
      <c r="AQ27" s="11"/>
      <c r="AR27" s="10">
        <f t="shared" si="47"/>
        <v>2</v>
      </c>
      <c r="AS27" s="10">
        <f t="shared" si="48"/>
        <v>3</v>
      </c>
      <c r="AT27" s="8">
        <f t="shared" si="49"/>
        <v>1</v>
      </c>
      <c r="AU27" s="8">
        <f t="shared" si="50"/>
        <v>0</v>
      </c>
      <c r="AV27" s="8">
        <f t="shared" si="51"/>
        <v>1</v>
      </c>
      <c r="AW27" s="8">
        <f t="shared" si="52"/>
        <v>0</v>
      </c>
      <c r="AX27" s="8">
        <f t="shared" si="53"/>
        <v>0</v>
      </c>
      <c r="AY27" s="7"/>
      <c r="AZ27" s="8">
        <f t="shared" si="54"/>
        <v>0</v>
      </c>
      <c r="BA27" s="8">
        <f t="shared" si="55"/>
        <v>1</v>
      </c>
      <c r="BB27" s="8">
        <f t="shared" si="56"/>
        <v>0</v>
      </c>
      <c r="BC27" s="8">
        <f t="shared" si="57"/>
        <v>1</v>
      </c>
      <c r="BD27" s="8">
        <f t="shared" si="58"/>
        <v>1</v>
      </c>
      <c r="BE27" s="7"/>
      <c r="BF27" s="8">
        <f t="shared" si="59"/>
        <v>1</v>
      </c>
      <c r="BG27" s="8" t="str">
        <f t="shared" si="60"/>
        <v>, -1</v>
      </c>
      <c r="BH27" s="8" t="str">
        <f t="shared" si="61"/>
        <v>, 1</v>
      </c>
      <c r="BI27" s="8" t="str">
        <f t="shared" si="62"/>
        <v>, -1</v>
      </c>
      <c r="BJ27" s="8" t="str">
        <f t="shared" si="63"/>
        <v>, -1</v>
      </c>
      <c r="BK27" s="7"/>
      <c r="BL27" s="8">
        <f t="shared" si="64"/>
        <v>-1</v>
      </c>
      <c r="BM27" s="8" t="str">
        <f t="shared" si="65"/>
        <v>, 1</v>
      </c>
      <c r="BN27" s="8" t="str">
        <f t="shared" si="66"/>
        <v>, -1</v>
      </c>
      <c r="BO27" s="8" t="str">
        <f t="shared" si="67"/>
        <v>, 1</v>
      </c>
      <c r="BP27" s="8" t="str">
        <f t="shared" si="68"/>
        <v>, 1</v>
      </c>
      <c r="BQ27" s="7"/>
      <c r="BR27" s="9" t="str">
        <f t="shared" si="69"/>
        <v>1, -1, 1, -1, -1</v>
      </c>
      <c r="BS27" s="9" t="str">
        <f t="shared" si="70"/>
        <v>-1, 1, -1, 1, 1</v>
      </c>
      <c r="BT27" s="9" t="str">
        <f t="shared" si="71"/>
        <v>-1, 1, -1, 1, 1</v>
      </c>
      <c r="BU27" s="1" t="str">
        <f t="shared" si="72"/>
        <v>2 : 3</v>
      </c>
      <c r="BV27" s="175"/>
      <c r="BX27" s="29">
        <v>4</v>
      </c>
      <c r="BY27" s="30" t="s">
        <v>20</v>
      </c>
      <c r="BZ27" s="30" t="s">
        <v>16</v>
      </c>
      <c r="CA27" s="30" t="s">
        <v>14</v>
      </c>
      <c r="CB27" s="30" t="s">
        <v>28</v>
      </c>
      <c r="CC27" s="30" t="s">
        <v>23</v>
      </c>
      <c r="CD27" s="30" t="s">
        <v>17</v>
      </c>
      <c r="CE27" s="30" t="s">
        <v>24</v>
      </c>
      <c r="CF27" s="30" t="s">
        <v>25</v>
      </c>
      <c r="CG27" s="30" t="s">
        <v>15</v>
      </c>
      <c r="CH27" s="30" t="s">
        <v>22</v>
      </c>
      <c r="CJ27" s="63"/>
      <c r="CK27" s="31"/>
      <c r="CL27" s="31"/>
      <c r="CM27" s="31"/>
      <c r="CN27" s="31"/>
      <c r="CO27" s="31"/>
      <c r="CP27" s="31"/>
      <c r="CQ27" s="31"/>
      <c r="CR27" s="136">
        <f>W28</f>
        <v>9</v>
      </c>
      <c r="CS27" s="136">
        <f>IF(AND(CR27=CR21,CR27=CR23),BY28,(IF(AND(CR27=CR21,CR27=CR25),BZ28,(IF(AND(CR27=CR21,CR27=CR29),CA28,(IF(AND(CR27=CR21,CR27=CR31),CB28,(IF(AND(CR27=CR23,CR27=CR25),CC28,(IF(AND(CR27=CR23,CR27=CR29),CD28,(IF(AND(CR27=CR23,CR27=CR31),CE28,(IF(AND(CR27=CR25,CR27=CR29),CF28,(IF(AND(CR27=CR25,CR27=CR31),CG28,(IF(AND(CR27=CR29,CR27=CR31),CH28,999)))))))))))))))))))</f>
        <v>999</v>
      </c>
      <c r="CT27" s="136">
        <f t="shared" ref="CT27" si="84">IF(CY27=1,CR27+CS27,CS27)</f>
        <v>999</v>
      </c>
      <c r="CV27" s="136">
        <f>CR27</f>
        <v>9</v>
      </c>
      <c r="CW27" s="154">
        <f>IF(CV27=CV21,CK24,(IF(CV27=CV23,CL24,(IF(CV27=CV25,CM24,(IF(CV27=CV29,CO24,(IF(CV27=CV31,CP24,999)))))))))</f>
        <v>999</v>
      </c>
      <c r="CY27" s="136">
        <f t="shared" ref="CY27" si="85">IF(CS27&lt;&gt;999,1,0)</f>
        <v>0</v>
      </c>
      <c r="DA27" s="154">
        <f>IF(CY27=1,CT27,CW27)</f>
        <v>999</v>
      </c>
      <c r="DB27" s="136">
        <f t="shared" ref="DB27" si="86">IF(DA27&lt;&gt;999,DA27,CV27)</f>
        <v>9</v>
      </c>
    </row>
    <row r="28" spans="1:106" ht="12" customHeight="1" x14ac:dyDescent="0.25">
      <c r="A28" s="85"/>
      <c r="B28" s="138">
        <v>4</v>
      </c>
      <c r="C28" s="140">
        <f>[1]Лист3!$A$12</f>
        <v>95</v>
      </c>
      <c r="D28" s="70" t="s">
        <v>69</v>
      </c>
      <c r="E28" s="55"/>
      <c r="F28" s="46">
        <f>IF(AR23&gt;AS23,2,$AG$3)</f>
        <v>2</v>
      </c>
      <c r="G28" s="47"/>
      <c r="H28" s="45"/>
      <c r="I28" s="46">
        <f>IF(AS20&gt;AR20,2,$AG$3)</f>
        <v>2</v>
      </c>
      <c r="J28" s="47"/>
      <c r="K28" s="45"/>
      <c r="L28" s="46">
        <f>IF(AS33&gt;AR33,2,$AG$3)</f>
        <v>2</v>
      </c>
      <c r="M28" s="47"/>
      <c r="N28" s="144"/>
      <c r="O28" s="145"/>
      <c r="P28" s="158"/>
      <c r="Q28" s="45"/>
      <c r="R28" s="46">
        <f>IF(AS31&gt;AR31,2,$AG$3)</f>
        <v>1</v>
      </c>
      <c r="S28" s="47"/>
      <c r="T28" s="45"/>
      <c r="U28" s="46">
        <f>IF(AR28&gt;AS28,2,$AG$3)</f>
        <v>2</v>
      </c>
      <c r="V28" s="55"/>
      <c r="W28" s="148">
        <f>SUM(F28,I28,L28,O28,R28,U28)</f>
        <v>9</v>
      </c>
      <c r="X28" s="150">
        <f t="shared" ref="X28" si="87">IF(($AG$3=1),IF(CY27=1,CS27*10,0),0)</f>
        <v>0</v>
      </c>
      <c r="Y28" s="148">
        <f t="shared" ref="Y28" si="88">IF(($AG$3=1),RANK(DB27,$DB$21:$DB$32,0),0)</f>
        <v>2</v>
      </c>
      <c r="Z28" s="61"/>
      <c r="AA28" s="152">
        <f>IF(C28="","",VLOOKUP(C28,'[2]Список участников'!A:L,8,FALSE))</f>
        <v>0</v>
      </c>
      <c r="AC28" s="153">
        <f>IF(C28&gt;0,1,0)</f>
        <v>1</v>
      </c>
      <c r="AD28" s="153"/>
      <c r="AE28" s="13" t="str">
        <f>IF(C32=0," ","4-6")</f>
        <v>4-6</v>
      </c>
      <c r="AF28" s="69" t="str">
        <f>IF(C32=0," ",CONCATENATE(D28,"-",D32))</f>
        <v>DREAM TEAM-ОСДЮСШОР-2</v>
      </c>
      <c r="AG28" s="19">
        <v>2</v>
      </c>
      <c r="AH28" s="22">
        <v>1</v>
      </c>
      <c r="AI28" s="19">
        <v>2</v>
      </c>
      <c r="AJ28" s="22">
        <v>1</v>
      </c>
      <c r="AK28" s="19">
        <v>2</v>
      </c>
      <c r="AL28" s="22">
        <v>1</v>
      </c>
      <c r="AM28" s="19"/>
      <c r="AN28" s="22"/>
      <c r="AO28" s="19"/>
      <c r="AP28" s="27"/>
      <c r="AQ28" s="11"/>
      <c r="AR28" s="10">
        <f t="shared" si="47"/>
        <v>3</v>
      </c>
      <c r="AS28" s="10">
        <f t="shared" si="48"/>
        <v>0</v>
      </c>
      <c r="AT28" s="8">
        <f t="shared" si="49"/>
        <v>1</v>
      </c>
      <c r="AU28" s="8">
        <f t="shared" si="50"/>
        <v>1</v>
      </c>
      <c r="AV28" s="8">
        <f t="shared" si="51"/>
        <v>1</v>
      </c>
      <c r="AW28" s="8">
        <f t="shared" si="52"/>
        <v>0</v>
      </c>
      <c r="AX28" s="8">
        <f t="shared" si="53"/>
        <v>0</v>
      </c>
      <c r="AY28" s="7"/>
      <c r="AZ28" s="8">
        <f t="shared" si="54"/>
        <v>0</v>
      </c>
      <c r="BA28" s="8">
        <f t="shared" si="55"/>
        <v>0</v>
      </c>
      <c r="BB28" s="8">
        <f t="shared" si="56"/>
        <v>0</v>
      </c>
      <c r="BC28" s="8">
        <f t="shared" si="57"/>
        <v>0</v>
      </c>
      <c r="BD28" s="8">
        <f t="shared" si="58"/>
        <v>0</v>
      </c>
      <c r="BE28" s="7"/>
      <c r="BF28" s="8">
        <f t="shared" si="59"/>
        <v>1</v>
      </c>
      <c r="BG28" s="8" t="str">
        <f t="shared" si="60"/>
        <v>, 1</v>
      </c>
      <c r="BH28" s="8" t="str">
        <f t="shared" si="61"/>
        <v>, 1</v>
      </c>
      <c r="BI28" s="8" t="str">
        <f t="shared" si="62"/>
        <v/>
      </c>
      <c r="BJ28" s="8" t="str">
        <f t="shared" si="63"/>
        <v/>
      </c>
      <c r="BK28" s="7"/>
      <c r="BL28" s="8">
        <f t="shared" si="64"/>
        <v>-1</v>
      </c>
      <c r="BM28" s="8" t="str">
        <f t="shared" si="65"/>
        <v>, -1</v>
      </c>
      <c r="BN28" s="8" t="str">
        <f t="shared" si="66"/>
        <v>, -1</v>
      </c>
      <c r="BO28" s="8" t="str">
        <f t="shared" si="67"/>
        <v/>
      </c>
      <c r="BP28" s="8" t="str">
        <f t="shared" si="68"/>
        <v/>
      </c>
      <c r="BQ28" s="7"/>
      <c r="BR28" s="9" t="str">
        <f t="shared" si="69"/>
        <v>1, 1, 1</v>
      </c>
      <c r="BS28" s="9" t="str">
        <f t="shared" si="70"/>
        <v>-1, -1, -1</v>
      </c>
      <c r="BT28" s="9" t="str">
        <f t="shared" si="71"/>
        <v>1, 1, 1</v>
      </c>
      <c r="BU28" s="1" t="str">
        <f t="shared" si="72"/>
        <v>0 : 3</v>
      </c>
      <c r="BV28" s="175"/>
      <c r="BX28" s="29"/>
      <c r="BY28" s="33">
        <f>((AR23+AS20)/(AS23+AR20))/10</f>
        <v>0.2</v>
      </c>
      <c r="BZ28" s="33">
        <f>((AR23+AS33)/(AS23+AR33))/10</f>
        <v>0.3</v>
      </c>
      <c r="CA28" s="33">
        <f>((AR23+AS31)/(AS23+AR31))/10</f>
        <v>0.1</v>
      </c>
      <c r="CB28" s="33">
        <f>((AR23+AR28)/(AS23+AS28))/10</f>
        <v>0.3</v>
      </c>
      <c r="CC28" s="33">
        <f>((AS20+AS33)/(AR20+AR33))/10</f>
        <v>0.6</v>
      </c>
      <c r="CD28" s="33">
        <f>((AS20+AS31)/(AR20+AR31))/10</f>
        <v>0.125</v>
      </c>
      <c r="CE28" s="33">
        <f>((AS20+AR28)/(AR20+AS28))/10</f>
        <v>0.6</v>
      </c>
      <c r="CF28" s="33">
        <f>((AS33+AS31)/(AR33+AR31))/10</f>
        <v>0.16666666666666669</v>
      </c>
      <c r="CG28" s="33" t="e">
        <f>((AS33+AR28)/(AR33+AS28))/10</f>
        <v>#DIV/0!</v>
      </c>
      <c r="CH28" s="33">
        <f>((AS31+AR28)/(AR31+AS28))/10</f>
        <v>0.16666666666666669</v>
      </c>
      <c r="CJ28" s="63"/>
      <c r="CK28" s="63"/>
      <c r="CL28" s="63"/>
      <c r="CM28" s="63"/>
      <c r="CN28" s="63"/>
      <c r="CO28" s="63"/>
      <c r="CP28" s="63"/>
      <c r="CQ28" s="63"/>
      <c r="CR28" s="137"/>
      <c r="CS28" s="137"/>
      <c r="CT28" s="137"/>
      <c r="CV28" s="137"/>
      <c r="CW28" s="155"/>
      <c r="CY28" s="137"/>
      <c r="DA28" s="155"/>
      <c r="DB28" s="137"/>
    </row>
    <row r="29" spans="1:106" ht="12" customHeight="1" x14ac:dyDescent="0.25">
      <c r="A29" s="85"/>
      <c r="B29" s="156"/>
      <c r="C29" s="157"/>
      <c r="D29" s="73" t="s">
        <v>47</v>
      </c>
      <c r="E29" s="164" t="str">
        <f>IF(AR23&gt;AS23,BT23,BU23)</f>
        <v>-1, 1, -1, 1, 1</v>
      </c>
      <c r="F29" s="165"/>
      <c r="G29" s="166"/>
      <c r="H29" s="167" t="str">
        <f>IF(AS20&gt;AR20,BT20,BU20)</f>
        <v>1, 1, -1, 1</v>
      </c>
      <c r="I29" s="165"/>
      <c r="J29" s="166"/>
      <c r="K29" s="167" t="str">
        <f>IF(AS33&gt;AR33,BT33,BU33)</f>
        <v>1, 1, 1</v>
      </c>
      <c r="L29" s="165"/>
      <c r="M29" s="166"/>
      <c r="N29" s="159"/>
      <c r="O29" s="160"/>
      <c r="P29" s="161"/>
      <c r="Q29" s="167" t="str">
        <f>IF(AS31&gt;AR31,BT31,BU31)</f>
        <v>2 : 3</v>
      </c>
      <c r="R29" s="165"/>
      <c r="S29" s="166"/>
      <c r="T29" s="167" t="str">
        <f>IF(AR28&gt;AS28,BT28,BU28)</f>
        <v>1, 1, 1</v>
      </c>
      <c r="U29" s="165"/>
      <c r="V29" s="165"/>
      <c r="W29" s="162"/>
      <c r="X29" s="163"/>
      <c r="Y29" s="162"/>
      <c r="Z29" s="61"/>
      <c r="AA29" s="152"/>
      <c r="AC29" s="153"/>
      <c r="AD29" s="153"/>
      <c r="AE29" s="13" t="s">
        <v>19</v>
      </c>
      <c r="AF29" s="69" t="str">
        <f>CONCATENATE(D26,"-",D24)</f>
        <v>ASM-TTPRIME</v>
      </c>
      <c r="AG29" s="19">
        <v>1</v>
      </c>
      <c r="AH29" s="22">
        <v>2</v>
      </c>
      <c r="AI29" s="19">
        <v>2</v>
      </c>
      <c r="AJ29" s="22">
        <v>1</v>
      </c>
      <c r="AK29" s="19">
        <v>1</v>
      </c>
      <c r="AL29" s="22">
        <v>2</v>
      </c>
      <c r="AM29" s="19">
        <v>2</v>
      </c>
      <c r="AN29" s="22">
        <v>1</v>
      </c>
      <c r="AO29" s="19">
        <v>1</v>
      </c>
      <c r="AP29" s="27">
        <v>2</v>
      </c>
      <c r="AQ29" s="11"/>
      <c r="AR29" s="10">
        <f t="shared" si="47"/>
        <v>2</v>
      </c>
      <c r="AS29" s="10">
        <f t="shared" si="48"/>
        <v>3</v>
      </c>
      <c r="AT29" s="8">
        <f t="shared" si="49"/>
        <v>0</v>
      </c>
      <c r="AU29" s="8">
        <f t="shared" si="50"/>
        <v>1</v>
      </c>
      <c r="AV29" s="8">
        <f t="shared" si="51"/>
        <v>0</v>
      </c>
      <c r="AW29" s="8">
        <f t="shared" si="52"/>
        <v>1</v>
      </c>
      <c r="AX29" s="8">
        <f t="shared" si="53"/>
        <v>0</v>
      </c>
      <c r="AY29" s="7"/>
      <c r="AZ29" s="8">
        <f t="shared" si="54"/>
        <v>1</v>
      </c>
      <c r="BA29" s="8">
        <f t="shared" si="55"/>
        <v>0</v>
      </c>
      <c r="BB29" s="8">
        <f t="shared" si="56"/>
        <v>1</v>
      </c>
      <c r="BC29" s="8">
        <f t="shared" si="57"/>
        <v>0</v>
      </c>
      <c r="BD29" s="8">
        <f t="shared" si="58"/>
        <v>1</v>
      </c>
      <c r="BE29" s="7"/>
      <c r="BF29" s="8">
        <f t="shared" si="59"/>
        <v>-1</v>
      </c>
      <c r="BG29" s="8" t="str">
        <f t="shared" si="60"/>
        <v>, 1</v>
      </c>
      <c r="BH29" s="8" t="str">
        <f t="shared" si="61"/>
        <v>, -1</v>
      </c>
      <c r="BI29" s="8" t="str">
        <f t="shared" si="62"/>
        <v>, 1</v>
      </c>
      <c r="BJ29" s="8" t="str">
        <f t="shared" si="63"/>
        <v>, -1</v>
      </c>
      <c r="BK29" s="7"/>
      <c r="BL29" s="8">
        <f t="shared" si="64"/>
        <v>1</v>
      </c>
      <c r="BM29" s="8" t="str">
        <f t="shared" si="65"/>
        <v>, -1</v>
      </c>
      <c r="BN29" s="8" t="str">
        <f t="shared" si="66"/>
        <v>, 1</v>
      </c>
      <c r="BO29" s="8" t="str">
        <f t="shared" si="67"/>
        <v>, -1</v>
      </c>
      <c r="BP29" s="8" t="str">
        <f t="shared" si="68"/>
        <v>, 1</v>
      </c>
      <c r="BQ29" s="7"/>
      <c r="BR29" s="9" t="str">
        <f t="shared" si="69"/>
        <v>-1, 1, -1, 1, -1</v>
      </c>
      <c r="BS29" s="9" t="str">
        <f t="shared" si="70"/>
        <v>1, -1, 1, -1, 1</v>
      </c>
      <c r="BT29" s="9" t="str">
        <f t="shared" si="71"/>
        <v>1, -1, 1, -1, 1</v>
      </c>
      <c r="BU29" s="1" t="str">
        <f t="shared" si="72"/>
        <v>2 : 3</v>
      </c>
      <c r="BV29" s="175"/>
      <c r="BX29" s="29">
        <v>5</v>
      </c>
      <c r="BY29" s="30" t="s">
        <v>20</v>
      </c>
      <c r="BZ29" s="30" t="s">
        <v>16</v>
      </c>
      <c r="CA29" s="30" t="s">
        <v>27</v>
      </c>
      <c r="CB29" s="30" t="s">
        <v>28</v>
      </c>
      <c r="CC29" s="30" t="s">
        <v>23</v>
      </c>
      <c r="CD29" s="30" t="s">
        <v>13</v>
      </c>
      <c r="CE29" s="30" t="s">
        <v>24</v>
      </c>
      <c r="CF29" s="30" t="s">
        <v>21</v>
      </c>
      <c r="CG29" s="30" t="s">
        <v>15</v>
      </c>
      <c r="CH29" s="30" t="s">
        <v>18</v>
      </c>
      <c r="CJ29" s="63"/>
      <c r="CK29" s="31"/>
      <c r="CL29" s="31"/>
      <c r="CM29" s="31"/>
      <c r="CN29" s="31"/>
      <c r="CO29" s="31"/>
      <c r="CP29" s="31"/>
      <c r="CQ29" s="31"/>
      <c r="CR29" s="136">
        <f>W30</f>
        <v>10</v>
      </c>
      <c r="CS29" s="136">
        <f>IF(AND(CR29=CR21,CR29=CR23),BY30,(IF(AND(CR29=CR21,CR29=CR25),BZ30,(IF(AND(CR29=CR21,CR29=CR27),CA30,(IF(AND(CR29=CR21,CR29=CR31),CB30,(IF(AND(CR29=CR23,CR29=CR25),CC30,(IF(AND(CR29=CR23,CR29=CR27),CD30,(IF(AND(CR29=CR23,CR29=CR31),CE30,(IF(AND(CR29=CR25,CR29=CR27),CF30,(IF(AND(CR29=CR25,CR29=CR31),CG30,(IF(AND(CR29=CR27,CR29=CR31),CH30,999)))))))))))))))))))</f>
        <v>999</v>
      </c>
      <c r="CT29" s="136">
        <f t="shared" ref="CT29" si="89">IF(CY29=1,CR29+CS29,CS29)</f>
        <v>999</v>
      </c>
      <c r="CV29" s="136">
        <f>CR29</f>
        <v>10</v>
      </c>
      <c r="CW29" s="154">
        <f>IF(CV29=CV21,CK25,(IF(CV29=CV23,CL25,(IF(CV29=CV25,CM25,(IF(CV29=CV27,CN25,(IF(CV29=CV31,CP25,999)))))))))</f>
        <v>999</v>
      </c>
      <c r="CY29" s="136">
        <f t="shared" ref="CY29" si="90">IF(CS29&lt;&gt;999,1,0)</f>
        <v>0</v>
      </c>
      <c r="DA29" s="154">
        <f>IF(CY29=1,CT29,CW29)</f>
        <v>999</v>
      </c>
      <c r="DB29" s="136">
        <f t="shared" ref="DB29" si="91">IF(DA29&lt;&gt;999,DA29,CV29)</f>
        <v>10</v>
      </c>
    </row>
    <row r="30" spans="1:106" ht="12" customHeight="1" x14ac:dyDescent="0.25">
      <c r="A30" s="85"/>
      <c r="B30" s="138">
        <v>5</v>
      </c>
      <c r="C30" s="140">
        <f>[1]Лист3!$A$13</f>
        <v>97</v>
      </c>
      <c r="D30" s="74" t="s">
        <v>70</v>
      </c>
      <c r="E30" s="55"/>
      <c r="F30" s="46">
        <f>IF(AS21&gt;AR21,2,$AG$3)</f>
        <v>2</v>
      </c>
      <c r="G30" s="47"/>
      <c r="H30" s="45"/>
      <c r="I30" s="46">
        <f>IF(AS27&gt;AR27,2,$AG$3)</f>
        <v>2</v>
      </c>
      <c r="J30" s="47"/>
      <c r="K30" s="45"/>
      <c r="L30" s="46">
        <f>IF(AR25&gt;AS25,2,$AG$3)</f>
        <v>2</v>
      </c>
      <c r="M30" s="47"/>
      <c r="N30" s="45"/>
      <c r="O30" s="46">
        <f>IF(AR31&gt;AS31,2,$AG$3)</f>
        <v>2</v>
      </c>
      <c r="P30" s="47"/>
      <c r="Q30" s="144"/>
      <c r="R30" s="145"/>
      <c r="S30" s="158"/>
      <c r="T30" s="45"/>
      <c r="U30" s="46">
        <f>IF(AR34&gt;AS34,2,$AG$3)</f>
        <v>2</v>
      </c>
      <c r="V30" s="55"/>
      <c r="W30" s="148">
        <f>SUM(F30,I30,L30,O30,R30,U30)</f>
        <v>10</v>
      </c>
      <c r="X30" s="150">
        <f t="shared" ref="X30" si="92">IF(($AG$3=1),IF(CY29=1,CS29*10,0),0)</f>
        <v>0</v>
      </c>
      <c r="Y30" s="148">
        <f t="shared" ref="Y30" si="93">IF(($AG$3=1),RANK(DB29,$DB$21:$DB$32,0),0)</f>
        <v>1</v>
      </c>
      <c r="Z30" s="61"/>
      <c r="AA30" s="152">
        <f>IF(C30="","",VLOOKUP(C30,'[2]Список участников'!A:L,8,FALSE))</f>
        <v>0</v>
      </c>
      <c r="AC30" s="153">
        <f>IF(C30&gt;0,1,0)</f>
        <v>1</v>
      </c>
      <c r="AD30" s="153"/>
      <c r="AE30" s="13" t="str">
        <f>IF(C32=0," ","6-1")</f>
        <v>6-1</v>
      </c>
      <c r="AF30" s="69" t="str">
        <f>IF(C32=0," ",CONCATENATE(D32,"-",D22))</f>
        <v>ОСДЮСШОР-2-DEAF</v>
      </c>
      <c r="AG30" s="19">
        <v>1</v>
      </c>
      <c r="AH30" s="22">
        <v>2</v>
      </c>
      <c r="AI30" s="19">
        <v>1</v>
      </c>
      <c r="AJ30" s="22">
        <v>2</v>
      </c>
      <c r="AK30" s="19">
        <v>1</v>
      </c>
      <c r="AL30" s="22">
        <v>2</v>
      </c>
      <c r="AM30" s="19"/>
      <c r="AN30" s="22"/>
      <c r="AO30" s="19"/>
      <c r="AP30" s="27"/>
      <c r="AQ30" s="11"/>
      <c r="AR30" s="10">
        <f t="shared" si="47"/>
        <v>0</v>
      </c>
      <c r="AS30" s="10">
        <f t="shared" si="48"/>
        <v>3</v>
      </c>
      <c r="AT30" s="8">
        <f t="shared" si="49"/>
        <v>0</v>
      </c>
      <c r="AU30" s="8">
        <f t="shared" si="50"/>
        <v>0</v>
      </c>
      <c r="AV30" s="8">
        <f t="shared" si="51"/>
        <v>0</v>
      </c>
      <c r="AW30" s="8">
        <f t="shared" si="52"/>
        <v>0</v>
      </c>
      <c r="AX30" s="8">
        <f t="shared" si="53"/>
        <v>0</v>
      </c>
      <c r="AY30" s="7"/>
      <c r="AZ30" s="8">
        <f t="shared" si="54"/>
        <v>1</v>
      </c>
      <c r="BA30" s="8">
        <f t="shared" si="55"/>
        <v>1</v>
      </c>
      <c r="BB30" s="8">
        <f t="shared" si="56"/>
        <v>1</v>
      </c>
      <c r="BC30" s="8">
        <f t="shared" si="57"/>
        <v>0</v>
      </c>
      <c r="BD30" s="8">
        <f t="shared" si="58"/>
        <v>0</v>
      </c>
      <c r="BE30" s="7"/>
      <c r="BF30" s="8">
        <f t="shared" si="59"/>
        <v>-1</v>
      </c>
      <c r="BG30" s="8" t="str">
        <f t="shared" si="60"/>
        <v>, -1</v>
      </c>
      <c r="BH30" s="8" t="str">
        <f t="shared" si="61"/>
        <v>, -1</v>
      </c>
      <c r="BI30" s="8" t="str">
        <f t="shared" si="62"/>
        <v/>
      </c>
      <c r="BJ30" s="8" t="str">
        <f t="shared" si="63"/>
        <v/>
      </c>
      <c r="BK30" s="7"/>
      <c r="BL30" s="8">
        <f t="shared" si="64"/>
        <v>1</v>
      </c>
      <c r="BM30" s="8" t="str">
        <f t="shared" si="65"/>
        <v>, 1</v>
      </c>
      <c r="BN30" s="8" t="str">
        <f t="shared" si="66"/>
        <v>, 1</v>
      </c>
      <c r="BO30" s="8" t="str">
        <f t="shared" si="67"/>
        <v/>
      </c>
      <c r="BP30" s="8" t="str">
        <f t="shared" si="68"/>
        <v/>
      </c>
      <c r="BQ30" s="7"/>
      <c r="BR30" s="9" t="str">
        <f t="shared" si="69"/>
        <v>-1, -1, -1</v>
      </c>
      <c r="BS30" s="9" t="str">
        <f t="shared" si="70"/>
        <v>1, 1, 1</v>
      </c>
      <c r="BT30" s="9" t="str">
        <f t="shared" si="71"/>
        <v>1, 1, 1</v>
      </c>
      <c r="BU30" s="1" t="str">
        <f t="shared" si="72"/>
        <v>0 : 3</v>
      </c>
      <c r="BV30" s="175"/>
      <c r="BX30" s="29"/>
      <c r="BY30" s="33">
        <f>((AS21+AS27)/(AR21+AR27))/10</f>
        <v>0.2</v>
      </c>
      <c r="BZ30" s="33">
        <f>((AS21+AR25)/(AR21+AS25))/10</f>
        <v>0.3</v>
      </c>
      <c r="CA30" s="33">
        <f>((AS21+AR31)/(AR21+AS31))/10</f>
        <v>0.2</v>
      </c>
      <c r="CB30" s="33">
        <f>((AS21+AR34)/(AR21+AS34))/10</f>
        <v>0.6</v>
      </c>
      <c r="CC30" s="33">
        <f>((AS27+AR25)/(AR27+AS25))/10</f>
        <v>0.2</v>
      </c>
      <c r="CD30" s="33">
        <f>((AS27+AR31)/(AR27+AS31))/10</f>
        <v>0.15</v>
      </c>
      <c r="CE30" s="33">
        <f>((AS27+AR34)/(AR27+AS34))/10</f>
        <v>0.3</v>
      </c>
      <c r="CF30" s="33">
        <f>((AR25+AR31)/(AS25+AS31))/10</f>
        <v>0.2</v>
      </c>
      <c r="CG30" s="33">
        <f>((AR25+AR34)/(AS25+AS34))/10</f>
        <v>0.6</v>
      </c>
      <c r="CH30" s="33">
        <f>((AR31+AR34)/(AS31+AS34))/10</f>
        <v>0.3</v>
      </c>
      <c r="CJ30" s="63"/>
      <c r="CK30" s="63"/>
      <c r="CL30" s="63"/>
      <c r="CM30" s="63"/>
      <c r="CN30" s="63"/>
      <c r="CO30" s="63"/>
      <c r="CP30" s="63"/>
      <c r="CQ30" s="63"/>
      <c r="CR30" s="137"/>
      <c r="CS30" s="137"/>
      <c r="CT30" s="137"/>
      <c r="CV30" s="137"/>
      <c r="CW30" s="155"/>
      <c r="CY30" s="137"/>
      <c r="DA30" s="155"/>
      <c r="DB30" s="137"/>
    </row>
    <row r="31" spans="1:106" ht="12" customHeight="1" x14ac:dyDescent="0.25">
      <c r="A31" s="85"/>
      <c r="B31" s="156"/>
      <c r="C31" s="157"/>
      <c r="D31" s="75" t="s">
        <v>85</v>
      </c>
      <c r="E31" s="164" t="str">
        <f>IF(AS21&gt;AR21,BT21,BU21)</f>
        <v>1, -1, 1, 1</v>
      </c>
      <c r="F31" s="165"/>
      <c r="G31" s="166"/>
      <c r="H31" s="167" t="str">
        <f>IF(AS27&gt;AR27,BT27,BU27)</f>
        <v>-1, 1, -1, 1, 1</v>
      </c>
      <c r="I31" s="165"/>
      <c r="J31" s="166"/>
      <c r="K31" s="167" t="str">
        <f>IF(AR25&gt;AS25,BT25,BU25)</f>
        <v>1, 1, -1, 1</v>
      </c>
      <c r="L31" s="165"/>
      <c r="M31" s="166"/>
      <c r="N31" s="167" t="str">
        <f>IF(AR31&gt;AS31,BT31,BU31)</f>
        <v>-1, 1, -1, 1, 1</v>
      </c>
      <c r="O31" s="165"/>
      <c r="P31" s="166"/>
      <c r="Q31" s="159"/>
      <c r="R31" s="160"/>
      <c r="S31" s="161"/>
      <c r="T31" s="167" t="str">
        <f>IF(AR34&gt;AS34,BT34,BU34)</f>
        <v>1, 1, 1</v>
      </c>
      <c r="U31" s="165"/>
      <c r="V31" s="165"/>
      <c r="W31" s="162"/>
      <c r="X31" s="163"/>
      <c r="Y31" s="162"/>
      <c r="Z31" s="61"/>
      <c r="AA31" s="152"/>
      <c r="AC31" s="153"/>
      <c r="AD31" s="153"/>
      <c r="AE31" s="13" t="str">
        <f>IF(C30=0," ","5-4")</f>
        <v>5-4</v>
      </c>
      <c r="AF31" s="69" t="str">
        <f>IF(C30=0," ",CONCATENATE(D30,"-",D28))</f>
        <v>AURORA-DREAM TEAM</v>
      </c>
      <c r="AG31" s="19">
        <v>1</v>
      </c>
      <c r="AH31" s="22">
        <v>2</v>
      </c>
      <c r="AI31" s="19">
        <v>2</v>
      </c>
      <c r="AJ31" s="22">
        <v>1</v>
      </c>
      <c r="AK31" s="19">
        <v>1</v>
      </c>
      <c r="AL31" s="22">
        <v>2</v>
      </c>
      <c r="AM31" s="19">
        <v>2</v>
      </c>
      <c r="AN31" s="22">
        <v>1</v>
      </c>
      <c r="AO31" s="19">
        <v>2</v>
      </c>
      <c r="AP31" s="27">
        <v>1</v>
      </c>
      <c r="AQ31" s="11"/>
      <c r="AR31" s="10">
        <f t="shared" si="47"/>
        <v>3</v>
      </c>
      <c r="AS31" s="10">
        <f t="shared" si="48"/>
        <v>2</v>
      </c>
      <c r="AT31" s="8">
        <f t="shared" si="49"/>
        <v>0</v>
      </c>
      <c r="AU31" s="8">
        <f t="shared" si="50"/>
        <v>1</v>
      </c>
      <c r="AV31" s="8">
        <f t="shared" si="51"/>
        <v>0</v>
      </c>
      <c r="AW31" s="8">
        <f t="shared" si="52"/>
        <v>1</v>
      </c>
      <c r="AX31" s="8">
        <f t="shared" si="53"/>
        <v>1</v>
      </c>
      <c r="AY31" s="7"/>
      <c r="AZ31" s="8">
        <f t="shared" si="54"/>
        <v>1</v>
      </c>
      <c r="BA31" s="8">
        <f t="shared" si="55"/>
        <v>0</v>
      </c>
      <c r="BB31" s="8">
        <f t="shared" si="56"/>
        <v>1</v>
      </c>
      <c r="BC31" s="8">
        <f t="shared" si="57"/>
        <v>0</v>
      </c>
      <c r="BD31" s="8">
        <f t="shared" si="58"/>
        <v>0</v>
      </c>
      <c r="BE31" s="7"/>
      <c r="BF31" s="8">
        <f t="shared" si="59"/>
        <v>-1</v>
      </c>
      <c r="BG31" s="8" t="str">
        <f t="shared" si="60"/>
        <v>, 1</v>
      </c>
      <c r="BH31" s="8" t="str">
        <f t="shared" si="61"/>
        <v>, -1</v>
      </c>
      <c r="BI31" s="8" t="str">
        <f t="shared" si="62"/>
        <v>, 1</v>
      </c>
      <c r="BJ31" s="8" t="str">
        <f t="shared" si="63"/>
        <v>, 1</v>
      </c>
      <c r="BK31" s="7"/>
      <c r="BL31" s="8">
        <f t="shared" si="64"/>
        <v>1</v>
      </c>
      <c r="BM31" s="8" t="str">
        <f t="shared" si="65"/>
        <v>, -1</v>
      </c>
      <c r="BN31" s="8" t="str">
        <f t="shared" si="66"/>
        <v>, 1</v>
      </c>
      <c r="BO31" s="8" t="str">
        <f t="shared" si="67"/>
        <v>, -1</v>
      </c>
      <c r="BP31" s="8" t="str">
        <f t="shared" si="68"/>
        <v>, -1</v>
      </c>
      <c r="BQ31" s="7"/>
      <c r="BR31" s="9" t="str">
        <f t="shared" si="69"/>
        <v>-1, 1, -1, 1, 1</v>
      </c>
      <c r="BS31" s="9" t="str">
        <f t="shared" si="70"/>
        <v>1, -1, 1, -1, -1</v>
      </c>
      <c r="BT31" s="9" t="str">
        <f t="shared" si="71"/>
        <v>-1, 1, -1, 1, 1</v>
      </c>
      <c r="BU31" s="1" t="str">
        <f t="shared" si="72"/>
        <v>2 : 3</v>
      </c>
      <c r="BV31" s="175"/>
      <c r="BX31" s="29">
        <v>6</v>
      </c>
      <c r="BY31" s="30" t="s">
        <v>20</v>
      </c>
      <c r="BZ31" s="30" t="s">
        <v>16</v>
      </c>
      <c r="CA31" s="30" t="s">
        <v>27</v>
      </c>
      <c r="CB31" s="30" t="s">
        <v>14</v>
      </c>
      <c r="CC31" s="30" t="s">
        <v>23</v>
      </c>
      <c r="CD31" s="30" t="s">
        <v>13</v>
      </c>
      <c r="CE31" s="30" t="s">
        <v>17</v>
      </c>
      <c r="CF31" s="30" t="s">
        <v>21</v>
      </c>
      <c r="CG31" s="30" t="s">
        <v>25</v>
      </c>
      <c r="CH31" s="30" t="s">
        <v>26</v>
      </c>
      <c r="CJ31" s="63"/>
      <c r="CK31" s="31"/>
      <c r="CL31" s="31"/>
      <c r="CM31" s="31"/>
      <c r="CN31" s="31"/>
      <c r="CO31" s="31"/>
      <c r="CP31" s="31"/>
      <c r="CQ31" s="31"/>
      <c r="CR31" s="136">
        <f>W32</f>
        <v>5</v>
      </c>
      <c r="CS31" s="136">
        <f>IF(AND(CR31=CR21,CR31=CR23),BY32,(IF(AND(CR31=CR21,CR31=CR25),BZ32,(IF(AND(CR31=CR21,CR31=CR27),CA32,(IF(AND(CR31=CR21,CR31=CR29),CB32,(IF(AND(CR31=CR23,CR31=CR25),CC32,(IF(AND(CR31=CR23,CR31=CR27),CD32,(IF(AND(CR31=CR23,CR31=CR29),CE32,(IF(AND(CR31=CR25,CR31=CR27),CF32,(IF(AND(CR31=CR25,CR31=CR29),CG32,(IF(AND(CR31=CR27,CR31=CR29),CH32,999)))))))))))))))))))</f>
        <v>999</v>
      </c>
      <c r="CT31" s="136">
        <f t="shared" ref="CT31" si="94">IF(CY31=1,CR31+CS31,CS31)</f>
        <v>999</v>
      </c>
      <c r="CV31" s="136">
        <f>CR31</f>
        <v>5</v>
      </c>
      <c r="CW31" s="154">
        <f>IF(CV31=CV21,CK26,(IF(CV31=CV23,CL26,(IF(CV31=CV25,CM26,(IF(CV31=CV27,CN26,(IF(CV31=CV29,CO26,999)))))))))</f>
        <v>999</v>
      </c>
      <c r="CY31" s="136">
        <f t="shared" ref="CY31" si="95">IF(CS31&lt;&gt;999,1,0)</f>
        <v>0</v>
      </c>
      <c r="DA31" s="154">
        <f t="shared" ref="DA31" si="96">IF(CY31=11,CT31,CW31)</f>
        <v>999</v>
      </c>
      <c r="DB31" s="136">
        <f t="shared" ref="DB31" si="97">IF(DA31&lt;&gt;999,DA31,CV31)</f>
        <v>5</v>
      </c>
    </row>
    <row r="32" spans="1:106" ht="12" customHeight="1" x14ac:dyDescent="0.25">
      <c r="A32" s="85"/>
      <c r="B32" s="138" t="s">
        <v>7</v>
      </c>
      <c r="C32" s="140">
        <f>[1]Лист3!$A$14</f>
        <v>129</v>
      </c>
      <c r="D32" s="72" t="s">
        <v>76</v>
      </c>
      <c r="E32" s="55"/>
      <c r="F32" s="46">
        <f>IF(AR30&gt;AS30,2,$AG$3)</f>
        <v>1</v>
      </c>
      <c r="G32" s="47"/>
      <c r="H32" s="45"/>
      <c r="I32" s="46">
        <f>IF(AR24&gt;AS24,2,$AG$3)</f>
        <v>1</v>
      </c>
      <c r="J32" s="47"/>
      <c r="K32" s="45"/>
      <c r="L32" s="46">
        <f>IF(AS22&gt;AR22,2,$AG$3)</f>
        <v>1</v>
      </c>
      <c r="M32" s="47"/>
      <c r="N32" s="45"/>
      <c r="O32" s="46">
        <f>IF(AS28&gt;AR28,2,$AG$3)</f>
        <v>1</v>
      </c>
      <c r="P32" s="47"/>
      <c r="Q32" s="45"/>
      <c r="R32" s="46">
        <f>IF(AS34&gt;AR34,2,$AG$3)</f>
        <v>1</v>
      </c>
      <c r="S32" s="47"/>
      <c r="T32" s="144"/>
      <c r="U32" s="145"/>
      <c r="V32" s="145"/>
      <c r="W32" s="148">
        <f>SUM(F32,I32,L32,O32,R32,U32)</f>
        <v>5</v>
      </c>
      <c r="X32" s="150">
        <f t="shared" ref="X32" si="98">IF(($AG$3=1),IF(CY31=1,CS31*10,0),0)</f>
        <v>0</v>
      </c>
      <c r="Y32" s="148">
        <f t="shared" ref="Y32" si="99">IF(($AG$3=1),RANK(DB31,$DB$21:$DB$32,0),0)</f>
        <v>6</v>
      </c>
      <c r="Z32" s="61"/>
      <c r="AA32" s="152">
        <f>IF(C32="","",VLOOKUP(C32,'[2]Список участников'!A:L,8,FALSE))</f>
        <v>0</v>
      </c>
      <c r="AC32" s="153">
        <f>IF(C32&gt;0,1,0)</f>
        <v>1</v>
      </c>
      <c r="AD32" s="153"/>
      <c r="AE32" s="13" t="s">
        <v>20</v>
      </c>
      <c r="AF32" s="69" t="str">
        <f>CONCATENATE(D22,"-",D24)</f>
        <v>DEAF-TTPRIME</v>
      </c>
      <c r="AG32" s="19">
        <v>2</v>
      </c>
      <c r="AH32" s="22">
        <v>1</v>
      </c>
      <c r="AI32" s="19">
        <v>1</v>
      </c>
      <c r="AJ32" s="22">
        <v>2</v>
      </c>
      <c r="AK32" s="19">
        <v>2</v>
      </c>
      <c r="AL32" s="22">
        <v>1</v>
      </c>
      <c r="AM32" s="19">
        <v>1</v>
      </c>
      <c r="AN32" s="22">
        <v>2</v>
      </c>
      <c r="AO32" s="19">
        <v>2</v>
      </c>
      <c r="AP32" s="27">
        <v>1</v>
      </c>
      <c r="AQ32" s="11"/>
      <c r="AR32" s="10">
        <f t="shared" si="47"/>
        <v>3</v>
      </c>
      <c r="AS32" s="10">
        <f t="shared" si="48"/>
        <v>2</v>
      </c>
      <c r="AT32" s="8">
        <f t="shared" si="49"/>
        <v>1</v>
      </c>
      <c r="AU32" s="8">
        <f t="shared" si="50"/>
        <v>0</v>
      </c>
      <c r="AV32" s="8">
        <f t="shared" si="51"/>
        <v>1</v>
      </c>
      <c r="AW32" s="8">
        <f t="shared" si="52"/>
        <v>0</v>
      </c>
      <c r="AX32" s="8">
        <f t="shared" si="53"/>
        <v>1</v>
      </c>
      <c r="AY32" s="7"/>
      <c r="AZ32" s="8">
        <f t="shared" si="54"/>
        <v>0</v>
      </c>
      <c r="BA32" s="8">
        <f t="shared" si="55"/>
        <v>1</v>
      </c>
      <c r="BB32" s="8">
        <f t="shared" si="56"/>
        <v>0</v>
      </c>
      <c r="BC32" s="8">
        <f t="shared" si="57"/>
        <v>1</v>
      </c>
      <c r="BD32" s="8">
        <f t="shared" si="58"/>
        <v>0</v>
      </c>
      <c r="BE32" s="7"/>
      <c r="BF32" s="8">
        <f t="shared" si="59"/>
        <v>1</v>
      </c>
      <c r="BG32" s="8" t="str">
        <f t="shared" si="60"/>
        <v>, -1</v>
      </c>
      <c r="BH32" s="8" t="str">
        <f t="shared" si="61"/>
        <v>, 1</v>
      </c>
      <c r="BI32" s="8" t="str">
        <f t="shared" si="62"/>
        <v>, -1</v>
      </c>
      <c r="BJ32" s="8" t="str">
        <f t="shared" si="63"/>
        <v>, 1</v>
      </c>
      <c r="BK32" s="7"/>
      <c r="BL32" s="8">
        <f t="shared" si="64"/>
        <v>-1</v>
      </c>
      <c r="BM32" s="8" t="str">
        <f t="shared" si="65"/>
        <v>, 1</v>
      </c>
      <c r="BN32" s="8" t="str">
        <f t="shared" si="66"/>
        <v>, -1</v>
      </c>
      <c r="BO32" s="8" t="str">
        <f t="shared" si="67"/>
        <v>, 1</v>
      </c>
      <c r="BP32" s="8" t="str">
        <f t="shared" si="68"/>
        <v>, -1</v>
      </c>
      <c r="BQ32" s="7"/>
      <c r="BR32" s="9" t="str">
        <f t="shared" si="69"/>
        <v>1, -1, 1, -1, 1</v>
      </c>
      <c r="BS32" s="9" t="str">
        <f t="shared" si="70"/>
        <v>-1, 1, -1, 1, -1</v>
      </c>
      <c r="BT32" s="9" t="str">
        <f t="shared" si="71"/>
        <v>1, -1, 1, -1, 1</v>
      </c>
      <c r="BU32" s="1" t="str">
        <f t="shared" si="72"/>
        <v>2 : 3</v>
      </c>
      <c r="BV32" s="175"/>
      <c r="BX32" s="29"/>
      <c r="BY32" s="33">
        <f>((AR30+AR24)/(AS30+AS24))/10</f>
        <v>1.6666666666666666E-2</v>
      </c>
      <c r="BZ32" s="33">
        <f>((AR30+AS22)/(AS30+AR22))/10</f>
        <v>0</v>
      </c>
      <c r="CA32" s="33">
        <f>((AR30+AS28)/(AS30+AR28))/10</f>
        <v>0</v>
      </c>
      <c r="CB32" s="33">
        <f>((AR30+AS34)/(AS30+AR34))/10</f>
        <v>0</v>
      </c>
      <c r="CC32" s="33">
        <f>((AR24+AS22)/(AS24+AR22))/10</f>
        <v>1.6666666666666666E-2</v>
      </c>
      <c r="CD32" s="33">
        <f>((AR24+AS28)/(AS24+AR28))/10</f>
        <v>1.6666666666666666E-2</v>
      </c>
      <c r="CE32" s="33">
        <f>((AR24+AS34)/(AS24+AR34))/10</f>
        <v>1.6666666666666666E-2</v>
      </c>
      <c r="CF32" s="33">
        <f>((AS22+AS28)/(AR22+AR28))/10</f>
        <v>0</v>
      </c>
      <c r="CG32" s="33">
        <f>((AS22+AS34)/(AR22+AR34))/10</f>
        <v>0</v>
      </c>
      <c r="CH32" s="33">
        <f>((AS28+AS34)/(AR28+AR34))/10</f>
        <v>0</v>
      </c>
      <c r="CJ32" s="63"/>
      <c r="CK32" s="63"/>
      <c r="CL32" s="63"/>
      <c r="CM32" s="63"/>
      <c r="CN32" s="63"/>
      <c r="CO32" s="63"/>
      <c r="CP32" s="63"/>
      <c r="CQ32" s="63"/>
      <c r="CR32" s="137"/>
      <c r="CS32" s="137"/>
      <c r="CT32" s="137"/>
      <c r="CV32" s="137"/>
      <c r="CW32" s="155"/>
      <c r="CY32" s="137"/>
      <c r="DA32" s="155"/>
      <c r="DB32" s="137"/>
    </row>
    <row r="33" spans="1:106" ht="12" customHeight="1" thickBot="1" x14ac:dyDescent="0.3">
      <c r="A33" s="85"/>
      <c r="B33" s="139"/>
      <c r="C33" s="141"/>
      <c r="D33" s="71" t="s">
        <v>67</v>
      </c>
      <c r="E33" s="132" t="str">
        <f>IF(AR30&gt;AS30,BT30,BU30)</f>
        <v>0 : 3</v>
      </c>
      <c r="F33" s="133"/>
      <c r="G33" s="134"/>
      <c r="H33" s="135" t="str">
        <f>IF(AR24&gt;AS24,BT24,BU24)</f>
        <v>1 : 3</v>
      </c>
      <c r="I33" s="133"/>
      <c r="J33" s="134"/>
      <c r="K33" s="135" t="str">
        <f>IF(AS22&gt;AR22,BT22,BU22)</f>
        <v>0 : 3</v>
      </c>
      <c r="L33" s="133"/>
      <c r="M33" s="134"/>
      <c r="N33" s="135" t="str">
        <f>IF(AS28&gt;AR28,BT28,BU28)</f>
        <v>0 : 3</v>
      </c>
      <c r="O33" s="133"/>
      <c r="P33" s="134"/>
      <c r="Q33" s="135" t="str">
        <f>IF(AS34&gt;AR34,BT34,BU34)</f>
        <v>0 : 3</v>
      </c>
      <c r="R33" s="133"/>
      <c r="S33" s="134"/>
      <c r="T33" s="146"/>
      <c r="U33" s="147"/>
      <c r="V33" s="147"/>
      <c r="W33" s="149"/>
      <c r="X33" s="151"/>
      <c r="Y33" s="149"/>
      <c r="Z33" s="61"/>
      <c r="AA33" s="152"/>
      <c r="AC33" s="153"/>
      <c r="AD33" s="153"/>
      <c r="AE33" s="13" t="str">
        <f>IF(C28=0," ","3-4")</f>
        <v>3-4</v>
      </c>
      <c r="AF33" s="69" t="str">
        <f>IF(C28=0," ",CONCATENATE(D26,"-",D28))</f>
        <v>ASM-DREAM TEAM</v>
      </c>
      <c r="AG33" s="19">
        <v>1</v>
      </c>
      <c r="AH33" s="22">
        <v>2</v>
      </c>
      <c r="AI33" s="19">
        <v>1</v>
      </c>
      <c r="AJ33" s="22">
        <v>2</v>
      </c>
      <c r="AK33" s="19">
        <v>1</v>
      </c>
      <c r="AL33" s="22">
        <v>2</v>
      </c>
      <c r="AM33" s="19"/>
      <c r="AN33" s="22"/>
      <c r="AO33" s="19"/>
      <c r="AP33" s="27"/>
      <c r="AQ33" s="11"/>
      <c r="AR33" s="10">
        <f t="shared" si="47"/>
        <v>0</v>
      </c>
      <c r="AS33" s="10">
        <f t="shared" si="48"/>
        <v>3</v>
      </c>
      <c r="AT33" s="8">
        <f t="shared" si="49"/>
        <v>0</v>
      </c>
      <c r="AU33" s="8">
        <f t="shared" si="50"/>
        <v>0</v>
      </c>
      <c r="AV33" s="8">
        <f t="shared" si="51"/>
        <v>0</v>
      </c>
      <c r="AW33" s="8">
        <f t="shared" si="52"/>
        <v>0</v>
      </c>
      <c r="AX33" s="8">
        <f t="shared" si="53"/>
        <v>0</v>
      </c>
      <c r="AY33" s="7"/>
      <c r="AZ33" s="8">
        <f t="shared" si="54"/>
        <v>1</v>
      </c>
      <c r="BA33" s="8">
        <f t="shared" si="55"/>
        <v>1</v>
      </c>
      <c r="BB33" s="8">
        <f t="shared" si="56"/>
        <v>1</v>
      </c>
      <c r="BC33" s="8">
        <f t="shared" si="57"/>
        <v>0</v>
      </c>
      <c r="BD33" s="8">
        <f t="shared" si="58"/>
        <v>0</v>
      </c>
      <c r="BE33" s="7"/>
      <c r="BF33" s="8">
        <f t="shared" si="59"/>
        <v>-1</v>
      </c>
      <c r="BG33" s="8" t="str">
        <f t="shared" si="60"/>
        <v>, -1</v>
      </c>
      <c r="BH33" s="8" t="str">
        <f t="shared" si="61"/>
        <v>, -1</v>
      </c>
      <c r="BI33" s="8" t="str">
        <f t="shared" si="62"/>
        <v/>
      </c>
      <c r="BJ33" s="8" t="str">
        <f t="shared" si="63"/>
        <v/>
      </c>
      <c r="BK33" s="7"/>
      <c r="BL33" s="8">
        <f t="shared" si="64"/>
        <v>1</v>
      </c>
      <c r="BM33" s="8" t="str">
        <f t="shared" si="65"/>
        <v>, 1</v>
      </c>
      <c r="BN33" s="8" t="str">
        <f t="shared" si="66"/>
        <v>, 1</v>
      </c>
      <c r="BO33" s="8" t="str">
        <f t="shared" si="67"/>
        <v/>
      </c>
      <c r="BP33" s="8" t="str">
        <f t="shared" si="68"/>
        <v/>
      </c>
      <c r="BQ33" s="7"/>
      <c r="BR33" s="9" t="str">
        <f t="shared" si="69"/>
        <v>-1, -1, -1</v>
      </c>
      <c r="BS33" s="9" t="str">
        <f t="shared" si="70"/>
        <v>1, 1, 1</v>
      </c>
      <c r="BT33" s="9" t="str">
        <f t="shared" si="71"/>
        <v>1, 1, 1</v>
      </c>
      <c r="BU33" s="1" t="str">
        <f t="shared" si="72"/>
        <v>0 : 3</v>
      </c>
      <c r="BV33" s="175"/>
    </row>
    <row r="34" spans="1:106" ht="12" customHeight="1" thickTop="1" thickBot="1" x14ac:dyDescent="0.3">
      <c r="A34" s="85"/>
      <c r="B34" s="48"/>
      <c r="C34" s="4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53"/>
      <c r="AE34" s="14" t="str">
        <f>IF(C32=0," ","5-6")</f>
        <v>5-6</v>
      </c>
      <c r="AF34" s="76" t="str">
        <f>IF(C32=0," ",CONCATENATE(D30,"-",D32))</f>
        <v>AURORA-ОСДЮСШОР-2</v>
      </c>
      <c r="AG34" s="20">
        <v>2</v>
      </c>
      <c r="AH34" s="23">
        <v>1</v>
      </c>
      <c r="AI34" s="20">
        <v>2</v>
      </c>
      <c r="AJ34" s="23">
        <v>1</v>
      </c>
      <c r="AK34" s="20">
        <v>2</v>
      </c>
      <c r="AL34" s="23">
        <v>1</v>
      </c>
      <c r="AM34" s="20"/>
      <c r="AN34" s="23"/>
      <c r="AO34" s="20"/>
      <c r="AP34" s="28"/>
      <c r="AQ34" s="11"/>
      <c r="AR34" s="10">
        <f t="shared" si="47"/>
        <v>3</v>
      </c>
      <c r="AS34" s="10">
        <f t="shared" si="48"/>
        <v>0</v>
      </c>
      <c r="AT34" s="8">
        <f t="shared" si="49"/>
        <v>1</v>
      </c>
      <c r="AU34" s="8">
        <f t="shared" si="50"/>
        <v>1</v>
      </c>
      <c r="AV34" s="8">
        <f t="shared" si="51"/>
        <v>1</v>
      </c>
      <c r="AW34" s="8">
        <f t="shared" si="52"/>
        <v>0</v>
      </c>
      <c r="AX34" s="8">
        <f t="shared" si="53"/>
        <v>0</v>
      </c>
      <c r="AY34" s="7"/>
      <c r="AZ34" s="8">
        <f t="shared" si="54"/>
        <v>0</v>
      </c>
      <c r="BA34" s="8">
        <f t="shared" si="55"/>
        <v>0</v>
      </c>
      <c r="BB34" s="8">
        <f t="shared" si="56"/>
        <v>0</v>
      </c>
      <c r="BC34" s="8">
        <f t="shared" si="57"/>
        <v>0</v>
      </c>
      <c r="BD34" s="8">
        <f t="shared" si="58"/>
        <v>0</v>
      </c>
      <c r="BE34" s="7"/>
      <c r="BF34" s="8">
        <f t="shared" si="59"/>
        <v>1</v>
      </c>
      <c r="BG34" s="8" t="str">
        <f t="shared" si="60"/>
        <v>, 1</v>
      </c>
      <c r="BH34" s="8" t="str">
        <f t="shared" si="61"/>
        <v>, 1</v>
      </c>
      <c r="BI34" s="8" t="str">
        <f t="shared" si="62"/>
        <v/>
      </c>
      <c r="BJ34" s="8" t="str">
        <f t="shared" si="63"/>
        <v/>
      </c>
      <c r="BK34" s="7"/>
      <c r="BL34" s="8">
        <f t="shared" si="64"/>
        <v>-1</v>
      </c>
      <c r="BM34" s="8" t="str">
        <f t="shared" si="65"/>
        <v>, -1</v>
      </c>
      <c r="BN34" s="8" t="str">
        <f t="shared" si="66"/>
        <v>, -1</v>
      </c>
      <c r="BO34" s="8" t="str">
        <f t="shared" si="67"/>
        <v/>
      </c>
      <c r="BP34" s="8" t="str">
        <f t="shared" si="68"/>
        <v/>
      </c>
      <c r="BQ34" s="7"/>
      <c r="BR34" s="9" t="str">
        <f t="shared" si="69"/>
        <v>1, 1, 1</v>
      </c>
      <c r="BS34" s="9" t="str">
        <f t="shared" si="70"/>
        <v>-1, -1, -1</v>
      </c>
      <c r="BT34" s="9" t="str">
        <f t="shared" si="71"/>
        <v>1, 1, 1</v>
      </c>
      <c r="BU34" s="1" t="str">
        <f t="shared" si="72"/>
        <v>0 : 3</v>
      </c>
      <c r="BV34" s="176"/>
    </row>
    <row r="35" spans="1:106" ht="12" customHeight="1" x14ac:dyDescent="0.25">
      <c r="A35" s="85"/>
      <c r="B35" s="48"/>
      <c r="C35" s="4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53"/>
      <c r="AE35" s="78"/>
      <c r="AF35" s="79"/>
      <c r="AG35" s="64"/>
      <c r="AH35" s="80"/>
      <c r="AI35" s="64"/>
      <c r="AJ35" s="80"/>
      <c r="AK35" s="64"/>
      <c r="AL35" s="80"/>
      <c r="AM35" s="64"/>
      <c r="AN35" s="80"/>
      <c r="AO35" s="64"/>
      <c r="AP35" s="81"/>
      <c r="AQ35" s="11"/>
      <c r="AR35" s="10"/>
      <c r="AS35" s="10"/>
      <c r="AT35" s="8"/>
      <c r="AU35" s="8"/>
      <c r="AV35" s="8"/>
      <c r="AW35" s="8"/>
      <c r="AX35" s="8"/>
      <c r="AY35" s="7"/>
      <c r="AZ35" s="8"/>
      <c r="BA35" s="8"/>
      <c r="BB35" s="8"/>
      <c r="BC35" s="8"/>
      <c r="BD35" s="8"/>
      <c r="BE35" s="7"/>
      <c r="BF35" s="8"/>
      <c r="BG35" s="8"/>
      <c r="BH35" s="8"/>
      <c r="BI35" s="8"/>
      <c r="BJ35" s="8"/>
      <c r="BK35" s="7"/>
      <c r="BL35" s="8"/>
      <c r="BM35" s="8"/>
      <c r="BN35" s="8"/>
      <c r="BO35" s="8"/>
      <c r="BP35" s="8"/>
      <c r="BQ35" s="7"/>
      <c r="BR35" s="9"/>
      <c r="BS35" s="9"/>
      <c r="BT35" s="9"/>
      <c r="BV35" s="66"/>
    </row>
    <row r="36" spans="1:106" ht="12" customHeight="1" thickBot="1" x14ac:dyDescent="0.3">
      <c r="A36" s="85"/>
      <c r="B36" s="48"/>
      <c r="C36" s="49"/>
      <c r="D36" s="48"/>
      <c r="E36" s="48"/>
      <c r="F36" s="48"/>
      <c r="G36" s="48"/>
      <c r="H36" s="48"/>
      <c r="I36" s="178" t="s">
        <v>78</v>
      </c>
      <c r="J36" s="178"/>
      <c r="K36" s="178"/>
      <c r="L36" s="178"/>
      <c r="M36" s="178"/>
      <c r="N36" s="178"/>
      <c r="O36" s="178"/>
      <c r="P36" s="178"/>
      <c r="Q36" s="48"/>
      <c r="R36" s="48"/>
      <c r="S36" s="48"/>
      <c r="T36" s="48"/>
      <c r="U36" s="48"/>
      <c r="V36" s="48"/>
      <c r="W36" s="48"/>
      <c r="X36" s="48"/>
      <c r="Y36" s="48"/>
      <c r="Z36" s="53"/>
      <c r="AE36" s="78"/>
      <c r="AF36" s="82"/>
      <c r="AG36" s="64"/>
      <c r="AH36" s="80"/>
      <c r="AI36" s="64"/>
      <c r="AJ36" s="80"/>
      <c r="AK36" s="64"/>
      <c r="AL36" s="80"/>
      <c r="AM36" s="64"/>
      <c r="AN36" s="80"/>
      <c r="AO36" s="64"/>
      <c r="AP36" s="81"/>
      <c r="AQ36" s="11"/>
      <c r="AR36" s="10"/>
      <c r="AS36" s="10"/>
      <c r="AT36" s="8"/>
      <c r="AU36" s="8"/>
      <c r="AV36" s="8"/>
      <c r="AW36" s="8"/>
      <c r="AX36" s="8"/>
      <c r="AY36" s="7"/>
      <c r="AZ36" s="8"/>
      <c r="BA36" s="8"/>
      <c r="BB36" s="8"/>
      <c r="BC36" s="8"/>
      <c r="BD36" s="8"/>
      <c r="BE36" s="7"/>
      <c r="BF36" s="8"/>
      <c r="BG36" s="8"/>
      <c r="BH36" s="8"/>
      <c r="BI36" s="8"/>
      <c r="BJ36" s="8"/>
      <c r="BK36" s="7"/>
      <c r="BL36" s="8"/>
      <c r="BM36" s="8"/>
      <c r="BN36" s="8"/>
      <c r="BO36" s="8"/>
      <c r="BP36" s="8"/>
      <c r="BQ36" s="7"/>
      <c r="BR36" s="9"/>
      <c r="BS36" s="9"/>
      <c r="BT36" s="9"/>
      <c r="BV36" s="66"/>
    </row>
    <row r="37" spans="1:106" ht="12" customHeight="1" thickBot="1" x14ac:dyDescent="0.3">
      <c r="A37" s="85"/>
      <c r="B37" s="42"/>
      <c r="C37" s="43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44" t="s">
        <v>79</v>
      </c>
      <c r="X37" s="38"/>
      <c r="Y37" s="38"/>
      <c r="Z37" s="52"/>
      <c r="AE37" s="12" t="str">
        <f>IF(C45=0," ","2-4")</f>
        <v>2-4</v>
      </c>
      <c r="AF37" s="15" t="str">
        <f>IF(C45=0," ",CONCATENATE(D41,"-",D45))</f>
        <v>МАРТОБЕ ДЮСШ-12-AURORA</v>
      </c>
      <c r="AG37" s="18">
        <v>2</v>
      </c>
      <c r="AH37" s="21">
        <v>1</v>
      </c>
      <c r="AI37" s="18">
        <v>1</v>
      </c>
      <c r="AJ37" s="21">
        <v>2</v>
      </c>
      <c r="AK37" s="18">
        <v>2</v>
      </c>
      <c r="AL37" s="21">
        <v>1</v>
      </c>
      <c r="AM37" s="18">
        <v>2</v>
      </c>
      <c r="AN37" s="21">
        <v>1</v>
      </c>
      <c r="AO37" s="18"/>
      <c r="AP37" s="26"/>
      <c r="AQ37" s="11"/>
      <c r="AR37" s="10">
        <f>IF(AG37+AH37&lt;&gt;0,SUM(AT37:AX37),"")</f>
        <v>3</v>
      </c>
      <c r="AS37" s="10">
        <f>IF(AG37+AH37&lt;&gt;0,SUM(AZ37:BD37),"")</f>
        <v>1</v>
      </c>
      <c r="AT37" s="8">
        <f>IF(AG37&gt;AH37,1,0)</f>
        <v>1</v>
      </c>
      <c r="AU37" s="8">
        <f>IF(AI37&gt;AJ37,1,0)</f>
        <v>0</v>
      </c>
      <c r="AV37" s="8">
        <f>IF(AK37&gt;AL37,1,0)</f>
        <v>1</v>
      </c>
      <c r="AW37" s="8">
        <f>IF(AM37&gt;AN37,1,0)</f>
        <v>1</v>
      </c>
      <c r="AX37" s="8">
        <f>IF(AO37&gt;AP37,1,0)</f>
        <v>0</v>
      </c>
      <c r="AY37" s="7"/>
      <c r="AZ37" s="8">
        <f>IF(AH37&gt;AG37,1,0)</f>
        <v>0</v>
      </c>
      <c r="BA37" s="8">
        <f>IF(AJ37&gt;AI37,1,0)</f>
        <v>1</v>
      </c>
      <c r="BB37" s="8">
        <f>IF(AL37&gt;AK37,1,0)</f>
        <v>0</v>
      </c>
      <c r="BC37" s="8">
        <f>IF(AN37&gt;AM37,1,0)</f>
        <v>0</v>
      </c>
      <c r="BD37" s="8">
        <f>IF(AP37&gt;AO37,1,0)</f>
        <v>0</v>
      </c>
      <c r="BE37" s="7"/>
      <c r="BF37" s="8">
        <f>IF(AG37&gt;AH37,AH37,IF(AH37&gt;AG37,-AG37,""))</f>
        <v>1</v>
      </c>
      <c r="BG37" s="8" t="str">
        <f>IF(AI37&gt;AJ37,", "&amp;AJ37,IF(AJ37&gt;AI37,", "&amp;-AI37,""))</f>
        <v>, -1</v>
      </c>
      <c r="BH37" s="8" t="str">
        <f>IF(AK37&gt;AL37,", "&amp;AL37,IF(AL37&gt;AK37,", "&amp;-AK37,""))</f>
        <v>, 1</v>
      </c>
      <c r="BI37" s="8" t="str">
        <f>IF(AM37&gt;AN37,", "&amp;AN37,IF(AN37&gt;AM37,", "&amp;-AM37,""))</f>
        <v>, 1</v>
      </c>
      <c r="BJ37" s="8" t="str">
        <f>IF(AO37&gt;AP37,", "&amp;AP37,IF(AP37&gt;AO37,", "&amp;-AO37,""))</f>
        <v/>
      </c>
      <c r="BK37" s="7"/>
      <c r="BL37" s="8">
        <f>IF(AH37&gt;AG37,AG37,IF(AG37&gt;AH37,-AH37,""))</f>
        <v>-1</v>
      </c>
      <c r="BM37" s="8" t="str">
        <f>IF(AJ37&gt;AI37,", "&amp;AI37,IF(AI37&gt;AJ37,", "&amp;-AJ37,""))</f>
        <v>, 1</v>
      </c>
      <c r="BN37" s="8" t="str">
        <f>IF(AL37&gt;AK37,", "&amp;AK37,IF(AK37&gt;AL37,", "&amp;-AL37,""))</f>
        <v>, -1</v>
      </c>
      <c r="BO37" s="8" t="str">
        <f>IF(AN37&gt;AM37,", "&amp;AM37,IF(AM37&gt;AN37,", "&amp;-AN37,""))</f>
        <v>, -1</v>
      </c>
      <c r="BP37" s="8" t="str">
        <f>IF(AP37&gt;AO37,", "&amp;AO37,IF(AO37&gt;AP37,", "&amp;-AP37,""))</f>
        <v/>
      </c>
      <c r="BQ37" s="7"/>
      <c r="BR37" s="9" t="str">
        <f>CONCATENATE(,BF37,BG37,BH37,BI37,BJ37,)</f>
        <v>1, -1, 1, 1</v>
      </c>
      <c r="BS37" s="9" t="str">
        <f>CONCATENATE(,BL37,BM37,BN37,BO37,BP37,)</f>
        <v>-1, 1, -1, -1</v>
      </c>
      <c r="BT37" s="9" t="str">
        <f>IF(AR37&gt;AS37,BR37,IF(AS37&gt;AR37,BS37,""))</f>
        <v>1, -1, 1, 1</v>
      </c>
      <c r="BU37" s="1" t="str">
        <f>IF(AR37&gt;AS37,AS37&amp;" : "&amp;AR37,IF(AS37&gt;AR37,AR37&amp;" : "&amp;AS37,""))</f>
        <v>1 : 3</v>
      </c>
      <c r="BV37" s="174" t="str">
        <f>W37</f>
        <v>За 1-6 места</v>
      </c>
      <c r="BX37" s="29"/>
      <c r="BY37" s="30" t="s">
        <v>23</v>
      </c>
      <c r="BZ37" s="30" t="s">
        <v>13</v>
      </c>
      <c r="CA37" s="30" t="s">
        <v>17</v>
      </c>
      <c r="CB37" s="30" t="s">
        <v>24</v>
      </c>
      <c r="CC37" s="30" t="s">
        <v>21</v>
      </c>
      <c r="CD37" s="30" t="s">
        <v>25</v>
      </c>
      <c r="CE37" s="30" t="s">
        <v>15</v>
      </c>
      <c r="CF37" s="30" t="s">
        <v>26</v>
      </c>
      <c r="CG37" s="30" t="s">
        <v>18</v>
      </c>
      <c r="CH37" s="30" t="s">
        <v>22</v>
      </c>
      <c r="CJ37" s="29"/>
      <c r="CK37" s="30" t="s">
        <v>2</v>
      </c>
      <c r="CL37" s="30" t="s">
        <v>3</v>
      </c>
      <c r="CM37" s="30" t="s">
        <v>4</v>
      </c>
      <c r="CN37" s="30" t="s">
        <v>5</v>
      </c>
      <c r="CO37" s="30" t="s">
        <v>6</v>
      </c>
      <c r="CP37" s="30" t="s">
        <v>7</v>
      </c>
      <c r="CQ37" s="31"/>
      <c r="CR37" s="4" t="s">
        <v>8</v>
      </c>
      <c r="CS37" s="4" t="s">
        <v>10</v>
      </c>
      <c r="CT37" s="4"/>
      <c r="CV37" s="4" t="s">
        <v>8</v>
      </c>
      <c r="CW37" s="4" t="s">
        <v>10</v>
      </c>
      <c r="CY37" s="32"/>
      <c r="DA37" s="32"/>
      <c r="DB37" s="32"/>
    </row>
    <row r="38" spans="1:106" ht="12" customHeight="1" thickTop="1" thickBot="1" x14ac:dyDescent="0.3">
      <c r="A38" s="85"/>
      <c r="B38" s="60" t="s">
        <v>0</v>
      </c>
      <c r="C38" s="62"/>
      <c r="D38" s="60" t="s">
        <v>1</v>
      </c>
      <c r="E38" s="177">
        <v>1</v>
      </c>
      <c r="F38" s="177"/>
      <c r="G38" s="177"/>
      <c r="H38" s="177">
        <v>2</v>
      </c>
      <c r="I38" s="177"/>
      <c r="J38" s="177"/>
      <c r="K38" s="177">
        <v>3</v>
      </c>
      <c r="L38" s="177"/>
      <c r="M38" s="177"/>
      <c r="N38" s="177">
        <v>4</v>
      </c>
      <c r="O38" s="177"/>
      <c r="P38" s="177"/>
      <c r="Q38" s="177">
        <v>5</v>
      </c>
      <c r="R38" s="177"/>
      <c r="S38" s="177"/>
      <c r="T38" s="177">
        <v>6</v>
      </c>
      <c r="U38" s="177"/>
      <c r="V38" s="177"/>
      <c r="W38" s="60" t="s">
        <v>8</v>
      </c>
      <c r="X38" s="60" t="s">
        <v>9</v>
      </c>
      <c r="Y38" s="60" t="s">
        <v>10</v>
      </c>
      <c r="Z38" s="54"/>
      <c r="AE38" s="13" t="str">
        <f>IF(C47=0," ","1-5")</f>
        <v>1-5</v>
      </c>
      <c r="AF38" s="16" t="str">
        <f>IF(C47=0," ",CONCATENATE(D39,"-",D47))</f>
        <v>СУНКАР-DREAM TEAM</v>
      </c>
      <c r="AG38" s="19">
        <v>3</v>
      </c>
      <c r="AH38" s="22">
        <v>1</v>
      </c>
      <c r="AI38" s="19">
        <v>1</v>
      </c>
      <c r="AJ38" s="22">
        <v>2</v>
      </c>
      <c r="AK38" s="19">
        <v>2</v>
      </c>
      <c r="AL38" s="22">
        <v>1</v>
      </c>
      <c r="AM38" s="19">
        <v>1</v>
      </c>
      <c r="AN38" s="22">
        <v>2</v>
      </c>
      <c r="AO38" s="19">
        <v>1</v>
      </c>
      <c r="AP38" s="27">
        <v>2</v>
      </c>
      <c r="AQ38" s="11"/>
      <c r="AR38" s="10">
        <f t="shared" ref="AR38:AR51" si="100">IF(AG38+AH38&lt;&gt;0,SUM(AT38:AX38),"")</f>
        <v>2</v>
      </c>
      <c r="AS38" s="10">
        <f t="shared" ref="AS38:AS51" si="101">IF(AG38+AH38&lt;&gt;0,SUM(AZ38:BD38),"")</f>
        <v>3</v>
      </c>
      <c r="AT38" s="8">
        <f t="shared" ref="AT38:AT51" si="102">IF(AG38&gt;AH38,1,0)</f>
        <v>1</v>
      </c>
      <c r="AU38" s="8">
        <f t="shared" ref="AU38:AU51" si="103">IF(AI38&gt;AJ38,1,0)</f>
        <v>0</v>
      </c>
      <c r="AV38" s="8">
        <f t="shared" ref="AV38:AV51" si="104">IF(AK38&gt;AL38,1,0)</f>
        <v>1</v>
      </c>
      <c r="AW38" s="8">
        <f t="shared" ref="AW38:AW51" si="105">IF(AM38&gt;AN38,1,0)</f>
        <v>0</v>
      </c>
      <c r="AX38" s="8">
        <f t="shared" ref="AX38:AX51" si="106">IF(AO38&gt;AP38,1,0)</f>
        <v>0</v>
      </c>
      <c r="AY38" s="7"/>
      <c r="AZ38" s="8">
        <f t="shared" ref="AZ38:AZ51" si="107">IF(AH38&gt;AG38,1,0)</f>
        <v>0</v>
      </c>
      <c r="BA38" s="8">
        <f t="shared" ref="BA38:BA51" si="108">IF(AJ38&gt;AI38,1,0)</f>
        <v>1</v>
      </c>
      <c r="BB38" s="8">
        <f t="shared" ref="BB38:BB51" si="109">IF(AL38&gt;AK38,1,0)</f>
        <v>0</v>
      </c>
      <c r="BC38" s="8">
        <f t="shared" ref="BC38:BC51" si="110">IF(AN38&gt;AM38,1,0)</f>
        <v>1</v>
      </c>
      <c r="BD38" s="8">
        <f t="shared" ref="BD38:BD51" si="111">IF(AP38&gt;AO38,1,0)</f>
        <v>1</v>
      </c>
      <c r="BE38" s="7"/>
      <c r="BF38" s="8">
        <f t="shared" ref="BF38:BF51" si="112">IF(AG38&gt;AH38,AH38,IF(AH38&gt;AG38,-AG38,""))</f>
        <v>1</v>
      </c>
      <c r="BG38" s="8" t="str">
        <f t="shared" ref="BG38:BG51" si="113">IF(AI38&gt;AJ38,", "&amp;AJ38,IF(AJ38&gt;AI38,", "&amp;-AI38,""))</f>
        <v>, -1</v>
      </c>
      <c r="BH38" s="8" t="str">
        <f t="shared" ref="BH38:BH51" si="114">IF(AK38&gt;AL38,", "&amp;AL38,IF(AL38&gt;AK38,", "&amp;-AK38,""))</f>
        <v>, 1</v>
      </c>
      <c r="BI38" s="8" t="str">
        <f t="shared" ref="BI38:BI51" si="115">IF(AM38&gt;AN38,", "&amp;AN38,IF(AN38&gt;AM38,", "&amp;-AM38,""))</f>
        <v>, -1</v>
      </c>
      <c r="BJ38" s="8" t="str">
        <f t="shared" ref="BJ38:BJ51" si="116">IF(AO38&gt;AP38,", "&amp;AP38,IF(AP38&gt;AO38,", "&amp;-AO38,""))</f>
        <v>, -1</v>
      </c>
      <c r="BK38" s="7"/>
      <c r="BL38" s="8">
        <f t="shared" ref="BL38:BL51" si="117">IF(AH38&gt;AG38,AG38,IF(AG38&gt;AH38,-AH38,""))</f>
        <v>-1</v>
      </c>
      <c r="BM38" s="8" t="str">
        <f t="shared" ref="BM38:BM51" si="118">IF(AJ38&gt;AI38,", "&amp;AI38,IF(AI38&gt;AJ38,", "&amp;-AJ38,""))</f>
        <v>, 1</v>
      </c>
      <c r="BN38" s="8" t="str">
        <f t="shared" ref="BN38:BN51" si="119">IF(AL38&gt;AK38,", "&amp;AK38,IF(AK38&gt;AL38,", "&amp;-AL38,""))</f>
        <v>, -1</v>
      </c>
      <c r="BO38" s="8" t="str">
        <f t="shared" ref="BO38:BO51" si="120">IF(AN38&gt;AM38,", "&amp;AM38,IF(AM38&gt;AN38,", "&amp;-AN38,""))</f>
        <v>, 1</v>
      </c>
      <c r="BP38" s="8" t="str">
        <f t="shared" ref="BP38:BP51" si="121">IF(AP38&gt;AO38,", "&amp;AO38,IF(AO38&gt;AP38,", "&amp;-AP38,""))</f>
        <v>, 1</v>
      </c>
      <c r="BQ38" s="7"/>
      <c r="BR38" s="9" t="str">
        <f t="shared" ref="BR38:BR51" si="122">CONCATENATE(,BF38,BG38,BH38,BI38,BJ38,)</f>
        <v>1, -1, 1, -1, -1</v>
      </c>
      <c r="BS38" s="9" t="str">
        <f t="shared" ref="BS38:BS51" si="123">CONCATENATE(,BL38,BM38,BN38,BO38,BP38,)</f>
        <v>-1, 1, -1, 1, 1</v>
      </c>
      <c r="BT38" s="9" t="str">
        <f t="shared" ref="BT38:BT51" si="124">IF(AR38&gt;AS38,BR38,IF(AS38&gt;AR38,BS38,""))</f>
        <v>-1, 1, -1, 1, 1</v>
      </c>
      <c r="BU38" s="1" t="str">
        <f t="shared" ref="BU38:BU51" si="125">IF(AR38&gt;AS38,AS38&amp;" : "&amp;AR38,IF(AS38&gt;AR38,AR38&amp;" : "&amp;AS38,""))</f>
        <v>2 : 3</v>
      </c>
      <c r="BV38" s="175"/>
      <c r="BX38" s="29">
        <v>1</v>
      </c>
      <c r="BY38" s="33">
        <f>((AR49+AR43)/(AS49+AS43))/10</f>
        <v>0.13333333333333333</v>
      </c>
      <c r="BZ38" s="33">
        <f>((AR49+AS40)/(AS49+AR40))/10</f>
        <v>0.08</v>
      </c>
      <c r="CA38" s="33">
        <f>((AR49+AR38)/(AS49+AS38))/10</f>
        <v>0.05</v>
      </c>
      <c r="CB38" s="33">
        <f>((AR49+AS47)/(AS49+AR47))/10</f>
        <v>0.08</v>
      </c>
      <c r="CC38" s="33">
        <f>((AR43+AS40)/(AS43+AR40))/10</f>
        <v>0.3</v>
      </c>
      <c r="CD38" s="33">
        <f>((AR43+AR38)/(AS43+AS38))/10</f>
        <v>0.16666666666666669</v>
      </c>
      <c r="CE38" s="33">
        <f>((AR43+AS47)/(AR47+AS43))/10</f>
        <v>0.3</v>
      </c>
      <c r="CF38" s="33">
        <f>((AS40+AR38)/(AR40+AS38))/10</f>
        <v>0.1</v>
      </c>
      <c r="CG38" s="33">
        <f>((AS40+AS47)/(AR40+AR47))/10</f>
        <v>0.15</v>
      </c>
      <c r="CH38" s="33">
        <f>((AR38+AS47)/(AS38+AR47))/10</f>
        <v>0.1</v>
      </c>
      <c r="CJ38" s="29">
        <v>1</v>
      </c>
      <c r="CK38" s="34"/>
      <c r="CL38" s="35">
        <f>IF(AR49&gt;AS49,CR38+0.1,CR38-0.1)</f>
        <v>7.9</v>
      </c>
      <c r="CM38" s="35">
        <f>IF(AR43&gt;AS43,CR38+0.1,CR38-0.1)</f>
        <v>8.1</v>
      </c>
      <c r="CN38" s="35">
        <f>IF(AS40&gt;AR40,CR38+0.1,CR38-0.1)</f>
        <v>8.1</v>
      </c>
      <c r="CO38" s="35">
        <f>IF(AR38&gt;AS38,CR38+0.1,CR38-0.1)</f>
        <v>7.9</v>
      </c>
      <c r="CP38" s="35">
        <f>IF(AS47&gt;AR47,CR38+0.1,CR38-0.1)</f>
        <v>8.1</v>
      </c>
      <c r="CQ38" s="63"/>
      <c r="CR38" s="136">
        <f>W39</f>
        <v>8</v>
      </c>
      <c r="CS38" s="136">
        <f>IF(AND(CR38=CR40,CR38=CR42),BY38,(IF(AND(CR38=CR40,CR38=CR44),BZ38,(IF(AND(CR38=CR40,CR38=CR46),CA38,(IF(AND(CR38=CR40,CR38=CR48),CB38,(IF(AND(CR38=CR42,CR38=CR44),CC38,(IF(AND(CR38=CR42,CR38=CR46),CD38,(IF(AND(CR38=CR42,CR38=CR48),CE38,(IF(AND(CR38=CR44,CR38=CR46),CF38,(IF(AND(CR38=CR44,CR38=CR48),CG38,(IF(AND(CR38=CR46,CR38=CR48),CH38,999)))))))))))))))))))</f>
        <v>999</v>
      </c>
      <c r="CT38" s="136">
        <f>IF(CY38=1,CR38+CS38,CS38)</f>
        <v>999</v>
      </c>
      <c r="CV38" s="136">
        <f>CR38</f>
        <v>8</v>
      </c>
      <c r="CW38" s="154">
        <f>IF(CV38=CV40,CL38,(IF(CV38=CV42,CM38,(IF(CV38=CV44,CN38,(IF(CV38=CV46,CO38,(IF(CV38=CV48,CP38,999)))))))))</f>
        <v>7.9</v>
      </c>
      <c r="CY38" s="136">
        <f>IF(CS38&lt;&gt;999,1,0)</f>
        <v>0</v>
      </c>
      <c r="DA38" s="154">
        <f>IF(CY38=1,CT38,CW38)</f>
        <v>7.9</v>
      </c>
      <c r="DB38" s="136">
        <f>IF(DA38&lt;&gt;999,DA38,CV38)</f>
        <v>7.9</v>
      </c>
    </row>
    <row r="39" spans="1:106" ht="12" customHeight="1" thickTop="1" x14ac:dyDescent="0.25">
      <c r="A39" s="85"/>
      <c r="B39" s="168">
        <v>1</v>
      </c>
      <c r="C39" s="169">
        <f>[1]Лист3!$A$16</f>
        <v>3</v>
      </c>
      <c r="D39" s="74" t="s">
        <v>68</v>
      </c>
      <c r="E39" s="170"/>
      <c r="F39" s="170"/>
      <c r="G39" s="171"/>
      <c r="H39" s="56"/>
      <c r="I39" s="57">
        <f>IF(AR49&gt;AS49,2,$AG$3)</f>
        <v>1</v>
      </c>
      <c r="J39" s="58"/>
      <c r="K39" s="56"/>
      <c r="L39" s="57">
        <f>IF(AR43&gt;AS43,2,$AG$3)</f>
        <v>2</v>
      </c>
      <c r="M39" s="58"/>
      <c r="N39" s="56"/>
      <c r="O39" s="57">
        <f>IF(AS40&gt;AR40,2,$AG$3)</f>
        <v>2</v>
      </c>
      <c r="P39" s="58"/>
      <c r="Q39" s="56"/>
      <c r="R39" s="57">
        <f>IF(AR38&gt;AS38,2,$AG$3)</f>
        <v>1</v>
      </c>
      <c r="S39" s="58"/>
      <c r="T39" s="56"/>
      <c r="U39" s="57">
        <f>IF(AS47&gt;AR47,2,$AG$3)</f>
        <v>2</v>
      </c>
      <c r="V39" s="59"/>
      <c r="W39" s="172">
        <f>SUM(F39,I39,L39,O39,R39,U39)</f>
        <v>8</v>
      </c>
      <c r="X39" s="173">
        <f t="shared" ref="X39" si="126">IF(($AG$3=1),IF(CY38=1,CS38*10,0),0)</f>
        <v>0</v>
      </c>
      <c r="Y39" s="172">
        <v>3</v>
      </c>
      <c r="Z39" s="61"/>
      <c r="AA39" s="152">
        <f>IF(C39="","",VLOOKUP(C39,'[2]Список участников'!A:L,8,FALSE))</f>
        <v>0</v>
      </c>
      <c r="AC39" s="153">
        <f>IF(C39&gt;0,1,0)</f>
        <v>1</v>
      </c>
      <c r="AD39" s="153">
        <f>SUM(AC39:AC50)</f>
        <v>6</v>
      </c>
      <c r="AE39" s="13" t="str">
        <f>IF(C49=0," ","3-6")</f>
        <v>3-6</v>
      </c>
      <c r="AF39" s="16" t="str">
        <f>IF(C49=0," ",CONCATENATE(D43,"-",D49))</f>
        <v>КОСТАНАЙ-DEAF</v>
      </c>
      <c r="AG39" s="19">
        <v>2</v>
      </c>
      <c r="AH39" s="22">
        <v>1</v>
      </c>
      <c r="AI39" s="19">
        <v>1</v>
      </c>
      <c r="AJ39" s="22">
        <v>2</v>
      </c>
      <c r="AK39" s="19">
        <v>1</v>
      </c>
      <c r="AL39" s="22">
        <v>2</v>
      </c>
      <c r="AM39" s="19">
        <v>2</v>
      </c>
      <c r="AN39" s="22">
        <v>1</v>
      </c>
      <c r="AO39" s="19">
        <v>1</v>
      </c>
      <c r="AP39" s="27">
        <v>2</v>
      </c>
      <c r="AQ39" s="11"/>
      <c r="AR39" s="10">
        <f t="shared" si="100"/>
        <v>2</v>
      </c>
      <c r="AS39" s="10">
        <f t="shared" si="101"/>
        <v>3</v>
      </c>
      <c r="AT39" s="8">
        <f t="shared" si="102"/>
        <v>1</v>
      </c>
      <c r="AU39" s="8">
        <f t="shared" si="103"/>
        <v>0</v>
      </c>
      <c r="AV39" s="8">
        <f t="shared" si="104"/>
        <v>0</v>
      </c>
      <c r="AW39" s="8">
        <f t="shared" si="105"/>
        <v>1</v>
      </c>
      <c r="AX39" s="8">
        <f t="shared" si="106"/>
        <v>0</v>
      </c>
      <c r="AY39" s="7"/>
      <c r="AZ39" s="8">
        <f t="shared" si="107"/>
        <v>0</v>
      </c>
      <c r="BA39" s="8">
        <f t="shared" si="108"/>
        <v>1</v>
      </c>
      <c r="BB39" s="8">
        <f t="shared" si="109"/>
        <v>1</v>
      </c>
      <c r="BC39" s="8">
        <f t="shared" si="110"/>
        <v>0</v>
      </c>
      <c r="BD39" s="8">
        <f t="shared" si="111"/>
        <v>1</v>
      </c>
      <c r="BE39" s="7"/>
      <c r="BF39" s="8">
        <f t="shared" si="112"/>
        <v>1</v>
      </c>
      <c r="BG39" s="8" t="str">
        <f t="shared" si="113"/>
        <v>, -1</v>
      </c>
      <c r="BH39" s="8" t="str">
        <f t="shared" si="114"/>
        <v>, -1</v>
      </c>
      <c r="BI39" s="8" t="str">
        <f t="shared" si="115"/>
        <v>, 1</v>
      </c>
      <c r="BJ39" s="8" t="str">
        <f t="shared" si="116"/>
        <v>, -1</v>
      </c>
      <c r="BK39" s="7"/>
      <c r="BL39" s="8">
        <f t="shared" si="117"/>
        <v>-1</v>
      </c>
      <c r="BM39" s="8" t="str">
        <f t="shared" si="118"/>
        <v>, 1</v>
      </c>
      <c r="BN39" s="8" t="str">
        <f t="shared" si="119"/>
        <v>, 1</v>
      </c>
      <c r="BO39" s="8" t="str">
        <f t="shared" si="120"/>
        <v>, -1</v>
      </c>
      <c r="BP39" s="8" t="str">
        <f t="shared" si="121"/>
        <v>, 1</v>
      </c>
      <c r="BQ39" s="7"/>
      <c r="BR39" s="9" t="str">
        <f t="shared" si="122"/>
        <v>1, -1, -1, 1, -1</v>
      </c>
      <c r="BS39" s="9" t="str">
        <f t="shared" si="123"/>
        <v>-1, 1, 1, -1, 1</v>
      </c>
      <c r="BT39" s="9" t="str">
        <f t="shared" si="124"/>
        <v>-1, 1, 1, -1, 1</v>
      </c>
      <c r="BU39" s="1" t="str">
        <f t="shared" si="125"/>
        <v>2 : 3</v>
      </c>
      <c r="BV39" s="175"/>
      <c r="BX39" s="29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J39" s="29">
        <v>2</v>
      </c>
      <c r="CK39" s="35">
        <f>IF(AS49&gt;AR49,CR40+0.1,CR40-0.1)</f>
        <v>8.1</v>
      </c>
      <c r="CL39" s="34"/>
      <c r="CM39" s="35">
        <f>IF(AS46&gt;AR46,CR40+0.1,CR40-0.1)</f>
        <v>7.9</v>
      </c>
      <c r="CN39" s="35">
        <f>IF(AR37&gt;AS37,CR40+0.1,CR40-0.1)</f>
        <v>8.1</v>
      </c>
      <c r="CO39" s="35">
        <f>IF(AR44&gt;AS44,CR40+0.1,CR40-0.1)</f>
        <v>7.9</v>
      </c>
      <c r="CP39" s="35">
        <f>IF(AS41&gt;AR41,CR40,CR40-0.1)</f>
        <v>8</v>
      </c>
      <c r="CQ39" s="63"/>
      <c r="CR39" s="137"/>
      <c r="CS39" s="137"/>
      <c r="CT39" s="137"/>
      <c r="CV39" s="137"/>
      <c r="CW39" s="155"/>
      <c r="CY39" s="137"/>
      <c r="DA39" s="155"/>
      <c r="DB39" s="137"/>
    </row>
    <row r="40" spans="1:106" ht="12" customHeight="1" x14ac:dyDescent="0.25">
      <c r="A40" s="85"/>
      <c r="B40" s="156"/>
      <c r="C40" s="157"/>
      <c r="D40" s="75" t="s">
        <v>41</v>
      </c>
      <c r="E40" s="160"/>
      <c r="F40" s="160"/>
      <c r="G40" s="161"/>
      <c r="H40" s="167" t="str">
        <f>IF(AR49&gt;AS49,BT49,BU49)</f>
        <v>1 : 3</v>
      </c>
      <c r="I40" s="165"/>
      <c r="J40" s="166"/>
      <c r="K40" s="167" t="str">
        <f>IF(AR43&gt;AS43,BT43,BU43)</f>
        <v>1, 1, 1</v>
      </c>
      <c r="L40" s="165"/>
      <c r="M40" s="166"/>
      <c r="N40" s="167" t="str">
        <f>IF(AS40&gt;AR40,BT40,BU40)</f>
        <v>1, -1, 1, -1, 1</v>
      </c>
      <c r="O40" s="165"/>
      <c r="P40" s="166"/>
      <c r="Q40" s="167" t="str">
        <f>IF(AR38&gt;AS38,BT38,BU38)</f>
        <v>2 : 3</v>
      </c>
      <c r="R40" s="165"/>
      <c r="S40" s="166"/>
      <c r="T40" s="167" t="str">
        <f>IF(AS47&gt;AR47,BT47,BU47)</f>
        <v>1, -1, -1, 1, 1</v>
      </c>
      <c r="U40" s="165"/>
      <c r="V40" s="165"/>
      <c r="W40" s="162"/>
      <c r="X40" s="163"/>
      <c r="Y40" s="162"/>
      <c r="Z40" s="61"/>
      <c r="AA40" s="152"/>
      <c r="AC40" s="153"/>
      <c r="AD40" s="153"/>
      <c r="AE40" s="13" t="str">
        <f>IF(C45=0," ","4-1")</f>
        <v>4-1</v>
      </c>
      <c r="AF40" s="16" t="str">
        <f>IF(C45=0," ",CONCATENATE(D45,"-",D39))</f>
        <v>AURORA-СУНКАР</v>
      </c>
      <c r="AG40" s="19">
        <v>1</v>
      </c>
      <c r="AH40" s="22">
        <v>2</v>
      </c>
      <c r="AI40" s="19">
        <v>2</v>
      </c>
      <c r="AJ40" s="22">
        <v>1</v>
      </c>
      <c r="AK40" s="19">
        <v>1</v>
      </c>
      <c r="AL40" s="22">
        <v>2</v>
      </c>
      <c r="AM40" s="19">
        <v>2</v>
      </c>
      <c r="AN40" s="22">
        <v>1</v>
      </c>
      <c r="AO40" s="19">
        <v>1</v>
      </c>
      <c r="AP40" s="27">
        <v>2</v>
      </c>
      <c r="AQ40" s="11"/>
      <c r="AR40" s="10">
        <f t="shared" si="100"/>
        <v>2</v>
      </c>
      <c r="AS40" s="10">
        <f t="shared" si="101"/>
        <v>3</v>
      </c>
      <c r="AT40" s="8">
        <f t="shared" si="102"/>
        <v>0</v>
      </c>
      <c r="AU40" s="8">
        <f t="shared" si="103"/>
        <v>1</v>
      </c>
      <c r="AV40" s="8">
        <f t="shared" si="104"/>
        <v>0</v>
      </c>
      <c r="AW40" s="8">
        <f t="shared" si="105"/>
        <v>1</v>
      </c>
      <c r="AX40" s="8">
        <f t="shared" si="106"/>
        <v>0</v>
      </c>
      <c r="AY40" s="7"/>
      <c r="AZ40" s="8">
        <f t="shared" si="107"/>
        <v>1</v>
      </c>
      <c r="BA40" s="8">
        <f t="shared" si="108"/>
        <v>0</v>
      </c>
      <c r="BB40" s="8">
        <f t="shared" si="109"/>
        <v>1</v>
      </c>
      <c r="BC40" s="8">
        <f t="shared" si="110"/>
        <v>0</v>
      </c>
      <c r="BD40" s="8">
        <f t="shared" si="111"/>
        <v>1</v>
      </c>
      <c r="BE40" s="7"/>
      <c r="BF40" s="8">
        <f t="shared" si="112"/>
        <v>-1</v>
      </c>
      <c r="BG40" s="8" t="str">
        <f t="shared" si="113"/>
        <v>, 1</v>
      </c>
      <c r="BH40" s="8" t="str">
        <f t="shared" si="114"/>
        <v>, -1</v>
      </c>
      <c r="BI40" s="8" t="str">
        <f t="shared" si="115"/>
        <v>, 1</v>
      </c>
      <c r="BJ40" s="8" t="str">
        <f t="shared" si="116"/>
        <v>, -1</v>
      </c>
      <c r="BK40" s="7"/>
      <c r="BL40" s="8">
        <f t="shared" si="117"/>
        <v>1</v>
      </c>
      <c r="BM40" s="8" t="str">
        <f t="shared" si="118"/>
        <v>, -1</v>
      </c>
      <c r="BN40" s="8" t="str">
        <f t="shared" si="119"/>
        <v>, 1</v>
      </c>
      <c r="BO40" s="8" t="str">
        <f t="shared" si="120"/>
        <v>, -1</v>
      </c>
      <c r="BP40" s="8" t="str">
        <f t="shared" si="121"/>
        <v>, 1</v>
      </c>
      <c r="BQ40" s="7"/>
      <c r="BR40" s="9" t="str">
        <f t="shared" si="122"/>
        <v>-1, 1, -1, 1, -1</v>
      </c>
      <c r="BS40" s="9" t="str">
        <f t="shared" si="123"/>
        <v>1, -1, 1, -1, 1</v>
      </c>
      <c r="BT40" s="9" t="str">
        <f t="shared" si="124"/>
        <v>1, -1, 1, -1, 1</v>
      </c>
      <c r="BU40" s="1" t="str">
        <f t="shared" si="125"/>
        <v>2 : 3</v>
      </c>
      <c r="BV40" s="175"/>
      <c r="BX40" s="29">
        <v>2</v>
      </c>
      <c r="BY40" s="30" t="s">
        <v>16</v>
      </c>
      <c r="BZ40" s="30" t="s">
        <v>27</v>
      </c>
      <c r="CA40" s="30" t="s">
        <v>14</v>
      </c>
      <c r="CB40" s="30" t="s">
        <v>28</v>
      </c>
      <c r="CC40" s="30" t="s">
        <v>21</v>
      </c>
      <c r="CD40" s="30" t="s">
        <v>25</v>
      </c>
      <c r="CE40" s="30" t="s">
        <v>15</v>
      </c>
      <c r="CF40" s="30" t="s">
        <v>26</v>
      </c>
      <c r="CG40" s="30" t="s">
        <v>18</v>
      </c>
      <c r="CH40" s="30" t="s">
        <v>22</v>
      </c>
      <c r="CJ40" s="29">
        <v>3</v>
      </c>
      <c r="CK40" s="35">
        <f>IF(AS43&gt;AR43,CR42+0.1,CR42-0.1)</f>
        <v>6.9</v>
      </c>
      <c r="CL40" s="35">
        <f>IF(AR46&gt;AS46,CR42+0.1,CR42-0.1)</f>
        <v>7.1</v>
      </c>
      <c r="CM40" s="36"/>
      <c r="CN40" s="35">
        <f>IF(AR50&gt;AS50,CR42+0.1,CR42-0.1)</f>
        <v>7.1</v>
      </c>
      <c r="CO40" s="35">
        <f>IF(AS42&gt;AR42,CR42+0.1,CR42-0.1)</f>
        <v>6.9</v>
      </c>
      <c r="CP40" s="35">
        <f>IF(AR39&gt;AS39,CR42+0.1,CR42-0.1)</f>
        <v>6.9</v>
      </c>
      <c r="CQ40" s="31"/>
      <c r="CR40" s="136">
        <f>W41</f>
        <v>8</v>
      </c>
      <c r="CS40" s="136">
        <f>IF(AND(CR40=CR38,CR40=CR42),BY41,(IF(AND(CR40=CR38,CR40=CR44),BZ41,(IF(AND(CR40=CR38,CR40=CR46),CA41,(IF(AND(CR40=CR38,CR40=CR48),CB41,(IF(AND(CR40=CR42,CR40=CR44),CC41,(IF(AND(CR40=CR42,CR40=CR46),CD41,(IF(AND(CR40=CR42,CR40=CR48),CE41,(IF(AND(CR40=CR44,CR40=CR46),CF41,(IF(AND(CR40=CR44,CR40=CR48),CG41,(IF(AND(CR40=CR46,CR40=CR48),CH41,999)))))))))))))))))))</f>
        <v>999</v>
      </c>
      <c r="CT40" s="136">
        <f t="shared" ref="CT40" si="127">IF(CY40=1,CR40+CS40,CS40)</f>
        <v>999</v>
      </c>
      <c r="CV40" s="136">
        <f>CR40</f>
        <v>8</v>
      </c>
      <c r="CW40" s="154">
        <f>IF(CV40=CV38,CK39,(IF(CV40=CV42,CM39,(IF(CV40=CV44,CN39,(IF(CV40=CV46,CO39,(IF(CV40=CV48,CP39,999)))))))))</f>
        <v>8.1</v>
      </c>
      <c r="CY40" s="136">
        <f t="shared" ref="CY40" si="128">IF(CS40&lt;&gt;999,1,0)</f>
        <v>0</v>
      </c>
      <c r="DA40" s="154">
        <f>IF(CY40=1,CT40,CW40)</f>
        <v>8.1</v>
      </c>
      <c r="DB40" s="136">
        <f t="shared" ref="DB40" si="129">IF(DA40&lt;&gt;999,DA40,CV40)</f>
        <v>8.1</v>
      </c>
    </row>
    <row r="41" spans="1:106" ht="12" customHeight="1" x14ac:dyDescent="0.25">
      <c r="A41" s="85"/>
      <c r="B41" s="138">
        <v>2</v>
      </c>
      <c r="C41" s="140">
        <f>[1]Лист3!$A$17</f>
        <v>47</v>
      </c>
      <c r="D41" s="72" t="s">
        <v>72</v>
      </c>
      <c r="E41" s="55"/>
      <c r="F41" s="46">
        <f>IF(AS49&gt;AR49,2,$AG$3)</f>
        <v>2</v>
      </c>
      <c r="G41" s="47"/>
      <c r="H41" s="144"/>
      <c r="I41" s="145"/>
      <c r="J41" s="158"/>
      <c r="K41" s="45"/>
      <c r="L41" s="46">
        <f>IF(AS46&gt;AR46,2,$AG$3)</f>
        <v>1</v>
      </c>
      <c r="M41" s="47"/>
      <c r="N41" s="45"/>
      <c r="O41" s="46">
        <f>IF(AR37&gt;AS37,2,$AG$3)</f>
        <v>2</v>
      </c>
      <c r="P41" s="47"/>
      <c r="Q41" s="45"/>
      <c r="R41" s="46">
        <f>IF(AR44&gt;AS44,2,$AG$3)</f>
        <v>1</v>
      </c>
      <c r="S41" s="47"/>
      <c r="T41" s="45"/>
      <c r="U41" s="46">
        <f>IF(AS41&gt;AR41,2,$AG$3)</f>
        <v>2</v>
      </c>
      <c r="V41" s="55"/>
      <c r="W41" s="148">
        <f>SUM(F41,I41,L41,O41,R41,U41)</f>
        <v>8</v>
      </c>
      <c r="X41" s="150">
        <f t="shared" ref="X41" si="130">IF(($AG$3=1),IF(CY40=1,CS40*10,0),0)</f>
        <v>0</v>
      </c>
      <c r="Y41" s="148">
        <v>2</v>
      </c>
      <c r="Z41" s="61"/>
      <c r="AA41" s="152">
        <f>IF(C41="","",VLOOKUP(C41,'[2]Список участников'!A:L,8,FALSE))</f>
        <v>0</v>
      </c>
      <c r="AC41" s="153">
        <f>IF(C41&gt;0,1,0)</f>
        <v>1</v>
      </c>
      <c r="AD41" s="153"/>
      <c r="AE41" s="13" t="str">
        <f>IF(C49=0," ","6-2")</f>
        <v>6-2</v>
      </c>
      <c r="AF41" s="16" t="str">
        <f>IF(C49=0," ",CONCATENATE(D49,"-",D41))</f>
        <v>DEAF-МАРТОБЕ ДЮСШ-12</v>
      </c>
      <c r="AG41" s="19">
        <v>1</v>
      </c>
      <c r="AH41" s="22">
        <v>2</v>
      </c>
      <c r="AI41" s="19">
        <v>2</v>
      </c>
      <c r="AJ41" s="22">
        <v>1</v>
      </c>
      <c r="AK41" s="19">
        <v>1</v>
      </c>
      <c r="AL41" s="22">
        <v>2</v>
      </c>
      <c r="AM41" s="19">
        <v>1</v>
      </c>
      <c r="AN41" s="22">
        <v>2</v>
      </c>
      <c r="AO41" s="19"/>
      <c r="AP41" s="27"/>
      <c r="AQ41" s="11"/>
      <c r="AR41" s="10">
        <f t="shared" si="100"/>
        <v>1</v>
      </c>
      <c r="AS41" s="10">
        <f t="shared" si="101"/>
        <v>3</v>
      </c>
      <c r="AT41" s="8">
        <f t="shared" si="102"/>
        <v>0</v>
      </c>
      <c r="AU41" s="8">
        <f t="shared" si="103"/>
        <v>1</v>
      </c>
      <c r="AV41" s="8">
        <f t="shared" si="104"/>
        <v>0</v>
      </c>
      <c r="AW41" s="8">
        <f t="shared" si="105"/>
        <v>0</v>
      </c>
      <c r="AX41" s="8">
        <f t="shared" si="106"/>
        <v>0</v>
      </c>
      <c r="AY41" s="7"/>
      <c r="AZ41" s="8">
        <f t="shared" si="107"/>
        <v>1</v>
      </c>
      <c r="BA41" s="8">
        <f t="shared" si="108"/>
        <v>0</v>
      </c>
      <c r="BB41" s="8">
        <f t="shared" si="109"/>
        <v>1</v>
      </c>
      <c r="BC41" s="8">
        <f t="shared" si="110"/>
        <v>1</v>
      </c>
      <c r="BD41" s="8">
        <f t="shared" si="111"/>
        <v>0</v>
      </c>
      <c r="BE41" s="7"/>
      <c r="BF41" s="8">
        <f t="shared" si="112"/>
        <v>-1</v>
      </c>
      <c r="BG41" s="8" t="str">
        <f t="shared" si="113"/>
        <v>, 1</v>
      </c>
      <c r="BH41" s="8" t="str">
        <f t="shared" si="114"/>
        <v>, -1</v>
      </c>
      <c r="BI41" s="8" t="str">
        <f t="shared" si="115"/>
        <v>, -1</v>
      </c>
      <c r="BJ41" s="8" t="str">
        <f t="shared" si="116"/>
        <v/>
      </c>
      <c r="BK41" s="7"/>
      <c r="BL41" s="8">
        <f t="shared" si="117"/>
        <v>1</v>
      </c>
      <c r="BM41" s="8" t="str">
        <f t="shared" si="118"/>
        <v>, -1</v>
      </c>
      <c r="BN41" s="8" t="str">
        <f t="shared" si="119"/>
        <v>, 1</v>
      </c>
      <c r="BO41" s="8" t="str">
        <f t="shared" si="120"/>
        <v>, 1</v>
      </c>
      <c r="BP41" s="8" t="str">
        <f t="shared" si="121"/>
        <v/>
      </c>
      <c r="BQ41" s="7"/>
      <c r="BR41" s="9" t="str">
        <f t="shared" si="122"/>
        <v>-1, 1, -1, -1</v>
      </c>
      <c r="BS41" s="9" t="str">
        <f t="shared" si="123"/>
        <v>1, -1, 1, 1</v>
      </c>
      <c r="BT41" s="9" t="str">
        <f t="shared" si="124"/>
        <v>1, -1, 1, 1</v>
      </c>
      <c r="BU41" s="1" t="str">
        <f t="shared" si="125"/>
        <v>1 : 3</v>
      </c>
      <c r="BV41" s="175"/>
      <c r="BX41" s="29"/>
      <c r="BY41" s="33">
        <f>((AS49+AS46)/(AR49+AR46))/10</f>
        <v>0.125</v>
      </c>
      <c r="BZ41" s="33">
        <f>((AS49+AR37)/(AR49+AS37))/10</f>
        <v>0.3</v>
      </c>
      <c r="CA41" s="33">
        <f>((AS49+AR44)/(AR49+AS44))/10</f>
        <v>7.4999999999999997E-2</v>
      </c>
      <c r="CB41" s="33">
        <f>((AS49+AS41)/(AR49+AR41))/10</f>
        <v>0.3</v>
      </c>
      <c r="CC41" s="33">
        <f>((AS46+AR37)/(AR46+AS37))/10</f>
        <v>0.125</v>
      </c>
      <c r="CD41" s="33">
        <f>((AS46+AR44)/(AR46+AS44))/10</f>
        <v>3.3333333333333333E-2</v>
      </c>
      <c r="CE41" s="33">
        <f>((AS46+AS41)/(AR46+AR41))/10</f>
        <v>0.125</v>
      </c>
      <c r="CF41" s="33">
        <f>((AR37+AR44)/(AS37+AS44))/10</f>
        <v>7.4999999999999997E-2</v>
      </c>
      <c r="CG41" s="33">
        <f>((AR37+AS41)/(AS37+AR41))/10</f>
        <v>0.3</v>
      </c>
      <c r="CH41" s="33">
        <f>((AR44+AS44)/(AS41+AR41))/10</f>
        <v>7.4999999999999997E-2</v>
      </c>
      <c r="CJ41" s="29">
        <v>4</v>
      </c>
      <c r="CK41" s="35">
        <f>IF(AR40&gt;AS40,CR44+0.1,CR44-0.1)</f>
        <v>6.9</v>
      </c>
      <c r="CL41" s="35">
        <f>IF(AS37&gt;AR37,CR44+0.1,CR44-0.1)</f>
        <v>6.9</v>
      </c>
      <c r="CM41" s="35" t="e">
        <f>IF(#REF!&gt;#REF!,CR44+0.1,CR44-0.1)</f>
        <v>#REF!</v>
      </c>
      <c r="CN41" s="34"/>
      <c r="CO41" s="35">
        <f>IF(AS48&gt;AR48,CR44+0.1,CR44-0.1)</f>
        <v>7.1</v>
      </c>
      <c r="CP41" s="35">
        <f>IF(AR45&gt;AS45,CR44+0.1,CR44-0.1)</f>
        <v>7.1</v>
      </c>
      <c r="CQ41" s="63"/>
      <c r="CR41" s="137"/>
      <c r="CS41" s="137"/>
      <c r="CT41" s="137"/>
      <c r="CV41" s="137"/>
      <c r="CW41" s="155"/>
      <c r="CY41" s="137"/>
      <c r="DA41" s="155"/>
      <c r="DB41" s="137"/>
    </row>
    <row r="42" spans="1:106" ht="12" customHeight="1" x14ac:dyDescent="0.25">
      <c r="A42" s="85"/>
      <c r="B42" s="156"/>
      <c r="C42" s="157"/>
      <c r="D42" s="71" t="s">
        <v>41</v>
      </c>
      <c r="E42" s="164" t="str">
        <f>IF(AS49&gt;AR49,BT49,BU49)</f>
        <v>-1, 1, 1, 1</v>
      </c>
      <c r="F42" s="165"/>
      <c r="G42" s="166"/>
      <c r="H42" s="159"/>
      <c r="I42" s="160"/>
      <c r="J42" s="161"/>
      <c r="K42" s="167" t="str">
        <f>IF(AS46&gt;AR46,BT46,BU46)</f>
        <v>2 : 3</v>
      </c>
      <c r="L42" s="165"/>
      <c r="M42" s="166"/>
      <c r="N42" s="167" t="str">
        <f>IF(AR37&gt;AS37,BT37,BU37)</f>
        <v>1, -1, 1, 1</v>
      </c>
      <c r="O42" s="165"/>
      <c r="P42" s="166"/>
      <c r="Q42" s="167" t="str">
        <f>IF(AR44&gt;AS44,BT44,BU44)</f>
        <v>0 : 3</v>
      </c>
      <c r="R42" s="165"/>
      <c r="S42" s="166"/>
      <c r="T42" s="167" t="str">
        <f>IF(AS41&gt;AR41,BT41,BU41)</f>
        <v>1, -1, 1, 1</v>
      </c>
      <c r="U42" s="165"/>
      <c r="V42" s="165"/>
      <c r="W42" s="162"/>
      <c r="X42" s="163"/>
      <c r="Y42" s="162"/>
      <c r="Z42" s="61"/>
      <c r="AA42" s="152"/>
      <c r="AC42" s="153"/>
      <c r="AD42" s="153"/>
      <c r="AE42" s="13" t="str">
        <f>IF(C47=0," ","5-3")</f>
        <v>5-3</v>
      </c>
      <c r="AF42" s="16" t="str">
        <f>IF(C47=0," ",CONCATENATE(D47,"-",D43))</f>
        <v>DREAM TEAM-КОСТАНАЙ</v>
      </c>
      <c r="AG42" s="19">
        <v>1</v>
      </c>
      <c r="AH42" s="22">
        <v>2</v>
      </c>
      <c r="AI42" s="19">
        <v>2</v>
      </c>
      <c r="AJ42" s="22">
        <v>1</v>
      </c>
      <c r="AK42" s="19">
        <v>1</v>
      </c>
      <c r="AL42" s="22">
        <v>2</v>
      </c>
      <c r="AM42" s="19">
        <v>2</v>
      </c>
      <c r="AN42" s="22">
        <v>1</v>
      </c>
      <c r="AO42" s="19">
        <v>2</v>
      </c>
      <c r="AP42" s="27">
        <v>1</v>
      </c>
      <c r="AQ42" s="11"/>
      <c r="AR42" s="10">
        <f t="shared" si="100"/>
        <v>3</v>
      </c>
      <c r="AS42" s="10">
        <f t="shared" si="101"/>
        <v>2</v>
      </c>
      <c r="AT42" s="8">
        <f t="shared" si="102"/>
        <v>0</v>
      </c>
      <c r="AU42" s="8">
        <f t="shared" si="103"/>
        <v>1</v>
      </c>
      <c r="AV42" s="8">
        <f t="shared" si="104"/>
        <v>0</v>
      </c>
      <c r="AW42" s="8">
        <f t="shared" si="105"/>
        <v>1</v>
      </c>
      <c r="AX42" s="8">
        <f t="shared" si="106"/>
        <v>1</v>
      </c>
      <c r="AY42" s="7"/>
      <c r="AZ42" s="8">
        <f t="shared" si="107"/>
        <v>1</v>
      </c>
      <c r="BA42" s="8">
        <f t="shared" si="108"/>
        <v>0</v>
      </c>
      <c r="BB42" s="8">
        <f t="shared" si="109"/>
        <v>1</v>
      </c>
      <c r="BC42" s="8">
        <f t="shared" si="110"/>
        <v>0</v>
      </c>
      <c r="BD42" s="8">
        <f t="shared" si="111"/>
        <v>0</v>
      </c>
      <c r="BE42" s="7"/>
      <c r="BF42" s="8">
        <f t="shared" si="112"/>
        <v>-1</v>
      </c>
      <c r="BG42" s="8" t="str">
        <f t="shared" si="113"/>
        <v>, 1</v>
      </c>
      <c r="BH42" s="8" t="str">
        <f t="shared" si="114"/>
        <v>, -1</v>
      </c>
      <c r="BI42" s="8" t="str">
        <f t="shared" si="115"/>
        <v>, 1</v>
      </c>
      <c r="BJ42" s="8" t="str">
        <f t="shared" si="116"/>
        <v>, 1</v>
      </c>
      <c r="BK42" s="7"/>
      <c r="BL42" s="8">
        <f t="shared" si="117"/>
        <v>1</v>
      </c>
      <c r="BM42" s="8" t="str">
        <f t="shared" si="118"/>
        <v>, -1</v>
      </c>
      <c r="BN42" s="8" t="str">
        <f t="shared" si="119"/>
        <v>, 1</v>
      </c>
      <c r="BO42" s="8" t="str">
        <f t="shared" si="120"/>
        <v>, -1</v>
      </c>
      <c r="BP42" s="8" t="str">
        <f t="shared" si="121"/>
        <v>, -1</v>
      </c>
      <c r="BQ42" s="7"/>
      <c r="BR42" s="9" t="str">
        <f t="shared" si="122"/>
        <v>-1, 1, -1, 1, 1</v>
      </c>
      <c r="BS42" s="9" t="str">
        <f t="shared" si="123"/>
        <v>1, -1, 1, -1, -1</v>
      </c>
      <c r="BT42" s="9" t="str">
        <f t="shared" si="124"/>
        <v>-1, 1, -1, 1, 1</v>
      </c>
      <c r="BU42" s="1" t="str">
        <f t="shared" si="125"/>
        <v>2 : 3</v>
      </c>
      <c r="BV42" s="175"/>
      <c r="BX42" s="29">
        <v>3</v>
      </c>
      <c r="BY42" s="30" t="s">
        <v>20</v>
      </c>
      <c r="BZ42" s="30" t="s">
        <v>27</v>
      </c>
      <c r="CA42" s="30" t="s">
        <v>14</v>
      </c>
      <c r="CB42" s="30" t="s">
        <v>28</v>
      </c>
      <c r="CC42" s="30" t="s">
        <v>13</v>
      </c>
      <c r="CD42" s="30" t="s">
        <v>17</v>
      </c>
      <c r="CE42" s="30" t="s">
        <v>24</v>
      </c>
      <c r="CF42" s="30" t="s">
        <v>26</v>
      </c>
      <c r="CG42" s="30" t="s">
        <v>18</v>
      </c>
      <c r="CH42" s="30" t="s">
        <v>22</v>
      </c>
      <c r="CJ42" s="29">
        <v>5</v>
      </c>
      <c r="CK42" s="35">
        <f>IF(AS38&gt;AR38,CR46+0.1,CR46-0.1)</f>
        <v>9.1</v>
      </c>
      <c r="CL42" s="35">
        <f>IF(AS44&gt;AR44,CR46+0.1,CR46-0.1)</f>
        <v>9.1</v>
      </c>
      <c r="CM42" s="35">
        <f>IF(AR42&gt;AS42,CR46+0.1,CR46-0.1)</f>
        <v>9.1</v>
      </c>
      <c r="CN42" s="35">
        <f>IF(AR48&gt;AS48,CR46+0.1,CR46-0.1)</f>
        <v>8.9</v>
      </c>
      <c r="CO42" s="36"/>
      <c r="CP42" s="35">
        <f>IF(AR51&gt;AS51,CR46+0.1,CR46-0.1)</f>
        <v>9.1</v>
      </c>
      <c r="CQ42" s="31"/>
      <c r="CR42" s="136">
        <f>W43</f>
        <v>7</v>
      </c>
      <c r="CS42" s="136">
        <f>IF(AND(CR42=CR38,CR42=CR40),BY43,(IF(AND(CR42=CR38,CR42=CR44),BZ43,(IF(AND(CR42=CR38,CR42=CR46),CA43,(IF(AND(CR42=CR38,CR42=CR48),CB43,(IF(AND(CR42=CR40,CR42=CR44),CC43,(IF(AND(CR42=CR40,CR42=CR46),CD43,(IF(AND(CR42=CR40,CR42=CR48),CE43,(IF(AND(CR42=CR44,CR42=CR46),CF43,(IF(AND(CR42=CR44,CR42=CR48),CG43,(IF(AND(CR42=CR46,CR42=CR48),CH43,999)))))))))))))))))))</f>
        <v>999</v>
      </c>
      <c r="CT42" s="136">
        <f t="shared" ref="CT42" si="131">IF(CY42=1,CR42+CS42,CS42)</f>
        <v>999</v>
      </c>
      <c r="CV42" s="136">
        <f>CR42</f>
        <v>7</v>
      </c>
      <c r="CW42" s="154">
        <f>IF(CV42=CV38,CK40,(IF(CV42=CV40,CL40,(IF(CV42=CV44,CN40,(IF(CV42=CV46,CO40,(IF(CV42=CV48,CP40,999)))))))))</f>
        <v>7.1</v>
      </c>
      <c r="CY42" s="136">
        <f t="shared" ref="CY42" si="132">IF(CS42&lt;&gt;999,1,0)</f>
        <v>0</v>
      </c>
      <c r="DA42" s="154">
        <f>IF(CY42=1,CT42,CW42)</f>
        <v>7.1</v>
      </c>
      <c r="DB42" s="136">
        <f t="shared" ref="DB42" si="133">IF(DA42&lt;&gt;999,DA42,CV42)</f>
        <v>7.1</v>
      </c>
    </row>
    <row r="43" spans="1:106" ht="12" customHeight="1" x14ac:dyDescent="0.25">
      <c r="A43" s="85"/>
      <c r="B43" s="138">
        <v>3</v>
      </c>
      <c r="C43" s="140">
        <f>[1]Лист3!$A$18</f>
        <v>51</v>
      </c>
      <c r="D43" s="70" t="s">
        <v>71</v>
      </c>
      <c r="E43" s="55"/>
      <c r="F43" s="46">
        <f>IF(AS43&gt;AR43,2,$AG$3)</f>
        <v>1</v>
      </c>
      <c r="G43" s="47"/>
      <c r="H43" s="45"/>
      <c r="I43" s="46">
        <f>IF(AR46&gt;AS46,2,$AG$3)</f>
        <v>2</v>
      </c>
      <c r="J43" s="47"/>
      <c r="K43" s="144"/>
      <c r="L43" s="145"/>
      <c r="M43" s="158"/>
      <c r="N43" s="45"/>
      <c r="O43" s="46">
        <f>IF(AR50&gt;AS50,2,$AG$3)</f>
        <v>2</v>
      </c>
      <c r="P43" s="47"/>
      <c r="Q43" s="45"/>
      <c r="R43" s="46">
        <f>IF(AS42&gt;AR42,2,$AG$3)</f>
        <v>1</v>
      </c>
      <c r="S43" s="47"/>
      <c r="T43" s="45"/>
      <c r="U43" s="46">
        <f>IF(AR39&gt;AS39,2,$AG$3)</f>
        <v>1</v>
      </c>
      <c r="V43" s="55"/>
      <c r="W43" s="148">
        <f>SUM(F43,I43,L43,O43,R43,U43)</f>
        <v>7</v>
      </c>
      <c r="X43" s="150">
        <f t="shared" ref="X43" si="134">IF(($AG$3=1),IF(CY42=1,CS42*10,0),0)</f>
        <v>0</v>
      </c>
      <c r="Y43" s="148">
        <v>4</v>
      </c>
      <c r="Z43" s="61"/>
      <c r="AA43" s="152">
        <f>IF(C43="","",VLOOKUP(C43,'[2]Список участников'!A:L,8,FALSE))</f>
        <v>0</v>
      </c>
      <c r="AC43" s="153">
        <f>IF(C43&gt;0,1,0)</f>
        <v>1</v>
      </c>
      <c r="AD43" s="153"/>
      <c r="AE43" s="13" t="s">
        <v>16</v>
      </c>
      <c r="AF43" s="16" t="str">
        <f>IF(C43=0," ",CONCATENATE(D39,"-",D43))</f>
        <v>СУНКАР-КОСТАНАЙ</v>
      </c>
      <c r="AG43" s="19">
        <v>2</v>
      </c>
      <c r="AH43" s="22">
        <v>1</v>
      </c>
      <c r="AI43" s="19">
        <v>2</v>
      </c>
      <c r="AJ43" s="22">
        <v>1</v>
      </c>
      <c r="AK43" s="19">
        <v>2</v>
      </c>
      <c r="AL43" s="22">
        <v>1</v>
      </c>
      <c r="AM43" s="19"/>
      <c r="AN43" s="22"/>
      <c r="AO43" s="19"/>
      <c r="AP43" s="27"/>
      <c r="AQ43" s="11"/>
      <c r="AR43" s="10">
        <f t="shared" si="100"/>
        <v>3</v>
      </c>
      <c r="AS43" s="10">
        <f t="shared" si="101"/>
        <v>0</v>
      </c>
      <c r="AT43" s="8">
        <f t="shared" si="102"/>
        <v>1</v>
      </c>
      <c r="AU43" s="8">
        <f t="shared" si="103"/>
        <v>1</v>
      </c>
      <c r="AV43" s="8">
        <f t="shared" si="104"/>
        <v>1</v>
      </c>
      <c r="AW43" s="8">
        <f t="shared" si="105"/>
        <v>0</v>
      </c>
      <c r="AX43" s="8">
        <f t="shared" si="106"/>
        <v>0</v>
      </c>
      <c r="AY43" s="7"/>
      <c r="AZ43" s="8">
        <f t="shared" si="107"/>
        <v>0</v>
      </c>
      <c r="BA43" s="8">
        <f t="shared" si="108"/>
        <v>0</v>
      </c>
      <c r="BB43" s="8">
        <f t="shared" si="109"/>
        <v>0</v>
      </c>
      <c r="BC43" s="8">
        <f t="shared" si="110"/>
        <v>0</v>
      </c>
      <c r="BD43" s="8">
        <f t="shared" si="111"/>
        <v>0</v>
      </c>
      <c r="BE43" s="7"/>
      <c r="BF43" s="8">
        <f t="shared" si="112"/>
        <v>1</v>
      </c>
      <c r="BG43" s="8" t="str">
        <f t="shared" si="113"/>
        <v>, 1</v>
      </c>
      <c r="BH43" s="8" t="str">
        <f t="shared" si="114"/>
        <v>, 1</v>
      </c>
      <c r="BI43" s="8" t="str">
        <f t="shared" si="115"/>
        <v/>
      </c>
      <c r="BJ43" s="8" t="str">
        <f t="shared" si="116"/>
        <v/>
      </c>
      <c r="BK43" s="7"/>
      <c r="BL43" s="8">
        <f t="shared" si="117"/>
        <v>-1</v>
      </c>
      <c r="BM43" s="8" t="str">
        <f t="shared" si="118"/>
        <v>, -1</v>
      </c>
      <c r="BN43" s="8" t="str">
        <f t="shared" si="119"/>
        <v>, -1</v>
      </c>
      <c r="BO43" s="8" t="str">
        <f t="shared" si="120"/>
        <v/>
      </c>
      <c r="BP43" s="8" t="str">
        <f t="shared" si="121"/>
        <v/>
      </c>
      <c r="BQ43" s="7"/>
      <c r="BR43" s="9" t="str">
        <f t="shared" si="122"/>
        <v>1, 1, 1</v>
      </c>
      <c r="BS43" s="9" t="str">
        <f t="shared" si="123"/>
        <v>-1, -1, -1</v>
      </c>
      <c r="BT43" s="9" t="str">
        <f t="shared" si="124"/>
        <v>1, 1, 1</v>
      </c>
      <c r="BU43" s="1" t="str">
        <f t="shared" si="125"/>
        <v>0 : 3</v>
      </c>
      <c r="BV43" s="175"/>
      <c r="BX43" s="29"/>
      <c r="BY43" s="33">
        <f>((AS43+AR46)/(AR43+AS46))/10</f>
        <v>0.06</v>
      </c>
      <c r="BZ43" s="33">
        <f>((AS43+AR50)/(AR43+AS50))/10</f>
        <v>0.06</v>
      </c>
      <c r="CA43" s="33">
        <f>((AS43+AS42)/(AR43+AR42))/10</f>
        <v>3.3333333333333333E-2</v>
      </c>
      <c r="CB43" s="33">
        <f>((AS43+AR39)/(AR43+AS39))/10</f>
        <v>3.3333333333333333E-2</v>
      </c>
      <c r="CC43" s="33">
        <f>((AR46+AR50)/(AS46+AS50))/10</f>
        <v>0.15</v>
      </c>
      <c r="CD43" s="33">
        <f>((AR46+AS42)/(AS46+AR42))/10</f>
        <v>0.1</v>
      </c>
      <c r="CE43" s="33">
        <f>((AR46+AR39)/(AS46+AS39))/10</f>
        <v>0.1</v>
      </c>
      <c r="CF43" s="33">
        <f>((AR50+AS42)/(AS50+AR42))/10</f>
        <v>0.1</v>
      </c>
      <c r="CG43" s="33">
        <f>((AR50+AR39)/(AS50+AS39))/10</f>
        <v>0.1</v>
      </c>
      <c r="CH43" s="33">
        <f>((AS42+AR39)/(AR42+AS39))/10</f>
        <v>6.6666666666666666E-2</v>
      </c>
      <c r="CJ43" s="29">
        <v>6</v>
      </c>
      <c r="CK43" s="35">
        <f>IF(AR47&gt;AS47,CR48+0.1,CR48-0.1)</f>
        <v>5.9</v>
      </c>
      <c r="CL43" s="35">
        <f>IF(AR41&gt;AS41,CR48+0.1,CR48-0.1)</f>
        <v>5.9</v>
      </c>
      <c r="CM43" s="35">
        <f>IF(AS39&gt;AR39,CR48+0.1,CR48-0.1)</f>
        <v>6.1</v>
      </c>
      <c r="CN43" s="35">
        <f>IF(AS45&gt;AR45,CR48+0.1,CR48-0.1)</f>
        <v>5.9</v>
      </c>
      <c r="CO43" s="35">
        <f>IF(AS51&gt;AR51,CR48+0.1,CR48-0.1)</f>
        <v>5.9</v>
      </c>
      <c r="CP43" s="34"/>
      <c r="CQ43" s="63"/>
      <c r="CR43" s="137"/>
      <c r="CS43" s="137"/>
      <c r="CT43" s="137"/>
      <c r="CV43" s="137"/>
      <c r="CW43" s="155"/>
      <c r="CY43" s="137"/>
      <c r="DA43" s="155"/>
      <c r="DB43" s="137"/>
    </row>
    <row r="44" spans="1:106" ht="12" customHeight="1" x14ac:dyDescent="0.25">
      <c r="A44" s="85"/>
      <c r="B44" s="156"/>
      <c r="C44" s="157"/>
      <c r="D44" s="71" t="s">
        <v>65</v>
      </c>
      <c r="E44" s="164" t="str">
        <f>IF(AS43&gt;AR43,BT43,BU43)</f>
        <v>0 : 3</v>
      </c>
      <c r="F44" s="165"/>
      <c r="G44" s="166"/>
      <c r="H44" s="167" t="str">
        <f>IF(AR46&gt;AS46,BT46,BU46)</f>
        <v>-1, -1, 1, 1, 1</v>
      </c>
      <c r="I44" s="165"/>
      <c r="J44" s="166"/>
      <c r="K44" s="159"/>
      <c r="L44" s="160"/>
      <c r="M44" s="161"/>
      <c r="N44" s="167" t="str">
        <f>IF(AR50&gt;AS50,BT50,BU50)</f>
        <v>1, -1, 1, -1, 1</v>
      </c>
      <c r="O44" s="165"/>
      <c r="P44" s="166"/>
      <c r="Q44" s="167" t="str">
        <f>IF(AS42&gt;AR42,BT42,BU42)</f>
        <v>2 : 3</v>
      </c>
      <c r="R44" s="165"/>
      <c r="S44" s="166"/>
      <c r="T44" s="167" t="str">
        <f>IF(AR39&gt;AS39,BT39,BU39)</f>
        <v>2 : 3</v>
      </c>
      <c r="U44" s="165"/>
      <c r="V44" s="165"/>
      <c r="W44" s="162"/>
      <c r="X44" s="163"/>
      <c r="Y44" s="162"/>
      <c r="Z44" s="61"/>
      <c r="AA44" s="152"/>
      <c r="AC44" s="153"/>
      <c r="AD44" s="153"/>
      <c r="AE44" s="13" t="str">
        <f>IF(C47=0," ","2-5")</f>
        <v>2-5</v>
      </c>
      <c r="AF44" s="16" t="str">
        <f>IF(C47=0," ",CONCATENATE(D41,"-",D47))</f>
        <v>МАРТОБЕ ДЮСШ-12-DREAM TEAM</v>
      </c>
      <c r="AG44" s="19">
        <v>1</v>
      </c>
      <c r="AH44" s="22">
        <v>2</v>
      </c>
      <c r="AI44" s="19">
        <v>1</v>
      </c>
      <c r="AJ44" s="22">
        <v>2</v>
      </c>
      <c r="AK44" s="19">
        <v>1</v>
      </c>
      <c r="AL44" s="22">
        <v>2</v>
      </c>
      <c r="AM44" s="19"/>
      <c r="AN44" s="22"/>
      <c r="AO44" s="19"/>
      <c r="AP44" s="27"/>
      <c r="AQ44" s="11"/>
      <c r="AR44" s="10">
        <f t="shared" si="100"/>
        <v>0</v>
      </c>
      <c r="AS44" s="10">
        <f t="shared" si="101"/>
        <v>3</v>
      </c>
      <c r="AT44" s="8">
        <f t="shared" si="102"/>
        <v>0</v>
      </c>
      <c r="AU44" s="8">
        <f t="shared" si="103"/>
        <v>0</v>
      </c>
      <c r="AV44" s="8">
        <f t="shared" si="104"/>
        <v>0</v>
      </c>
      <c r="AW44" s="8">
        <f t="shared" si="105"/>
        <v>0</v>
      </c>
      <c r="AX44" s="8">
        <f t="shared" si="106"/>
        <v>0</v>
      </c>
      <c r="AY44" s="7"/>
      <c r="AZ44" s="8">
        <f t="shared" si="107"/>
        <v>1</v>
      </c>
      <c r="BA44" s="8">
        <f t="shared" si="108"/>
        <v>1</v>
      </c>
      <c r="BB44" s="8">
        <f t="shared" si="109"/>
        <v>1</v>
      </c>
      <c r="BC44" s="8">
        <f t="shared" si="110"/>
        <v>0</v>
      </c>
      <c r="BD44" s="8">
        <f t="shared" si="111"/>
        <v>0</v>
      </c>
      <c r="BE44" s="7"/>
      <c r="BF44" s="8">
        <f t="shared" si="112"/>
        <v>-1</v>
      </c>
      <c r="BG44" s="8" t="str">
        <f t="shared" si="113"/>
        <v>, -1</v>
      </c>
      <c r="BH44" s="8" t="str">
        <f t="shared" si="114"/>
        <v>, -1</v>
      </c>
      <c r="BI44" s="8" t="str">
        <f t="shared" si="115"/>
        <v/>
      </c>
      <c r="BJ44" s="8" t="str">
        <f t="shared" si="116"/>
        <v/>
      </c>
      <c r="BK44" s="7"/>
      <c r="BL44" s="8">
        <f t="shared" si="117"/>
        <v>1</v>
      </c>
      <c r="BM44" s="8" t="str">
        <f t="shared" si="118"/>
        <v>, 1</v>
      </c>
      <c r="BN44" s="8" t="str">
        <f t="shared" si="119"/>
        <v>, 1</v>
      </c>
      <c r="BO44" s="8" t="str">
        <f t="shared" si="120"/>
        <v/>
      </c>
      <c r="BP44" s="8" t="str">
        <f t="shared" si="121"/>
        <v/>
      </c>
      <c r="BQ44" s="7"/>
      <c r="BR44" s="9" t="str">
        <f t="shared" si="122"/>
        <v>-1, -1, -1</v>
      </c>
      <c r="BS44" s="9" t="str">
        <f t="shared" si="123"/>
        <v>1, 1, 1</v>
      </c>
      <c r="BT44" s="9" t="str">
        <f t="shared" si="124"/>
        <v>1, 1, 1</v>
      </c>
      <c r="BU44" s="1" t="str">
        <f t="shared" si="125"/>
        <v>0 : 3</v>
      </c>
      <c r="BV44" s="175"/>
      <c r="BX44" s="29">
        <v>4</v>
      </c>
      <c r="BY44" s="30" t="s">
        <v>20</v>
      </c>
      <c r="BZ44" s="30" t="s">
        <v>16</v>
      </c>
      <c r="CA44" s="30" t="s">
        <v>14</v>
      </c>
      <c r="CB44" s="30" t="s">
        <v>28</v>
      </c>
      <c r="CC44" s="30" t="s">
        <v>23</v>
      </c>
      <c r="CD44" s="30" t="s">
        <v>17</v>
      </c>
      <c r="CE44" s="30" t="s">
        <v>24</v>
      </c>
      <c r="CF44" s="30" t="s">
        <v>25</v>
      </c>
      <c r="CG44" s="30" t="s">
        <v>15</v>
      </c>
      <c r="CH44" s="30" t="s">
        <v>22</v>
      </c>
      <c r="CJ44" s="63"/>
      <c r="CK44" s="31"/>
      <c r="CL44" s="31"/>
      <c r="CM44" s="31"/>
      <c r="CN44" s="31"/>
      <c r="CO44" s="31"/>
      <c r="CP44" s="31"/>
      <c r="CQ44" s="31"/>
      <c r="CR44" s="136">
        <f>W45</f>
        <v>7</v>
      </c>
      <c r="CS44" s="136">
        <f>IF(AND(CR44=CR38,CR44=CR40),BY45,(IF(AND(CR44=CR38,CR44=CR42),BZ45,(IF(AND(CR44=CR38,CR44=CR46),CA45,(IF(AND(CR44=CR38,CR44=CR48),CB45,(IF(AND(CR44=CR40,CR44=CR42),CC45,(IF(AND(CR44=CR40,CR44=CR46),CD45,(IF(AND(CR44=CR40,CR44=CR48),CE45,(IF(AND(CR44=CR42,CR44=CR46),CF45,(IF(AND(CR44=CR42,CR44=CR48),CG45,(IF(AND(CR44=CR46,CR44=CR48),CH45,999)))))))))))))))))))</f>
        <v>999</v>
      </c>
      <c r="CT44" s="136">
        <f t="shared" ref="CT44" si="135">IF(CY44=1,CR44+CS44,CS44)</f>
        <v>999</v>
      </c>
      <c r="CV44" s="136">
        <f>CR44</f>
        <v>7</v>
      </c>
      <c r="CW44" s="154" t="e">
        <f>IF(CV44=CV38,CK41,(IF(CV44=CV40,CL41,(IF(CV44=CV42,CM41,(IF(CV44=CV46,CO41,(IF(CV44=CV48,CP41,999)))))))))</f>
        <v>#REF!</v>
      </c>
      <c r="CY44" s="136">
        <f t="shared" ref="CY44" si="136">IF(CS44&lt;&gt;999,1,0)</f>
        <v>0</v>
      </c>
      <c r="DA44" s="154" t="e">
        <f>IF(CY44=1,CT44,CW44)</f>
        <v>#REF!</v>
      </c>
      <c r="DB44" s="136" t="e">
        <f t="shared" ref="DB44" si="137">IF(DA44&lt;&gt;999,DA44,CV44)</f>
        <v>#REF!</v>
      </c>
    </row>
    <row r="45" spans="1:106" ht="12" customHeight="1" x14ac:dyDescent="0.25">
      <c r="A45" s="85"/>
      <c r="B45" s="138">
        <v>4</v>
      </c>
      <c r="C45" s="140">
        <f>[1]Лист3!$A$19</f>
        <v>94</v>
      </c>
      <c r="D45" s="74" t="s">
        <v>70</v>
      </c>
      <c r="E45" s="55"/>
      <c r="F45" s="46">
        <f>IF(AR40&gt;AS40,2,$AG$3)</f>
        <v>1</v>
      </c>
      <c r="G45" s="47"/>
      <c r="H45" s="45"/>
      <c r="I45" s="46">
        <f>IF(AS37&gt;AR37,2,$AG$3)</f>
        <v>1</v>
      </c>
      <c r="J45" s="47"/>
      <c r="K45" s="45"/>
      <c r="L45" s="46">
        <f>IF(AS50&gt;AR50,2,$AG$3)</f>
        <v>1</v>
      </c>
      <c r="M45" s="47"/>
      <c r="N45" s="144"/>
      <c r="O45" s="145"/>
      <c r="P45" s="158"/>
      <c r="Q45" s="45"/>
      <c r="R45" s="46">
        <f>IF(AS48&gt;AR48,2,$AG$3)</f>
        <v>2</v>
      </c>
      <c r="S45" s="47"/>
      <c r="T45" s="45"/>
      <c r="U45" s="46">
        <f>IF(AR45&gt;AS45,2,$AG$3)</f>
        <v>2</v>
      </c>
      <c r="V45" s="55"/>
      <c r="W45" s="148">
        <f>SUM(F45,I45,L45,O45,R45,U45)</f>
        <v>7</v>
      </c>
      <c r="X45" s="150">
        <f t="shared" ref="X45" si="138">IF(($AG$3=1),IF(CY44=1,CS44*10,0),0)</f>
        <v>0</v>
      </c>
      <c r="Y45" s="148">
        <v>5</v>
      </c>
      <c r="Z45" s="61"/>
      <c r="AA45" s="152">
        <f>IF(C45="","",VLOOKUP(C45,'[2]Список участников'!A:L,8,FALSE))</f>
        <v>0</v>
      </c>
      <c r="AC45" s="153">
        <f>IF(C45&gt;0,1,0)</f>
        <v>1</v>
      </c>
      <c r="AD45" s="153"/>
      <c r="AE45" s="13" t="str">
        <f>IF(C49=0," ","4-6")</f>
        <v>4-6</v>
      </c>
      <c r="AF45" s="16" t="str">
        <f>IF(C49=0," ",CONCATENATE(D45,"-",D49))</f>
        <v>AURORA-DEAF</v>
      </c>
      <c r="AG45" s="19">
        <v>2</v>
      </c>
      <c r="AH45" s="22">
        <v>1</v>
      </c>
      <c r="AI45" s="19">
        <v>1</v>
      </c>
      <c r="AJ45" s="22">
        <v>2</v>
      </c>
      <c r="AK45" s="19">
        <v>2</v>
      </c>
      <c r="AL45" s="22">
        <v>1</v>
      </c>
      <c r="AM45" s="19">
        <v>2</v>
      </c>
      <c r="AN45" s="22">
        <v>1</v>
      </c>
      <c r="AO45" s="19">
        <v>1</v>
      </c>
      <c r="AP45" s="27">
        <v>2</v>
      </c>
      <c r="AQ45" s="11"/>
      <c r="AR45" s="10">
        <f t="shared" si="100"/>
        <v>3</v>
      </c>
      <c r="AS45" s="10">
        <f t="shared" si="101"/>
        <v>2</v>
      </c>
      <c r="AT45" s="8">
        <f t="shared" si="102"/>
        <v>1</v>
      </c>
      <c r="AU45" s="8">
        <f t="shared" si="103"/>
        <v>0</v>
      </c>
      <c r="AV45" s="8">
        <f t="shared" si="104"/>
        <v>1</v>
      </c>
      <c r="AW45" s="8">
        <f t="shared" si="105"/>
        <v>1</v>
      </c>
      <c r="AX45" s="8">
        <f t="shared" si="106"/>
        <v>0</v>
      </c>
      <c r="AY45" s="7"/>
      <c r="AZ45" s="8">
        <f t="shared" si="107"/>
        <v>0</v>
      </c>
      <c r="BA45" s="8">
        <f t="shared" si="108"/>
        <v>1</v>
      </c>
      <c r="BB45" s="8">
        <f t="shared" si="109"/>
        <v>0</v>
      </c>
      <c r="BC45" s="8">
        <f t="shared" si="110"/>
        <v>0</v>
      </c>
      <c r="BD45" s="8">
        <f t="shared" si="111"/>
        <v>1</v>
      </c>
      <c r="BE45" s="7"/>
      <c r="BF45" s="8">
        <f t="shared" si="112"/>
        <v>1</v>
      </c>
      <c r="BG45" s="8" t="str">
        <f t="shared" si="113"/>
        <v>, -1</v>
      </c>
      <c r="BH45" s="8" t="str">
        <f t="shared" si="114"/>
        <v>, 1</v>
      </c>
      <c r="BI45" s="8" t="str">
        <f t="shared" si="115"/>
        <v>, 1</v>
      </c>
      <c r="BJ45" s="8" t="str">
        <f t="shared" si="116"/>
        <v>, -1</v>
      </c>
      <c r="BK45" s="7"/>
      <c r="BL45" s="8">
        <f t="shared" si="117"/>
        <v>-1</v>
      </c>
      <c r="BM45" s="8" t="str">
        <f t="shared" si="118"/>
        <v>, 1</v>
      </c>
      <c r="BN45" s="8" t="str">
        <f t="shared" si="119"/>
        <v>, -1</v>
      </c>
      <c r="BO45" s="8" t="str">
        <f t="shared" si="120"/>
        <v>, -1</v>
      </c>
      <c r="BP45" s="8" t="str">
        <f t="shared" si="121"/>
        <v>, 1</v>
      </c>
      <c r="BQ45" s="7"/>
      <c r="BR45" s="9" t="str">
        <f t="shared" si="122"/>
        <v>1, -1, 1, 1, -1</v>
      </c>
      <c r="BS45" s="9" t="str">
        <f t="shared" si="123"/>
        <v>-1, 1, -1, -1, 1</v>
      </c>
      <c r="BT45" s="9" t="str">
        <f t="shared" si="124"/>
        <v>1, -1, 1, 1, -1</v>
      </c>
      <c r="BU45" s="1" t="str">
        <f t="shared" si="125"/>
        <v>2 : 3</v>
      </c>
      <c r="BV45" s="175"/>
      <c r="BX45" s="29"/>
      <c r="BY45" s="33">
        <f>((AR40+AS37)/(AS40+AR37))/10</f>
        <v>0.05</v>
      </c>
      <c r="BZ45" s="33">
        <f>((AR40+AS50)/(AS40+AR50))/10</f>
        <v>6.6666666666666666E-2</v>
      </c>
      <c r="CA45" s="33">
        <f>((AR40+AS48)/(AS40+AR48))/10</f>
        <v>0.1</v>
      </c>
      <c r="CB45" s="33">
        <f>((AR40+AR45)/(AS40+AS45))/10</f>
        <v>0.1</v>
      </c>
      <c r="CC45" s="33">
        <f>((AS37+AS50)/(AR37+AR50))/10</f>
        <v>0.05</v>
      </c>
      <c r="CD45" s="33">
        <f>((AS37+AS48)/(AR37+AR48))/10</f>
        <v>0.08</v>
      </c>
      <c r="CE45" s="33">
        <f>((AS37+AR45)/(AR37+AS45))/10</f>
        <v>0.08</v>
      </c>
      <c r="CF45" s="33">
        <f>((AS50+AS48)/(AR50+AR48))/10</f>
        <v>0.1</v>
      </c>
      <c r="CG45" s="33">
        <f>((AS50+AR45)/(AR50+AS45))/10</f>
        <v>0.1</v>
      </c>
      <c r="CH45" s="33">
        <f>((AS48+AR45)/(AR48+AS45))/10</f>
        <v>0.15</v>
      </c>
      <c r="CJ45" s="63"/>
      <c r="CK45" s="63"/>
      <c r="CL45" s="63"/>
      <c r="CM45" s="63"/>
      <c r="CN45" s="63"/>
      <c r="CO45" s="63"/>
      <c r="CP45" s="63"/>
      <c r="CQ45" s="63"/>
      <c r="CR45" s="137"/>
      <c r="CS45" s="137"/>
      <c r="CT45" s="137"/>
      <c r="CV45" s="137"/>
      <c r="CW45" s="155"/>
      <c r="CY45" s="137"/>
      <c r="DA45" s="155"/>
      <c r="DB45" s="137"/>
    </row>
    <row r="46" spans="1:106" ht="12" customHeight="1" x14ac:dyDescent="0.25">
      <c r="A46" s="85"/>
      <c r="B46" s="156"/>
      <c r="C46" s="157"/>
      <c r="D46" s="75" t="s">
        <v>85</v>
      </c>
      <c r="E46" s="164" t="str">
        <f>IF(AR40&gt;AS40,BT40,BU40)</f>
        <v>2 : 3</v>
      </c>
      <c r="F46" s="165"/>
      <c r="G46" s="166"/>
      <c r="H46" s="167" t="str">
        <f>IF(AS37&gt;AR37,BT37,BU37)</f>
        <v>1 : 3</v>
      </c>
      <c r="I46" s="165"/>
      <c r="J46" s="166"/>
      <c r="K46" s="167" t="str">
        <f>IF(AS50&gt;AR50,BT50,BU50)</f>
        <v>2 : 3</v>
      </c>
      <c r="L46" s="165"/>
      <c r="M46" s="166"/>
      <c r="N46" s="159"/>
      <c r="O46" s="160"/>
      <c r="P46" s="161"/>
      <c r="Q46" s="167" t="str">
        <f>IF(AS48&gt;AR48,BT48,BU48)</f>
        <v>-1, 1, -1, 1, 1</v>
      </c>
      <c r="R46" s="165"/>
      <c r="S46" s="166"/>
      <c r="T46" s="167" t="str">
        <f>IF(AR45&gt;AS45,BT45,BU45)</f>
        <v>1, -1, 1, 1, -1</v>
      </c>
      <c r="U46" s="165"/>
      <c r="V46" s="165"/>
      <c r="W46" s="162"/>
      <c r="X46" s="163"/>
      <c r="Y46" s="162"/>
      <c r="Z46" s="61"/>
      <c r="AA46" s="152"/>
      <c r="AC46" s="153"/>
      <c r="AD46" s="153"/>
      <c r="AE46" s="13" t="s">
        <v>19</v>
      </c>
      <c r="AF46" s="16" t="str">
        <f>CONCATENATE(D43,"-",D41)</f>
        <v>КОСТАНАЙ-МАРТОБЕ ДЮСШ-12</v>
      </c>
      <c r="AG46" s="19">
        <v>1</v>
      </c>
      <c r="AH46" s="22">
        <v>2</v>
      </c>
      <c r="AI46" s="19">
        <v>1</v>
      </c>
      <c r="AJ46" s="22">
        <v>2</v>
      </c>
      <c r="AK46" s="19">
        <v>2</v>
      </c>
      <c r="AL46" s="22">
        <v>1</v>
      </c>
      <c r="AM46" s="19">
        <v>2</v>
      </c>
      <c r="AN46" s="22">
        <v>1</v>
      </c>
      <c r="AO46" s="19">
        <v>2</v>
      </c>
      <c r="AP46" s="27">
        <v>1</v>
      </c>
      <c r="AQ46" s="11"/>
      <c r="AR46" s="10">
        <f t="shared" si="100"/>
        <v>3</v>
      </c>
      <c r="AS46" s="10">
        <f t="shared" si="101"/>
        <v>2</v>
      </c>
      <c r="AT46" s="8">
        <f t="shared" si="102"/>
        <v>0</v>
      </c>
      <c r="AU46" s="8">
        <f t="shared" si="103"/>
        <v>0</v>
      </c>
      <c r="AV46" s="8">
        <f t="shared" si="104"/>
        <v>1</v>
      </c>
      <c r="AW46" s="8">
        <f t="shared" si="105"/>
        <v>1</v>
      </c>
      <c r="AX46" s="8">
        <f t="shared" si="106"/>
        <v>1</v>
      </c>
      <c r="AY46" s="7"/>
      <c r="AZ46" s="8">
        <f t="shared" si="107"/>
        <v>1</v>
      </c>
      <c r="BA46" s="8">
        <f t="shared" si="108"/>
        <v>1</v>
      </c>
      <c r="BB46" s="8">
        <f t="shared" si="109"/>
        <v>0</v>
      </c>
      <c r="BC46" s="8">
        <f t="shared" si="110"/>
        <v>0</v>
      </c>
      <c r="BD46" s="8">
        <f t="shared" si="111"/>
        <v>0</v>
      </c>
      <c r="BE46" s="7"/>
      <c r="BF46" s="8">
        <f t="shared" si="112"/>
        <v>-1</v>
      </c>
      <c r="BG46" s="8" t="str">
        <f t="shared" si="113"/>
        <v>, -1</v>
      </c>
      <c r="BH46" s="8" t="str">
        <f t="shared" si="114"/>
        <v>, 1</v>
      </c>
      <c r="BI46" s="8" t="str">
        <f t="shared" si="115"/>
        <v>, 1</v>
      </c>
      <c r="BJ46" s="8" t="str">
        <f t="shared" si="116"/>
        <v>, 1</v>
      </c>
      <c r="BK46" s="7"/>
      <c r="BL46" s="8">
        <f t="shared" si="117"/>
        <v>1</v>
      </c>
      <c r="BM46" s="8" t="str">
        <f t="shared" si="118"/>
        <v>, 1</v>
      </c>
      <c r="BN46" s="8" t="str">
        <f t="shared" si="119"/>
        <v>, -1</v>
      </c>
      <c r="BO46" s="8" t="str">
        <f t="shared" si="120"/>
        <v>, -1</v>
      </c>
      <c r="BP46" s="8" t="str">
        <f t="shared" si="121"/>
        <v>, -1</v>
      </c>
      <c r="BQ46" s="7"/>
      <c r="BR46" s="9" t="str">
        <f t="shared" si="122"/>
        <v>-1, -1, 1, 1, 1</v>
      </c>
      <c r="BS46" s="9" t="str">
        <f t="shared" si="123"/>
        <v>1, 1, -1, -1, -1</v>
      </c>
      <c r="BT46" s="9" t="str">
        <f t="shared" si="124"/>
        <v>-1, -1, 1, 1, 1</v>
      </c>
      <c r="BU46" s="1" t="str">
        <f t="shared" si="125"/>
        <v>2 : 3</v>
      </c>
      <c r="BV46" s="175"/>
      <c r="BX46" s="29">
        <v>5</v>
      </c>
      <c r="BY46" s="30" t="s">
        <v>20</v>
      </c>
      <c r="BZ46" s="30" t="s">
        <v>16</v>
      </c>
      <c r="CA46" s="30" t="s">
        <v>27</v>
      </c>
      <c r="CB46" s="30" t="s">
        <v>28</v>
      </c>
      <c r="CC46" s="30" t="s">
        <v>23</v>
      </c>
      <c r="CD46" s="30" t="s">
        <v>13</v>
      </c>
      <c r="CE46" s="30" t="s">
        <v>24</v>
      </c>
      <c r="CF46" s="30" t="s">
        <v>21</v>
      </c>
      <c r="CG46" s="30" t="s">
        <v>15</v>
      </c>
      <c r="CH46" s="30" t="s">
        <v>18</v>
      </c>
      <c r="CJ46" s="63"/>
      <c r="CK46" s="31"/>
      <c r="CL46" s="31"/>
      <c r="CM46" s="31"/>
      <c r="CN46" s="31"/>
      <c r="CO46" s="31"/>
      <c r="CP46" s="31"/>
      <c r="CQ46" s="31"/>
      <c r="CR46" s="136">
        <f>W47</f>
        <v>9</v>
      </c>
      <c r="CS46" s="136">
        <f>IF(AND(CR46=CR38,CR46=CR40),BY47,(IF(AND(CR46=CR38,CR46=CR42),BZ47,(IF(AND(CR46=CR38,CR46=CR44),CA47,(IF(AND(CR46=CR38,CR46=CR48),CB47,(IF(AND(CR46=CR40,CR46=CR42),CC47,(IF(AND(CR46=CR40,CR46=CR44),CD47,(IF(AND(CR46=CR40,CR46=CR48),CE47,(IF(AND(CR46=CR42,CR46=CR44),CF47,(IF(AND(CR46=CR42,CR46=CR48),CG47,(IF(AND(CR46=CR44,CR46=CR48),CH47,999)))))))))))))))))))</f>
        <v>999</v>
      </c>
      <c r="CT46" s="136">
        <f t="shared" ref="CT46" si="139">IF(CY46=1,CR46+CS46,CS46)</f>
        <v>999</v>
      </c>
      <c r="CV46" s="136">
        <f>CR46</f>
        <v>9</v>
      </c>
      <c r="CW46" s="154">
        <f>IF(CV46=CV38,CK42,(IF(CV46=CV40,CL42,(IF(CV46=CV42,CM42,(IF(CV46=CV44,CN42,(IF(CV46=CV48,CP42,999)))))))))</f>
        <v>999</v>
      </c>
      <c r="CY46" s="136">
        <f t="shared" ref="CY46" si="140">IF(CS46&lt;&gt;999,1,0)</f>
        <v>0</v>
      </c>
      <c r="DA46" s="154">
        <f>IF(CY46=1,CT46,CW46)</f>
        <v>999</v>
      </c>
      <c r="DB46" s="136">
        <f t="shared" ref="DB46" si="141">IF(DA46&lt;&gt;999,DA46,CV46)</f>
        <v>9</v>
      </c>
    </row>
    <row r="47" spans="1:106" ht="12" customHeight="1" x14ac:dyDescent="0.25">
      <c r="A47" s="85"/>
      <c r="B47" s="138">
        <v>5</v>
      </c>
      <c r="C47" s="140">
        <f>[1]Лист3!$A$20</f>
        <v>99</v>
      </c>
      <c r="D47" s="72" t="s">
        <v>69</v>
      </c>
      <c r="E47" s="55"/>
      <c r="F47" s="46">
        <f>IF(AS38&gt;AR38,2,$AG$3)</f>
        <v>2</v>
      </c>
      <c r="G47" s="47"/>
      <c r="H47" s="45"/>
      <c r="I47" s="46">
        <f>IF(AS44&gt;AR44,2,$AG$3)</f>
        <v>2</v>
      </c>
      <c r="J47" s="47"/>
      <c r="K47" s="45"/>
      <c r="L47" s="46">
        <f>IF(AR42&gt;AS42,2,$AG$3)</f>
        <v>2</v>
      </c>
      <c r="M47" s="47"/>
      <c r="N47" s="45"/>
      <c r="O47" s="46">
        <f>IF(AR48&gt;AS48,2,$AG$3)</f>
        <v>1</v>
      </c>
      <c r="P47" s="47"/>
      <c r="Q47" s="144"/>
      <c r="R47" s="145"/>
      <c r="S47" s="158"/>
      <c r="T47" s="45"/>
      <c r="U47" s="46">
        <f>IF(AR51&gt;AS51,2,$AG$3)</f>
        <v>2</v>
      </c>
      <c r="V47" s="55"/>
      <c r="W47" s="148">
        <f>SUM(F47,I47,L47,O47,R47,U47)</f>
        <v>9</v>
      </c>
      <c r="X47" s="150">
        <f t="shared" ref="X47" si="142">IF(($AG$3=1),IF(CY46=1,CS46*10,0),0)</f>
        <v>0</v>
      </c>
      <c r="Y47" s="148">
        <v>1</v>
      </c>
      <c r="Z47" s="61"/>
      <c r="AA47" s="152">
        <f>IF(C47="","",VLOOKUP(C47,'[2]Список участников'!A:L,8,FALSE))</f>
        <v>0</v>
      </c>
      <c r="AC47" s="153">
        <f>IF(C47&gt;0,1,0)</f>
        <v>1</v>
      </c>
      <c r="AD47" s="153"/>
      <c r="AE47" s="13" t="str">
        <f>IF(C49=0," ","6-1")</f>
        <v>6-1</v>
      </c>
      <c r="AF47" s="16" t="str">
        <f>IF(C49=0," ",CONCATENATE(D49,"-",D39))</f>
        <v>DEAF-СУНКАР</v>
      </c>
      <c r="AG47" s="19">
        <v>1</v>
      </c>
      <c r="AH47" s="22">
        <v>2</v>
      </c>
      <c r="AI47" s="19">
        <v>2</v>
      </c>
      <c r="AJ47" s="22">
        <v>1</v>
      </c>
      <c r="AK47" s="19">
        <v>2</v>
      </c>
      <c r="AL47" s="22">
        <v>1</v>
      </c>
      <c r="AM47" s="19">
        <v>1</v>
      </c>
      <c r="AN47" s="22">
        <v>2</v>
      </c>
      <c r="AO47" s="19">
        <v>1</v>
      </c>
      <c r="AP47" s="27">
        <v>2</v>
      </c>
      <c r="AQ47" s="11"/>
      <c r="AR47" s="10">
        <f t="shared" si="100"/>
        <v>2</v>
      </c>
      <c r="AS47" s="10">
        <f t="shared" si="101"/>
        <v>3</v>
      </c>
      <c r="AT47" s="8">
        <f t="shared" si="102"/>
        <v>0</v>
      </c>
      <c r="AU47" s="8">
        <f t="shared" si="103"/>
        <v>1</v>
      </c>
      <c r="AV47" s="8">
        <f t="shared" si="104"/>
        <v>1</v>
      </c>
      <c r="AW47" s="8">
        <f t="shared" si="105"/>
        <v>0</v>
      </c>
      <c r="AX47" s="8">
        <f t="shared" si="106"/>
        <v>0</v>
      </c>
      <c r="AY47" s="7"/>
      <c r="AZ47" s="8">
        <f t="shared" si="107"/>
        <v>1</v>
      </c>
      <c r="BA47" s="8">
        <f t="shared" si="108"/>
        <v>0</v>
      </c>
      <c r="BB47" s="8">
        <f t="shared" si="109"/>
        <v>0</v>
      </c>
      <c r="BC47" s="8">
        <f t="shared" si="110"/>
        <v>1</v>
      </c>
      <c r="BD47" s="8">
        <f t="shared" si="111"/>
        <v>1</v>
      </c>
      <c r="BE47" s="7"/>
      <c r="BF47" s="8">
        <f t="shared" si="112"/>
        <v>-1</v>
      </c>
      <c r="BG47" s="8" t="str">
        <f t="shared" si="113"/>
        <v>, 1</v>
      </c>
      <c r="BH47" s="8" t="str">
        <f t="shared" si="114"/>
        <v>, 1</v>
      </c>
      <c r="BI47" s="8" t="str">
        <f t="shared" si="115"/>
        <v>, -1</v>
      </c>
      <c r="BJ47" s="8" t="str">
        <f t="shared" si="116"/>
        <v>, -1</v>
      </c>
      <c r="BK47" s="7"/>
      <c r="BL47" s="8">
        <f t="shared" si="117"/>
        <v>1</v>
      </c>
      <c r="BM47" s="8" t="str">
        <f t="shared" si="118"/>
        <v>, -1</v>
      </c>
      <c r="BN47" s="8" t="str">
        <f t="shared" si="119"/>
        <v>, -1</v>
      </c>
      <c r="BO47" s="8" t="str">
        <f t="shared" si="120"/>
        <v>, 1</v>
      </c>
      <c r="BP47" s="8" t="str">
        <f t="shared" si="121"/>
        <v>, 1</v>
      </c>
      <c r="BQ47" s="7"/>
      <c r="BR47" s="9" t="str">
        <f t="shared" si="122"/>
        <v>-1, 1, 1, -1, -1</v>
      </c>
      <c r="BS47" s="9" t="str">
        <f t="shared" si="123"/>
        <v>1, -1, -1, 1, 1</v>
      </c>
      <c r="BT47" s="9" t="str">
        <f t="shared" si="124"/>
        <v>1, -1, -1, 1, 1</v>
      </c>
      <c r="BU47" s="1" t="str">
        <f t="shared" si="125"/>
        <v>2 : 3</v>
      </c>
      <c r="BV47" s="175"/>
      <c r="BX47" s="29"/>
      <c r="BY47" s="33">
        <f>((AS38+AS44)/(AR38+AR44))/10</f>
        <v>0.3</v>
      </c>
      <c r="BZ47" s="33">
        <f>((AS38+AR42)/(AR38+AS42))/10</f>
        <v>0.15</v>
      </c>
      <c r="CA47" s="33">
        <f>((AS38+AR48)/(AR38+AS48))/10</f>
        <v>0.1</v>
      </c>
      <c r="CB47" s="33">
        <f>((AS38+AR51)/(AR38+AS51))/10</f>
        <v>0.15</v>
      </c>
      <c r="CC47" s="33">
        <f>((AS44+AR42)/(AR44+AS42))/10</f>
        <v>0.3</v>
      </c>
      <c r="CD47" s="33">
        <f>((AS44+AR48)/(AR44+AS48))/10</f>
        <v>0.16666666666666669</v>
      </c>
      <c r="CE47" s="33">
        <f>((AS44+AR51)/(AR44+AS51))/10</f>
        <v>0.3</v>
      </c>
      <c r="CF47" s="33">
        <f>((AR42+AR48)/(AS42+AS48))/10</f>
        <v>0.1</v>
      </c>
      <c r="CG47" s="33">
        <f>((AR42+AR51)/(AS42+AS51))/10</f>
        <v>0.15</v>
      </c>
      <c r="CH47" s="33">
        <f>((AR48+AR51)/(AS48+AS51))/10</f>
        <v>0.1</v>
      </c>
      <c r="CJ47" s="63"/>
      <c r="CK47" s="63"/>
      <c r="CL47" s="63"/>
      <c r="CM47" s="63"/>
      <c r="CN47" s="63"/>
      <c r="CO47" s="63"/>
      <c r="CP47" s="63"/>
      <c r="CQ47" s="63"/>
      <c r="CR47" s="137"/>
      <c r="CS47" s="137"/>
      <c r="CT47" s="137"/>
      <c r="CV47" s="137"/>
      <c r="CW47" s="155"/>
      <c r="CY47" s="137"/>
      <c r="DA47" s="155"/>
      <c r="DB47" s="137"/>
    </row>
    <row r="48" spans="1:106" ht="12" customHeight="1" x14ac:dyDescent="0.25">
      <c r="A48" s="85"/>
      <c r="B48" s="156"/>
      <c r="C48" s="157"/>
      <c r="D48" s="71" t="s">
        <v>47</v>
      </c>
      <c r="E48" s="164" t="str">
        <f>IF(AS38&gt;AR38,BT38,BU38)</f>
        <v>-1, 1, -1, 1, 1</v>
      </c>
      <c r="F48" s="165"/>
      <c r="G48" s="166"/>
      <c r="H48" s="167" t="str">
        <f>IF(AS44&gt;AR44,BT44,BU44)</f>
        <v>1, 1, 1</v>
      </c>
      <c r="I48" s="165"/>
      <c r="J48" s="166"/>
      <c r="K48" s="167" t="str">
        <f>IF(AR42&gt;AS42,BT42,BU42)</f>
        <v>-1, 1, -1, 1, 1</v>
      </c>
      <c r="L48" s="165"/>
      <c r="M48" s="166"/>
      <c r="N48" s="167" t="str">
        <f>IF(AR48&gt;AS48,BT48,BU48)</f>
        <v>2 : 3</v>
      </c>
      <c r="O48" s="165"/>
      <c r="P48" s="166"/>
      <c r="Q48" s="159"/>
      <c r="R48" s="160"/>
      <c r="S48" s="161"/>
      <c r="T48" s="167" t="str">
        <f>IF(AR51&gt;AS51,BT51,BU51)</f>
        <v>-1, 1, -1, 1, 1</v>
      </c>
      <c r="U48" s="165"/>
      <c r="V48" s="165"/>
      <c r="W48" s="162"/>
      <c r="X48" s="163"/>
      <c r="Y48" s="162"/>
      <c r="Z48" s="61"/>
      <c r="AA48" s="152"/>
      <c r="AC48" s="153"/>
      <c r="AD48" s="153"/>
      <c r="AE48" s="13" t="str">
        <f>IF(C47=0," ","5-4")</f>
        <v>5-4</v>
      </c>
      <c r="AF48" s="16" t="str">
        <f>IF(C47=0," ",CONCATENATE(D47,"-",D45))</f>
        <v>DREAM TEAM-AURORA</v>
      </c>
      <c r="AG48" s="19">
        <v>2</v>
      </c>
      <c r="AH48" s="22">
        <v>1</v>
      </c>
      <c r="AI48" s="19">
        <v>1</v>
      </c>
      <c r="AJ48" s="22">
        <v>2</v>
      </c>
      <c r="AK48" s="19">
        <v>2</v>
      </c>
      <c r="AL48" s="22">
        <v>1</v>
      </c>
      <c r="AM48" s="19">
        <v>1</v>
      </c>
      <c r="AN48" s="22">
        <v>2</v>
      </c>
      <c r="AO48" s="19">
        <v>1</v>
      </c>
      <c r="AP48" s="27">
        <v>2</v>
      </c>
      <c r="AQ48" s="11"/>
      <c r="AR48" s="10">
        <f t="shared" si="100"/>
        <v>2</v>
      </c>
      <c r="AS48" s="10">
        <f t="shared" si="101"/>
        <v>3</v>
      </c>
      <c r="AT48" s="8">
        <f t="shared" si="102"/>
        <v>1</v>
      </c>
      <c r="AU48" s="8">
        <f t="shared" si="103"/>
        <v>0</v>
      </c>
      <c r="AV48" s="8">
        <f t="shared" si="104"/>
        <v>1</v>
      </c>
      <c r="AW48" s="8">
        <f t="shared" si="105"/>
        <v>0</v>
      </c>
      <c r="AX48" s="8">
        <f t="shared" si="106"/>
        <v>0</v>
      </c>
      <c r="AY48" s="7"/>
      <c r="AZ48" s="8">
        <f t="shared" si="107"/>
        <v>0</v>
      </c>
      <c r="BA48" s="8">
        <f t="shared" si="108"/>
        <v>1</v>
      </c>
      <c r="BB48" s="8">
        <f t="shared" si="109"/>
        <v>0</v>
      </c>
      <c r="BC48" s="8">
        <f t="shared" si="110"/>
        <v>1</v>
      </c>
      <c r="BD48" s="8">
        <f t="shared" si="111"/>
        <v>1</v>
      </c>
      <c r="BE48" s="7"/>
      <c r="BF48" s="8">
        <f t="shared" si="112"/>
        <v>1</v>
      </c>
      <c r="BG48" s="8" t="str">
        <f t="shared" si="113"/>
        <v>, -1</v>
      </c>
      <c r="BH48" s="8" t="str">
        <f t="shared" si="114"/>
        <v>, 1</v>
      </c>
      <c r="BI48" s="8" t="str">
        <f t="shared" si="115"/>
        <v>, -1</v>
      </c>
      <c r="BJ48" s="8" t="str">
        <f t="shared" si="116"/>
        <v>, -1</v>
      </c>
      <c r="BK48" s="7"/>
      <c r="BL48" s="8">
        <f t="shared" si="117"/>
        <v>-1</v>
      </c>
      <c r="BM48" s="8" t="str">
        <f t="shared" si="118"/>
        <v>, 1</v>
      </c>
      <c r="BN48" s="8" t="str">
        <f t="shared" si="119"/>
        <v>, -1</v>
      </c>
      <c r="BO48" s="8" t="str">
        <f t="shared" si="120"/>
        <v>, 1</v>
      </c>
      <c r="BP48" s="8" t="str">
        <f t="shared" si="121"/>
        <v>, 1</v>
      </c>
      <c r="BQ48" s="7"/>
      <c r="BR48" s="9" t="str">
        <f t="shared" si="122"/>
        <v>1, -1, 1, -1, -1</v>
      </c>
      <c r="BS48" s="9" t="str">
        <f t="shared" si="123"/>
        <v>-1, 1, -1, 1, 1</v>
      </c>
      <c r="BT48" s="9" t="str">
        <f t="shared" si="124"/>
        <v>-1, 1, -1, 1, 1</v>
      </c>
      <c r="BU48" s="1" t="str">
        <f t="shared" si="125"/>
        <v>2 : 3</v>
      </c>
      <c r="BV48" s="175"/>
      <c r="BX48" s="29">
        <v>6</v>
      </c>
      <c r="BY48" s="30" t="s">
        <v>20</v>
      </c>
      <c r="BZ48" s="30" t="s">
        <v>16</v>
      </c>
      <c r="CA48" s="30" t="s">
        <v>27</v>
      </c>
      <c r="CB48" s="30" t="s">
        <v>14</v>
      </c>
      <c r="CC48" s="30" t="s">
        <v>23</v>
      </c>
      <c r="CD48" s="30" t="s">
        <v>13</v>
      </c>
      <c r="CE48" s="30" t="s">
        <v>17</v>
      </c>
      <c r="CF48" s="30" t="s">
        <v>21</v>
      </c>
      <c r="CG48" s="30" t="s">
        <v>25</v>
      </c>
      <c r="CH48" s="30" t="s">
        <v>26</v>
      </c>
      <c r="CJ48" s="63"/>
      <c r="CK48" s="31"/>
      <c r="CL48" s="31"/>
      <c r="CM48" s="31"/>
      <c r="CN48" s="31"/>
      <c r="CO48" s="31"/>
      <c r="CP48" s="31"/>
      <c r="CQ48" s="31"/>
      <c r="CR48" s="136">
        <f>W49</f>
        <v>6</v>
      </c>
      <c r="CS48" s="136">
        <f>IF(AND(CR48=CR38,CR48=CR40),BY49,(IF(AND(CR48=CR38,CR48=CR42),BZ49,(IF(AND(CR48=CR38,CR48=CR44),CA49,(IF(AND(CR48=CR38,CR48=CR46),CB49,(IF(AND(CR48=CR40,CR48=CR42),CC49,(IF(AND(CR48=CR40,CR48=CR44),CD49,(IF(AND(CR48=CR40,CR48=CR46),CE49,(IF(AND(CR48=CR42,CR48=CR44),CF49,(IF(AND(CR48=CR42,CR48=CR46),CG49,(IF(AND(CR48=CR44,CR48=CR46),CH49,999)))))))))))))))))))</f>
        <v>999</v>
      </c>
      <c r="CT48" s="136">
        <f t="shared" ref="CT48" si="143">IF(CY48=1,CR48+CS48,CS48)</f>
        <v>999</v>
      </c>
      <c r="CV48" s="136">
        <f>CR48</f>
        <v>6</v>
      </c>
      <c r="CW48" s="154">
        <f>IF(CV48=CV38,CK43,(IF(CV48=CV40,CL43,(IF(CV48=CV42,CM43,(IF(CV48=CV44,CN43,(IF(CV48=CV46,CO43,999)))))))))</f>
        <v>999</v>
      </c>
      <c r="CY48" s="136">
        <f t="shared" ref="CY48" si="144">IF(CS48&lt;&gt;999,1,0)</f>
        <v>0</v>
      </c>
      <c r="DA48" s="154">
        <f t="shared" ref="DA48" si="145">IF(CY48=11,CT48,CW48)</f>
        <v>999</v>
      </c>
      <c r="DB48" s="136">
        <f t="shared" ref="DB48" si="146">IF(DA48&lt;&gt;999,DA48,CV48)</f>
        <v>6</v>
      </c>
    </row>
    <row r="49" spans="1:106" ht="12" customHeight="1" x14ac:dyDescent="0.25">
      <c r="A49" s="85"/>
      <c r="B49" s="138" t="s">
        <v>7</v>
      </c>
      <c r="C49" s="140">
        <f>[1]Лист3!$A$21</f>
        <v>142</v>
      </c>
      <c r="D49" s="70" t="s">
        <v>64</v>
      </c>
      <c r="E49" s="55"/>
      <c r="F49" s="46">
        <f>IF(AR47&gt;AS47,2,$AG$3)</f>
        <v>1</v>
      </c>
      <c r="G49" s="47"/>
      <c r="H49" s="45"/>
      <c r="I49" s="46">
        <f>IF(AR41&gt;AS41,2,$AG$3)</f>
        <v>1</v>
      </c>
      <c r="J49" s="47"/>
      <c r="K49" s="45"/>
      <c r="L49" s="46">
        <f>IF(AS39&gt;AR39,2,$AG$3)</f>
        <v>2</v>
      </c>
      <c r="M49" s="47"/>
      <c r="N49" s="45"/>
      <c r="O49" s="46">
        <f>IF(AS45&gt;AR45,2,$AG$3)</f>
        <v>1</v>
      </c>
      <c r="P49" s="47"/>
      <c r="Q49" s="45"/>
      <c r="R49" s="46">
        <f>IF(AS51&gt;AR51,2,$AG$3)</f>
        <v>1</v>
      </c>
      <c r="S49" s="47"/>
      <c r="T49" s="144"/>
      <c r="U49" s="145"/>
      <c r="V49" s="145"/>
      <c r="W49" s="148">
        <f>SUM(F49,I49,L49,O49,R49,U49)</f>
        <v>6</v>
      </c>
      <c r="X49" s="150">
        <f t="shared" ref="X49" si="147">IF(($AG$3=1),IF(CY48=1,CS48*10,0),0)</f>
        <v>0</v>
      </c>
      <c r="Y49" s="148">
        <v>6</v>
      </c>
      <c r="Z49" s="61"/>
      <c r="AA49" s="152">
        <f>IF(C49="","",VLOOKUP(C49,'[2]Список участников'!A:L,8,FALSE))</f>
        <v>0</v>
      </c>
      <c r="AC49" s="153">
        <f>IF(C49&gt;0,1,0)</f>
        <v>1</v>
      </c>
      <c r="AD49" s="153"/>
      <c r="AE49" s="13" t="s">
        <v>20</v>
      </c>
      <c r="AF49" s="16" t="str">
        <f>CONCATENATE(D39,"-",D41)</f>
        <v>СУНКАР-МАРТОБЕ ДЮСШ-12</v>
      </c>
      <c r="AG49" s="19">
        <v>2</v>
      </c>
      <c r="AH49" s="22">
        <v>1</v>
      </c>
      <c r="AI49" s="19">
        <v>1</v>
      </c>
      <c r="AJ49" s="22">
        <v>2</v>
      </c>
      <c r="AK49" s="19">
        <v>1</v>
      </c>
      <c r="AL49" s="22">
        <v>2</v>
      </c>
      <c r="AM49" s="19">
        <v>1</v>
      </c>
      <c r="AN49" s="22">
        <v>2</v>
      </c>
      <c r="AO49" s="19"/>
      <c r="AP49" s="27"/>
      <c r="AQ49" s="11"/>
      <c r="AR49" s="10">
        <f t="shared" si="100"/>
        <v>1</v>
      </c>
      <c r="AS49" s="10">
        <f t="shared" si="101"/>
        <v>3</v>
      </c>
      <c r="AT49" s="8">
        <f t="shared" si="102"/>
        <v>1</v>
      </c>
      <c r="AU49" s="8">
        <f t="shared" si="103"/>
        <v>0</v>
      </c>
      <c r="AV49" s="8">
        <f t="shared" si="104"/>
        <v>0</v>
      </c>
      <c r="AW49" s="8">
        <f t="shared" si="105"/>
        <v>0</v>
      </c>
      <c r="AX49" s="8">
        <f t="shared" si="106"/>
        <v>0</v>
      </c>
      <c r="AY49" s="7"/>
      <c r="AZ49" s="8">
        <f t="shared" si="107"/>
        <v>0</v>
      </c>
      <c r="BA49" s="8">
        <f t="shared" si="108"/>
        <v>1</v>
      </c>
      <c r="BB49" s="8">
        <f t="shared" si="109"/>
        <v>1</v>
      </c>
      <c r="BC49" s="8">
        <f t="shared" si="110"/>
        <v>1</v>
      </c>
      <c r="BD49" s="8">
        <f t="shared" si="111"/>
        <v>0</v>
      </c>
      <c r="BE49" s="7"/>
      <c r="BF49" s="8">
        <f t="shared" si="112"/>
        <v>1</v>
      </c>
      <c r="BG49" s="8" t="str">
        <f t="shared" si="113"/>
        <v>, -1</v>
      </c>
      <c r="BH49" s="8" t="str">
        <f t="shared" si="114"/>
        <v>, -1</v>
      </c>
      <c r="BI49" s="8" t="str">
        <f t="shared" si="115"/>
        <v>, -1</v>
      </c>
      <c r="BJ49" s="8" t="str">
        <f t="shared" si="116"/>
        <v/>
      </c>
      <c r="BK49" s="7"/>
      <c r="BL49" s="8">
        <f t="shared" si="117"/>
        <v>-1</v>
      </c>
      <c r="BM49" s="8" t="str">
        <f t="shared" si="118"/>
        <v>, 1</v>
      </c>
      <c r="BN49" s="8" t="str">
        <f t="shared" si="119"/>
        <v>, 1</v>
      </c>
      <c r="BO49" s="8" t="str">
        <f t="shared" si="120"/>
        <v>, 1</v>
      </c>
      <c r="BP49" s="8" t="str">
        <f t="shared" si="121"/>
        <v/>
      </c>
      <c r="BQ49" s="7"/>
      <c r="BR49" s="9" t="str">
        <f t="shared" si="122"/>
        <v>1, -1, -1, -1</v>
      </c>
      <c r="BS49" s="9" t="str">
        <f t="shared" si="123"/>
        <v>-1, 1, 1, 1</v>
      </c>
      <c r="BT49" s="9" t="str">
        <f t="shared" si="124"/>
        <v>-1, 1, 1, 1</v>
      </c>
      <c r="BU49" s="1" t="str">
        <f t="shared" si="125"/>
        <v>1 : 3</v>
      </c>
      <c r="BV49" s="175"/>
      <c r="BX49" s="29"/>
      <c r="BY49" s="33">
        <f>((AR47+AR41)/(AS47+AS41))/10</f>
        <v>0.05</v>
      </c>
      <c r="BZ49" s="33">
        <f>((AR47+AS39)/(AS47+AR39))/10</f>
        <v>0.1</v>
      </c>
      <c r="CA49" s="33">
        <f>((AR47+AS45)/(AS47+AR45))/10</f>
        <v>6.6666666666666666E-2</v>
      </c>
      <c r="CB49" s="33">
        <f>((AR47+AS51)/(AS47+AR51))/10</f>
        <v>6.6666666666666666E-2</v>
      </c>
      <c r="CC49" s="33">
        <f>((AR41+AS39)/(AS41+AR39))/10</f>
        <v>0.08</v>
      </c>
      <c r="CD49" s="33">
        <f>((AR41+AS45)/(AS41+AR45))/10</f>
        <v>0.05</v>
      </c>
      <c r="CE49" s="33">
        <f>((AR41+AS51)/(AS41+AR51))/10</f>
        <v>0.05</v>
      </c>
      <c r="CF49" s="33">
        <f>((AS39+AS45)/(AR39+AR45))/10</f>
        <v>0.1</v>
      </c>
      <c r="CG49" s="33">
        <f>((AS39+AS51)/(AR39+AR51))/10</f>
        <v>0.1</v>
      </c>
      <c r="CH49" s="33">
        <f>((AS45+AS51)/(AR45+AR51))/10</f>
        <v>6.6666666666666666E-2</v>
      </c>
      <c r="CJ49" s="63"/>
      <c r="CK49" s="63"/>
      <c r="CL49" s="63"/>
      <c r="CM49" s="63"/>
      <c r="CN49" s="63"/>
      <c r="CO49" s="63"/>
      <c r="CP49" s="63"/>
      <c r="CQ49" s="63"/>
      <c r="CR49" s="137"/>
      <c r="CS49" s="137"/>
      <c r="CT49" s="137"/>
      <c r="CV49" s="137"/>
      <c r="CW49" s="155"/>
      <c r="CY49" s="137"/>
      <c r="DA49" s="155"/>
      <c r="DB49" s="137"/>
    </row>
    <row r="50" spans="1:106" ht="12" customHeight="1" thickBot="1" x14ac:dyDescent="0.3">
      <c r="A50" s="85"/>
      <c r="B50" s="139"/>
      <c r="C50" s="141"/>
      <c r="D50" s="71" t="s">
        <v>65</v>
      </c>
      <c r="E50" s="132" t="str">
        <f>IF(AR47&gt;AS47,BT47,BU47)</f>
        <v>2 : 3</v>
      </c>
      <c r="F50" s="133"/>
      <c r="G50" s="134"/>
      <c r="H50" s="135" t="str">
        <f>IF(AR41&gt;AS41,BT41,BU41)</f>
        <v>1 : 3</v>
      </c>
      <c r="I50" s="133"/>
      <c r="J50" s="134"/>
      <c r="K50" s="135" t="str">
        <f>IF(AS39&gt;AR39,BT39,BU39)</f>
        <v>-1, 1, 1, -1, 1</v>
      </c>
      <c r="L50" s="133"/>
      <c r="M50" s="134"/>
      <c r="N50" s="135" t="str">
        <f>IF(AS45&gt;AR45,BT45,BU45)</f>
        <v>2 : 3</v>
      </c>
      <c r="O50" s="133"/>
      <c r="P50" s="134"/>
      <c r="Q50" s="135" t="str">
        <f>IF(AS51&gt;AR51,BT51,BU51)</f>
        <v>2 : 3</v>
      </c>
      <c r="R50" s="133"/>
      <c r="S50" s="134"/>
      <c r="T50" s="146"/>
      <c r="U50" s="147"/>
      <c r="V50" s="147"/>
      <c r="W50" s="149"/>
      <c r="X50" s="151"/>
      <c r="Y50" s="149"/>
      <c r="Z50" s="61"/>
      <c r="AA50" s="152"/>
      <c r="AC50" s="153"/>
      <c r="AD50" s="153"/>
      <c r="AE50" s="13" t="str">
        <f>IF(C45=0," ","3-4")</f>
        <v>3-4</v>
      </c>
      <c r="AF50" s="16" t="str">
        <f>IF(C45=0," ",CONCATENATE(D43,"-",D45))</f>
        <v>КОСТАНАЙ-AURORA</v>
      </c>
      <c r="AG50" s="19">
        <v>2</v>
      </c>
      <c r="AH50" s="22">
        <v>1</v>
      </c>
      <c r="AI50" s="19">
        <v>1</v>
      </c>
      <c r="AJ50" s="22">
        <v>2</v>
      </c>
      <c r="AK50" s="19">
        <v>2</v>
      </c>
      <c r="AL50" s="22">
        <v>1</v>
      </c>
      <c r="AM50" s="19">
        <v>1</v>
      </c>
      <c r="AN50" s="22">
        <v>2</v>
      </c>
      <c r="AO50" s="19">
        <v>2</v>
      </c>
      <c r="AP50" s="27">
        <v>1</v>
      </c>
      <c r="AQ50" s="11"/>
      <c r="AR50" s="10">
        <f t="shared" si="100"/>
        <v>3</v>
      </c>
      <c r="AS50" s="10">
        <f t="shared" si="101"/>
        <v>2</v>
      </c>
      <c r="AT50" s="8">
        <f t="shared" si="102"/>
        <v>1</v>
      </c>
      <c r="AU50" s="8">
        <f t="shared" si="103"/>
        <v>0</v>
      </c>
      <c r="AV50" s="8">
        <f t="shared" si="104"/>
        <v>1</v>
      </c>
      <c r="AW50" s="8">
        <f t="shared" si="105"/>
        <v>0</v>
      </c>
      <c r="AX50" s="8">
        <f t="shared" si="106"/>
        <v>1</v>
      </c>
      <c r="AY50" s="7"/>
      <c r="AZ50" s="8">
        <f t="shared" si="107"/>
        <v>0</v>
      </c>
      <c r="BA50" s="8">
        <f t="shared" si="108"/>
        <v>1</v>
      </c>
      <c r="BB50" s="8">
        <f t="shared" si="109"/>
        <v>0</v>
      </c>
      <c r="BC50" s="8">
        <f t="shared" si="110"/>
        <v>1</v>
      </c>
      <c r="BD50" s="8">
        <f t="shared" si="111"/>
        <v>0</v>
      </c>
      <c r="BE50" s="7"/>
      <c r="BF50" s="8">
        <f t="shared" si="112"/>
        <v>1</v>
      </c>
      <c r="BG50" s="8" t="str">
        <f t="shared" si="113"/>
        <v>, -1</v>
      </c>
      <c r="BH50" s="8" t="str">
        <f t="shared" si="114"/>
        <v>, 1</v>
      </c>
      <c r="BI50" s="8" t="str">
        <f t="shared" si="115"/>
        <v>, -1</v>
      </c>
      <c r="BJ50" s="8" t="str">
        <f t="shared" si="116"/>
        <v>, 1</v>
      </c>
      <c r="BK50" s="7"/>
      <c r="BL50" s="8">
        <f t="shared" si="117"/>
        <v>-1</v>
      </c>
      <c r="BM50" s="8" t="str">
        <f t="shared" si="118"/>
        <v>, 1</v>
      </c>
      <c r="BN50" s="8" t="str">
        <f t="shared" si="119"/>
        <v>, -1</v>
      </c>
      <c r="BO50" s="8" t="str">
        <f t="shared" si="120"/>
        <v>, 1</v>
      </c>
      <c r="BP50" s="8" t="str">
        <f t="shared" si="121"/>
        <v>, -1</v>
      </c>
      <c r="BQ50" s="7"/>
      <c r="BR50" s="9" t="str">
        <f t="shared" si="122"/>
        <v>1, -1, 1, -1, 1</v>
      </c>
      <c r="BS50" s="9" t="str">
        <f t="shared" si="123"/>
        <v>-1, 1, -1, 1, -1</v>
      </c>
      <c r="BT50" s="9" t="str">
        <f t="shared" si="124"/>
        <v>1, -1, 1, -1, 1</v>
      </c>
      <c r="BU50" s="1" t="str">
        <f t="shared" si="125"/>
        <v>2 : 3</v>
      </c>
      <c r="BV50" s="175"/>
    </row>
    <row r="51" spans="1:106" ht="12" customHeight="1" thickTop="1" thickBot="1" x14ac:dyDescent="0.3">
      <c r="A51" s="85"/>
      <c r="B51" s="48"/>
      <c r="C51" s="49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53"/>
      <c r="AE51" s="14" t="str">
        <f>IF(C49=0," ","5-6")</f>
        <v>5-6</v>
      </c>
      <c r="AF51" s="17" t="str">
        <f>IF(C49=0," ",CONCATENATE(D47,"-",D49))</f>
        <v>DREAM TEAM-DEAF</v>
      </c>
      <c r="AG51" s="20">
        <v>1</v>
      </c>
      <c r="AH51" s="23">
        <v>2</v>
      </c>
      <c r="AI51" s="20">
        <v>2</v>
      </c>
      <c r="AJ51" s="23">
        <v>1</v>
      </c>
      <c r="AK51" s="20">
        <v>1</v>
      </c>
      <c r="AL51" s="23">
        <v>2</v>
      </c>
      <c r="AM51" s="20">
        <v>2</v>
      </c>
      <c r="AN51" s="23">
        <v>1</v>
      </c>
      <c r="AO51" s="20">
        <v>2</v>
      </c>
      <c r="AP51" s="28">
        <v>1</v>
      </c>
      <c r="AQ51" s="11"/>
      <c r="AR51" s="10">
        <f t="shared" si="100"/>
        <v>3</v>
      </c>
      <c r="AS51" s="10">
        <f t="shared" si="101"/>
        <v>2</v>
      </c>
      <c r="AT51" s="8">
        <f t="shared" si="102"/>
        <v>0</v>
      </c>
      <c r="AU51" s="8">
        <f t="shared" si="103"/>
        <v>1</v>
      </c>
      <c r="AV51" s="8">
        <f t="shared" si="104"/>
        <v>0</v>
      </c>
      <c r="AW51" s="8">
        <f t="shared" si="105"/>
        <v>1</v>
      </c>
      <c r="AX51" s="8">
        <f t="shared" si="106"/>
        <v>1</v>
      </c>
      <c r="AY51" s="7"/>
      <c r="AZ51" s="8">
        <f t="shared" si="107"/>
        <v>1</v>
      </c>
      <c r="BA51" s="8">
        <f t="shared" si="108"/>
        <v>0</v>
      </c>
      <c r="BB51" s="8">
        <f t="shared" si="109"/>
        <v>1</v>
      </c>
      <c r="BC51" s="8">
        <f t="shared" si="110"/>
        <v>0</v>
      </c>
      <c r="BD51" s="8">
        <f t="shared" si="111"/>
        <v>0</v>
      </c>
      <c r="BE51" s="7"/>
      <c r="BF51" s="8">
        <f t="shared" si="112"/>
        <v>-1</v>
      </c>
      <c r="BG51" s="8" t="str">
        <f t="shared" si="113"/>
        <v>, 1</v>
      </c>
      <c r="BH51" s="8" t="str">
        <f t="shared" si="114"/>
        <v>, -1</v>
      </c>
      <c r="BI51" s="8" t="str">
        <f t="shared" si="115"/>
        <v>, 1</v>
      </c>
      <c r="BJ51" s="8" t="str">
        <f t="shared" si="116"/>
        <v>, 1</v>
      </c>
      <c r="BK51" s="7"/>
      <c r="BL51" s="8">
        <f t="shared" si="117"/>
        <v>1</v>
      </c>
      <c r="BM51" s="8" t="str">
        <f t="shared" si="118"/>
        <v>, -1</v>
      </c>
      <c r="BN51" s="8" t="str">
        <f t="shared" si="119"/>
        <v>, 1</v>
      </c>
      <c r="BO51" s="8" t="str">
        <f t="shared" si="120"/>
        <v>, -1</v>
      </c>
      <c r="BP51" s="8" t="str">
        <f t="shared" si="121"/>
        <v>, -1</v>
      </c>
      <c r="BQ51" s="7"/>
      <c r="BR51" s="9" t="str">
        <f t="shared" si="122"/>
        <v>-1, 1, -1, 1, 1</v>
      </c>
      <c r="BS51" s="9" t="str">
        <f t="shared" si="123"/>
        <v>1, -1, 1, -1, -1</v>
      </c>
      <c r="BT51" s="9" t="str">
        <f t="shared" si="124"/>
        <v>-1, 1, -1, 1, 1</v>
      </c>
      <c r="BU51" s="1" t="str">
        <f t="shared" si="125"/>
        <v>2 : 3</v>
      </c>
      <c r="BV51" s="176"/>
    </row>
    <row r="52" spans="1:106" ht="12" customHeight="1" thickBot="1" x14ac:dyDescent="0.3">
      <c r="A52" s="85"/>
      <c r="B52" s="42"/>
      <c r="C52" s="43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44" t="s">
        <v>80</v>
      </c>
      <c r="X52" s="38"/>
      <c r="Y52" s="38"/>
      <c r="Z52" s="52"/>
      <c r="AE52" s="12" t="str">
        <f>IF(C60=0," ","2-4")</f>
        <v>2-4</v>
      </c>
      <c r="AF52" s="15" t="str">
        <f>IF(C60=0," ",CONCATENATE(D56,"-",D60))</f>
        <v>ASM-ТОПЖАРГАН</v>
      </c>
      <c r="AG52" s="18">
        <v>1</v>
      </c>
      <c r="AH52" s="21">
        <v>2</v>
      </c>
      <c r="AI52" s="18">
        <v>1</v>
      </c>
      <c r="AJ52" s="21">
        <v>2</v>
      </c>
      <c r="AK52" s="18">
        <v>2</v>
      </c>
      <c r="AL52" s="21">
        <v>1</v>
      </c>
      <c r="AM52" s="18">
        <v>1</v>
      </c>
      <c r="AN52" s="21">
        <v>2</v>
      </c>
      <c r="AO52" s="18"/>
      <c r="AP52" s="26"/>
      <c r="AQ52" s="11"/>
      <c r="AR52" s="10">
        <f>IF(AG52+AH52&lt;&gt;0,SUM(AT52:AX52),"")</f>
        <v>1</v>
      </c>
      <c r="AS52" s="10">
        <f>IF(AG52+AH52&lt;&gt;0,SUM(AZ52:BD52),"")</f>
        <v>3</v>
      </c>
      <c r="AT52" s="8">
        <f>IF(AG52&gt;AH52,1,0)</f>
        <v>0</v>
      </c>
      <c r="AU52" s="8">
        <f>IF(AI52&gt;AJ52,1,0)</f>
        <v>0</v>
      </c>
      <c r="AV52" s="8">
        <f>IF(AK52&gt;AL52,1,0)</f>
        <v>1</v>
      </c>
      <c r="AW52" s="8">
        <f>IF(AM52&gt;AN52,1,0)</f>
        <v>0</v>
      </c>
      <c r="AX52" s="8">
        <f>IF(AO52&gt;AP52,1,0)</f>
        <v>0</v>
      </c>
      <c r="AY52" s="7"/>
      <c r="AZ52" s="8">
        <f>IF(AH52&gt;AG52,1,0)</f>
        <v>1</v>
      </c>
      <c r="BA52" s="8">
        <f>IF(AJ52&gt;AI52,1,0)</f>
        <v>1</v>
      </c>
      <c r="BB52" s="8">
        <f>IF(AL52&gt;AK52,1,0)</f>
        <v>0</v>
      </c>
      <c r="BC52" s="8">
        <f>IF(AN52&gt;AM52,1,0)</f>
        <v>1</v>
      </c>
      <c r="BD52" s="8">
        <f>IF(AP52&gt;AO52,1,0)</f>
        <v>0</v>
      </c>
      <c r="BE52" s="7"/>
      <c r="BF52" s="8">
        <f>IF(AG52&gt;AH52,AH52,IF(AH52&gt;AG52,-AG52,""))</f>
        <v>-1</v>
      </c>
      <c r="BG52" s="8" t="str">
        <f>IF(AI52&gt;AJ52,", "&amp;AJ52,IF(AJ52&gt;AI52,", "&amp;-AI52,""))</f>
        <v>, -1</v>
      </c>
      <c r="BH52" s="8" t="str">
        <f>IF(AK52&gt;AL52,", "&amp;AL52,IF(AL52&gt;AK52,", "&amp;-AK52,""))</f>
        <v>, 1</v>
      </c>
      <c r="BI52" s="8" t="str">
        <f>IF(AM52&gt;AN52,", "&amp;AN52,IF(AN52&gt;AM52,", "&amp;-AM52,""))</f>
        <v>, -1</v>
      </c>
      <c r="BJ52" s="8" t="str">
        <f>IF(AO52&gt;AP52,", "&amp;AP52,IF(AP52&gt;AO52,", "&amp;-AO52,""))</f>
        <v/>
      </c>
      <c r="BK52" s="7"/>
      <c r="BL52" s="8">
        <f>IF(AH52&gt;AG52,AG52,IF(AG52&gt;AH52,-AH52,""))</f>
        <v>1</v>
      </c>
      <c r="BM52" s="8" t="str">
        <f>IF(AJ52&gt;AI52,", "&amp;AI52,IF(AI52&gt;AJ52,", "&amp;-AJ52,""))</f>
        <v>, 1</v>
      </c>
      <c r="BN52" s="8" t="str">
        <f>IF(AL52&gt;AK52,", "&amp;AK52,IF(AK52&gt;AL52,", "&amp;-AL52,""))</f>
        <v>, -1</v>
      </c>
      <c r="BO52" s="8" t="str">
        <f>IF(AN52&gt;AM52,", "&amp;AM52,IF(AM52&gt;AN52,", "&amp;-AN52,""))</f>
        <v>, 1</v>
      </c>
      <c r="BP52" s="8" t="str">
        <f>IF(AP52&gt;AO52,", "&amp;AO52,IF(AO52&gt;AP52,", "&amp;-AP52,""))</f>
        <v/>
      </c>
      <c r="BQ52" s="7"/>
      <c r="BR52" s="9" t="str">
        <f>CONCATENATE(,BF52,BG52,BH52,BI52,BJ52,)</f>
        <v>-1, -1, 1, -1</v>
      </c>
      <c r="BS52" s="9" t="str">
        <f>CONCATENATE(,BL52,BM52,BN52,BO52,BP52,)</f>
        <v>1, 1, -1, 1</v>
      </c>
      <c r="BT52" s="9" t="str">
        <f>IF(AR52&gt;AS52,BR52,IF(AS52&gt;AR52,BS52,""))</f>
        <v>1, 1, -1, 1</v>
      </c>
      <c r="BU52" s="1" t="str">
        <f>IF(AR52&gt;AS52,AS52&amp;" : "&amp;AR52,IF(AS52&gt;AR52,AR52&amp;" : "&amp;AS52,""))</f>
        <v>1 : 3</v>
      </c>
      <c r="BV52" s="174" t="str">
        <f>W52</f>
        <v>За 7-11места</v>
      </c>
      <c r="BX52" s="29"/>
      <c r="BY52" s="30" t="s">
        <v>23</v>
      </c>
      <c r="BZ52" s="30" t="s">
        <v>13</v>
      </c>
      <c r="CA52" s="30" t="s">
        <v>17</v>
      </c>
      <c r="CB52" s="30" t="s">
        <v>24</v>
      </c>
      <c r="CC52" s="30" t="s">
        <v>21</v>
      </c>
      <c r="CD52" s="30" t="s">
        <v>25</v>
      </c>
      <c r="CE52" s="30" t="s">
        <v>15</v>
      </c>
      <c r="CF52" s="30" t="s">
        <v>26</v>
      </c>
      <c r="CG52" s="30" t="s">
        <v>18</v>
      </c>
      <c r="CH52" s="30" t="s">
        <v>22</v>
      </c>
      <c r="CJ52" s="29"/>
      <c r="CK52" s="30" t="s">
        <v>2</v>
      </c>
      <c r="CL52" s="30" t="s">
        <v>3</v>
      </c>
      <c r="CM52" s="30" t="s">
        <v>4</v>
      </c>
      <c r="CN52" s="30" t="s">
        <v>5</v>
      </c>
      <c r="CO52" s="30" t="s">
        <v>6</v>
      </c>
      <c r="CP52" s="30" t="s">
        <v>7</v>
      </c>
      <c r="CQ52" s="31"/>
      <c r="CR52" s="4" t="s">
        <v>8</v>
      </c>
      <c r="CS52" s="4" t="s">
        <v>10</v>
      </c>
      <c r="CT52" s="4"/>
      <c r="CV52" s="4" t="s">
        <v>8</v>
      </c>
      <c r="CW52" s="4" t="s">
        <v>10</v>
      </c>
      <c r="CY52" s="32"/>
      <c r="DA52" s="32"/>
      <c r="DB52" s="32"/>
    </row>
    <row r="53" spans="1:106" ht="12" customHeight="1" thickTop="1" thickBot="1" x14ac:dyDescent="0.3">
      <c r="A53" s="85"/>
      <c r="B53" s="60" t="s">
        <v>0</v>
      </c>
      <c r="C53" s="62"/>
      <c r="D53" s="60" t="s">
        <v>1</v>
      </c>
      <c r="E53" s="177">
        <v>1</v>
      </c>
      <c r="F53" s="177"/>
      <c r="G53" s="177"/>
      <c r="H53" s="177">
        <v>2</v>
      </c>
      <c r="I53" s="177"/>
      <c r="J53" s="177"/>
      <c r="K53" s="177">
        <v>3</v>
      </c>
      <c r="L53" s="177"/>
      <c r="M53" s="177"/>
      <c r="N53" s="177">
        <v>4</v>
      </c>
      <c r="O53" s="177"/>
      <c r="P53" s="177"/>
      <c r="Q53" s="177">
        <v>5</v>
      </c>
      <c r="R53" s="177"/>
      <c r="S53" s="177"/>
      <c r="T53" s="177">
        <v>6</v>
      </c>
      <c r="U53" s="177"/>
      <c r="V53" s="177"/>
      <c r="W53" s="60" t="s">
        <v>8</v>
      </c>
      <c r="X53" s="60" t="s">
        <v>9</v>
      </c>
      <c r="Y53" s="60" t="s">
        <v>10</v>
      </c>
      <c r="Z53" s="54"/>
      <c r="AE53" s="13" t="str">
        <f>IF(C62=0," ","1-5")</f>
        <v>1-5</v>
      </c>
      <c r="AF53" s="16" t="str">
        <f>IF(C62=0," ",CONCATENATE(D54,"-",D62))</f>
        <v>TTPRIME-ОСДЮСШОР-3</v>
      </c>
      <c r="AG53" s="19">
        <v>2</v>
      </c>
      <c r="AH53" s="22">
        <v>1</v>
      </c>
      <c r="AI53" s="19">
        <v>2</v>
      </c>
      <c r="AJ53" s="22">
        <v>1</v>
      </c>
      <c r="AK53" s="19">
        <v>2</v>
      </c>
      <c r="AL53" s="22">
        <v>1</v>
      </c>
      <c r="AM53" s="19"/>
      <c r="AN53" s="22"/>
      <c r="AO53" s="19"/>
      <c r="AP53" s="27"/>
      <c r="AQ53" s="11"/>
      <c r="AR53" s="10">
        <f t="shared" ref="AR53:AR66" si="148">IF(AG53+AH53&lt;&gt;0,SUM(AT53:AX53),"")</f>
        <v>3</v>
      </c>
      <c r="AS53" s="10">
        <f t="shared" ref="AS53:AS66" si="149">IF(AG53+AH53&lt;&gt;0,SUM(AZ53:BD53),"")</f>
        <v>0</v>
      </c>
      <c r="AT53" s="8">
        <f t="shared" ref="AT53:AT66" si="150">IF(AG53&gt;AH53,1,0)</f>
        <v>1</v>
      </c>
      <c r="AU53" s="8">
        <f t="shared" ref="AU53:AU66" si="151">IF(AI53&gt;AJ53,1,0)</f>
        <v>1</v>
      </c>
      <c r="AV53" s="8">
        <f t="shared" ref="AV53:AV66" si="152">IF(AK53&gt;AL53,1,0)</f>
        <v>1</v>
      </c>
      <c r="AW53" s="8">
        <f t="shared" ref="AW53:AW66" si="153">IF(AM53&gt;AN53,1,0)</f>
        <v>0</v>
      </c>
      <c r="AX53" s="8">
        <f t="shared" ref="AX53:AX66" si="154">IF(AO53&gt;AP53,1,0)</f>
        <v>0</v>
      </c>
      <c r="AY53" s="7"/>
      <c r="AZ53" s="8">
        <f t="shared" ref="AZ53:AZ66" si="155">IF(AH53&gt;AG53,1,0)</f>
        <v>0</v>
      </c>
      <c r="BA53" s="8">
        <f t="shared" ref="BA53:BA66" si="156">IF(AJ53&gt;AI53,1,0)</f>
        <v>0</v>
      </c>
      <c r="BB53" s="8">
        <f t="shared" ref="BB53:BB66" si="157">IF(AL53&gt;AK53,1,0)</f>
        <v>0</v>
      </c>
      <c r="BC53" s="8">
        <f t="shared" ref="BC53:BC66" si="158">IF(AN53&gt;AM53,1,0)</f>
        <v>0</v>
      </c>
      <c r="BD53" s="8">
        <f t="shared" ref="BD53:BD66" si="159">IF(AP53&gt;AO53,1,0)</f>
        <v>0</v>
      </c>
      <c r="BE53" s="7"/>
      <c r="BF53" s="8">
        <f t="shared" ref="BF53:BF66" si="160">IF(AG53&gt;AH53,AH53,IF(AH53&gt;AG53,-AG53,""))</f>
        <v>1</v>
      </c>
      <c r="BG53" s="8" t="str">
        <f t="shared" ref="BG53:BG66" si="161">IF(AI53&gt;AJ53,", "&amp;AJ53,IF(AJ53&gt;AI53,", "&amp;-AI53,""))</f>
        <v>, 1</v>
      </c>
      <c r="BH53" s="8" t="str">
        <f t="shared" ref="BH53:BH66" si="162">IF(AK53&gt;AL53,", "&amp;AL53,IF(AL53&gt;AK53,", "&amp;-AK53,""))</f>
        <v>, 1</v>
      </c>
      <c r="BI53" s="8" t="str">
        <f t="shared" ref="BI53:BI66" si="163">IF(AM53&gt;AN53,", "&amp;AN53,IF(AN53&gt;AM53,", "&amp;-AM53,""))</f>
        <v/>
      </c>
      <c r="BJ53" s="8" t="str">
        <f t="shared" ref="BJ53:BJ66" si="164">IF(AO53&gt;AP53,", "&amp;AP53,IF(AP53&gt;AO53,", "&amp;-AO53,""))</f>
        <v/>
      </c>
      <c r="BK53" s="7"/>
      <c r="BL53" s="8">
        <f t="shared" ref="BL53:BL66" si="165">IF(AH53&gt;AG53,AG53,IF(AG53&gt;AH53,-AH53,""))</f>
        <v>-1</v>
      </c>
      <c r="BM53" s="8" t="str">
        <f t="shared" ref="BM53:BM66" si="166">IF(AJ53&gt;AI53,", "&amp;AI53,IF(AI53&gt;AJ53,", "&amp;-AJ53,""))</f>
        <v>, -1</v>
      </c>
      <c r="BN53" s="8" t="str">
        <f t="shared" ref="BN53:BN66" si="167">IF(AL53&gt;AK53,", "&amp;AK53,IF(AK53&gt;AL53,", "&amp;-AL53,""))</f>
        <v>, -1</v>
      </c>
      <c r="BO53" s="8" t="str">
        <f t="shared" ref="BO53:BO66" si="168">IF(AN53&gt;AM53,", "&amp;AM53,IF(AM53&gt;AN53,", "&amp;-AN53,""))</f>
        <v/>
      </c>
      <c r="BP53" s="8" t="str">
        <f t="shared" ref="BP53:BP66" si="169">IF(AP53&gt;AO53,", "&amp;AO53,IF(AO53&gt;AP53,", "&amp;-AP53,""))</f>
        <v/>
      </c>
      <c r="BQ53" s="7"/>
      <c r="BR53" s="9" t="str">
        <f t="shared" ref="BR53:BR66" si="170">CONCATENATE(,BF53,BG53,BH53,BI53,BJ53,)</f>
        <v>1, 1, 1</v>
      </c>
      <c r="BS53" s="9" t="str">
        <f t="shared" ref="BS53:BS66" si="171">CONCATENATE(,BL53,BM53,BN53,BO53,BP53,)</f>
        <v>-1, -1, -1</v>
      </c>
      <c r="BT53" s="9" t="str">
        <f t="shared" ref="BT53:BT66" si="172">IF(AR53&gt;AS53,BR53,IF(AS53&gt;AR53,BS53,""))</f>
        <v>1, 1, 1</v>
      </c>
      <c r="BU53" s="1" t="str">
        <f t="shared" ref="BU53:BU66" si="173">IF(AR53&gt;AS53,AS53&amp;" : "&amp;AR53,IF(AS53&gt;AR53,AR53&amp;" : "&amp;AS53,""))</f>
        <v>0 : 3</v>
      </c>
      <c r="BV53" s="175"/>
      <c r="BX53" s="29">
        <v>1</v>
      </c>
      <c r="BY53" s="33">
        <f>((AR64+AR58)/(AS64+AS58))/10</f>
        <v>0.3</v>
      </c>
      <c r="BZ53" s="33">
        <f>((AR64+AS55)/(AS64+AR55))/10</f>
        <v>0.3</v>
      </c>
      <c r="CA53" s="33">
        <f>((AR64+AR53)/(AS64+AS53))/10</f>
        <v>0.3</v>
      </c>
      <c r="CB53" s="33" t="e">
        <f>((AR64+AS62)/(AS64+AR62))/10</f>
        <v>#VALUE!</v>
      </c>
      <c r="CC53" s="33" t="e">
        <f>((AR58+AS55)/(AS58+AR55))/10</f>
        <v>#DIV/0!</v>
      </c>
      <c r="CD53" s="33" t="e">
        <f>((AR58+AR53)/(AS58+AS53))/10</f>
        <v>#DIV/0!</v>
      </c>
      <c r="CE53" s="33" t="e">
        <f>((AR58+AS62)/(AR62+AS58))/10</f>
        <v>#VALUE!</v>
      </c>
      <c r="CF53" s="33" t="e">
        <f>((AS55+AR53)/(AR55+AS53))/10</f>
        <v>#DIV/0!</v>
      </c>
      <c r="CG53" s="33" t="e">
        <f>((AS55+AS62)/(AR55+AR62))/10</f>
        <v>#VALUE!</v>
      </c>
      <c r="CH53" s="33" t="e">
        <f>((AR53+AS62)/(AS53+AR62))/10</f>
        <v>#VALUE!</v>
      </c>
      <c r="CJ53" s="29">
        <v>1</v>
      </c>
      <c r="CK53" s="34"/>
      <c r="CL53" s="35">
        <f>IF(AR64&gt;AS64,CR53+0.1,CR53-0.1)</f>
        <v>8.1</v>
      </c>
      <c r="CM53" s="35">
        <f>IF(AR58&gt;AS58,CR53+0.1,CR53-0.1)</f>
        <v>8.1</v>
      </c>
      <c r="CN53" s="35">
        <f>IF(AS55&gt;AR55,CR53+0.1,CR53-0.1)</f>
        <v>8.1</v>
      </c>
      <c r="CO53" s="35">
        <f>IF(AR53&gt;AS53,CR53+0.1,CR53-0.1)</f>
        <v>8.1</v>
      </c>
      <c r="CP53" s="35">
        <f>IF(AS62&gt;AR62,CR53+0.1,CR53-0.1)</f>
        <v>7.9</v>
      </c>
      <c r="CQ53" s="63"/>
      <c r="CR53" s="136">
        <f>W54</f>
        <v>8</v>
      </c>
      <c r="CS53" s="136">
        <f>IF(AND(CR53=CR55,CR53=CR57),BY53,(IF(AND(CR53=CR55,CR53=CR59),BZ53,(IF(AND(CR53=CR55,CR53=CR61),CA53,(IF(AND(CR53=CR55,CR53=CR63),CB53,(IF(AND(CR53=CR57,CR53=CR59),CC53,(IF(AND(CR53=CR57,CR53=CR61),CD53,(IF(AND(CR53=CR57,CR53=CR63),CE53,(IF(AND(CR53=CR59,CR53=CR61),CF53,(IF(AND(CR53=CR59,CR53=CR63),CG53,(IF(AND(CR53=CR61,CR53=CR63),CH53,999)))))))))))))))))))</f>
        <v>999</v>
      </c>
      <c r="CT53" s="136">
        <f>IF(CY53=1,CR53+CS53,CS53)</f>
        <v>999</v>
      </c>
      <c r="CV53" s="136">
        <f>CR53</f>
        <v>8</v>
      </c>
      <c r="CW53" s="154">
        <f>IF(CV53=CV55,CL53,(IF(CV53=CV57,CM53,(IF(CV53=CV59,CN53,(IF(CV53=CV61,CO53,(IF(CV53=CV63,CP53,999)))))))))</f>
        <v>999</v>
      </c>
      <c r="CY53" s="136">
        <f>IF(CS53&lt;&gt;999,1,0)</f>
        <v>0</v>
      </c>
      <c r="DA53" s="154">
        <f>IF(CY53=1,CT53,CW53)</f>
        <v>999</v>
      </c>
      <c r="DB53" s="136">
        <f>IF(DA53&lt;&gt;999,DA53,CV53)</f>
        <v>8</v>
      </c>
    </row>
    <row r="54" spans="1:106" ht="12" customHeight="1" thickTop="1" x14ac:dyDescent="0.25">
      <c r="A54" s="85"/>
      <c r="B54" s="168">
        <v>1</v>
      </c>
      <c r="C54" s="169">
        <f>[1]Лист3!$A$16</f>
        <v>3</v>
      </c>
      <c r="D54" s="72" t="s">
        <v>66</v>
      </c>
      <c r="E54" s="170"/>
      <c r="F54" s="170"/>
      <c r="G54" s="171"/>
      <c r="H54" s="56"/>
      <c r="I54" s="57">
        <f>IF(AR64&gt;AS64,2,$AG$3)</f>
        <v>2</v>
      </c>
      <c r="J54" s="58"/>
      <c r="K54" s="56"/>
      <c r="L54" s="57">
        <f>IF(AR58&gt;AS58,2,$AG$3)</f>
        <v>2</v>
      </c>
      <c r="M54" s="58"/>
      <c r="N54" s="56"/>
      <c r="O54" s="57">
        <f>IF(AS55&gt;AR55,2,$AG$3)</f>
        <v>2</v>
      </c>
      <c r="P54" s="58"/>
      <c r="Q54" s="56"/>
      <c r="R54" s="57">
        <f>IF(AR53&gt;AS53,2,$AG$3)</f>
        <v>2</v>
      </c>
      <c r="S54" s="58"/>
      <c r="T54" s="56"/>
      <c r="U54" s="57"/>
      <c r="V54" s="59"/>
      <c r="W54" s="172">
        <f>SUM(F54,I54,L54,O54,R54,U54)</f>
        <v>8</v>
      </c>
      <c r="X54" s="173">
        <f t="shared" ref="X54" si="174">IF(($AG$3=1),IF(CY53=1,CS53*10,0),0)</f>
        <v>0</v>
      </c>
      <c r="Y54" s="172">
        <v>7</v>
      </c>
      <c r="Z54" s="61"/>
      <c r="AA54" s="152">
        <f>IF(C54="","",VLOOKUP(C54,'[2]Список участников'!A:L,8,FALSE))</f>
        <v>0</v>
      </c>
      <c r="AC54" s="153">
        <f>IF(C54&gt;0,1,0)</f>
        <v>1</v>
      </c>
      <c r="AD54" s="153">
        <f>SUM(AC54:AC65)</f>
        <v>6</v>
      </c>
      <c r="AE54" s="13" t="str">
        <f>IF(C64=0," ","3-6")</f>
        <v>3-6</v>
      </c>
      <c r="AF54" s="16" t="str">
        <f>IF(C64=0," ",CONCATENATE(D58,"-",D64))</f>
        <v>ОСДЮСШОР-2-</v>
      </c>
      <c r="AG54" s="19"/>
      <c r="AH54" s="22"/>
      <c r="AI54" s="19"/>
      <c r="AJ54" s="22"/>
      <c r="AK54" s="19"/>
      <c r="AL54" s="22"/>
      <c r="AM54" s="19"/>
      <c r="AN54" s="22"/>
      <c r="AO54" s="19"/>
      <c r="AP54" s="27"/>
      <c r="AQ54" s="11"/>
      <c r="AR54" s="10" t="str">
        <f t="shared" si="148"/>
        <v/>
      </c>
      <c r="AS54" s="10" t="str">
        <f t="shared" si="149"/>
        <v/>
      </c>
      <c r="AT54" s="8">
        <f t="shared" si="150"/>
        <v>0</v>
      </c>
      <c r="AU54" s="8">
        <f t="shared" si="151"/>
        <v>0</v>
      </c>
      <c r="AV54" s="8">
        <f t="shared" si="152"/>
        <v>0</v>
      </c>
      <c r="AW54" s="8">
        <f t="shared" si="153"/>
        <v>0</v>
      </c>
      <c r="AX54" s="8">
        <f t="shared" si="154"/>
        <v>0</v>
      </c>
      <c r="AY54" s="7"/>
      <c r="AZ54" s="8">
        <f t="shared" si="155"/>
        <v>0</v>
      </c>
      <c r="BA54" s="8">
        <f t="shared" si="156"/>
        <v>0</v>
      </c>
      <c r="BB54" s="8">
        <f t="shared" si="157"/>
        <v>0</v>
      </c>
      <c r="BC54" s="8">
        <f t="shared" si="158"/>
        <v>0</v>
      </c>
      <c r="BD54" s="8">
        <f t="shared" si="159"/>
        <v>0</v>
      </c>
      <c r="BE54" s="7"/>
      <c r="BF54" s="8" t="str">
        <f t="shared" si="160"/>
        <v/>
      </c>
      <c r="BG54" s="8" t="str">
        <f t="shared" si="161"/>
        <v/>
      </c>
      <c r="BH54" s="8" t="str">
        <f t="shared" si="162"/>
        <v/>
      </c>
      <c r="BI54" s="8" t="str">
        <f t="shared" si="163"/>
        <v/>
      </c>
      <c r="BJ54" s="8" t="str">
        <f t="shared" si="164"/>
        <v/>
      </c>
      <c r="BK54" s="7"/>
      <c r="BL54" s="8" t="str">
        <f t="shared" si="165"/>
        <v/>
      </c>
      <c r="BM54" s="8" t="str">
        <f t="shared" si="166"/>
        <v/>
      </c>
      <c r="BN54" s="8" t="str">
        <f t="shared" si="167"/>
        <v/>
      </c>
      <c r="BO54" s="8" t="str">
        <f t="shared" si="168"/>
        <v/>
      </c>
      <c r="BP54" s="8" t="str">
        <f t="shared" si="169"/>
        <v/>
      </c>
      <c r="BQ54" s="7"/>
      <c r="BR54" s="9" t="str">
        <f t="shared" si="170"/>
        <v/>
      </c>
      <c r="BS54" s="9" t="str">
        <f t="shared" si="171"/>
        <v/>
      </c>
      <c r="BT54" s="9" t="str">
        <f t="shared" si="172"/>
        <v/>
      </c>
      <c r="BU54" s="1" t="str">
        <f t="shared" si="173"/>
        <v/>
      </c>
      <c r="BV54" s="175"/>
      <c r="BX54" s="29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J54" s="29">
        <v>2</v>
      </c>
      <c r="CK54" s="35">
        <f>IF(AS64&gt;AR64,CR55+0.1,CR55-0.1)</f>
        <v>5.9</v>
      </c>
      <c r="CL54" s="34"/>
      <c r="CM54" s="35">
        <f>IF(AS61&gt;AR61,CR55+0.1,CR55-0.1)</f>
        <v>6.1</v>
      </c>
      <c r="CN54" s="35">
        <f>IF(AR52&gt;AS52,CR55+0.1,CR55-0.1)</f>
        <v>5.9</v>
      </c>
      <c r="CO54" s="35">
        <f>IF(AR59&gt;AS59,CR55+0.1,CR55-0.1)</f>
        <v>6.1</v>
      </c>
      <c r="CP54" s="35">
        <f>IF(AS56&gt;AR56,CR55,CR55-0.1)</f>
        <v>5.9</v>
      </c>
      <c r="CQ54" s="63"/>
      <c r="CR54" s="137"/>
      <c r="CS54" s="137"/>
      <c r="CT54" s="137"/>
      <c r="CV54" s="137"/>
      <c r="CW54" s="155"/>
      <c r="CY54" s="137"/>
      <c r="DA54" s="155"/>
      <c r="DB54" s="137"/>
    </row>
    <row r="55" spans="1:106" ht="12" customHeight="1" x14ac:dyDescent="0.25">
      <c r="A55" s="85"/>
      <c r="B55" s="156"/>
      <c r="C55" s="157"/>
      <c r="D55" s="73" t="s">
        <v>67</v>
      </c>
      <c r="E55" s="160"/>
      <c r="F55" s="160"/>
      <c r="G55" s="161"/>
      <c r="H55" s="167" t="str">
        <f>IF(AR64&gt;AS64,BT64,BU64)</f>
        <v>1, -1, 1, -1, 1</v>
      </c>
      <c r="I55" s="165"/>
      <c r="J55" s="166"/>
      <c r="K55" s="167" t="str">
        <f>IF(AR58&gt;AS58,BT58,BU58)</f>
        <v>1, 1, 1</v>
      </c>
      <c r="L55" s="165"/>
      <c r="M55" s="166"/>
      <c r="N55" s="167" t="str">
        <f>IF(AS55&gt;AR55,BT55,BU55)</f>
        <v>1, 1, 1</v>
      </c>
      <c r="O55" s="165"/>
      <c r="P55" s="166"/>
      <c r="Q55" s="167" t="str">
        <f>IF(AR53&gt;AS53,BT53,BU53)</f>
        <v>1, 1, 1</v>
      </c>
      <c r="R55" s="165"/>
      <c r="S55" s="166"/>
      <c r="T55" s="167"/>
      <c r="U55" s="165"/>
      <c r="V55" s="165"/>
      <c r="W55" s="162"/>
      <c r="X55" s="163"/>
      <c r="Y55" s="162"/>
      <c r="Z55" s="61"/>
      <c r="AA55" s="152"/>
      <c r="AC55" s="153"/>
      <c r="AD55" s="153"/>
      <c r="AE55" s="13" t="str">
        <f>IF(C60=0," ","4-1")</f>
        <v>4-1</v>
      </c>
      <c r="AF55" s="16" t="str">
        <f>IF(C60=0," ",CONCATENATE(D60,"-",D54))</f>
        <v>ТОПЖАРГАН-TTPRIME</v>
      </c>
      <c r="AG55" s="19">
        <v>1</v>
      </c>
      <c r="AH55" s="22">
        <v>2</v>
      </c>
      <c r="AI55" s="19">
        <v>1</v>
      </c>
      <c r="AJ55" s="22">
        <v>2</v>
      </c>
      <c r="AK55" s="19">
        <v>1</v>
      </c>
      <c r="AL55" s="22">
        <v>2</v>
      </c>
      <c r="AM55" s="19"/>
      <c r="AN55" s="22"/>
      <c r="AO55" s="19"/>
      <c r="AP55" s="27"/>
      <c r="AQ55" s="11"/>
      <c r="AR55" s="10">
        <f t="shared" si="148"/>
        <v>0</v>
      </c>
      <c r="AS55" s="10">
        <f t="shared" si="149"/>
        <v>3</v>
      </c>
      <c r="AT55" s="8">
        <f t="shared" si="150"/>
        <v>0</v>
      </c>
      <c r="AU55" s="8">
        <f t="shared" si="151"/>
        <v>0</v>
      </c>
      <c r="AV55" s="8">
        <f t="shared" si="152"/>
        <v>0</v>
      </c>
      <c r="AW55" s="8">
        <f t="shared" si="153"/>
        <v>0</v>
      </c>
      <c r="AX55" s="8">
        <f t="shared" si="154"/>
        <v>0</v>
      </c>
      <c r="AY55" s="7"/>
      <c r="AZ55" s="8">
        <f t="shared" si="155"/>
        <v>1</v>
      </c>
      <c r="BA55" s="8">
        <f t="shared" si="156"/>
        <v>1</v>
      </c>
      <c r="BB55" s="8">
        <f t="shared" si="157"/>
        <v>1</v>
      </c>
      <c r="BC55" s="8">
        <f t="shared" si="158"/>
        <v>0</v>
      </c>
      <c r="BD55" s="8">
        <f t="shared" si="159"/>
        <v>0</v>
      </c>
      <c r="BE55" s="7"/>
      <c r="BF55" s="8">
        <f t="shared" si="160"/>
        <v>-1</v>
      </c>
      <c r="BG55" s="8" t="str">
        <f t="shared" si="161"/>
        <v>, -1</v>
      </c>
      <c r="BH55" s="8" t="str">
        <f t="shared" si="162"/>
        <v>, -1</v>
      </c>
      <c r="BI55" s="8" t="str">
        <f t="shared" si="163"/>
        <v/>
      </c>
      <c r="BJ55" s="8" t="str">
        <f t="shared" si="164"/>
        <v/>
      </c>
      <c r="BK55" s="7"/>
      <c r="BL55" s="8">
        <f t="shared" si="165"/>
        <v>1</v>
      </c>
      <c r="BM55" s="8" t="str">
        <f t="shared" si="166"/>
        <v>, 1</v>
      </c>
      <c r="BN55" s="8" t="str">
        <f t="shared" si="167"/>
        <v>, 1</v>
      </c>
      <c r="BO55" s="8" t="str">
        <f t="shared" si="168"/>
        <v/>
      </c>
      <c r="BP55" s="8" t="str">
        <f t="shared" si="169"/>
        <v/>
      </c>
      <c r="BQ55" s="7"/>
      <c r="BR55" s="9" t="str">
        <f t="shared" si="170"/>
        <v>-1, -1, -1</v>
      </c>
      <c r="BS55" s="9" t="str">
        <f t="shared" si="171"/>
        <v>1, 1, 1</v>
      </c>
      <c r="BT55" s="9" t="str">
        <f t="shared" si="172"/>
        <v>1, 1, 1</v>
      </c>
      <c r="BU55" s="1" t="str">
        <f t="shared" si="173"/>
        <v>0 : 3</v>
      </c>
      <c r="BV55" s="175"/>
      <c r="BX55" s="29">
        <v>2</v>
      </c>
      <c r="BY55" s="30" t="s">
        <v>16</v>
      </c>
      <c r="BZ55" s="30" t="s">
        <v>27</v>
      </c>
      <c r="CA55" s="30" t="s">
        <v>14</v>
      </c>
      <c r="CB55" s="30" t="s">
        <v>28</v>
      </c>
      <c r="CC55" s="30" t="s">
        <v>21</v>
      </c>
      <c r="CD55" s="30" t="s">
        <v>25</v>
      </c>
      <c r="CE55" s="30" t="s">
        <v>15</v>
      </c>
      <c r="CF55" s="30" t="s">
        <v>26</v>
      </c>
      <c r="CG55" s="30" t="s">
        <v>18</v>
      </c>
      <c r="CH55" s="30" t="s">
        <v>22</v>
      </c>
      <c r="CJ55" s="29">
        <v>3</v>
      </c>
      <c r="CK55" s="35">
        <f>IF(AS58&gt;AR58,CR57+0.1,CR57-0.1)</f>
        <v>3.9</v>
      </c>
      <c r="CL55" s="35">
        <f>IF(AR61&gt;AS61,CR57+0.1,CR57-0.1)</f>
        <v>3.9</v>
      </c>
      <c r="CM55" s="36"/>
      <c r="CN55" s="35">
        <f>IF(AR65&gt;AS65,CR57+0.1,CR57-0.1)</f>
        <v>3.9</v>
      </c>
      <c r="CO55" s="35">
        <f>IF(AS57&gt;AR57,CR57+0.1,CR57-0.1)</f>
        <v>3.9</v>
      </c>
      <c r="CP55" s="35">
        <f>IF(AR54&gt;AS54,CR57+0.1,CR57-0.1)</f>
        <v>3.9</v>
      </c>
      <c r="CQ55" s="31"/>
      <c r="CR55" s="136">
        <f>W56</f>
        <v>6</v>
      </c>
      <c r="CS55" s="136">
        <f>IF(AND(CR55=CR53,CR55=CR57),BY56,(IF(AND(CR55=CR53,CR55=CR59),BZ56,(IF(AND(CR55=CR53,CR55=CR61),CA56,(IF(AND(CR55=CR53,CR55=CR63),CB56,(IF(AND(CR55=CR57,CR55=CR59),CC56,(IF(AND(CR55=CR57,CR55=CR61),CD56,(IF(AND(CR55=CR57,CR55=CR63),CE56,(IF(AND(CR55=CR59,CR55=CR61),CF56,(IF(AND(CR55=CR59,CR55=CR63),CG56,(IF(AND(CR55=CR61,CR55=CR63),CH56,999)))))))))))))))))))</f>
        <v>0.08</v>
      </c>
      <c r="CT55" s="136">
        <f t="shared" ref="CT55" si="175">IF(CY55=1,CR55+CS55,CS55)</f>
        <v>6.08</v>
      </c>
      <c r="CV55" s="136">
        <f>CR55</f>
        <v>6</v>
      </c>
      <c r="CW55" s="154">
        <f>IF(CV55=CV53,CK54,(IF(CV55=CV57,CM54,(IF(CV55=CV59,CN54,(IF(CV55=CV61,CO54,(IF(CV55=CV63,CP54,999)))))))))</f>
        <v>5.9</v>
      </c>
      <c r="CY55" s="136">
        <f t="shared" ref="CY55" si="176">IF(CS55&lt;&gt;999,1,0)</f>
        <v>1</v>
      </c>
      <c r="DA55" s="154">
        <f>IF(CY55=1,CT55,CW55)</f>
        <v>6.08</v>
      </c>
      <c r="DB55" s="136">
        <f t="shared" ref="DB55" si="177">IF(DA55&lt;&gt;999,DA55,CV55)</f>
        <v>6.08</v>
      </c>
    </row>
    <row r="56" spans="1:106" ht="12" customHeight="1" x14ac:dyDescent="0.25">
      <c r="A56" s="85"/>
      <c r="B56" s="138">
        <v>2</v>
      </c>
      <c r="C56" s="140">
        <f>[1]Лист3!$A$17</f>
        <v>47</v>
      </c>
      <c r="D56" s="72" t="s">
        <v>73</v>
      </c>
      <c r="E56" s="55"/>
      <c r="F56" s="46">
        <f>IF(AS64&gt;AR64,2,$AG$3)</f>
        <v>1</v>
      </c>
      <c r="G56" s="47"/>
      <c r="H56" s="144"/>
      <c r="I56" s="145"/>
      <c r="J56" s="158"/>
      <c r="K56" s="45"/>
      <c r="L56" s="46">
        <f>IF(AS61&gt;AR61,2,$AG$3)</f>
        <v>2</v>
      </c>
      <c r="M56" s="47"/>
      <c r="N56" s="45"/>
      <c r="O56" s="46">
        <f>IF(AR52&gt;AS52,2,$AG$3)</f>
        <v>1</v>
      </c>
      <c r="P56" s="47"/>
      <c r="Q56" s="45"/>
      <c r="R56" s="46">
        <f>IF(AR59&gt;AS59,2,$AG$3)</f>
        <v>2</v>
      </c>
      <c r="S56" s="47"/>
      <c r="T56" s="45"/>
      <c r="U56" s="46"/>
      <c r="V56" s="55"/>
      <c r="W56" s="148">
        <f>SUM(F56,I56,L56,O56,R56,U56)</f>
        <v>6</v>
      </c>
      <c r="X56" s="150">
        <f t="shared" ref="X56" si="178">IF(($AG$3=1),IF(CY55=1,CS55*10,0),0)</f>
        <v>0.8</v>
      </c>
      <c r="Y56" s="148">
        <v>9</v>
      </c>
      <c r="Z56" s="61"/>
      <c r="AA56" s="152">
        <f>IF(C56="","",VLOOKUP(C56,'[2]Список участников'!A:L,8,FALSE))</f>
        <v>0</v>
      </c>
      <c r="AC56" s="153">
        <f>IF(C56&gt;0,1,0)</f>
        <v>1</v>
      </c>
      <c r="AD56" s="153"/>
      <c r="AE56" s="13" t="str">
        <f>IF(C64=0," ","6-2")</f>
        <v>6-2</v>
      </c>
      <c r="AF56" s="16" t="str">
        <f>IF(C64=0," ",CONCATENATE(D64,"-",D56))</f>
        <v>-ASM</v>
      </c>
      <c r="AG56" s="19"/>
      <c r="AH56" s="22"/>
      <c r="AI56" s="19"/>
      <c r="AJ56" s="22"/>
      <c r="AK56" s="19"/>
      <c r="AL56" s="22"/>
      <c r="AM56" s="19"/>
      <c r="AN56" s="22"/>
      <c r="AO56" s="19"/>
      <c r="AP56" s="27"/>
      <c r="AQ56" s="11"/>
      <c r="AR56" s="10" t="str">
        <f t="shared" si="148"/>
        <v/>
      </c>
      <c r="AS56" s="10" t="str">
        <f t="shared" si="149"/>
        <v/>
      </c>
      <c r="AT56" s="8">
        <f t="shared" si="150"/>
        <v>0</v>
      </c>
      <c r="AU56" s="8">
        <f t="shared" si="151"/>
        <v>0</v>
      </c>
      <c r="AV56" s="8">
        <f t="shared" si="152"/>
        <v>0</v>
      </c>
      <c r="AW56" s="8">
        <f t="shared" si="153"/>
        <v>0</v>
      </c>
      <c r="AX56" s="8">
        <f t="shared" si="154"/>
        <v>0</v>
      </c>
      <c r="AY56" s="7"/>
      <c r="AZ56" s="8">
        <f t="shared" si="155"/>
        <v>0</v>
      </c>
      <c r="BA56" s="8">
        <f t="shared" si="156"/>
        <v>0</v>
      </c>
      <c r="BB56" s="8">
        <f t="shared" si="157"/>
        <v>0</v>
      </c>
      <c r="BC56" s="8">
        <f t="shared" si="158"/>
        <v>0</v>
      </c>
      <c r="BD56" s="8">
        <f t="shared" si="159"/>
        <v>0</v>
      </c>
      <c r="BE56" s="7"/>
      <c r="BF56" s="8" t="str">
        <f t="shared" si="160"/>
        <v/>
      </c>
      <c r="BG56" s="8" t="str">
        <f t="shared" si="161"/>
        <v/>
      </c>
      <c r="BH56" s="8" t="str">
        <f t="shared" si="162"/>
        <v/>
      </c>
      <c r="BI56" s="8" t="str">
        <f t="shared" si="163"/>
        <v/>
      </c>
      <c r="BJ56" s="8" t="str">
        <f t="shared" si="164"/>
        <v/>
      </c>
      <c r="BK56" s="7"/>
      <c r="BL56" s="8" t="str">
        <f t="shared" si="165"/>
        <v/>
      </c>
      <c r="BM56" s="8" t="str">
        <f t="shared" si="166"/>
        <v/>
      </c>
      <c r="BN56" s="8" t="str">
        <f t="shared" si="167"/>
        <v/>
      </c>
      <c r="BO56" s="8" t="str">
        <f t="shared" si="168"/>
        <v/>
      </c>
      <c r="BP56" s="8" t="str">
        <f t="shared" si="169"/>
        <v/>
      </c>
      <c r="BQ56" s="7"/>
      <c r="BR56" s="9" t="str">
        <f t="shared" si="170"/>
        <v/>
      </c>
      <c r="BS56" s="9" t="str">
        <f t="shared" si="171"/>
        <v/>
      </c>
      <c r="BT56" s="9" t="str">
        <f t="shared" si="172"/>
        <v/>
      </c>
      <c r="BU56" s="1" t="str">
        <f t="shared" si="173"/>
        <v/>
      </c>
      <c r="BV56" s="175"/>
      <c r="BX56" s="29"/>
      <c r="BY56" s="33">
        <f>((AS64+AS61)/(AR64+AR61))/10</f>
        <v>0.16666666666666669</v>
      </c>
      <c r="BZ56" s="33">
        <f>((AS64+AR52)/(AR64+AS52))/10</f>
        <v>0.05</v>
      </c>
      <c r="CA56" s="33">
        <f>((AS64+AR59)/(AR64+AS59))/10</f>
        <v>0.1</v>
      </c>
      <c r="CB56" s="33" t="e">
        <f>((AS64+AS56)/(AR64+AR56))/10</f>
        <v>#VALUE!</v>
      </c>
      <c r="CC56" s="33">
        <f>((AS61+AR52)/(AR61+AS52))/10</f>
        <v>0.13333333333333333</v>
      </c>
      <c r="CD56" s="33">
        <f>((AS61+AR59)/(AR61+AS59))/10</f>
        <v>0.3</v>
      </c>
      <c r="CE56" s="33" t="e">
        <f>((AS61+AS56)/(AR61+AR56))/10</f>
        <v>#VALUE!</v>
      </c>
      <c r="CF56" s="33">
        <f>((AR52+AR59)/(AS52+AS59))/10</f>
        <v>0.08</v>
      </c>
      <c r="CG56" s="33" t="e">
        <f>((AR52+AS56)/(AS52+AR56))/10</f>
        <v>#VALUE!</v>
      </c>
      <c r="CH56" s="33" t="e">
        <f>((AR59+AS59)/(AS56+AR56))/10</f>
        <v>#VALUE!</v>
      </c>
      <c r="CJ56" s="29">
        <v>4</v>
      </c>
      <c r="CK56" s="35">
        <f>IF(AR55&gt;AS55,CR59+0.1,CR59-0.1)</f>
        <v>5.9</v>
      </c>
      <c r="CL56" s="35">
        <f>IF(AS52&gt;AR52,CR59+0.1,CR59-0.1)</f>
        <v>6.1</v>
      </c>
      <c r="CM56" s="35">
        <f>IF(AS67&gt;AT67,CR59+0.1,CR59-0.1)</f>
        <v>5.9</v>
      </c>
      <c r="CN56" s="34"/>
      <c r="CO56" s="35">
        <f>IF(AS63&gt;AR63,CR59+0.1,CR59-0.1)</f>
        <v>5.9</v>
      </c>
      <c r="CP56" s="35">
        <f>IF(AR60&gt;AS60,CR59+0.1,CR59-0.1)</f>
        <v>5.9</v>
      </c>
      <c r="CQ56" s="63"/>
      <c r="CR56" s="137"/>
      <c r="CS56" s="137"/>
      <c r="CT56" s="137"/>
      <c r="CV56" s="137"/>
      <c r="CW56" s="155"/>
      <c r="CY56" s="137"/>
      <c r="DA56" s="155"/>
      <c r="DB56" s="137"/>
    </row>
    <row r="57" spans="1:106" ht="12" customHeight="1" x14ac:dyDescent="0.25">
      <c r="A57" s="85"/>
      <c r="B57" s="156"/>
      <c r="C57" s="157"/>
      <c r="D57" s="71" t="s">
        <v>74</v>
      </c>
      <c r="E57" s="164" t="str">
        <f>IF(AS64&gt;AR64,BT64,BU64)</f>
        <v>2 : 3</v>
      </c>
      <c r="F57" s="165"/>
      <c r="G57" s="166"/>
      <c r="H57" s="159"/>
      <c r="I57" s="160"/>
      <c r="J57" s="161"/>
      <c r="K57" s="167" t="str">
        <f>IF(AS61&gt;AR61,BT61,BU61)</f>
        <v>1, 1, 1</v>
      </c>
      <c r="L57" s="165"/>
      <c r="M57" s="166"/>
      <c r="N57" s="167" t="str">
        <f>IF(AR52&gt;AS52,BT52,BU52)</f>
        <v>1 : 3</v>
      </c>
      <c r="O57" s="165"/>
      <c r="P57" s="166"/>
      <c r="Q57" s="167" t="str">
        <f>IF(AR59&gt;AS59,BT59,BU59)</f>
        <v>-1, -1, 1, 1, 1</v>
      </c>
      <c r="R57" s="165"/>
      <c r="S57" s="166"/>
      <c r="T57" s="167"/>
      <c r="U57" s="165"/>
      <c r="V57" s="165"/>
      <c r="W57" s="162"/>
      <c r="X57" s="163"/>
      <c r="Y57" s="162"/>
      <c r="Z57" s="61"/>
      <c r="AA57" s="152"/>
      <c r="AC57" s="153"/>
      <c r="AD57" s="153"/>
      <c r="AE57" s="13" t="str">
        <f>IF(C62=0," ","5-3")</f>
        <v>5-3</v>
      </c>
      <c r="AF57" s="16" t="str">
        <f>IF(C62=0," ",CONCATENATE(D62,"-",D58))</f>
        <v>ОСДЮСШОР-3-ОСДЮСШОР-2</v>
      </c>
      <c r="AG57" s="19">
        <v>2</v>
      </c>
      <c r="AH57" s="22">
        <v>1</v>
      </c>
      <c r="AI57" s="19">
        <v>2</v>
      </c>
      <c r="AJ57" s="22">
        <v>1</v>
      </c>
      <c r="AK57" s="19">
        <v>2</v>
      </c>
      <c r="AL57" s="22">
        <v>1</v>
      </c>
      <c r="AM57" s="19"/>
      <c r="AN57" s="22"/>
      <c r="AO57" s="19"/>
      <c r="AP57" s="27"/>
      <c r="AQ57" s="11"/>
      <c r="AR57" s="10">
        <f t="shared" si="148"/>
        <v>3</v>
      </c>
      <c r="AS57" s="10">
        <f t="shared" si="149"/>
        <v>0</v>
      </c>
      <c r="AT57" s="8">
        <f t="shared" si="150"/>
        <v>1</v>
      </c>
      <c r="AU57" s="8">
        <f t="shared" si="151"/>
        <v>1</v>
      </c>
      <c r="AV57" s="8">
        <f t="shared" si="152"/>
        <v>1</v>
      </c>
      <c r="AW57" s="8">
        <f t="shared" si="153"/>
        <v>0</v>
      </c>
      <c r="AX57" s="8">
        <f t="shared" si="154"/>
        <v>0</v>
      </c>
      <c r="AY57" s="7"/>
      <c r="AZ57" s="8">
        <f t="shared" si="155"/>
        <v>0</v>
      </c>
      <c r="BA57" s="8">
        <f t="shared" si="156"/>
        <v>0</v>
      </c>
      <c r="BB57" s="8">
        <f t="shared" si="157"/>
        <v>0</v>
      </c>
      <c r="BC57" s="8">
        <f t="shared" si="158"/>
        <v>0</v>
      </c>
      <c r="BD57" s="8">
        <f t="shared" si="159"/>
        <v>0</v>
      </c>
      <c r="BE57" s="7"/>
      <c r="BF57" s="8">
        <f t="shared" si="160"/>
        <v>1</v>
      </c>
      <c r="BG57" s="8" t="str">
        <f t="shared" si="161"/>
        <v>, 1</v>
      </c>
      <c r="BH57" s="8" t="str">
        <f t="shared" si="162"/>
        <v>, 1</v>
      </c>
      <c r="BI57" s="8" t="str">
        <f t="shared" si="163"/>
        <v/>
      </c>
      <c r="BJ57" s="8" t="str">
        <f t="shared" si="164"/>
        <v/>
      </c>
      <c r="BK57" s="7"/>
      <c r="BL57" s="8">
        <f t="shared" si="165"/>
        <v>-1</v>
      </c>
      <c r="BM57" s="8" t="str">
        <f t="shared" si="166"/>
        <v>, -1</v>
      </c>
      <c r="BN57" s="8" t="str">
        <f t="shared" si="167"/>
        <v>, -1</v>
      </c>
      <c r="BO57" s="8" t="str">
        <f t="shared" si="168"/>
        <v/>
      </c>
      <c r="BP57" s="8" t="str">
        <f t="shared" si="169"/>
        <v/>
      </c>
      <c r="BQ57" s="7"/>
      <c r="BR57" s="9" t="str">
        <f t="shared" si="170"/>
        <v>1, 1, 1</v>
      </c>
      <c r="BS57" s="9" t="str">
        <f t="shared" si="171"/>
        <v>-1, -1, -1</v>
      </c>
      <c r="BT57" s="9" t="str">
        <f t="shared" si="172"/>
        <v>1, 1, 1</v>
      </c>
      <c r="BU57" s="1" t="str">
        <f t="shared" si="173"/>
        <v>0 : 3</v>
      </c>
      <c r="BV57" s="175"/>
      <c r="BX57" s="29">
        <v>3</v>
      </c>
      <c r="BY57" s="30" t="s">
        <v>20</v>
      </c>
      <c r="BZ57" s="30" t="s">
        <v>27</v>
      </c>
      <c r="CA57" s="30" t="s">
        <v>14</v>
      </c>
      <c r="CB57" s="30" t="s">
        <v>28</v>
      </c>
      <c r="CC57" s="30" t="s">
        <v>13</v>
      </c>
      <c r="CD57" s="30" t="s">
        <v>17</v>
      </c>
      <c r="CE57" s="30" t="s">
        <v>24</v>
      </c>
      <c r="CF57" s="30" t="s">
        <v>26</v>
      </c>
      <c r="CG57" s="30" t="s">
        <v>18</v>
      </c>
      <c r="CH57" s="30" t="s">
        <v>22</v>
      </c>
      <c r="CJ57" s="29">
        <v>5</v>
      </c>
      <c r="CK57" s="35">
        <f>IF(AS53&gt;AR53,CR61+0.1,CR61-0.1)</f>
        <v>5.9</v>
      </c>
      <c r="CL57" s="35">
        <f>IF(AS59&gt;AR59,CR61+0.1,CR61-0.1)</f>
        <v>5.9</v>
      </c>
      <c r="CM57" s="35">
        <f>IF(AR57&gt;AS57,CR61+0.1,CR61-0.1)</f>
        <v>6.1</v>
      </c>
      <c r="CN57" s="35">
        <f>IF(AR63&gt;AS63,CR61+0.1,CR61-0.1)</f>
        <v>6.1</v>
      </c>
      <c r="CO57" s="36"/>
      <c r="CP57" s="35">
        <f>IF(AR66&gt;AS66,CR61+0.1,CR61-0.1)</f>
        <v>5.9</v>
      </c>
      <c r="CQ57" s="31"/>
      <c r="CR57" s="136">
        <f>W58</f>
        <v>4</v>
      </c>
      <c r="CS57" s="136">
        <f>IF(AND(CR57=CR53,CR57=CR55),BY58,(IF(AND(CR57=CR53,CR57=CR59),BZ58,(IF(AND(CR57=CR53,CR57=CR61),CA58,(IF(AND(CR57=CR53,CR57=CR63),CB58,(IF(AND(CR57=CR55,CR57=CR59),CC58,(IF(AND(CR57=CR55,CR57=CR61),CD58,(IF(AND(CR57=CR55,CR57=CR63),CE58,(IF(AND(CR57=CR59,CR57=CR61),CF58,(IF(AND(CR57=CR59,CR57=CR63),CG58,(IF(AND(CR57=CR61,CR57=CR63),CH58,999)))))))))))))))))))</f>
        <v>999</v>
      </c>
      <c r="CT57" s="136">
        <f t="shared" ref="CT57" si="179">IF(CY57=1,CR57+CS57,CS57)</f>
        <v>999</v>
      </c>
      <c r="CV57" s="136">
        <f>CR57</f>
        <v>4</v>
      </c>
      <c r="CW57" s="154">
        <f>IF(CV57=CV53,CK55,(IF(CV57=CV55,CL55,(IF(CV57=CV59,CN55,(IF(CV57=CV61,CO55,(IF(CV57=CV63,CP55,999)))))))))</f>
        <v>999</v>
      </c>
      <c r="CY57" s="136">
        <f t="shared" ref="CY57" si="180">IF(CS57&lt;&gt;999,1,0)</f>
        <v>0</v>
      </c>
      <c r="DA57" s="154">
        <f>IF(CY57=1,CT57,CW57)</f>
        <v>999</v>
      </c>
      <c r="DB57" s="136">
        <f t="shared" ref="DB57" si="181">IF(DA57&lt;&gt;999,DA57,CV57)</f>
        <v>4</v>
      </c>
    </row>
    <row r="58" spans="1:106" ht="12" customHeight="1" x14ac:dyDescent="0.25">
      <c r="A58" s="85"/>
      <c r="B58" s="138">
        <v>3</v>
      </c>
      <c r="C58" s="140">
        <f>[1]Лист3!$A$18</f>
        <v>51</v>
      </c>
      <c r="D58" s="72" t="s">
        <v>76</v>
      </c>
      <c r="E58" s="55"/>
      <c r="F58" s="46">
        <f>IF(AS58&gt;AR58,2,$AG$3)</f>
        <v>1</v>
      </c>
      <c r="G58" s="47"/>
      <c r="H58" s="45"/>
      <c r="I58" s="46">
        <f>IF(AR61&gt;AS61,2,$AG$3)</f>
        <v>1</v>
      </c>
      <c r="J58" s="47"/>
      <c r="K58" s="144"/>
      <c r="L58" s="145"/>
      <c r="M58" s="158"/>
      <c r="N58" s="45"/>
      <c r="O58" s="46">
        <f>IF(AR65&gt;AS65,2,$AG$3)</f>
        <v>1</v>
      </c>
      <c r="P58" s="47"/>
      <c r="Q58" s="45"/>
      <c r="R58" s="46">
        <f>IF(AS57&gt;AR57,2,$AG$3)</f>
        <v>1</v>
      </c>
      <c r="S58" s="47"/>
      <c r="T58" s="45"/>
      <c r="U58" s="46"/>
      <c r="V58" s="55"/>
      <c r="W58" s="148">
        <f>SUM(F58,I58,L58,O58,R58,U58)</f>
        <v>4</v>
      </c>
      <c r="X58" s="150">
        <f t="shared" ref="X58" si="182">IF(($AG$3=1),IF(CY57=1,CS57*10,0),0)</f>
        <v>0</v>
      </c>
      <c r="Y58" s="148">
        <v>11</v>
      </c>
      <c r="Z58" s="61"/>
      <c r="AA58" s="152">
        <f>IF(C58="","",VLOOKUP(C58,'[2]Список участников'!A:L,8,FALSE))</f>
        <v>0</v>
      </c>
      <c r="AC58" s="153">
        <f>IF(C58&gt;0,1,0)</f>
        <v>1</v>
      </c>
      <c r="AD58" s="153"/>
      <c r="AE58" s="13" t="s">
        <v>16</v>
      </c>
      <c r="AF58" s="16" t="str">
        <f>IF(C58=0," ",CONCATENATE(D54,"-",D58))</f>
        <v>TTPRIME-ОСДЮСШОР-2</v>
      </c>
      <c r="AG58" s="19">
        <v>2</v>
      </c>
      <c r="AH58" s="22">
        <v>1</v>
      </c>
      <c r="AI58" s="19">
        <v>2</v>
      </c>
      <c r="AJ58" s="22">
        <v>1</v>
      </c>
      <c r="AK58" s="19">
        <v>2</v>
      </c>
      <c r="AL58" s="22">
        <v>1</v>
      </c>
      <c r="AM58" s="19"/>
      <c r="AN58" s="22"/>
      <c r="AO58" s="19"/>
      <c r="AP58" s="27"/>
      <c r="AQ58" s="11"/>
      <c r="AR58" s="10">
        <f t="shared" si="148"/>
        <v>3</v>
      </c>
      <c r="AS58" s="10">
        <f t="shared" si="149"/>
        <v>0</v>
      </c>
      <c r="AT58" s="8">
        <f t="shared" si="150"/>
        <v>1</v>
      </c>
      <c r="AU58" s="8">
        <f t="shared" si="151"/>
        <v>1</v>
      </c>
      <c r="AV58" s="8">
        <f t="shared" si="152"/>
        <v>1</v>
      </c>
      <c r="AW58" s="8">
        <f t="shared" si="153"/>
        <v>0</v>
      </c>
      <c r="AX58" s="8">
        <f t="shared" si="154"/>
        <v>0</v>
      </c>
      <c r="AY58" s="7"/>
      <c r="AZ58" s="8">
        <f t="shared" si="155"/>
        <v>0</v>
      </c>
      <c r="BA58" s="8">
        <f t="shared" si="156"/>
        <v>0</v>
      </c>
      <c r="BB58" s="8">
        <f t="shared" si="157"/>
        <v>0</v>
      </c>
      <c r="BC58" s="8">
        <f t="shared" si="158"/>
        <v>0</v>
      </c>
      <c r="BD58" s="8">
        <f t="shared" si="159"/>
        <v>0</v>
      </c>
      <c r="BE58" s="7"/>
      <c r="BF58" s="8">
        <f t="shared" si="160"/>
        <v>1</v>
      </c>
      <c r="BG58" s="8" t="str">
        <f t="shared" si="161"/>
        <v>, 1</v>
      </c>
      <c r="BH58" s="8" t="str">
        <f t="shared" si="162"/>
        <v>, 1</v>
      </c>
      <c r="BI58" s="8" t="str">
        <f t="shared" si="163"/>
        <v/>
      </c>
      <c r="BJ58" s="8" t="str">
        <f t="shared" si="164"/>
        <v/>
      </c>
      <c r="BK58" s="7"/>
      <c r="BL58" s="8">
        <f t="shared" si="165"/>
        <v>-1</v>
      </c>
      <c r="BM58" s="8" t="str">
        <f t="shared" si="166"/>
        <v>, -1</v>
      </c>
      <c r="BN58" s="8" t="str">
        <f t="shared" si="167"/>
        <v>, -1</v>
      </c>
      <c r="BO58" s="8" t="str">
        <f t="shared" si="168"/>
        <v/>
      </c>
      <c r="BP58" s="8" t="str">
        <f t="shared" si="169"/>
        <v/>
      </c>
      <c r="BQ58" s="7"/>
      <c r="BR58" s="9" t="str">
        <f t="shared" si="170"/>
        <v>1, 1, 1</v>
      </c>
      <c r="BS58" s="9" t="str">
        <f t="shared" si="171"/>
        <v>-1, -1, -1</v>
      </c>
      <c r="BT58" s="9" t="str">
        <f t="shared" si="172"/>
        <v>1, 1, 1</v>
      </c>
      <c r="BU58" s="1" t="str">
        <f t="shared" si="173"/>
        <v>0 : 3</v>
      </c>
      <c r="BV58" s="175"/>
      <c r="BX58" s="29"/>
      <c r="BY58" s="33">
        <f>((AS58+AR61)/(AR58+AS61))/10</f>
        <v>0</v>
      </c>
      <c r="BZ58" s="33">
        <f>((AS58+AR65)/(AR58+AS65))/10</f>
        <v>0</v>
      </c>
      <c r="CA58" s="33">
        <f>((AS58+AS57)/(AR58+AR57))/10</f>
        <v>0</v>
      </c>
      <c r="CB58" s="33" t="e">
        <f>((AS58+AR54)/(AR58+AS54))/10</f>
        <v>#VALUE!</v>
      </c>
      <c r="CC58" s="33">
        <f>((AR61+AR65)/(AS61+AS65))/10</f>
        <v>0</v>
      </c>
      <c r="CD58" s="33">
        <f>((AR61+AS57)/(AS61+AR57))/10</f>
        <v>0</v>
      </c>
      <c r="CE58" s="33" t="e">
        <f>((AR61+AR54)/(AS61+AS54))/10</f>
        <v>#VALUE!</v>
      </c>
      <c r="CF58" s="33">
        <f>((AR65+AS57)/(AS65+AR57))/10</f>
        <v>0</v>
      </c>
      <c r="CG58" s="33" t="e">
        <f>((AR65+AR54)/(AS65+AS54))/10</f>
        <v>#VALUE!</v>
      </c>
      <c r="CH58" s="33" t="e">
        <f>((AS57+AR54)/(AR57+AS54))/10</f>
        <v>#VALUE!</v>
      </c>
      <c r="CJ58" s="29">
        <v>6</v>
      </c>
      <c r="CK58" s="35">
        <f>IF(AR62&gt;AS62,CR63+0.1,CR63-0.1)</f>
        <v>-0.1</v>
      </c>
      <c r="CL58" s="35">
        <f>IF(AR56&gt;AS56,CR63+0.1,CR63-0.1)</f>
        <v>-0.1</v>
      </c>
      <c r="CM58" s="35">
        <f>IF(AS54&gt;AR54,CR63+0.1,CR63-0.1)</f>
        <v>-0.1</v>
      </c>
      <c r="CN58" s="35">
        <f>IF(AS60&gt;AR60,CR63+0.1,CR63-0.1)</f>
        <v>-0.1</v>
      </c>
      <c r="CO58" s="35">
        <f>IF(AS66&gt;AR66,CR63+0.1,CR63-0.1)</f>
        <v>-0.1</v>
      </c>
      <c r="CP58" s="34"/>
      <c r="CQ58" s="63"/>
      <c r="CR58" s="137"/>
      <c r="CS58" s="137"/>
      <c r="CT58" s="137"/>
      <c r="CV58" s="137"/>
      <c r="CW58" s="155"/>
      <c r="CY58" s="137"/>
      <c r="DA58" s="155"/>
      <c r="DB58" s="137"/>
    </row>
    <row r="59" spans="1:106" ht="12" customHeight="1" x14ac:dyDescent="0.25">
      <c r="A59" s="85"/>
      <c r="B59" s="156"/>
      <c r="C59" s="157"/>
      <c r="D59" s="71" t="s">
        <v>67</v>
      </c>
      <c r="E59" s="164" t="str">
        <f>IF(AS58&gt;AR58,BT58,BU58)</f>
        <v>0 : 3</v>
      </c>
      <c r="F59" s="165"/>
      <c r="G59" s="166"/>
      <c r="H59" s="167" t="str">
        <f>IF(AR61&gt;AS61,BT61,BU61)</f>
        <v>0 : 3</v>
      </c>
      <c r="I59" s="165"/>
      <c r="J59" s="166"/>
      <c r="K59" s="159"/>
      <c r="L59" s="160"/>
      <c r="M59" s="161"/>
      <c r="N59" s="167" t="str">
        <f>IF(AR65&gt;AS65,BT65,BU65)</f>
        <v>0 : 3</v>
      </c>
      <c r="O59" s="165"/>
      <c r="P59" s="166"/>
      <c r="Q59" s="167" t="str">
        <f>IF(AS57&gt;AR57,BT57,BU57)</f>
        <v>0 : 3</v>
      </c>
      <c r="R59" s="165"/>
      <c r="S59" s="166"/>
      <c r="T59" s="167"/>
      <c r="U59" s="165"/>
      <c r="V59" s="165"/>
      <c r="W59" s="162"/>
      <c r="X59" s="163"/>
      <c r="Y59" s="162"/>
      <c r="Z59" s="61"/>
      <c r="AA59" s="152"/>
      <c r="AC59" s="153"/>
      <c r="AD59" s="153"/>
      <c r="AE59" s="13" t="str">
        <f>IF(C62=0," ","2-5")</f>
        <v>2-5</v>
      </c>
      <c r="AF59" s="16" t="str">
        <f>IF(C62=0," ",CONCATENATE(D56,"-",D62))</f>
        <v>ASM-ОСДЮСШОР-3</v>
      </c>
      <c r="AG59" s="19">
        <v>1</v>
      </c>
      <c r="AH59" s="22">
        <v>2</v>
      </c>
      <c r="AI59" s="19">
        <v>1</v>
      </c>
      <c r="AJ59" s="22">
        <v>2</v>
      </c>
      <c r="AK59" s="19">
        <v>2</v>
      </c>
      <c r="AL59" s="22">
        <v>1</v>
      </c>
      <c r="AM59" s="19">
        <v>2</v>
      </c>
      <c r="AN59" s="22">
        <v>1</v>
      </c>
      <c r="AO59" s="19">
        <v>2</v>
      </c>
      <c r="AP59" s="27">
        <v>1</v>
      </c>
      <c r="AQ59" s="11"/>
      <c r="AR59" s="10">
        <f t="shared" si="148"/>
        <v>3</v>
      </c>
      <c r="AS59" s="10">
        <f t="shared" si="149"/>
        <v>2</v>
      </c>
      <c r="AT59" s="8">
        <f t="shared" si="150"/>
        <v>0</v>
      </c>
      <c r="AU59" s="8">
        <f t="shared" si="151"/>
        <v>0</v>
      </c>
      <c r="AV59" s="8">
        <f t="shared" si="152"/>
        <v>1</v>
      </c>
      <c r="AW59" s="8">
        <f t="shared" si="153"/>
        <v>1</v>
      </c>
      <c r="AX59" s="8">
        <f t="shared" si="154"/>
        <v>1</v>
      </c>
      <c r="AY59" s="7"/>
      <c r="AZ59" s="8">
        <f t="shared" si="155"/>
        <v>1</v>
      </c>
      <c r="BA59" s="8">
        <f t="shared" si="156"/>
        <v>1</v>
      </c>
      <c r="BB59" s="8">
        <f t="shared" si="157"/>
        <v>0</v>
      </c>
      <c r="BC59" s="8">
        <f t="shared" si="158"/>
        <v>0</v>
      </c>
      <c r="BD59" s="8">
        <f t="shared" si="159"/>
        <v>0</v>
      </c>
      <c r="BE59" s="7"/>
      <c r="BF59" s="8">
        <f t="shared" si="160"/>
        <v>-1</v>
      </c>
      <c r="BG59" s="8" t="str">
        <f t="shared" si="161"/>
        <v>, -1</v>
      </c>
      <c r="BH59" s="8" t="str">
        <f t="shared" si="162"/>
        <v>, 1</v>
      </c>
      <c r="BI59" s="8" t="str">
        <f t="shared" si="163"/>
        <v>, 1</v>
      </c>
      <c r="BJ59" s="8" t="str">
        <f t="shared" si="164"/>
        <v>, 1</v>
      </c>
      <c r="BK59" s="7"/>
      <c r="BL59" s="8">
        <f t="shared" si="165"/>
        <v>1</v>
      </c>
      <c r="BM59" s="8" t="str">
        <f t="shared" si="166"/>
        <v>, 1</v>
      </c>
      <c r="BN59" s="8" t="str">
        <f t="shared" si="167"/>
        <v>, -1</v>
      </c>
      <c r="BO59" s="8" t="str">
        <f t="shared" si="168"/>
        <v>, -1</v>
      </c>
      <c r="BP59" s="8" t="str">
        <f t="shared" si="169"/>
        <v>, -1</v>
      </c>
      <c r="BQ59" s="7"/>
      <c r="BR59" s="9" t="str">
        <f t="shared" si="170"/>
        <v>-1, -1, 1, 1, 1</v>
      </c>
      <c r="BS59" s="9" t="str">
        <f t="shared" si="171"/>
        <v>1, 1, -1, -1, -1</v>
      </c>
      <c r="BT59" s="9" t="str">
        <f t="shared" si="172"/>
        <v>-1, -1, 1, 1, 1</v>
      </c>
      <c r="BU59" s="1" t="str">
        <f t="shared" si="173"/>
        <v>2 : 3</v>
      </c>
      <c r="BV59" s="175"/>
      <c r="BX59" s="29">
        <v>4</v>
      </c>
      <c r="BY59" s="30" t="s">
        <v>20</v>
      </c>
      <c r="BZ59" s="30" t="s">
        <v>16</v>
      </c>
      <c r="CA59" s="30" t="s">
        <v>14</v>
      </c>
      <c r="CB59" s="30" t="s">
        <v>28</v>
      </c>
      <c r="CC59" s="30" t="s">
        <v>23</v>
      </c>
      <c r="CD59" s="30" t="s">
        <v>17</v>
      </c>
      <c r="CE59" s="30" t="s">
        <v>24</v>
      </c>
      <c r="CF59" s="30" t="s">
        <v>25</v>
      </c>
      <c r="CG59" s="30" t="s">
        <v>15</v>
      </c>
      <c r="CH59" s="30" t="s">
        <v>22</v>
      </c>
      <c r="CJ59" s="63"/>
      <c r="CK59" s="31"/>
      <c r="CL59" s="31"/>
      <c r="CM59" s="31"/>
      <c r="CN59" s="31"/>
      <c r="CO59" s="31"/>
      <c r="CP59" s="31"/>
      <c r="CQ59" s="31"/>
      <c r="CR59" s="136">
        <f>W60</f>
        <v>6</v>
      </c>
      <c r="CS59" s="136">
        <f>IF(AND(CR59=CR53,CR59=CR55),BY60,(IF(AND(CR59=CR53,CR59=CR57),BZ60,(IF(AND(CR59=CR53,CR59=CR61),CA60,(IF(AND(CR59=CR53,CR59=CR63),CB60,(IF(AND(CR59=CR55,CR59=CR57),CC60,(IF(AND(CR59=CR55,CR59=CR61),CD60,(IF(AND(CR59=CR55,CR59=CR63),CE60,(IF(AND(CR59=CR57,CR59=CR61),CF60,(IF(AND(CR59=CR57,CR59=CR63),CG60,(IF(AND(CR59=CR61,CR59=CR63),CH60,999)))))))))))))))))))</f>
        <v>7.4999999999999997E-2</v>
      </c>
      <c r="CT59" s="136">
        <f t="shared" ref="CT59" si="183">IF(CY59=1,CR59+CS59,CS59)</f>
        <v>6.0750000000000002</v>
      </c>
      <c r="CV59" s="136">
        <f>CR59</f>
        <v>6</v>
      </c>
      <c r="CW59" s="154">
        <f>IF(CV59=CV53,CK56,(IF(CV59=CV55,CL56,(IF(CV59=CV57,CM56,(IF(CV59=CV61,CO56,(IF(CV59=CV63,CP56,999)))))))))</f>
        <v>6.1</v>
      </c>
      <c r="CY59" s="136">
        <f t="shared" ref="CY59" si="184">IF(CS59&lt;&gt;999,1,0)</f>
        <v>1</v>
      </c>
      <c r="DA59" s="154">
        <f>IF(CY59=1,CT59,CW59)</f>
        <v>6.0750000000000002</v>
      </c>
      <c r="DB59" s="136">
        <f t="shared" ref="DB59" si="185">IF(DA59&lt;&gt;999,DA59,CV59)</f>
        <v>6.0750000000000002</v>
      </c>
    </row>
    <row r="60" spans="1:106" ht="12" customHeight="1" x14ac:dyDescent="0.25">
      <c r="A60" s="85"/>
      <c r="B60" s="138">
        <v>4</v>
      </c>
      <c r="C60" s="140">
        <f>[1]Лист3!$A$19</f>
        <v>94</v>
      </c>
      <c r="D60" s="72" t="s">
        <v>75</v>
      </c>
      <c r="E60" s="55"/>
      <c r="F60" s="46">
        <f>IF(AR55&gt;AS55,2,$AG$3)</f>
        <v>1</v>
      </c>
      <c r="G60" s="47"/>
      <c r="H60" s="45"/>
      <c r="I60" s="46">
        <f>IF(AS52&gt;AR52,2,$AG$3)</f>
        <v>2</v>
      </c>
      <c r="J60" s="47"/>
      <c r="K60" s="45"/>
      <c r="L60" s="46">
        <f>IF(AS65&gt;AR65,2,$AG$3)</f>
        <v>2</v>
      </c>
      <c r="M60" s="47"/>
      <c r="N60" s="144"/>
      <c r="O60" s="145"/>
      <c r="P60" s="158"/>
      <c r="Q60" s="45"/>
      <c r="R60" s="46">
        <f>IF(AS63&gt;AR63,2,$AG$3)</f>
        <v>1</v>
      </c>
      <c r="S60" s="47"/>
      <c r="T60" s="45"/>
      <c r="U60" s="46"/>
      <c r="V60" s="55"/>
      <c r="W60" s="148">
        <f>SUM(F60,I60,L60,O60,R60,U60)</f>
        <v>6</v>
      </c>
      <c r="X60" s="150">
        <f t="shared" ref="X60" si="186">IF(($AG$3=1),IF(CY59=1,CS59*10,0),0)</f>
        <v>0.75</v>
      </c>
      <c r="Y60" s="148">
        <v>10</v>
      </c>
      <c r="Z60" s="61"/>
      <c r="AA60" s="152">
        <f>IF(C60="","",VLOOKUP(C60,'[2]Список участников'!A:L,8,FALSE))</f>
        <v>0</v>
      </c>
      <c r="AC60" s="153">
        <f>IF(C60&gt;0,1,0)</f>
        <v>1</v>
      </c>
      <c r="AD60" s="153"/>
      <c r="AE60" s="13" t="str">
        <f>IF(C64=0," ","4-6")</f>
        <v>4-6</v>
      </c>
      <c r="AF60" s="16" t="str">
        <f>IF(C64=0," ",CONCATENATE(D60,"-",D64))</f>
        <v>ТОПЖАРГАН-</v>
      </c>
      <c r="AG60" s="19"/>
      <c r="AH60" s="22"/>
      <c r="AI60" s="19"/>
      <c r="AJ60" s="22"/>
      <c r="AK60" s="19"/>
      <c r="AL60" s="22"/>
      <c r="AM60" s="19"/>
      <c r="AN60" s="22"/>
      <c r="AO60" s="19"/>
      <c r="AP60" s="27"/>
      <c r="AQ60" s="11"/>
      <c r="AR60" s="10" t="str">
        <f t="shared" si="148"/>
        <v/>
      </c>
      <c r="AS60" s="10" t="str">
        <f t="shared" si="149"/>
        <v/>
      </c>
      <c r="AT60" s="8">
        <f t="shared" si="150"/>
        <v>0</v>
      </c>
      <c r="AU60" s="8">
        <f t="shared" si="151"/>
        <v>0</v>
      </c>
      <c r="AV60" s="8">
        <f t="shared" si="152"/>
        <v>0</v>
      </c>
      <c r="AW60" s="8">
        <f t="shared" si="153"/>
        <v>0</v>
      </c>
      <c r="AX60" s="8">
        <f t="shared" si="154"/>
        <v>0</v>
      </c>
      <c r="AY60" s="7"/>
      <c r="AZ60" s="8">
        <f t="shared" si="155"/>
        <v>0</v>
      </c>
      <c r="BA60" s="8">
        <f t="shared" si="156"/>
        <v>0</v>
      </c>
      <c r="BB60" s="8">
        <f t="shared" si="157"/>
        <v>0</v>
      </c>
      <c r="BC60" s="8">
        <f t="shared" si="158"/>
        <v>0</v>
      </c>
      <c r="BD60" s="8">
        <f t="shared" si="159"/>
        <v>0</v>
      </c>
      <c r="BE60" s="7"/>
      <c r="BF60" s="8" t="str">
        <f t="shared" si="160"/>
        <v/>
      </c>
      <c r="BG60" s="8" t="str">
        <f t="shared" si="161"/>
        <v/>
      </c>
      <c r="BH60" s="8" t="str">
        <f t="shared" si="162"/>
        <v/>
      </c>
      <c r="BI60" s="8" t="str">
        <f t="shared" si="163"/>
        <v/>
      </c>
      <c r="BJ60" s="8" t="str">
        <f t="shared" si="164"/>
        <v/>
      </c>
      <c r="BK60" s="7"/>
      <c r="BL60" s="8" t="str">
        <f t="shared" si="165"/>
        <v/>
      </c>
      <c r="BM60" s="8" t="str">
        <f t="shared" si="166"/>
        <v/>
      </c>
      <c r="BN60" s="8" t="str">
        <f t="shared" si="167"/>
        <v/>
      </c>
      <c r="BO60" s="8" t="str">
        <f t="shared" si="168"/>
        <v/>
      </c>
      <c r="BP60" s="8" t="str">
        <f t="shared" si="169"/>
        <v/>
      </c>
      <c r="BQ60" s="7"/>
      <c r="BR60" s="9" t="str">
        <f t="shared" si="170"/>
        <v/>
      </c>
      <c r="BS60" s="9" t="str">
        <f t="shared" si="171"/>
        <v/>
      </c>
      <c r="BT60" s="9" t="str">
        <f t="shared" si="172"/>
        <v/>
      </c>
      <c r="BU60" s="1" t="str">
        <f t="shared" si="173"/>
        <v/>
      </c>
      <c r="BV60" s="175"/>
      <c r="BX60" s="29"/>
      <c r="BY60" s="33">
        <f>((AR55+AS52)/(AS55+AR52))/10</f>
        <v>7.4999999999999997E-2</v>
      </c>
      <c r="BZ60" s="33">
        <f>((AR55+AS65)/(AS55+AR65))/10</f>
        <v>0.1</v>
      </c>
      <c r="CA60" s="33">
        <f>((AR55+AS63)/(AS55+AR63))/10</f>
        <v>0</v>
      </c>
      <c r="CB60" s="33" t="e">
        <f>((AR55+AR60)/(AS55+AS60))/10</f>
        <v>#VALUE!</v>
      </c>
      <c r="CC60" s="33">
        <f>((AS52+AS65)/(AR52+AR65))/10</f>
        <v>0.6</v>
      </c>
      <c r="CD60" s="33">
        <f>((AS52+AS63)/(AR52+AR63))/10</f>
        <v>7.4999999999999997E-2</v>
      </c>
      <c r="CE60" s="33" t="e">
        <f>((AS52+AR60)/(AR52+AS60))/10</f>
        <v>#VALUE!</v>
      </c>
      <c r="CF60" s="33">
        <f>((AS65+AS63)/(AR65+AR63))/10</f>
        <v>0.1</v>
      </c>
      <c r="CG60" s="33" t="e">
        <f>((AS65+AR60)/(AR65+AS60))/10</f>
        <v>#VALUE!</v>
      </c>
      <c r="CH60" s="33" t="e">
        <f>((AS63+AR60)/(AR63+AS60))/10</f>
        <v>#VALUE!</v>
      </c>
      <c r="CJ60" s="63"/>
      <c r="CK60" s="63"/>
      <c r="CL60" s="63"/>
      <c r="CM60" s="63"/>
      <c r="CN60" s="63"/>
      <c r="CO60" s="63"/>
      <c r="CP60" s="63"/>
      <c r="CQ60" s="63"/>
      <c r="CR60" s="137"/>
      <c r="CS60" s="137"/>
      <c r="CT60" s="137"/>
      <c r="CV60" s="137"/>
      <c r="CW60" s="155"/>
      <c r="CY60" s="137"/>
      <c r="DA60" s="155"/>
      <c r="DB60" s="137"/>
    </row>
    <row r="61" spans="1:106" ht="12" customHeight="1" x14ac:dyDescent="0.25">
      <c r="A61" s="85"/>
      <c r="B61" s="156"/>
      <c r="C61" s="157"/>
      <c r="D61" s="71" t="s">
        <v>41</v>
      </c>
      <c r="E61" s="164" t="str">
        <f>IF(AR55&gt;AS55,BT55,BU55)</f>
        <v>0 : 3</v>
      </c>
      <c r="F61" s="165"/>
      <c r="G61" s="166"/>
      <c r="H61" s="167" t="str">
        <f>IF(AS52&gt;AR52,BT52,BU52)</f>
        <v>1, 1, -1, 1</v>
      </c>
      <c r="I61" s="165"/>
      <c r="J61" s="166"/>
      <c r="K61" s="167" t="str">
        <f>IF(AS65&gt;AR65,BT65,BU65)</f>
        <v>1, 1, 1</v>
      </c>
      <c r="L61" s="165"/>
      <c r="M61" s="166"/>
      <c r="N61" s="159"/>
      <c r="O61" s="160"/>
      <c r="P61" s="161"/>
      <c r="Q61" s="167" t="str">
        <f>IF(AS63&gt;AR63,BT63,BU63)</f>
        <v>0 : 3</v>
      </c>
      <c r="R61" s="165"/>
      <c r="S61" s="166"/>
      <c r="T61" s="167"/>
      <c r="U61" s="165"/>
      <c r="V61" s="165"/>
      <c r="W61" s="162"/>
      <c r="X61" s="163"/>
      <c r="Y61" s="162"/>
      <c r="Z61" s="61"/>
      <c r="AA61" s="152"/>
      <c r="AC61" s="153"/>
      <c r="AD61" s="153"/>
      <c r="AE61" s="13" t="s">
        <v>19</v>
      </c>
      <c r="AF61" s="16" t="str">
        <f>CONCATENATE(D58,"-",D56)</f>
        <v>ОСДЮСШОР-2-ASM</v>
      </c>
      <c r="AG61" s="19">
        <v>1</v>
      </c>
      <c r="AH61" s="22">
        <v>2</v>
      </c>
      <c r="AI61" s="19">
        <v>1</v>
      </c>
      <c r="AJ61" s="22">
        <v>2</v>
      </c>
      <c r="AK61" s="19">
        <v>1</v>
      </c>
      <c r="AL61" s="22">
        <v>2</v>
      </c>
      <c r="AM61" s="19"/>
      <c r="AN61" s="22"/>
      <c r="AO61" s="19"/>
      <c r="AP61" s="27"/>
      <c r="AQ61" s="11"/>
      <c r="AR61" s="10">
        <f t="shared" si="148"/>
        <v>0</v>
      </c>
      <c r="AS61" s="10">
        <f t="shared" si="149"/>
        <v>3</v>
      </c>
      <c r="AT61" s="8">
        <f t="shared" si="150"/>
        <v>0</v>
      </c>
      <c r="AU61" s="8">
        <f t="shared" si="151"/>
        <v>0</v>
      </c>
      <c r="AV61" s="8">
        <f t="shared" si="152"/>
        <v>0</v>
      </c>
      <c r="AW61" s="8">
        <f t="shared" si="153"/>
        <v>0</v>
      </c>
      <c r="AX61" s="8">
        <f t="shared" si="154"/>
        <v>0</v>
      </c>
      <c r="AY61" s="7"/>
      <c r="AZ61" s="8">
        <f t="shared" si="155"/>
        <v>1</v>
      </c>
      <c r="BA61" s="8">
        <f t="shared" si="156"/>
        <v>1</v>
      </c>
      <c r="BB61" s="8">
        <f t="shared" si="157"/>
        <v>1</v>
      </c>
      <c r="BC61" s="8">
        <f t="shared" si="158"/>
        <v>0</v>
      </c>
      <c r="BD61" s="8">
        <f t="shared" si="159"/>
        <v>0</v>
      </c>
      <c r="BE61" s="7"/>
      <c r="BF61" s="8">
        <f t="shared" si="160"/>
        <v>-1</v>
      </c>
      <c r="BG61" s="8" t="str">
        <f t="shared" si="161"/>
        <v>, -1</v>
      </c>
      <c r="BH61" s="8" t="str">
        <f t="shared" si="162"/>
        <v>, -1</v>
      </c>
      <c r="BI61" s="8" t="str">
        <f t="shared" si="163"/>
        <v/>
      </c>
      <c r="BJ61" s="8" t="str">
        <f t="shared" si="164"/>
        <v/>
      </c>
      <c r="BK61" s="7"/>
      <c r="BL61" s="8">
        <f t="shared" si="165"/>
        <v>1</v>
      </c>
      <c r="BM61" s="8" t="str">
        <f t="shared" si="166"/>
        <v>, 1</v>
      </c>
      <c r="BN61" s="8" t="str">
        <f t="shared" si="167"/>
        <v>, 1</v>
      </c>
      <c r="BO61" s="8" t="str">
        <f t="shared" si="168"/>
        <v/>
      </c>
      <c r="BP61" s="8" t="str">
        <f t="shared" si="169"/>
        <v/>
      </c>
      <c r="BQ61" s="7"/>
      <c r="BR61" s="9" t="str">
        <f t="shared" si="170"/>
        <v>-1, -1, -1</v>
      </c>
      <c r="BS61" s="9" t="str">
        <f t="shared" si="171"/>
        <v>1, 1, 1</v>
      </c>
      <c r="BT61" s="9" t="str">
        <f t="shared" si="172"/>
        <v>1, 1, 1</v>
      </c>
      <c r="BU61" s="1" t="str">
        <f t="shared" si="173"/>
        <v>0 : 3</v>
      </c>
      <c r="BV61" s="175"/>
      <c r="BX61" s="29">
        <v>5</v>
      </c>
      <c r="BY61" s="30" t="s">
        <v>20</v>
      </c>
      <c r="BZ61" s="30" t="s">
        <v>16</v>
      </c>
      <c r="CA61" s="30" t="s">
        <v>27</v>
      </c>
      <c r="CB61" s="30" t="s">
        <v>28</v>
      </c>
      <c r="CC61" s="30" t="s">
        <v>23</v>
      </c>
      <c r="CD61" s="30" t="s">
        <v>13</v>
      </c>
      <c r="CE61" s="30" t="s">
        <v>24</v>
      </c>
      <c r="CF61" s="30" t="s">
        <v>21</v>
      </c>
      <c r="CG61" s="30" t="s">
        <v>15</v>
      </c>
      <c r="CH61" s="30" t="s">
        <v>18</v>
      </c>
      <c r="CJ61" s="63"/>
      <c r="CK61" s="31"/>
      <c r="CL61" s="31"/>
      <c r="CM61" s="31"/>
      <c r="CN61" s="31"/>
      <c r="CO61" s="31"/>
      <c r="CP61" s="31"/>
      <c r="CQ61" s="31"/>
      <c r="CR61" s="136">
        <f>W62</f>
        <v>6</v>
      </c>
      <c r="CS61" s="136">
        <f>IF(AND(CR61=CR53,CR61=CR55),BY62,(IF(AND(CR61=CR53,CR61=CR57),BZ62,(IF(AND(CR61=CR53,CR61=CR59),CA62,(IF(AND(CR61=CR53,CR61=CR63),CB62,(IF(AND(CR61=CR55,CR61=CR57),CC62,(IF(AND(CR61=CR55,CR61=CR59),CD62,(IF(AND(CR61=CR55,CR61=CR63),CE62,(IF(AND(CR61=CR57,CR61=CR59),CF62,(IF(AND(CR61=CR57,CR61=CR63),CG62,(IF(AND(CR61=CR59,CR61=CR63),CH62,999)))))))))))))))))))</f>
        <v>0.16666666666666669</v>
      </c>
      <c r="CT61" s="136">
        <f t="shared" ref="CT61" si="187">IF(CY61=1,CR61+CS61,CS61)</f>
        <v>6.166666666666667</v>
      </c>
      <c r="CV61" s="136">
        <f>CR61</f>
        <v>6</v>
      </c>
      <c r="CW61" s="154">
        <f>IF(CV61=CV53,CK57,(IF(CV61=CV55,CL57,(IF(CV61=CV57,CM57,(IF(CV61=CV59,CN57,(IF(CV61=CV63,CP57,999)))))))))</f>
        <v>5.9</v>
      </c>
      <c r="CY61" s="136">
        <f t="shared" ref="CY61" si="188">IF(CS61&lt;&gt;999,1,0)</f>
        <v>1</v>
      </c>
      <c r="DA61" s="154">
        <f>IF(CY61=1,CT61,CW61)</f>
        <v>6.166666666666667</v>
      </c>
      <c r="DB61" s="136">
        <f t="shared" ref="DB61" si="189">IF(DA61&lt;&gt;999,DA61,CV61)</f>
        <v>6.166666666666667</v>
      </c>
    </row>
    <row r="62" spans="1:106" ht="12" customHeight="1" x14ac:dyDescent="0.25">
      <c r="A62" s="85"/>
      <c r="B62" s="138">
        <v>5</v>
      </c>
      <c r="C62" s="140">
        <f>[1]Лист3!$A$20</f>
        <v>99</v>
      </c>
      <c r="D62" s="72" t="s">
        <v>77</v>
      </c>
      <c r="E62" s="55"/>
      <c r="F62" s="46">
        <f>IF(AS53&gt;AR53,2,$AG$3)</f>
        <v>1</v>
      </c>
      <c r="G62" s="47"/>
      <c r="H62" s="45"/>
      <c r="I62" s="46">
        <f>IF(AS59&gt;AR59,2,$AG$3)</f>
        <v>1</v>
      </c>
      <c r="J62" s="47"/>
      <c r="K62" s="45"/>
      <c r="L62" s="46">
        <f>IF(AR57&gt;AS57,2,$AG$3)</f>
        <v>2</v>
      </c>
      <c r="M62" s="47"/>
      <c r="N62" s="45"/>
      <c r="O62" s="46">
        <f>IF(AR63&gt;AS63,2,$AG$3)</f>
        <v>2</v>
      </c>
      <c r="P62" s="47"/>
      <c r="Q62" s="144"/>
      <c r="R62" s="145"/>
      <c r="S62" s="158"/>
      <c r="T62" s="45"/>
      <c r="U62" s="46"/>
      <c r="V62" s="55"/>
      <c r="W62" s="148">
        <f>SUM(F62,I62,L62,O62,R62,U62)</f>
        <v>6</v>
      </c>
      <c r="X62" s="150">
        <f t="shared" ref="X62" si="190">IF(($AG$3=1),IF(CY61=1,CS61*10,0),0)</f>
        <v>1.666666666666667</v>
      </c>
      <c r="Y62" s="148">
        <v>8</v>
      </c>
      <c r="Z62" s="61"/>
      <c r="AA62" s="152">
        <f>IF(C62="","",VLOOKUP(C62,'[2]Список участников'!A:L,8,FALSE))</f>
        <v>0</v>
      </c>
      <c r="AC62" s="153">
        <f>IF(C62&gt;0,1,0)</f>
        <v>1</v>
      </c>
      <c r="AD62" s="153"/>
      <c r="AE62" s="13" t="str">
        <f>IF(C64=0," ","6-1")</f>
        <v>6-1</v>
      </c>
      <c r="AF62" s="16" t="str">
        <f>IF(C64=0," ",CONCATENATE(D64,"-",D54))</f>
        <v>-TTPRIME</v>
      </c>
      <c r="AG62" s="19"/>
      <c r="AH62" s="22"/>
      <c r="AI62" s="19"/>
      <c r="AJ62" s="22"/>
      <c r="AK62" s="19"/>
      <c r="AL62" s="22"/>
      <c r="AM62" s="19"/>
      <c r="AN62" s="22"/>
      <c r="AO62" s="19"/>
      <c r="AP62" s="27"/>
      <c r="AQ62" s="11"/>
      <c r="AR62" s="10" t="str">
        <f t="shared" si="148"/>
        <v/>
      </c>
      <c r="AS62" s="10" t="str">
        <f t="shared" si="149"/>
        <v/>
      </c>
      <c r="AT62" s="8">
        <f t="shared" si="150"/>
        <v>0</v>
      </c>
      <c r="AU62" s="8">
        <f t="shared" si="151"/>
        <v>0</v>
      </c>
      <c r="AV62" s="8">
        <f t="shared" si="152"/>
        <v>0</v>
      </c>
      <c r="AW62" s="8">
        <f t="shared" si="153"/>
        <v>0</v>
      </c>
      <c r="AX62" s="8">
        <f t="shared" si="154"/>
        <v>0</v>
      </c>
      <c r="AY62" s="7"/>
      <c r="AZ62" s="8">
        <f t="shared" si="155"/>
        <v>0</v>
      </c>
      <c r="BA62" s="8">
        <f t="shared" si="156"/>
        <v>0</v>
      </c>
      <c r="BB62" s="8">
        <f t="shared" si="157"/>
        <v>0</v>
      </c>
      <c r="BC62" s="8">
        <f t="shared" si="158"/>
        <v>0</v>
      </c>
      <c r="BD62" s="8">
        <f t="shared" si="159"/>
        <v>0</v>
      </c>
      <c r="BE62" s="7"/>
      <c r="BF62" s="8" t="str">
        <f t="shared" si="160"/>
        <v/>
      </c>
      <c r="BG62" s="8" t="str">
        <f t="shared" si="161"/>
        <v/>
      </c>
      <c r="BH62" s="8" t="str">
        <f t="shared" si="162"/>
        <v/>
      </c>
      <c r="BI62" s="8" t="str">
        <f t="shared" si="163"/>
        <v/>
      </c>
      <c r="BJ62" s="8" t="str">
        <f t="shared" si="164"/>
        <v/>
      </c>
      <c r="BK62" s="7"/>
      <c r="BL62" s="8" t="str">
        <f t="shared" si="165"/>
        <v/>
      </c>
      <c r="BM62" s="8" t="str">
        <f t="shared" si="166"/>
        <v/>
      </c>
      <c r="BN62" s="8" t="str">
        <f t="shared" si="167"/>
        <v/>
      </c>
      <c r="BO62" s="8" t="str">
        <f t="shared" si="168"/>
        <v/>
      </c>
      <c r="BP62" s="8" t="str">
        <f t="shared" si="169"/>
        <v/>
      </c>
      <c r="BQ62" s="7"/>
      <c r="BR62" s="9" t="str">
        <f t="shared" si="170"/>
        <v/>
      </c>
      <c r="BS62" s="9" t="str">
        <f t="shared" si="171"/>
        <v/>
      </c>
      <c r="BT62" s="9" t="str">
        <f t="shared" si="172"/>
        <v/>
      </c>
      <c r="BU62" s="1" t="str">
        <f t="shared" si="173"/>
        <v/>
      </c>
      <c r="BV62" s="175"/>
      <c r="BX62" s="29"/>
      <c r="BY62" s="33">
        <f>((AS53+AS59)/(AR53+AR59))/10</f>
        <v>3.3333333333333333E-2</v>
      </c>
      <c r="BZ62" s="33">
        <f>((AS53+AR57)/(AR53+AS57))/10</f>
        <v>0.1</v>
      </c>
      <c r="CA62" s="33">
        <f>((AS53+AR63)/(AR53+AS63))/10</f>
        <v>0.1</v>
      </c>
      <c r="CB62" s="33" t="e">
        <f>((AS53+AR66)/(AR53+AS66))/10</f>
        <v>#VALUE!</v>
      </c>
      <c r="CC62" s="33">
        <f>((AS59+AR57)/(AR59+AS57))/10</f>
        <v>0.16666666666666669</v>
      </c>
      <c r="CD62" s="33">
        <f>((AS59+AR63)/(AR59+AS63))/10</f>
        <v>0.16666666666666669</v>
      </c>
      <c r="CE62" s="33" t="e">
        <f>((AS59+AR66)/(AR59+AS66))/10</f>
        <v>#VALUE!</v>
      </c>
      <c r="CF62" s="33" t="e">
        <f>((AR57+AR63)/(AS57+AS63))/10</f>
        <v>#DIV/0!</v>
      </c>
      <c r="CG62" s="33" t="e">
        <f>((AR57+AR66)/(AS57+AS66))/10</f>
        <v>#VALUE!</v>
      </c>
      <c r="CH62" s="33" t="e">
        <f>((AR63+AR66)/(AS63+AS66))/10</f>
        <v>#VALUE!</v>
      </c>
      <c r="CJ62" s="63"/>
      <c r="CK62" s="63"/>
      <c r="CL62" s="63"/>
      <c r="CM62" s="63"/>
      <c r="CN62" s="63"/>
      <c r="CO62" s="63"/>
      <c r="CP62" s="63"/>
      <c r="CQ62" s="63"/>
      <c r="CR62" s="137"/>
      <c r="CS62" s="137"/>
      <c r="CT62" s="137"/>
      <c r="CV62" s="137"/>
      <c r="CW62" s="155"/>
      <c r="CY62" s="137"/>
      <c r="DA62" s="155"/>
      <c r="DB62" s="137"/>
    </row>
    <row r="63" spans="1:106" ht="12" customHeight="1" thickBot="1" x14ac:dyDescent="0.3">
      <c r="A63" s="85"/>
      <c r="B63" s="156"/>
      <c r="C63" s="157"/>
      <c r="D63" s="77" t="s">
        <v>67</v>
      </c>
      <c r="E63" s="164" t="str">
        <f>IF(AS53&gt;AR53,BT53,BU53)</f>
        <v>0 : 3</v>
      </c>
      <c r="F63" s="165"/>
      <c r="G63" s="166"/>
      <c r="H63" s="167" t="str">
        <f>IF(AS59&gt;AR59,BT59,BU59)</f>
        <v>2 : 3</v>
      </c>
      <c r="I63" s="165"/>
      <c r="J63" s="166"/>
      <c r="K63" s="167" t="str">
        <f>IF(AR57&gt;AS57,BT57,BU57)</f>
        <v>1, 1, 1</v>
      </c>
      <c r="L63" s="165"/>
      <c r="M63" s="166"/>
      <c r="N63" s="167" t="str">
        <f>IF(AR63&gt;AS63,BT63,BU63)</f>
        <v>1, 1, 1</v>
      </c>
      <c r="O63" s="165"/>
      <c r="P63" s="166"/>
      <c r="Q63" s="159"/>
      <c r="R63" s="160"/>
      <c r="S63" s="161"/>
      <c r="T63" s="167"/>
      <c r="U63" s="165"/>
      <c r="V63" s="165"/>
      <c r="W63" s="162"/>
      <c r="X63" s="163"/>
      <c r="Y63" s="162"/>
      <c r="Z63" s="61"/>
      <c r="AA63" s="152"/>
      <c r="AC63" s="153"/>
      <c r="AD63" s="153"/>
      <c r="AE63" s="13" t="str">
        <f>IF(C62=0," ","5-4")</f>
        <v>5-4</v>
      </c>
      <c r="AF63" s="16" t="str">
        <f>IF(C62=0," ",CONCATENATE(D62,"-",D60))</f>
        <v>ОСДЮСШОР-3-ТОПЖАРГАН</v>
      </c>
      <c r="AG63" s="19">
        <v>2</v>
      </c>
      <c r="AH63" s="22">
        <v>1</v>
      </c>
      <c r="AI63" s="19">
        <v>2</v>
      </c>
      <c r="AJ63" s="22">
        <v>1</v>
      </c>
      <c r="AK63" s="19">
        <v>2</v>
      </c>
      <c r="AL63" s="22">
        <v>1</v>
      </c>
      <c r="AM63" s="19"/>
      <c r="AN63" s="22"/>
      <c r="AO63" s="19"/>
      <c r="AP63" s="27"/>
      <c r="AQ63" s="11"/>
      <c r="AR63" s="10">
        <f t="shared" si="148"/>
        <v>3</v>
      </c>
      <c r="AS63" s="10">
        <f t="shared" si="149"/>
        <v>0</v>
      </c>
      <c r="AT63" s="8">
        <f t="shared" si="150"/>
        <v>1</v>
      </c>
      <c r="AU63" s="8">
        <f t="shared" si="151"/>
        <v>1</v>
      </c>
      <c r="AV63" s="8">
        <f t="shared" si="152"/>
        <v>1</v>
      </c>
      <c r="AW63" s="8">
        <f t="shared" si="153"/>
        <v>0</v>
      </c>
      <c r="AX63" s="8">
        <f t="shared" si="154"/>
        <v>0</v>
      </c>
      <c r="AY63" s="7"/>
      <c r="AZ63" s="8">
        <f t="shared" si="155"/>
        <v>0</v>
      </c>
      <c r="BA63" s="8">
        <f t="shared" si="156"/>
        <v>0</v>
      </c>
      <c r="BB63" s="8">
        <f t="shared" si="157"/>
        <v>0</v>
      </c>
      <c r="BC63" s="8">
        <f t="shared" si="158"/>
        <v>0</v>
      </c>
      <c r="BD63" s="8">
        <f t="shared" si="159"/>
        <v>0</v>
      </c>
      <c r="BE63" s="7"/>
      <c r="BF63" s="8">
        <f t="shared" si="160"/>
        <v>1</v>
      </c>
      <c r="BG63" s="8" t="str">
        <f t="shared" si="161"/>
        <v>, 1</v>
      </c>
      <c r="BH63" s="8" t="str">
        <f t="shared" si="162"/>
        <v>, 1</v>
      </c>
      <c r="BI63" s="8" t="str">
        <f t="shared" si="163"/>
        <v/>
      </c>
      <c r="BJ63" s="8" t="str">
        <f t="shared" si="164"/>
        <v/>
      </c>
      <c r="BK63" s="7"/>
      <c r="BL63" s="8">
        <f t="shared" si="165"/>
        <v>-1</v>
      </c>
      <c r="BM63" s="8" t="str">
        <f t="shared" si="166"/>
        <v>, -1</v>
      </c>
      <c r="BN63" s="8" t="str">
        <f t="shared" si="167"/>
        <v>, -1</v>
      </c>
      <c r="BO63" s="8" t="str">
        <f t="shared" si="168"/>
        <v/>
      </c>
      <c r="BP63" s="8" t="str">
        <f t="shared" si="169"/>
        <v/>
      </c>
      <c r="BQ63" s="7"/>
      <c r="BR63" s="9" t="str">
        <f t="shared" si="170"/>
        <v>1, 1, 1</v>
      </c>
      <c r="BS63" s="9" t="str">
        <f t="shared" si="171"/>
        <v>-1, -1, -1</v>
      </c>
      <c r="BT63" s="9" t="str">
        <f t="shared" si="172"/>
        <v>1, 1, 1</v>
      </c>
      <c r="BU63" s="1" t="str">
        <f t="shared" si="173"/>
        <v>0 : 3</v>
      </c>
      <c r="BV63" s="175"/>
      <c r="BX63" s="29">
        <v>6</v>
      </c>
      <c r="BY63" s="30" t="s">
        <v>20</v>
      </c>
      <c r="BZ63" s="30" t="s">
        <v>16</v>
      </c>
      <c r="CA63" s="30" t="s">
        <v>27</v>
      </c>
      <c r="CB63" s="30" t="s">
        <v>14</v>
      </c>
      <c r="CC63" s="30" t="s">
        <v>23</v>
      </c>
      <c r="CD63" s="30" t="s">
        <v>13</v>
      </c>
      <c r="CE63" s="30" t="s">
        <v>17</v>
      </c>
      <c r="CF63" s="30" t="s">
        <v>21</v>
      </c>
      <c r="CG63" s="30" t="s">
        <v>25</v>
      </c>
      <c r="CH63" s="30" t="s">
        <v>26</v>
      </c>
      <c r="CJ63" s="63"/>
      <c r="CK63" s="31"/>
      <c r="CL63" s="31"/>
      <c r="CM63" s="31"/>
      <c r="CN63" s="31"/>
      <c r="CO63" s="31"/>
      <c r="CP63" s="31"/>
      <c r="CQ63" s="31"/>
      <c r="CR63" s="136">
        <f>W64</f>
        <v>0</v>
      </c>
      <c r="CS63" s="136">
        <f>IF(AND(CR63=CR53,CR63=CR55),BY64,(IF(AND(CR63=CR53,CR63=CR57),BZ64,(IF(AND(CR63=CR53,CR63=CR59),CA64,(IF(AND(CR63=CR53,CR63=CR61),CB64,(IF(AND(CR63=CR55,CR63=CR57),CC64,(IF(AND(CR63=CR55,CR63=CR59),CD64,(IF(AND(CR63=CR55,CR63=CR61),CE64,(IF(AND(CR63=CR57,CR63=CR59),CF64,(IF(AND(CR63=CR57,CR63=CR61),CG64,(IF(AND(CR63=CR59,CR63=CR61),CH64,999)))))))))))))))))))</f>
        <v>999</v>
      </c>
      <c r="CT63" s="136">
        <f t="shared" ref="CT63" si="191">IF(CY63=1,CR63+CS63,CS63)</f>
        <v>999</v>
      </c>
      <c r="CV63" s="136">
        <f>CR63</f>
        <v>0</v>
      </c>
      <c r="CW63" s="154">
        <f>IF(CV63=CV53,CK58,(IF(CV63=CV55,CL58,(IF(CV63=CV57,CM58,(IF(CV63=CV59,CN58,(IF(CV63=CV61,CO58,999)))))))))</f>
        <v>999</v>
      </c>
      <c r="CY63" s="136">
        <f t="shared" ref="CY63" si="192">IF(CS63&lt;&gt;999,1,0)</f>
        <v>0</v>
      </c>
      <c r="DA63" s="154">
        <f t="shared" ref="DA63" si="193">IF(CY63=11,CT63,CW63)</f>
        <v>999</v>
      </c>
      <c r="DB63" s="136">
        <f t="shared" ref="DB63" si="194">IF(DA63&lt;&gt;999,DA63,CV63)</f>
        <v>0</v>
      </c>
    </row>
    <row r="64" spans="1:106" ht="12" customHeight="1" thickTop="1" x14ac:dyDescent="0.25">
      <c r="A64" s="85"/>
      <c r="B64" s="138" t="s">
        <v>7</v>
      </c>
      <c r="C64" s="140">
        <f>[1]Лист3!$A$21</f>
        <v>142</v>
      </c>
      <c r="D64" s="142"/>
      <c r="E64" s="55"/>
      <c r="F64" s="46"/>
      <c r="G64" s="47"/>
      <c r="H64" s="45"/>
      <c r="I64" s="46"/>
      <c r="J64" s="47"/>
      <c r="K64" s="45"/>
      <c r="L64" s="46"/>
      <c r="M64" s="47"/>
      <c r="N64" s="45"/>
      <c r="O64" s="46"/>
      <c r="P64" s="47"/>
      <c r="Q64" s="45"/>
      <c r="R64" s="46"/>
      <c r="S64" s="47"/>
      <c r="T64" s="144"/>
      <c r="U64" s="145"/>
      <c r="V64" s="145"/>
      <c r="W64" s="148"/>
      <c r="X64" s="150"/>
      <c r="Y64" s="148"/>
      <c r="Z64" s="61"/>
      <c r="AA64" s="152">
        <f>IF(C64="","",VLOOKUP(C64,'[2]Список участников'!A:L,8,FALSE))</f>
        <v>0</v>
      </c>
      <c r="AC64" s="153">
        <f>IF(C64&gt;0,1,0)</f>
        <v>1</v>
      </c>
      <c r="AD64" s="153"/>
      <c r="AE64" s="13" t="s">
        <v>20</v>
      </c>
      <c r="AF64" s="16" t="str">
        <f>CONCATENATE(D54,"-",D56)</f>
        <v>TTPRIME-ASM</v>
      </c>
      <c r="AG64" s="19">
        <v>2</v>
      </c>
      <c r="AH64" s="22">
        <v>1</v>
      </c>
      <c r="AI64" s="19">
        <v>1</v>
      </c>
      <c r="AJ64" s="22">
        <v>2</v>
      </c>
      <c r="AK64" s="19">
        <v>2</v>
      </c>
      <c r="AL64" s="22">
        <v>1</v>
      </c>
      <c r="AM64" s="19">
        <v>1</v>
      </c>
      <c r="AN64" s="22">
        <v>2</v>
      </c>
      <c r="AO64" s="19">
        <v>2</v>
      </c>
      <c r="AP64" s="27">
        <v>1</v>
      </c>
      <c r="AQ64" s="11"/>
      <c r="AR64" s="10">
        <f t="shared" si="148"/>
        <v>3</v>
      </c>
      <c r="AS64" s="10">
        <f t="shared" si="149"/>
        <v>2</v>
      </c>
      <c r="AT64" s="8">
        <f t="shared" si="150"/>
        <v>1</v>
      </c>
      <c r="AU64" s="8">
        <f t="shared" si="151"/>
        <v>0</v>
      </c>
      <c r="AV64" s="8">
        <f t="shared" si="152"/>
        <v>1</v>
      </c>
      <c r="AW64" s="8">
        <f t="shared" si="153"/>
        <v>0</v>
      </c>
      <c r="AX64" s="8">
        <f t="shared" si="154"/>
        <v>1</v>
      </c>
      <c r="AY64" s="7"/>
      <c r="AZ64" s="8">
        <f t="shared" si="155"/>
        <v>0</v>
      </c>
      <c r="BA64" s="8">
        <f t="shared" si="156"/>
        <v>1</v>
      </c>
      <c r="BB64" s="8">
        <f t="shared" si="157"/>
        <v>0</v>
      </c>
      <c r="BC64" s="8">
        <f t="shared" si="158"/>
        <v>1</v>
      </c>
      <c r="BD64" s="8">
        <f t="shared" si="159"/>
        <v>0</v>
      </c>
      <c r="BE64" s="7"/>
      <c r="BF64" s="8">
        <f t="shared" si="160"/>
        <v>1</v>
      </c>
      <c r="BG64" s="8" t="str">
        <f t="shared" si="161"/>
        <v>, -1</v>
      </c>
      <c r="BH64" s="8" t="str">
        <f t="shared" si="162"/>
        <v>, 1</v>
      </c>
      <c r="BI64" s="8" t="str">
        <f t="shared" si="163"/>
        <v>, -1</v>
      </c>
      <c r="BJ64" s="8" t="str">
        <f t="shared" si="164"/>
        <v>, 1</v>
      </c>
      <c r="BK64" s="7"/>
      <c r="BL64" s="8">
        <f t="shared" si="165"/>
        <v>-1</v>
      </c>
      <c r="BM64" s="8" t="str">
        <f t="shared" si="166"/>
        <v>, 1</v>
      </c>
      <c r="BN64" s="8" t="str">
        <f t="shared" si="167"/>
        <v>, -1</v>
      </c>
      <c r="BO64" s="8" t="str">
        <f t="shared" si="168"/>
        <v>, 1</v>
      </c>
      <c r="BP64" s="8" t="str">
        <f t="shared" si="169"/>
        <v>, -1</v>
      </c>
      <c r="BQ64" s="7"/>
      <c r="BR64" s="9" t="str">
        <f t="shared" si="170"/>
        <v>1, -1, 1, -1, 1</v>
      </c>
      <c r="BS64" s="9" t="str">
        <f t="shared" si="171"/>
        <v>-1, 1, -1, 1, -1</v>
      </c>
      <c r="BT64" s="9" t="str">
        <f t="shared" si="172"/>
        <v>1, -1, 1, -1, 1</v>
      </c>
      <c r="BU64" s="1" t="str">
        <f t="shared" si="173"/>
        <v>2 : 3</v>
      </c>
      <c r="BV64" s="175"/>
      <c r="BX64" s="29"/>
      <c r="BY64" s="33" t="e">
        <f>((AR62+AR56)/(AS62+AS56))/10</f>
        <v>#VALUE!</v>
      </c>
      <c r="BZ64" s="33" t="e">
        <f>((AR62+AS54)/(AS62+AR54))/10</f>
        <v>#VALUE!</v>
      </c>
      <c r="CA64" s="33" t="e">
        <f>((AR62+AS60)/(AS62+AR60))/10</f>
        <v>#VALUE!</v>
      </c>
      <c r="CB64" s="33" t="e">
        <f>((AR62+AS66)/(AS62+AR66))/10</f>
        <v>#VALUE!</v>
      </c>
      <c r="CC64" s="33" t="e">
        <f>((AR56+AS54)/(AS56+AR54))/10</f>
        <v>#VALUE!</v>
      </c>
      <c r="CD64" s="33" t="e">
        <f>((AR56+AS60)/(AS56+AR60))/10</f>
        <v>#VALUE!</v>
      </c>
      <c r="CE64" s="33" t="e">
        <f>((AR56+AS66)/(AS56+AR66))/10</f>
        <v>#VALUE!</v>
      </c>
      <c r="CF64" s="33" t="e">
        <f>((AS54+AS60)/(AR54+AR60))/10</f>
        <v>#VALUE!</v>
      </c>
      <c r="CG64" s="33" t="e">
        <f>((AS54+AS66)/(AR54+AR66))/10</f>
        <v>#VALUE!</v>
      </c>
      <c r="CH64" s="33" t="e">
        <f>((AS60+AS66)/(AR60+AR66))/10</f>
        <v>#VALUE!</v>
      </c>
      <c r="CJ64" s="63"/>
      <c r="CK64" s="63"/>
      <c r="CL64" s="63"/>
      <c r="CM64" s="63"/>
      <c r="CN64" s="63"/>
      <c r="CO64" s="63"/>
      <c r="CP64" s="63"/>
      <c r="CQ64" s="63"/>
      <c r="CR64" s="137"/>
      <c r="CS64" s="137"/>
      <c r="CT64" s="137"/>
      <c r="CV64" s="137"/>
      <c r="CW64" s="155"/>
      <c r="CY64" s="137"/>
      <c r="DA64" s="155"/>
      <c r="DB64" s="137"/>
    </row>
    <row r="65" spans="1:74" ht="12" customHeight="1" thickBot="1" x14ac:dyDescent="0.3">
      <c r="A65" s="85"/>
      <c r="B65" s="139"/>
      <c r="C65" s="141"/>
      <c r="D65" s="143"/>
      <c r="E65" s="132"/>
      <c r="F65" s="133"/>
      <c r="G65" s="134"/>
      <c r="H65" s="135"/>
      <c r="I65" s="133"/>
      <c r="J65" s="134"/>
      <c r="K65" s="135"/>
      <c r="L65" s="133"/>
      <c r="M65" s="134"/>
      <c r="N65" s="135"/>
      <c r="O65" s="133"/>
      <c r="P65" s="134"/>
      <c r="Q65" s="135"/>
      <c r="R65" s="133"/>
      <c r="S65" s="134"/>
      <c r="T65" s="146"/>
      <c r="U65" s="147"/>
      <c r="V65" s="147"/>
      <c r="W65" s="149"/>
      <c r="X65" s="151"/>
      <c r="Y65" s="149"/>
      <c r="Z65" s="61"/>
      <c r="AA65" s="152"/>
      <c r="AC65" s="153"/>
      <c r="AD65" s="153"/>
      <c r="AE65" s="13" t="str">
        <f>IF(C60=0," ","3-4")</f>
        <v>3-4</v>
      </c>
      <c r="AF65" s="16" t="str">
        <f>IF(C60=0," ",CONCATENATE(D58,"-",D60))</f>
        <v>ОСДЮСШОР-2-ТОПЖАРГАН</v>
      </c>
      <c r="AG65" s="19">
        <v>1</v>
      </c>
      <c r="AH65" s="22">
        <v>2</v>
      </c>
      <c r="AI65" s="19">
        <v>1</v>
      </c>
      <c r="AJ65" s="22">
        <v>2</v>
      </c>
      <c r="AK65" s="19">
        <v>1</v>
      </c>
      <c r="AL65" s="22">
        <v>2</v>
      </c>
      <c r="AM65" s="19"/>
      <c r="AN65" s="22"/>
      <c r="AO65" s="19"/>
      <c r="AP65" s="27"/>
      <c r="AQ65" s="11"/>
      <c r="AR65" s="10">
        <f t="shared" si="148"/>
        <v>0</v>
      </c>
      <c r="AS65" s="10">
        <f t="shared" si="149"/>
        <v>3</v>
      </c>
      <c r="AT65" s="8">
        <f t="shared" si="150"/>
        <v>0</v>
      </c>
      <c r="AU65" s="8">
        <f t="shared" si="151"/>
        <v>0</v>
      </c>
      <c r="AV65" s="8">
        <f t="shared" si="152"/>
        <v>0</v>
      </c>
      <c r="AW65" s="8">
        <f t="shared" si="153"/>
        <v>0</v>
      </c>
      <c r="AX65" s="8">
        <f t="shared" si="154"/>
        <v>0</v>
      </c>
      <c r="AY65" s="7"/>
      <c r="AZ65" s="8">
        <f t="shared" si="155"/>
        <v>1</v>
      </c>
      <c r="BA65" s="8">
        <f t="shared" si="156"/>
        <v>1</v>
      </c>
      <c r="BB65" s="8">
        <f t="shared" si="157"/>
        <v>1</v>
      </c>
      <c r="BC65" s="8">
        <f t="shared" si="158"/>
        <v>0</v>
      </c>
      <c r="BD65" s="8">
        <f t="shared" si="159"/>
        <v>0</v>
      </c>
      <c r="BE65" s="7"/>
      <c r="BF65" s="8">
        <f t="shared" si="160"/>
        <v>-1</v>
      </c>
      <c r="BG65" s="8" t="str">
        <f t="shared" si="161"/>
        <v>, -1</v>
      </c>
      <c r="BH65" s="8" t="str">
        <f t="shared" si="162"/>
        <v>, -1</v>
      </c>
      <c r="BI65" s="8" t="str">
        <f t="shared" si="163"/>
        <v/>
      </c>
      <c r="BJ65" s="8" t="str">
        <f t="shared" si="164"/>
        <v/>
      </c>
      <c r="BK65" s="7"/>
      <c r="BL65" s="8">
        <f t="shared" si="165"/>
        <v>1</v>
      </c>
      <c r="BM65" s="8" t="str">
        <f t="shared" si="166"/>
        <v>, 1</v>
      </c>
      <c r="BN65" s="8" t="str">
        <f t="shared" si="167"/>
        <v>, 1</v>
      </c>
      <c r="BO65" s="8" t="str">
        <f t="shared" si="168"/>
        <v/>
      </c>
      <c r="BP65" s="8" t="str">
        <f t="shared" si="169"/>
        <v/>
      </c>
      <c r="BQ65" s="7"/>
      <c r="BR65" s="9" t="str">
        <f t="shared" si="170"/>
        <v>-1, -1, -1</v>
      </c>
      <c r="BS65" s="9" t="str">
        <f t="shared" si="171"/>
        <v>1, 1, 1</v>
      </c>
      <c r="BT65" s="9" t="str">
        <f t="shared" si="172"/>
        <v>1, 1, 1</v>
      </c>
      <c r="BU65" s="1" t="str">
        <f t="shared" si="173"/>
        <v>0 : 3</v>
      </c>
      <c r="BV65" s="175"/>
    </row>
    <row r="66" spans="1:74" ht="12" customHeight="1" thickTop="1" thickBot="1" x14ac:dyDescent="0.3">
      <c r="A66" s="85"/>
      <c r="B66" s="48"/>
      <c r="C66" s="49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53"/>
      <c r="AE66" s="14" t="str">
        <f>IF(C64=0," ","5-6")</f>
        <v>5-6</v>
      </c>
      <c r="AF66" s="17" t="str">
        <f>IF(C64=0," ",CONCATENATE(D62,"-",D64))</f>
        <v>ОСДЮСШОР-3-</v>
      </c>
      <c r="AG66" s="20"/>
      <c r="AH66" s="23"/>
      <c r="AI66" s="20"/>
      <c r="AJ66" s="23"/>
      <c r="AK66" s="20"/>
      <c r="AL66" s="23"/>
      <c r="AM66" s="20"/>
      <c r="AN66" s="23"/>
      <c r="AO66" s="20"/>
      <c r="AP66" s="28"/>
      <c r="AQ66" s="11"/>
      <c r="AR66" s="10" t="str">
        <f t="shared" si="148"/>
        <v/>
      </c>
      <c r="AS66" s="10" t="str">
        <f t="shared" si="149"/>
        <v/>
      </c>
      <c r="AT66" s="8">
        <f t="shared" si="150"/>
        <v>0</v>
      </c>
      <c r="AU66" s="8">
        <f t="shared" si="151"/>
        <v>0</v>
      </c>
      <c r="AV66" s="8">
        <f t="shared" si="152"/>
        <v>0</v>
      </c>
      <c r="AW66" s="8">
        <f t="shared" si="153"/>
        <v>0</v>
      </c>
      <c r="AX66" s="8">
        <f t="shared" si="154"/>
        <v>0</v>
      </c>
      <c r="AY66" s="7"/>
      <c r="AZ66" s="8">
        <f t="shared" si="155"/>
        <v>0</v>
      </c>
      <c r="BA66" s="8">
        <f t="shared" si="156"/>
        <v>0</v>
      </c>
      <c r="BB66" s="8">
        <f t="shared" si="157"/>
        <v>0</v>
      </c>
      <c r="BC66" s="8">
        <f t="shared" si="158"/>
        <v>0</v>
      </c>
      <c r="BD66" s="8">
        <f t="shared" si="159"/>
        <v>0</v>
      </c>
      <c r="BE66" s="7"/>
      <c r="BF66" s="8" t="str">
        <f t="shared" si="160"/>
        <v/>
      </c>
      <c r="BG66" s="8" t="str">
        <f t="shared" si="161"/>
        <v/>
      </c>
      <c r="BH66" s="8" t="str">
        <f t="shared" si="162"/>
        <v/>
      </c>
      <c r="BI66" s="8" t="str">
        <f t="shared" si="163"/>
        <v/>
      </c>
      <c r="BJ66" s="8" t="str">
        <f t="shared" si="164"/>
        <v/>
      </c>
      <c r="BK66" s="7"/>
      <c r="BL66" s="8" t="str">
        <f t="shared" si="165"/>
        <v/>
      </c>
      <c r="BM66" s="8" t="str">
        <f t="shared" si="166"/>
        <v/>
      </c>
      <c r="BN66" s="8" t="str">
        <f t="shared" si="167"/>
        <v/>
      </c>
      <c r="BO66" s="8" t="str">
        <f t="shared" si="168"/>
        <v/>
      </c>
      <c r="BP66" s="8" t="str">
        <f t="shared" si="169"/>
        <v/>
      </c>
      <c r="BQ66" s="7"/>
      <c r="BR66" s="9" t="str">
        <f t="shared" si="170"/>
        <v/>
      </c>
      <c r="BS66" s="9" t="str">
        <f t="shared" si="171"/>
        <v/>
      </c>
      <c r="BT66" s="9" t="str">
        <f t="shared" si="172"/>
        <v/>
      </c>
      <c r="BU66" s="1" t="str">
        <f t="shared" si="173"/>
        <v/>
      </c>
      <c r="BV66" s="176"/>
    </row>
    <row r="67" spans="1:74" ht="12" customHeight="1" x14ac:dyDescent="0.25">
      <c r="A67" s="85"/>
      <c r="B67" s="131" t="s">
        <v>81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53"/>
    </row>
    <row r="68" spans="1:74" ht="12" customHeight="1" x14ac:dyDescent="0.25">
      <c r="A68" s="85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53"/>
    </row>
    <row r="69" spans="1:74" ht="16.5" x14ac:dyDescent="0.25">
      <c r="A69" s="85"/>
      <c r="B69" s="131" t="s">
        <v>82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53"/>
    </row>
  </sheetData>
  <mergeCells count="544">
    <mergeCell ref="B1:Y1"/>
    <mergeCell ref="B2:Y2"/>
    <mergeCell ref="B3:Y3"/>
    <mergeCell ref="I4:P4"/>
    <mergeCell ref="BV5:BV19"/>
    <mergeCell ref="E6:G6"/>
    <mergeCell ref="H6:J6"/>
    <mergeCell ref="K6:M6"/>
    <mergeCell ref="N6:P6"/>
    <mergeCell ref="Q6:S6"/>
    <mergeCell ref="CY6:CY7"/>
    <mergeCell ref="DA6:DA7"/>
    <mergeCell ref="DB6:DB7"/>
    <mergeCell ref="B7:B8"/>
    <mergeCell ref="C7:C8"/>
    <mergeCell ref="E7:G8"/>
    <mergeCell ref="W7:W8"/>
    <mergeCell ref="X7:X8"/>
    <mergeCell ref="Y7:Y8"/>
    <mergeCell ref="AA7:AA8"/>
    <mergeCell ref="T6:V6"/>
    <mergeCell ref="CR6:CR7"/>
    <mergeCell ref="CS6:CS7"/>
    <mergeCell ref="CT6:CT7"/>
    <mergeCell ref="CV6:CV7"/>
    <mergeCell ref="CW6:CW7"/>
    <mergeCell ref="AC7:AC8"/>
    <mergeCell ref="AD7:AD18"/>
    <mergeCell ref="CS8:CS9"/>
    <mergeCell ref="CT8:CT9"/>
    <mergeCell ref="CV8:CV9"/>
    <mergeCell ref="CW8:CW9"/>
    <mergeCell ref="CY8:CY9"/>
    <mergeCell ref="DA8:DA9"/>
    <mergeCell ref="DB8:DB9"/>
    <mergeCell ref="B9:B10"/>
    <mergeCell ref="C9:C10"/>
    <mergeCell ref="H9:J10"/>
    <mergeCell ref="W9:W10"/>
    <mergeCell ref="X9:X10"/>
    <mergeCell ref="H8:J8"/>
    <mergeCell ref="K8:M8"/>
    <mergeCell ref="N8:P8"/>
    <mergeCell ref="Q8:S8"/>
    <mergeCell ref="T8:V8"/>
    <mergeCell ref="CR8:CR9"/>
    <mergeCell ref="Y9:Y10"/>
    <mergeCell ref="AA9:AA10"/>
    <mergeCell ref="AC9:AC10"/>
    <mergeCell ref="DB10:DB11"/>
    <mergeCell ref="B11:B12"/>
    <mergeCell ref="C11:C12"/>
    <mergeCell ref="K11:M12"/>
    <mergeCell ref="W11:W12"/>
    <mergeCell ref="X11:X12"/>
    <mergeCell ref="Y11:Y12"/>
    <mergeCell ref="AA11:AA12"/>
    <mergeCell ref="AC11:AC12"/>
    <mergeCell ref="E12:G12"/>
    <mergeCell ref="CS10:CS11"/>
    <mergeCell ref="CT10:CT11"/>
    <mergeCell ref="CV10:CV11"/>
    <mergeCell ref="CW10:CW11"/>
    <mergeCell ref="CY10:CY11"/>
    <mergeCell ref="DA10:DA11"/>
    <mergeCell ref="E10:G10"/>
    <mergeCell ref="K10:M10"/>
    <mergeCell ref="N10:P10"/>
    <mergeCell ref="Q10:S10"/>
    <mergeCell ref="T10:V10"/>
    <mergeCell ref="CR10:CR11"/>
    <mergeCell ref="K14:M14"/>
    <mergeCell ref="Q14:S14"/>
    <mergeCell ref="CT12:CT13"/>
    <mergeCell ref="CV12:CV13"/>
    <mergeCell ref="CW12:CW13"/>
    <mergeCell ref="CY12:CY13"/>
    <mergeCell ref="DA12:DA13"/>
    <mergeCell ref="DB12:DB13"/>
    <mergeCell ref="H12:J12"/>
    <mergeCell ref="N12:P12"/>
    <mergeCell ref="Q12:S12"/>
    <mergeCell ref="T12:V12"/>
    <mergeCell ref="CR12:CR13"/>
    <mergeCell ref="CS12:CS13"/>
    <mergeCell ref="AA13:AA14"/>
    <mergeCell ref="AC13:AC14"/>
    <mergeCell ref="T14:V14"/>
    <mergeCell ref="CR14:CR15"/>
    <mergeCell ref="DB14:DB15"/>
    <mergeCell ref="B15:B16"/>
    <mergeCell ref="C15:C16"/>
    <mergeCell ref="Q15:S16"/>
    <mergeCell ref="W15:W16"/>
    <mergeCell ref="X15:X16"/>
    <mergeCell ref="Y15:Y16"/>
    <mergeCell ref="AA15:AA16"/>
    <mergeCell ref="AC15:AC16"/>
    <mergeCell ref="E16:G16"/>
    <mergeCell ref="CS14:CS15"/>
    <mergeCell ref="CT14:CT15"/>
    <mergeCell ref="CV14:CV15"/>
    <mergeCell ref="CW14:CW15"/>
    <mergeCell ref="CY14:CY15"/>
    <mergeCell ref="DA14:DA15"/>
    <mergeCell ref="B13:B14"/>
    <mergeCell ref="C13:C14"/>
    <mergeCell ref="N13:P14"/>
    <mergeCell ref="W13:W14"/>
    <mergeCell ref="X13:X14"/>
    <mergeCell ref="Y13:Y14"/>
    <mergeCell ref="E14:G14"/>
    <mergeCell ref="H14:J14"/>
    <mergeCell ref="CT16:CT17"/>
    <mergeCell ref="CV16:CV17"/>
    <mergeCell ref="CW16:CW17"/>
    <mergeCell ref="CY16:CY17"/>
    <mergeCell ref="DA16:DA17"/>
    <mergeCell ref="DB16:DB17"/>
    <mergeCell ref="H16:J16"/>
    <mergeCell ref="K16:M16"/>
    <mergeCell ref="N16:P16"/>
    <mergeCell ref="T16:V16"/>
    <mergeCell ref="CR16:CR17"/>
    <mergeCell ref="CS16:CS17"/>
    <mergeCell ref="AA17:AA18"/>
    <mergeCell ref="AC17:AC18"/>
    <mergeCell ref="Q18:S18"/>
    <mergeCell ref="B17:B18"/>
    <mergeCell ref="C17:C18"/>
    <mergeCell ref="T17:V18"/>
    <mergeCell ref="W17:W18"/>
    <mergeCell ref="X17:X18"/>
    <mergeCell ref="Y17:Y18"/>
    <mergeCell ref="E18:G18"/>
    <mergeCell ref="H18:J18"/>
    <mergeCell ref="K18:M18"/>
    <mergeCell ref="N18:P18"/>
    <mergeCell ref="DA21:DA22"/>
    <mergeCell ref="DB21:DB22"/>
    <mergeCell ref="B22:B23"/>
    <mergeCell ref="C22:C23"/>
    <mergeCell ref="E22:G23"/>
    <mergeCell ref="W22:W23"/>
    <mergeCell ref="X22:X23"/>
    <mergeCell ref="Y22:Y23"/>
    <mergeCell ref="AA22:AA23"/>
    <mergeCell ref="AC22:AC23"/>
    <mergeCell ref="CR21:CR22"/>
    <mergeCell ref="CS21:CS22"/>
    <mergeCell ref="CT21:CT22"/>
    <mergeCell ref="CV21:CV22"/>
    <mergeCell ref="CW21:CW22"/>
    <mergeCell ref="CY21:CY22"/>
    <mergeCell ref="BV20:BV34"/>
    <mergeCell ref="E21:G21"/>
    <mergeCell ref="H21:J21"/>
    <mergeCell ref="K21:M21"/>
    <mergeCell ref="N21:P21"/>
    <mergeCell ref="Q21:S21"/>
    <mergeCell ref="T21:V21"/>
    <mergeCell ref="AD22:AD33"/>
    <mergeCell ref="CV23:CV24"/>
    <mergeCell ref="CW23:CW24"/>
    <mergeCell ref="CY23:CY24"/>
    <mergeCell ref="DA23:DA24"/>
    <mergeCell ref="DB23:DB24"/>
    <mergeCell ref="B24:B25"/>
    <mergeCell ref="C24:C25"/>
    <mergeCell ref="H24:J25"/>
    <mergeCell ref="W24:W25"/>
    <mergeCell ref="X24:X25"/>
    <mergeCell ref="N23:P23"/>
    <mergeCell ref="Q23:S23"/>
    <mergeCell ref="T23:V23"/>
    <mergeCell ref="CR23:CR24"/>
    <mergeCell ref="CS23:CS24"/>
    <mergeCell ref="CT23:CT24"/>
    <mergeCell ref="Y24:Y25"/>
    <mergeCell ref="AA24:AA25"/>
    <mergeCell ref="AC24:AC25"/>
    <mergeCell ref="CS25:CS26"/>
    <mergeCell ref="H23:J23"/>
    <mergeCell ref="K23:M23"/>
    <mergeCell ref="N27:P27"/>
    <mergeCell ref="Q27:S27"/>
    <mergeCell ref="CT25:CT26"/>
    <mergeCell ref="CV25:CV26"/>
    <mergeCell ref="CW25:CW26"/>
    <mergeCell ref="CY25:CY26"/>
    <mergeCell ref="DA25:DA26"/>
    <mergeCell ref="DB25:DB26"/>
    <mergeCell ref="E25:G25"/>
    <mergeCell ref="K25:M25"/>
    <mergeCell ref="N25:P25"/>
    <mergeCell ref="Q25:S25"/>
    <mergeCell ref="T25:V25"/>
    <mergeCell ref="CR25:CR26"/>
    <mergeCell ref="AA26:AA27"/>
    <mergeCell ref="AC26:AC27"/>
    <mergeCell ref="T27:V27"/>
    <mergeCell ref="CR27:CR28"/>
    <mergeCell ref="DB27:DB28"/>
    <mergeCell ref="B28:B29"/>
    <mergeCell ref="C28:C29"/>
    <mergeCell ref="N28:P29"/>
    <mergeCell ref="W28:W29"/>
    <mergeCell ref="X28:X29"/>
    <mergeCell ref="Y28:Y29"/>
    <mergeCell ref="AA28:AA29"/>
    <mergeCell ref="AC28:AC29"/>
    <mergeCell ref="E29:G29"/>
    <mergeCell ref="CS27:CS28"/>
    <mergeCell ref="CT27:CT28"/>
    <mergeCell ref="CV27:CV28"/>
    <mergeCell ref="CW27:CW28"/>
    <mergeCell ref="CY27:CY28"/>
    <mergeCell ref="DA27:DA28"/>
    <mergeCell ref="B26:B27"/>
    <mergeCell ref="C26:C27"/>
    <mergeCell ref="K26:M27"/>
    <mergeCell ref="W26:W27"/>
    <mergeCell ref="X26:X27"/>
    <mergeCell ref="Y26:Y27"/>
    <mergeCell ref="E27:G27"/>
    <mergeCell ref="H27:J27"/>
    <mergeCell ref="K31:M31"/>
    <mergeCell ref="N31:P31"/>
    <mergeCell ref="CT29:CT30"/>
    <mergeCell ref="CV29:CV30"/>
    <mergeCell ref="CW29:CW30"/>
    <mergeCell ref="CY29:CY30"/>
    <mergeCell ref="DA29:DA30"/>
    <mergeCell ref="DB29:DB30"/>
    <mergeCell ref="H29:J29"/>
    <mergeCell ref="K29:M29"/>
    <mergeCell ref="Q29:S29"/>
    <mergeCell ref="T29:V29"/>
    <mergeCell ref="CR29:CR30"/>
    <mergeCell ref="CS29:CS30"/>
    <mergeCell ref="AA30:AA31"/>
    <mergeCell ref="AC30:AC31"/>
    <mergeCell ref="T31:V31"/>
    <mergeCell ref="CR31:CR32"/>
    <mergeCell ref="DB31:DB32"/>
    <mergeCell ref="B32:B33"/>
    <mergeCell ref="C32:C33"/>
    <mergeCell ref="T32:V33"/>
    <mergeCell ref="W32:W33"/>
    <mergeCell ref="X32:X33"/>
    <mergeCell ref="Y32:Y33"/>
    <mergeCell ref="AA32:AA33"/>
    <mergeCell ref="AC32:AC33"/>
    <mergeCell ref="E33:G33"/>
    <mergeCell ref="CS31:CS32"/>
    <mergeCell ref="CT31:CT32"/>
    <mergeCell ref="CV31:CV32"/>
    <mergeCell ref="CW31:CW32"/>
    <mergeCell ref="CY31:CY32"/>
    <mergeCell ref="DA31:DA32"/>
    <mergeCell ref="B30:B31"/>
    <mergeCell ref="C30:C31"/>
    <mergeCell ref="Q30:S31"/>
    <mergeCell ref="W30:W31"/>
    <mergeCell ref="X30:X31"/>
    <mergeCell ref="Y30:Y31"/>
    <mergeCell ref="E31:G31"/>
    <mergeCell ref="H31:J31"/>
    <mergeCell ref="H33:J33"/>
    <mergeCell ref="K33:M33"/>
    <mergeCell ref="N33:P33"/>
    <mergeCell ref="Q33:S33"/>
    <mergeCell ref="I36:P36"/>
    <mergeCell ref="BV37:BV51"/>
    <mergeCell ref="AD39:AD50"/>
    <mergeCell ref="H40:J40"/>
    <mergeCell ref="K40:M40"/>
    <mergeCell ref="N40:P40"/>
    <mergeCell ref="DA38:DA39"/>
    <mergeCell ref="DB38:DB39"/>
    <mergeCell ref="B39:B40"/>
    <mergeCell ref="C39:C40"/>
    <mergeCell ref="E39:G40"/>
    <mergeCell ref="W39:W40"/>
    <mergeCell ref="X39:X40"/>
    <mergeCell ref="Y39:Y40"/>
    <mergeCell ref="AA39:AA40"/>
    <mergeCell ref="AC39:AC40"/>
    <mergeCell ref="CR38:CR39"/>
    <mergeCell ref="CS38:CS39"/>
    <mergeCell ref="CT38:CT39"/>
    <mergeCell ref="CV38:CV39"/>
    <mergeCell ref="CW38:CW39"/>
    <mergeCell ref="CY38:CY39"/>
    <mergeCell ref="E38:G38"/>
    <mergeCell ref="H38:J38"/>
    <mergeCell ref="K38:M38"/>
    <mergeCell ref="N38:P38"/>
    <mergeCell ref="Q38:S38"/>
    <mergeCell ref="T38:V38"/>
    <mergeCell ref="CW40:CW41"/>
    <mergeCell ref="CY40:CY41"/>
    <mergeCell ref="DA40:DA41"/>
    <mergeCell ref="DB40:DB41"/>
    <mergeCell ref="B41:B42"/>
    <mergeCell ref="C41:C42"/>
    <mergeCell ref="H41:J42"/>
    <mergeCell ref="W41:W42"/>
    <mergeCell ref="X41:X42"/>
    <mergeCell ref="Y41:Y42"/>
    <mergeCell ref="Q40:S40"/>
    <mergeCell ref="T40:V40"/>
    <mergeCell ref="CR40:CR41"/>
    <mergeCell ref="CS40:CS41"/>
    <mergeCell ref="CT40:CT41"/>
    <mergeCell ref="CV40:CV41"/>
    <mergeCell ref="AA41:AA42"/>
    <mergeCell ref="AC41:AC42"/>
    <mergeCell ref="CS42:CS43"/>
    <mergeCell ref="CT42:CT43"/>
    <mergeCell ref="CV42:CV43"/>
    <mergeCell ref="CW42:CW43"/>
    <mergeCell ref="CY42:CY43"/>
    <mergeCell ref="DA42:DA43"/>
    <mergeCell ref="DB42:DB43"/>
    <mergeCell ref="B43:B44"/>
    <mergeCell ref="C43:C44"/>
    <mergeCell ref="K43:M44"/>
    <mergeCell ref="W43:W44"/>
    <mergeCell ref="X43:X44"/>
    <mergeCell ref="E42:G42"/>
    <mergeCell ref="K42:M42"/>
    <mergeCell ref="N42:P42"/>
    <mergeCell ref="Q42:S42"/>
    <mergeCell ref="T42:V42"/>
    <mergeCell ref="CR42:CR43"/>
    <mergeCell ref="Y43:Y44"/>
    <mergeCell ref="AA43:AA44"/>
    <mergeCell ref="AC43:AC44"/>
    <mergeCell ref="E44:G44"/>
    <mergeCell ref="K46:M46"/>
    <mergeCell ref="Q46:S46"/>
    <mergeCell ref="CT44:CT45"/>
    <mergeCell ref="CV44:CV45"/>
    <mergeCell ref="CW44:CW45"/>
    <mergeCell ref="CY44:CY45"/>
    <mergeCell ref="DA44:DA45"/>
    <mergeCell ref="DB44:DB45"/>
    <mergeCell ref="H44:J44"/>
    <mergeCell ref="N44:P44"/>
    <mergeCell ref="Q44:S44"/>
    <mergeCell ref="T44:V44"/>
    <mergeCell ref="CR44:CR45"/>
    <mergeCell ref="CS44:CS45"/>
    <mergeCell ref="AA45:AA46"/>
    <mergeCell ref="AC45:AC46"/>
    <mergeCell ref="T46:V46"/>
    <mergeCell ref="CR46:CR47"/>
    <mergeCell ref="DB46:DB47"/>
    <mergeCell ref="B47:B48"/>
    <mergeCell ref="C47:C48"/>
    <mergeCell ref="Q47:S48"/>
    <mergeCell ref="W47:W48"/>
    <mergeCell ref="X47:X48"/>
    <mergeCell ref="Y47:Y48"/>
    <mergeCell ref="AA47:AA48"/>
    <mergeCell ref="AC47:AC48"/>
    <mergeCell ref="E48:G48"/>
    <mergeCell ref="CS46:CS47"/>
    <mergeCell ref="CT46:CT47"/>
    <mergeCell ref="CV46:CV47"/>
    <mergeCell ref="CW46:CW47"/>
    <mergeCell ref="CY46:CY47"/>
    <mergeCell ref="DA46:DA47"/>
    <mergeCell ref="B45:B46"/>
    <mergeCell ref="C45:C46"/>
    <mergeCell ref="N45:P46"/>
    <mergeCell ref="W45:W46"/>
    <mergeCell ref="X45:X46"/>
    <mergeCell ref="Y45:Y46"/>
    <mergeCell ref="E46:G46"/>
    <mergeCell ref="H46:J46"/>
    <mergeCell ref="CT48:CT49"/>
    <mergeCell ref="CV48:CV49"/>
    <mergeCell ref="CW48:CW49"/>
    <mergeCell ref="CY48:CY49"/>
    <mergeCell ref="DA48:DA49"/>
    <mergeCell ref="DB48:DB49"/>
    <mergeCell ref="H48:J48"/>
    <mergeCell ref="K48:M48"/>
    <mergeCell ref="N48:P48"/>
    <mergeCell ref="T48:V48"/>
    <mergeCell ref="CR48:CR49"/>
    <mergeCell ref="CS48:CS49"/>
    <mergeCell ref="AA49:AA50"/>
    <mergeCell ref="AC49:AC50"/>
    <mergeCell ref="Q50:S50"/>
    <mergeCell ref="B49:B50"/>
    <mergeCell ref="C49:C50"/>
    <mergeCell ref="T49:V50"/>
    <mergeCell ref="W49:W50"/>
    <mergeCell ref="X49:X50"/>
    <mergeCell ref="Y49:Y50"/>
    <mergeCell ref="E50:G50"/>
    <mergeCell ref="H50:J50"/>
    <mergeCell ref="K50:M50"/>
    <mergeCell ref="N50:P50"/>
    <mergeCell ref="DA53:DA54"/>
    <mergeCell ref="DB53:DB54"/>
    <mergeCell ref="B54:B55"/>
    <mergeCell ref="C54:C55"/>
    <mergeCell ref="E54:G55"/>
    <mergeCell ref="W54:W55"/>
    <mergeCell ref="X54:X55"/>
    <mergeCell ref="Y54:Y55"/>
    <mergeCell ref="AA54:AA55"/>
    <mergeCell ref="AC54:AC55"/>
    <mergeCell ref="CR53:CR54"/>
    <mergeCell ref="CS53:CS54"/>
    <mergeCell ref="CT53:CT54"/>
    <mergeCell ref="CV53:CV54"/>
    <mergeCell ref="CW53:CW54"/>
    <mergeCell ref="CY53:CY54"/>
    <mergeCell ref="BV52:BV66"/>
    <mergeCell ref="E53:G53"/>
    <mergeCell ref="H53:J53"/>
    <mergeCell ref="K53:M53"/>
    <mergeCell ref="N53:P53"/>
    <mergeCell ref="Q53:S53"/>
    <mergeCell ref="T53:V53"/>
    <mergeCell ref="AD54:AD65"/>
    <mergeCell ref="CV55:CV56"/>
    <mergeCell ref="CW55:CW56"/>
    <mergeCell ref="CY55:CY56"/>
    <mergeCell ref="DA55:DA56"/>
    <mergeCell ref="DB55:DB56"/>
    <mergeCell ref="B56:B57"/>
    <mergeCell ref="C56:C57"/>
    <mergeCell ref="H56:J57"/>
    <mergeCell ref="W56:W57"/>
    <mergeCell ref="X56:X57"/>
    <mergeCell ref="N55:P55"/>
    <mergeCell ref="Q55:S55"/>
    <mergeCell ref="T55:V55"/>
    <mergeCell ref="CR55:CR56"/>
    <mergeCell ref="CS55:CS56"/>
    <mergeCell ref="CT55:CT56"/>
    <mergeCell ref="Y56:Y57"/>
    <mergeCell ref="AA56:AA57"/>
    <mergeCell ref="AC56:AC57"/>
    <mergeCell ref="CS57:CS58"/>
    <mergeCell ref="H55:J55"/>
    <mergeCell ref="K55:M55"/>
    <mergeCell ref="N59:P59"/>
    <mergeCell ref="Q59:S59"/>
    <mergeCell ref="CT57:CT58"/>
    <mergeCell ref="CV57:CV58"/>
    <mergeCell ref="CW57:CW58"/>
    <mergeCell ref="CY57:CY58"/>
    <mergeCell ref="DA57:DA58"/>
    <mergeCell ref="DB57:DB58"/>
    <mergeCell ref="E57:G57"/>
    <mergeCell ref="K57:M57"/>
    <mergeCell ref="N57:P57"/>
    <mergeCell ref="Q57:S57"/>
    <mergeCell ref="T57:V57"/>
    <mergeCell ref="CR57:CR58"/>
    <mergeCell ref="AA58:AA59"/>
    <mergeCell ref="AC58:AC59"/>
    <mergeCell ref="T59:V59"/>
    <mergeCell ref="CR59:CR60"/>
    <mergeCell ref="DB59:DB60"/>
    <mergeCell ref="B60:B61"/>
    <mergeCell ref="C60:C61"/>
    <mergeCell ref="N60:P61"/>
    <mergeCell ref="W60:W61"/>
    <mergeCell ref="X60:X61"/>
    <mergeCell ref="Y60:Y61"/>
    <mergeCell ref="AA60:AA61"/>
    <mergeCell ref="AC60:AC61"/>
    <mergeCell ref="E61:G61"/>
    <mergeCell ref="CS59:CS60"/>
    <mergeCell ref="CT59:CT60"/>
    <mergeCell ref="CV59:CV60"/>
    <mergeCell ref="CW59:CW60"/>
    <mergeCell ref="CY59:CY60"/>
    <mergeCell ref="DA59:DA60"/>
    <mergeCell ref="B58:B59"/>
    <mergeCell ref="C58:C59"/>
    <mergeCell ref="K58:M59"/>
    <mergeCell ref="W58:W59"/>
    <mergeCell ref="X58:X59"/>
    <mergeCell ref="Y58:Y59"/>
    <mergeCell ref="E59:G59"/>
    <mergeCell ref="H59:J59"/>
    <mergeCell ref="CT61:CT62"/>
    <mergeCell ref="CV61:CV62"/>
    <mergeCell ref="CW61:CW62"/>
    <mergeCell ref="CY61:CY62"/>
    <mergeCell ref="DA61:DA62"/>
    <mergeCell ref="DB61:DB62"/>
    <mergeCell ref="H61:J61"/>
    <mergeCell ref="K61:M61"/>
    <mergeCell ref="Q61:S61"/>
    <mergeCell ref="T61:V61"/>
    <mergeCell ref="CR61:CR62"/>
    <mergeCell ref="CS61:CS62"/>
    <mergeCell ref="AA62:AA63"/>
    <mergeCell ref="AC62:AC63"/>
    <mergeCell ref="T63:V63"/>
    <mergeCell ref="CR63:CR64"/>
    <mergeCell ref="C62:C63"/>
    <mergeCell ref="Q62:S63"/>
    <mergeCell ref="W62:W63"/>
    <mergeCell ref="X62:X63"/>
    <mergeCell ref="Y62:Y63"/>
    <mergeCell ref="E63:G63"/>
    <mergeCell ref="H63:J63"/>
    <mergeCell ref="K63:M63"/>
    <mergeCell ref="N63:P63"/>
    <mergeCell ref="B69:Y69"/>
    <mergeCell ref="E65:G65"/>
    <mergeCell ref="H65:J65"/>
    <mergeCell ref="K65:M65"/>
    <mergeCell ref="N65:P65"/>
    <mergeCell ref="Q65:S65"/>
    <mergeCell ref="B67:Y67"/>
    <mergeCell ref="DB63:DB64"/>
    <mergeCell ref="B64:B65"/>
    <mergeCell ref="C64:C65"/>
    <mergeCell ref="D64:D65"/>
    <mergeCell ref="T64:V65"/>
    <mergeCell ref="W64:W65"/>
    <mergeCell ref="X64:X65"/>
    <mergeCell ref="Y64:Y65"/>
    <mergeCell ref="AA64:AA65"/>
    <mergeCell ref="AC64:AC65"/>
    <mergeCell ref="CS63:CS64"/>
    <mergeCell ref="CT63:CT64"/>
    <mergeCell ref="CV63:CV64"/>
    <mergeCell ref="CW63:CW64"/>
    <mergeCell ref="CY63:CY64"/>
    <mergeCell ref="DA63:DA64"/>
    <mergeCell ref="B62:B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43"/>
  <sheetViews>
    <sheetView tabSelected="1" workbookViewId="0">
      <selection activeCell="Y6" sqref="Y6"/>
    </sheetView>
  </sheetViews>
  <sheetFormatPr defaultRowHeight="13.5" outlineLevelCol="2" x14ac:dyDescent="0.25"/>
  <cols>
    <col min="1" max="1" width="3.5703125" style="1" customWidth="1"/>
    <col min="2" max="2" width="6" style="2" hidden="1" customWidth="1" outlineLevel="1"/>
    <col min="3" max="3" width="20.85546875" style="1" customWidth="1" collapsed="1"/>
    <col min="4" max="4" width="1.140625" style="1" hidden="1" customWidth="1"/>
    <col min="5" max="5" width="6.28515625" style="1" customWidth="1"/>
    <col min="6" max="7" width="1.140625" style="1" customWidth="1"/>
    <col min="8" max="8" width="6.28515625" style="1" customWidth="1"/>
    <col min="9" max="10" width="1.140625" style="1" customWidth="1"/>
    <col min="11" max="11" width="6.28515625" style="1" customWidth="1"/>
    <col min="12" max="13" width="1.140625" style="1" customWidth="1"/>
    <col min="14" max="14" width="6.28515625" style="1" customWidth="1"/>
    <col min="15" max="16" width="1.140625" style="1" customWidth="1"/>
    <col min="17" max="17" width="6.28515625" style="1" customWidth="1"/>
    <col min="18" max="19" width="1.140625" style="1" customWidth="1"/>
    <col min="20" max="20" width="6.28515625" style="1" customWidth="1"/>
    <col min="21" max="21" width="1.140625" style="1" customWidth="1"/>
    <col min="22" max="22" width="5.7109375" style="1" customWidth="1"/>
    <col min="23" max="24" width="5.5703125" style="1" customWidth="1"/>
    <col min="25" max="25" width="5.42578125" style="3" customWidth="1"/>
    <col min="26" max="26" width="27.85546875" style="1" hidden="1" customWidth="1" outlineLevel="1"/>
    <col min="27" max="27" width="20" style="1" hidden="1" customWidth="1" outlineLevel="1"/>
    <col min="28" max="29" width="9.140625" style="6" hidden="1" customWidth="1" outlineLevel="1"/>
    <col min="30" max="30" width="6.42578125" style="1" hidden="1" customWidth="1" outlineLevel="1" collapsed="1"/>
    <col min="31" max="31" width="21.7109375" style="1" hidden="1" customWidth="1" outlineLevel="1"/>
    <col min="32" max="32" width="4.28515625" style="1" hidden="1" customWidth="1" outlineLevel="1"/>
    <col min="33" max="33" width="4.28515625" style="3" hidden="1" customWidth="1" outlineLevel="1"/>
    <col min="34" max="34" width="4.28515625" style="1" hidden="1" customWidth="1" outlineLevel="1"/>
    <col min="35" max="35" width="4.28515625" style="3" hidden="1" customWidth="1" outlineLevel="1"/>
    <col min="36" max="36" width="4.28515625" style="1" hidden="1" customWidth="1" outlineLevel="1"/>
    <col min="37" max="37" width="4.28515625" style="3" hidden="1" customWidth="1" outlineLevel="1"/>
    <col min="38" max="38" width="4.28515625" style="1" hidden="1" customWidth="1" outlineLevel="1"/>
    <col min="39" max="39" width="4.28515625" style="3" hidden="1" customWidth="1" outlineLevel="1"/>
    <col min="40" max="40" width="4.28515625" style="1" hidden="1" customWidth="1" outlineLevel="1"/>
    <col min="41" max="41" width="4.28515625" style="3" hidden="1" customWidth="1" outlineLevel="1"/>
    <col min="42" max="42" width="3" style="1" hidden="1" customWidth="1" outlineLevel="1"/>
    <col min="43" max="44" width="6.42578125" style="5" hidden="1" customWidth="1" outlineLevel="1"/>
    <col min="45" max="56" width="2.7109375" style="1" hidden="1" customWidth="1" outlineLevel="1"/>
    <col min="57" max="61" width="3.28515625" style="1" hidden="1" customWidth="1" outlineLevel="1"/>
    <col min="62" max="67" width="2.7109375" style="1" hidden="1" customWidth="1" outlineLevel="1"/>
    <col min="68" max="68" width="2.42578125" style="1" hidden="1" customWidth="1" outlineLevel="1"/>
    <col min="69" max="70" width="14" style="1" hidden="1" customWidth="1" outlineLevel="1"/>
    <col min="71" max="71" width="13.5703125" style="1" hidden="1" customWidth="1" outlineLevel="1"/>
    <col min="72" max="74" width="0" style="1" hidden="1" customWidth="1" outlineLevel="1"/>
    <col min="75" max="105" width="5.7109375" style="1" hidden="1" customWidth="1" outlineLevel="2"/>
    <col min="106" max="106" width="0" style="1" hidden="1" customWidth="1" outlineLevel="1" collapsed="1"/>
    <col min="107" max="108" width="0" style="1" hidden="1" customWidth="1" outlineLevel="1"/>
    <col min="109" max="109" width="9.140625" style="1" collapsed="1"/>
    <col min="110" max="16384" width="9.140625" style="1"/>
  </cols>
  <sheetData>
    <row r="1" spans="1:105" ht="16.5" x14ac:dyDescent="0.25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105" ht="16.5" x14ac:dyDescent="0.25">
      <c r="A2" s="179" t="s">
        <v>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1:105" ht="11.1" customHeight="1" x14ac:dyDescent="0.3">
      <c r="A3" s="179" t="s">
        <v>87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50"/>
      <c r="AF3" s="24">
        <v>1</v>
      </c>
      <c r="AH3" s="25"/>
    </row>
    <row r="4" spans="1:105" ht="11.1" customHeight="1" thickBot="1" x14ac:dyDescent="0.35">
      <c r="A4" s="39"/>
      <c r="B4" s="40"/>
      <c r="C4" s="39"/>
      <c r="D4" s="37"/>
      <c r="E4" s="37"/>
      <c r="F4" s="37"/>
      <c r="G4" s="37"/>
      <c r="H4" s="178" t="s">
        <v>63</v>
      </c>
      <c r="I4" s="178"/>
      <c r="J4" s="178"/>
      <c r="K4" s="178"/>
      <c r="L4" s="178"/>
      <c r="M4" s="178"/>
      <c r="N4" s="178"/>
      <c r="O4" s="178"/>
      <c r="P4" s="37"/>
      <c r="Q4" s="37"/>
      <c r="R4" s="37"/>
      <c r="S4" s="37"/>
      <c r="T4" s="37"/>
      <c r="U4" s="37"/>
      <c r="V4" s="37"/>
      <c r="W4" s="37"/>
      <c r="X4" s="41"/>
      <c r="Y4" s="51"/>
    </row>
    <row r="5" spans="1:105" ht="11.1" customHeight="1" thickBot="1" x14ac:dyDescent="0.3">
      <c r="A5" s="42"/>
      <c r="B5" s="43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107" t="s">
        <v>12</v>
      </c>
      <c r="W5" s="38"/>
      <c r="X5" s="38"/>
      <c r="Y5" s="52"/>
      <c r="AD5" s="12" t="str">
        <f>IF(B13=0," ","2-4")</f>
        <v>2-4</v>
      </c>
      <c r="AE5" s="68" t="str">
        <f>IF(B13=0," ",CONCATENATE(C9,"-",C13))</f>
        <v>STANDART-САРЫАГАШ</v>
      </c>
      <c r="AF5" s="18">
        <v>1</v>
      </c>
      <c r="AG5" s="21">
        <v>2</v>
      </c>
      <c r="AH5" s="18">
        <v>2</v>
      </c>
      <c r="AI5" s="21">
        <v>1</v>
      </c>
      <c r="AJ5" s="18">
        <v>1</v>
      </c>
      <c r="AK5" s="21">
        <v>2</v>
      </c>
      <c r="AL5" s="18">
        <v>2</v>
      </c>
      <c r="AM5" s="21">
        <v>1</v>
      </c>
      <c r="AN5" s="18">
        <v>1</v>
      </c>
      <c r="AO5" s="26">
        <v>2</v>
      </c>
      <c r="AP5" s="11"/>
      <c r="AQ5" s="10">
        <f>IF(AF5+AG5&lt;&gt;0,SUM(AS5:AW5),"")</f>
        <v>2</v>
      </c>
      <c r="AR5" s="10">
        <f>IF(AF5+AG5&lt;&gt;0,SUM(AY5:BC5),"")</f>
        <v>3</v>
      </c>
      <c r="AS5" s="8">
        <f>IF(AF5&gt;AG5,1,0)</f>
        <v>0</v>
      </c>
      <c r="AT5" s="8">
        <f>IF(AH5&gt;AI5,1,0)</f>
        <v>1</v>
      </c>
      <c r="AU5" s="8">
        <f>IF(AJ5&gt;AK5,1,0)</f>
        <v>0</v>
      </c>
      <c r="AV5" s="8">
        <f>IF(AL5&gt;AM5,1,0)</f>
        <v>1</v>
      </c>
      <c r="AW5" s="8">
        <f>IF(AN5&gt;AO5,1,0)</f>
        <v>0</v>
      </c>
      <c r="AX5" s="7"/>
      <c r="AY5" s="8">
        <f>IF(AG5&gt;AF5,1,0)</f>
        <v>1</v>
      </c>
      <c r="AZ5" s="8">
        <f>IF(AI5&gt;AH5,1,0)</f>
        <v>0</v>
      </c>
      <c r="BA5" s="8">
        <f>IF(AK5&gt;AJ5,1,0)</f>
        <v>1</v>
      </c>
      <c r="BB5" s="8">
        <f>IF(AM5&gt;AL5,1,0)</f>
        <v>0</v>
      </c>
      <c r="BC5" s="8">
        <f>IF(AO5&gt;AN5,1,0)</f>
        <v>1</v>
      </c>
      <c r="BD5" s="7"/>
      <c r="BE5" s="8">
        <f>IF(AF5&gt;AG5,AG5,IF(AG5&gt;AF5,-AF5,""))</f>
        <v>-1</v>
      </c>
      <c r="BF5" s="8" t="str">
        <f>IF(AH5&gt;AI5,", "&amp;AI5,IF(AI5&gt;AH5,", "&amp;-AH5,""))</f>
        <v>, 1</v>
      </c>
      <c r="BG5" s="8" t="str">
        <f>IF(AJ5&gt;AK5,", "&amp;AK5,IF(AK5&gt;AJ5,", "&amp;-AJ5,""))</f>
        <v>, -1</v>
      </c>
      <c r="BH5" s="8" t="str">
        <f>IF(AL5&gt;AM5,", "&amp;AM5,IF(AM5&gt;AL5,", "&amp;-AL5,""))</f>
        <v>, 1</v>
      </c>
      <c r="BI5" s="8" t="str">
        <f>IF(AN5&gt;AO5,", "&amp;AO5,IF(AO5&gt;AN5,", "&amp;-AN5,""))</f>
        <v>, -1</v>
      </c>
      <c r="BJ5" s="7"/>
      <c r="BK5" s="8">
        <f>IF(AG5&gt;AF5,AF5,IF(AF5&gt;AG5,-AG5,""))</f>
        <v>1</v>
      </c>
      <c r="BL5" s="8" t="str">
        <f>IF(AI5&gt;AH5,", "&amp;AH5,IF(AH5&gt;AI5,", "&amp;-AI5,""))</f>
        <v>, -1</v>
      </c>
      <c r="BM5" s="8" t="str">
        <f>IF(AK5&gt;AJ5,", "&amp;AJ5,IF(AJ5&gt;AK5,", "&amp;-AK5,""))</f>
        <v>, 1</v>
      </c>
      <c r="BN5" s="8" t="str">
        <f>IF(AM5&gt;AL5,", "&amp;AL5,IF(AL5&gt;AM5,", "&amp;-AM5,""))</f>
        <v>, -1</v>
      </c>
      <c r="BO5" s="8" t="str">
        <f>IF(AO5&gt;AN5,", "&amp;AN5,IF(AN5&gt;AO5,", "&amp;-AO5,""))</f>
        <v>, 1</v>
      </c>
      <c r="BP5" s="7"/>
      <c r="BQ5" s="9" t="str">
        <f>CONCATENATE(,BE5,BF5,BG5,BH5,BI5,)</f>
        <v>-1, 1, -1, 1, -1</v>
      </c>
      <c r="BR5" s="9" t="str">
        <f>CONCATENATE(,BK5,BL5,BM5,BN5,BO5,)</f>
        <v>1, -1, 1, -1, 1</v>
      </c>
      <c r="BS5" s="9" t="str">
        <f>IF(AQ5&gt;AR5,BQ5,IF(AR5&gt;AQ5,BR5,""))</f>
        <v>1, -1, 1, -1, 1</v>
      </c>
      <c r="BT5" s="1" t="str">
        <f>IF(AQ5&gt;AR5,AR5&amp;" : "&amp;AQ5,IF(AR5&gt;AQ5,AQ5&amp;" : "&amp;AR5,""))</f>
        <v>2 : 3</v>
      </c>
      <c r="BU5" s="174" t="str">
        <f>V5</f>
        <v>Группа № 1</v>
      </c>
      <c r="BW5" s="29"/>
      <c r="BX5" s="30" t="s">
        <v>23</v>
      </c>
      <c r="BY5" s="30" t="s">
        <v>13</v>
      </c>
      <c r="BZ5" s="30" t="s">
        <v>17</v>
      </c>
      <c r="CA5" s="30" t="s">
        <v>24</v>
      </c>
      <c r="CB5" s="30" t="s">
        <v>21</v>
      </c>
      <c r="CC5" s="30" t="s">
        <v>25</v>
      </c>
      <c r="CD5" s="30" t="s">
        <v>15</v>
      </c>
      <c r="CE5" s="30" t="s">
        <v>26</v>
      </c>
      <c r="CF5" s="30" t="s">
        <v>18</v>
      </c>
      <c r="CG5" s="30" t="s">
        <v>22</v>
      </c>
      <c r="CI5" s="29"/>
      <c r="CJ5" s="30" t="s">
        <v>2</v>
      </c>
      <c r="CK5" s="30" t="s">
        <v>3</v>
      </c>
      <c r="CL5" s="30" t="s">
        <v>4</v>
      </c>
      <c r="CM5" s="30" t="s">
        <v>5</v>
      </c>
      <c r="CN5" s="30" t="s">
        <v>6</v>
      </c>
      <c r="CO5" s="30" t="s">
        <v>7</v>
      </c>
      <c r="CP5" s="31"/>
      <c r="CQ5" s="4" t="s">
        <v>8</v>
      </c>
      <c r="CR5" s="4" t="s">
        <v>10</v>
      </c>
      <c r="CS5" s="4"/>
      <c r="CU5" s="4" t="s">
        <v>8</v>
      </c>
      <c r="CV5" s="4" t="s">
        <v>10</v>
      </c>
      <c r="CX5" s="32"/>
      <c r="CZ5" s="32"/>
      <c r="DA5" s="32"/>
    </row>
    <row r="6" spans="1:105" ht="11.1" customHeight="1" thickTop="1" thickBot="1" x14ac:dyDescent="0.3">
      <c r="A6" s="60" t="s">
        <v>0</v>
      </c>
      <c r="B6" s="62"/>
      <c r="C6" s="60" t="s">
        <v>1</v>
      </c>
      <c r="D6" s="177">
        <v>1</v>
      </c>
      <c r="E6" s="177"/>
      <c r="F6" s="177"/>
      <c r="G6" s="177">
        <v>2</v>
      </c>
      <c r="H6" s="177"/>
      <c r="I6" s="177"/>
      <c r="J6" s="177">
        <v>3</v>
      </c>
      <c r="K6" s="177"/>
      <c r="L6" s="177"/>
      <c r="M6" s="177">
        <v>4</v>
      </c>
      <c r="N6" s="177"/>
      <c r="O6" s="177"/>
      <c r="P6" s="177">
        <v>5</v>
      </c>
      <c r="Q6" s="177"/>
      <c r="R6" s="177"/>
      <c r="S6" s="177">
        <v>6</v>
      </c>
      <c r="T6" s="177"/>
      <c r="U6" s="177"/>
      <c r="V6" s="65" t="s">
        <v>8</v>
      </c>
      <c r="W6" s="65" t="s">
        <v>9</v>
      </c>
      <c r="X6" s="60" t="s">
        <v>10</v>
      </c>
      <c r="Y6" s="54"/>
      <c r="AD6" s="13" t="str">
        <f>IF(B15=0," ","1-5")</f>
        <v>1-5</v>
      </c>
      <c r="AE6" s="69" t="str">
        <f>IF(B15=0," ",CONCATENATE(C7,"-",C15))</f>
        <v>ШВСМ по ЛВС-YASSY</v>
      </c>
      <c r="AF6" s="19">
        <v>2</v>
      </c>
      <c r="AG6" s="22">
        <v>1</v>
      </c>
      <c r="AH6" s="19">
        <v>2</v>
      </c>
      <c r="AI6" s="22">
        <v>1</v>
      </c>
      <c r="AJ6" s="19">
        <v>2</v>
      </c>
      <c r="AK6" s="22">
        <v>1</v>
      </c>
      <c r="AL6" s="19"/>
      <c r="AM6" s="22"/>
      <c r="AN6" s="19"/>
      <c r="AO6" s="27"/>
      <c r="AP6" s="11"/>
      <c r="AQ6" s="10">
        <f t="shared" ref="AQ6:AQ19" si="0">IF(AF6+AG6&lt;&gt;0,SUM(AS6:AW6),"")</f>
        <v>3</v>
      </c>
      <c r="AR6" s="10">
        <f t="shared" ref="AR6:AR19" si="1">IF(AF6+AG6&lt;&gt;0,SUM(AY6:BC6),"")</f>
        <v>0</v>
      </c>
      <c r="AS6" s="8">
        <f t="shared" ref="AS6:AS19" si="2">IF(AF6&gt;AG6,1,0)</f>
        <v>1</v>
      </c>
      <c r="AT6" s="8">
        <f t="shared" ref="AT6:AT19" si="3">IF(AH6&gt;AI6,1,0)</f>
        <v>1</v>
      </c>
      <c r="AU6" s="8">
        <f t="shared" ref="AU6:AU19" si="4">IF(AJ6&gt;AK6,1,0)</f>
        <v>1</v>
      </c>
      <c r="AV6" s="8">
        <f t="shared" ref="AV6:AV19" si="5">IF(AL6&gt;AM6,1,0)</f>
        <v>0</v>
      </c>
      <c r="AW6" s="8">
        <f t="shared" ref="AW6:AW19" si="6">IF(AN6&gt;AO6,1,0)</f>
        <v>0</v>
      </c>
      <c r="AX6" s="7"/>
      <c r="AY6" s="8">
        <f t="shared" ref="AY6:AY19" si="7">IF(AG6&gt;AF6,1,0)</f>
        <v>0</v>
      </c>
      <c r="AZ6" s="8">
        <f t="shared" ref="AZ6:AZ19" si="8">IF(AI6&gt;AH6,1,0)</f>
        <v>0</v>
      </c>
      <c r="BA6" s="8">
        <f t="shared" ref="BA6:BA19" si="9">IF(AK6&gt;AJ6,1,0)</f>
        <v>0</v>
      </c>
      <c r="BB6" s="8">
        <f t="shared" ref="BB6:BB19" si="10">IF(AM6&gt;AL6,1,0)</f>
        <v>0</v>
      </c>
      <c r="BC6" s="8">
        <f t="shared" ref="BC6:BC19" si="11">IF(AO6&gt;AN6,1,0)</f>
        <v>0</v>
      </c>
      <c r="BD6" s="7"/>
      <c r="BE6" s="8">
        <f t="shared" ref="BE6:BE19" si="12">IF(AF6&gt;AG6,AG6,IF(AG6&gt;AF6,-AF6,""))</f>
        <v>1</v>
      </c>
      <c r="BF6" s="8" t="str">
        <f t="shared" ref="BF6:BF19" si="13">IF(AH6&gt;AI6,", "&amp;AI6,IF(AI6&gt;AH6,", "&amp;-AH6,""))</f>
        <v>, 1</v>
      </c>
      <c r="BG6" s="8" t="str">
        <f t="shared" ref="BG6:BG19" si="14">IF(AJ6&gt;AK6,", "&amp;AK6,IF(AK6&gt;AJ6,", "&amp;-AJ6,""))</f>
        <v>, 1</v>
      </c>
      <c r="BH6" s="8" t="str">
        <f t="shared" ref="BH6:BH19" si="15">IF(AL6&gt;AM6,", "&amp;AM6,IF(AM6&gt;AL6,", "&amp;-AL6,""))</f>
        <v/>
      </c>
      <c r="BI6" s="8" t="str">
        <f t="shared" ref="BI6:BI19" si="16">IF(AN6&gt;AO6,", "&amp;AO6,IF(AO6&gt;AN6,", "&amp;-AN6,""))</f>
        <v/>
      </c>
      <c r="BJ6" s="7"/>
      <c r="BK6" s="8">
        <f t="shared" ref="BK6:BK19" si="17">IF(AG6&gt;AF6,AF6,IF(AF6&gt;AG6,-AG6,""))</f>
        <v>-1</v>
      </c>
      <c r="BL6" s="8" t="str">
        <f t="shared" ref="BL6:BL19" si="18">IF(AI6&gt;AH6,", "&amp;AH6,IF(AH6&gt;AI6,", "&amp;-AI6,""))</f>
        <v>, -1</v>
      </c>
      <c r="BM6" s="8" t="str">
        <f t="shared" ref="BM6:BM19" si="19">IF(AK6&gt;AJ6,", "&amp;AJ6,IF(AJ6&gt;AK6,", "&amp;-AK6,""))</f>
        <v>, -1</v>
      </c>
      <c r="BN6" s="8" t="str">
        <f t="shared" ref="BN6:BN19" si="20">IF(AM6&gt;AL6,", "&amp;AL6,IF(AL6&gt;AM6,", "&amp;-AM6,""))</f>
        <v/>
      </c>
      <c r="BO6" s="8" t="str">
        <f t="shared" ref="BO6:BO19" si="21">IF(AO6&gt;AN6,", "&amp;AN6,IF(AN6&gt;AO6,", "&amp;-AO6,""))</f>
        <v/>
      </c>
      <c r="BP6" s="7"/>
      <c r="BQ6" s="9" t="str">
        <f t="shared" ref="BQ6:BQ19" si="22">CONCATENATE(,BE6,BF6,BG6,BH6,BI6,)</f>
        <v>1, 1, 1</v>
      </c>
      <c r="BR6" s="9" t="str">
        <f t="shared" ref="BR6:BR19" si="23">CONCATENATE(,BK6,BL6,BM6,BN6,BO6,)</f>
        <v>-1, -1, -1</v>
      </c>
      <c r="BS6" s="9" t="str">
        <f t="shared" ref="BS6:BS19" si="24">IF(AQ6&gt;AR6,BQ6,IF(AR6&gt;AQ6,BR6,""))</f>
        <v>1, 1, 1</v>
      </c>
      <c r="BT6" s="1" t="str">
        <f t="shared" ref="BT6:BT19" si="25">IF(AQ6&gt;AR6,AR6&amp;" : "&amp;AQ6,IF(AR6&gt;AQ6,AQ6&amp;" : "&amp;AR6,""))</f>
        <v>0 : 3</v>
      </c>
      <c r="BU6" s="175"/>
      <c r="BW6" s="29">
        <v>1</v>
      </c>
      <c r="BX6" s="33">
        <f>((AQ17+AQ11)/(AR17+AR11))/10</f>
        <v>0.6</v>
      </c>
      <c r="BY6" s="33">
        <f>((AQ17+AR8)/(AR17+AQ8))/10</f>
        <v>0.3</v>
      </c>
      <c r="BZ6" s="33">
        <f>((AQ17+AQ6)/(AR17+AR6))/10</f>
        <v>0.6</v>
      </c>
      <c r="CA6" s="33" t="e">
        <f>((AQ17+AR15)/(AR17+AQ15))/10</f>
        <v>#VALUE!</v>
      </c>
      <c r="CB6" s="33">
        <f>((AQ11+AR8)/(AR11+AQ8))/10</f>
        <v>0.6</v>
      </c>
      <c r="CC6" s="33" t="e">
        <f>((AQ11+AQ6)/(AR11+AR6))/10</f>
        <v>#DIV/0!</v>
      </c>
      <c r="CD6" s="33" t="e">
        <f>((AQ11+AR15)/(AQ15+AR11))/10</f>
        <v>#VALUE!</v>
      </c>
      <c r="CE6" s="33">
        <f>((AR8+AQ6)/(AQ8+AR6))/10</f>
        <v>0.6</v>
      </c>
      <c r="CF6" s="33" t="e">
        <f>((AR8+AR15)/(AQ8+AQ15))/10</f>
        <v>#VALUE!</v>
      </c>
      <c r="CG6" s="33" t="e">
        <f>((AQ6+AR15)/(AR6+AQ15))/10</f>
        <v>#VALUE!</v>
      </c>
      <c r="CI6" s="29">
        <v>1</v>
      </c>
      <c r="CJ6" s="34"/>
      <c r="CK6" s="35">
        <f>IF(AQ17&gt;AR17,CQ6+0.1,CQ6-0.1)</f>
        <v>8.1</v>
      </c>
      <c r="CL6" s="35">
        <f>IF(AQ11&gt;AR11,CQ6+0.1,CQ6-0.1)</f>
        <v>8.1</v>
      </c>
      <c r="CM6" s="35">
        <f>IF(AR8&gt;AQ8,CQ6+0.1,CQ6-0.1)</f>
        <v>8.1</v>
      </c>
      <c r="CN6" s="35">
        <f>IF(AQ6&gt;AR6,CQ6+0.1,CQ6-0.1)</f>
        <v>8.1</v>
      </c>
      <c r="CO6" s="35">
        <f>IF(AR15&gt;AQ15,CQ6+0.1,CQ6-0.1)</f>
        <v>7.9</v>
      </c>
      <c r="CP6" s="63"/>
      <c r="CQ6" s="136">
        <f>V7</f>
        <v>8</v>
      </c>
      <c r="CR6" s="136">
        <f>IF(AND(CQ6=CQ8,CQ6=CQ10),BX6,(IF(AND(CQ6=CQ8,CQ6=CQ12),BY6,(IF(AND(CQ6=CQ8,CQ6=CQ14),BZ6,(IF(AND(CQ6=CQ8,CQ6=CQ16),CA6,(IF(AND(CQ6=CQ10,CQ6=CQ12),CB6,(IF(AND(CQ6=CQ10,CQ6=CQ14),CC6,(IF(AND(CQ6=CQ10,CQ6=CQ16),CD6,(IF(AND(CQ6=CQ12,CQ6=CQ14),CE6,(IF(AND(CQ6=CQ12,CQ6=CQ16),CF6,(IF(AND(CQ6=CQ14,CQ6=CQ16),CG6,999)))))))))))))))))))</f>
        <v>999</v>
      </c>
      <c r="CS6" s="136">
        <f>IF(CX6=1,CQ6+CR6,CR6)</f>
        <v>999</v>
      </c>
      <c r="CU6" s="136">
        <f>CQ6</f>
        <v>8</v>
      </c>
      <c r="CV6" s="154">
        <f>IF(CU6=CU8,CK6,(IF(CU6=CU10,CL6,(IF(CU6=CU12,CM6,(IF(CU6=CU14,CN6,(IF(CU6=CU16,CO6,999)))))))))</f>
        <v>999</v>
      </c>
      <c r="CX6" s="136">
        <f>IF(CR6&lt;&gt;999,1,0)</f>
        <v>0</v>
      </c>
      <c r="CZ6" s="154">
        <f>IF(CX6=1,CS6,CV6)</f>
        <v>999</v>
      </c>
      <c r="DA6" s="136">
        <f>IF(CZ6&lt;&gt;999,CZ6,CU6)</f>
        <v>8</v>
      </c>
    </row>
    <row r="7" spans="1:105" ht="11.1" customHeight="1" thickTop="1" x14ac:dyDescent="0.25">
      <c r="A7" s="168">
        <v>1</v>
      </c>
      <c r="B7" s="169">
        <f>[1]Лист3!$A$9</f>
        <v>2</v>
      </c>
      <c r="C7" s="108" t="s">
        <v>42</v>
      </c>
      <c r="D7" s="170"/>
      <c r="E7" s="170"/>
      <c r="F7" s="171"/>
      <c r="G7" s="56"/>
      <c r="H7" s="57">
        <f>IF(AQ17&gt;AR17,2,$AF$3)</f>
        <v>2</v>
      </c>
      <c r="I7" s="58"/>
      <c r="J7" s="56"/>
      <c r="K7" s="57">
        <f>IF(AQ11&gt;AR11,2,$AF$3)</f>
        <v>2</v>
      </c>
      <c r="L7" s="58"/>
      <c r="M7" s="56"/>
      <c r="N7" s="57">
        <f>IF(AR8&gt;AQ8,2,$AF$3)</f>
        <v>2</v>
      </c>
      <c r="O7" s="58"/>
      <c r="P7" s="56"/>
      <c r="Q7" s="57">
        <f>IF(AQ6&gt;AR6,2,$AF$3)</f>
        <v>2</v>
      </c>
      <c r="R7" s="58"/>
      <c r="S7" s="56"/>
      <c r="T7" s="57"/>
      <c r="U7" s="59"/>
      <c r="V7" s="172">
        <f>SUM(E7,H7,K7,N7,Q7,T7)</f>
        <v>8</v>
      </c>
      <c r="W7" s="173">
        <f t="shared" ref="W7" si="26">IF(($AF$3=1),IF(CX6=1,CR6*10,0),0)</f>
        <v>0</v>
      </c>
      <c r="X7" s="172">
        <f>IF(($AF$3=1),RANK(DA6,$DA$21:$DA$32,0),0)</f>
        <v>1</v>
      </c>
      <c r="Y7" s="61"/>
      <c r="Z7" s="152">
        <f>IF(B7="","",VLOOKUP(B7,'[2]Список участников'!A:L,8,FALSE))</f>
        <v>0</v>
      </c>
      <c r="AB7" s="153">
        <f>IF(B7&gt;0,1,0)</f>
        <v>1</v>
      </c>
      <c r="AC7" s="153">
        <f>SUM(AB7:AB18)</f>
        <v>6</v>
      </c>
      <c r="AD7" s="13" t="str">
        <f>IF(B17=0," ","3-6")</f>
        <v>3-6</v>
      </c>
      <c r="AE7" s="69" t="str">
        <f>IF(B17=0," ",CONCATENATE(C11,"-",C17))</f>
        <v>CYHKAP-МАНГИСТАУ-</v>
      </c>
      <c r="AF7" s="19"/>
      <c r="AG7" s="22"/>
      <c r="AH7" s="19"/>
      <c r="AI7" s="22"/>
      <c r="AJ7" s="19"/>
      <c r="AK7" s="22"/>
      <c r="AL7" s="19"/>
      <c r="AM7" s="22"/>
      <c r="AN7" s="19"/>
      <c r="AO7" s="27"/>
      <c r="AP7" s="11"/>
      <c r="AQ7" s="10" t="str">
        <f t="shared" si="0"/>
        <v/>
      </c>
      <c r="AR7" s="10" t="str">
        <f t="shared" si="1"/>
        <v/>
      </c>
      <c r="AS7" s="8">
        <f t="shared" si="2"/>
        <v>0</v>
      </c>
      <c r="AT7" s="8">
        <f t="shared" si="3"/>
        <v>0</v>
      </c>
      <c r="AU7" s="8">
        <f t="shared" si="4"/>
        <v>0</v>
      </c>
      <c r="AV7" s="8">
        <f t="shared" si="5"/>
        <v>0</v>
      </c>
      <c r="AW7" s="8">
        <f t="shared" si="6"/>
        <v>0</v>
      </c>
      <c r="AX7" s="7"/>
      <c r="AY7" s="8">
        <f t="shared" si="7"/>
        <v>0</v>
      </c>
      <c r="AZ7" s="8">
        <f t="shared" si="8"/>
        <v>0</v>
      </c>
      <c r="BA7" s="8">
        <f t="shared" si="9"/>
        <v>0</v>
      </c>
      <c r="BB7" s="8">
        <f t="shared" si="10"/>
        <v>0</v>
      </c>
      <c r="BC7" s="8">
        <f t="shared" si="11"/>
        <v>0</v>
      </c>
      <c r="BD7" s="7"/>
      <c r="BE7" s="8" t="str">
        <f t="shared" si="12"/>
        <v/>
      </c>
      <c r="BF7" s="8" t="str">
        <f t="shared" si="13"/>
        <v/>
      </c>
      <c r="BG7" s="8" t="str">
        <f t="shared" si="14"/>
        <v/>
      </c>
      <c r="BH7" s="8" t="str">
        <f t="shared" si="15"/>
        <v/>
      </c>
      <c r="BI7" s="8" t="str">
        <f t="shared" si="16"/>
        <v/>
      </c>
      <c r="BJ7" s="7"/>
      <c r="BK7" s="8" t="str">
        <f t="shared" si="17"/>
        <v/>
      </c>
      <c r="BL7" s="8" t="str">
        <f t="shared" si="18"/>
        <v/>
      </c>
      <c r="BM7" s="8" t="str">
        <f t="shared" si="19"/>
        <v/>
      </c>
      <c r="BN7" s="8" t="str">
        <f t="shared" si="20"/>
        <v/>
      </c>
      <c r="BO7" s="8" t="str">
        <f t="shared" si="21"/>
        <v/>
      </c>
      <c r="BP7" s="7"/>
      <c r="BQ7" s="9" t="str">
        <f t="shared" si="22"/>
        <v/>
      </c>
      <c r="BR7" s="9" t="str">
        <f t="shared" si="23"/>
        <v/>
      </c>
      <c r="BS7" s="9" t="str">
        <f t="shared" si="24"/>
        <v/>
      </c>
      <c r="BT7" s="1" t="str">
        <f t="shared" si="25"/>
        <v/>
      </c>
      <c r="BU7" s="175"/>
      <c r="BW7" s="29"/>
      <c r="BX7" s="34"/>
      <c r="BY7" s="34"/>
      <c r="BZ7" s="34"/>
      <c r="CA7" s="34"/>
      <c r="CB7" s="34"/>
      <c r="CC7" s="34"/>
      <c r="CD7" s="34"/>
      <c r="CE7" s="34"/>
      <c r="CF7" s="34"/>
      <c r="CG7" s="34"/>
      <c r="CI7" s="29">
        <v>2</v>
      </c>
      <c r="CJ7" s="35">
        <f>IF(AR17&gt;AQ17,CQ8+0.1,CQ8-0.1)</f>
        <v>4.9000000000000004</v>
      </c>
      <c r="CK7" s="34"/>
      <c r="CL7" s="35">
        <f>IF(AR14&gt;AQ14,CQ8+0.1,CQ8-0.1)</f>
        <v>4.9000000000000004</v>
      </c>
      <c r="CM7" s="35">
        <f>IF(AQ5&gt;AR5,CQ8+0.1,CQ8-0.1)</f>
        <v>4.9000000000000004</v>
      </c>
      <c r="CN7" s="35">
        <f>IF(AQ12&gt;AR12,CQ8+0.1,CQ8-0.1)</f>
        <v>5.0999999999999996</v>
      </c>
      <c r="CO7" s="35">
        <f>IF(AR9&gt;AQ9,CQ8,CQ8-0.1)</f>
        <v>4.9000000000000004</v>
      </c>
      <c r="CP7" s="63"/>
      <c r="CQ7" s="137"/>
      <c r="CR7" s="137"/>
      <c r="CS7" s="137"/>
      <c r="CU7" s="137"/>
      <c r="CV7" s="155"/>
      <c r="CX7" s="137"/>
      <c r="CZ7" s="155"/>
      <c r="DA7" s="137"/>
    </row>
    <row r="8" spans="1:105" ht="11.1" customHeight="1" x14ac:dyDescent="0.25">
      <c r="A8" s="156"/>
      <c r="B8" s="157"/>
      <c r="C8" s="109" t="s">
        <v>43</v>
      </c>
      <c r="D8" s="160"/>
      <c r="E8" s="160"/>
      <c r="F8" s="161"/>
      <c r="G8" s="167" t="str">
        <f>IF(AQ17&gt;AR17,BS17,BT17)</f>
        <v>1, -1, 1, 1</v>
      </c>
      <c r="H8" s="165"/>
      <c r="I8" s="166"/>
      <c r="J8" s="167" t="str">
        <f>IF(AQ11&gt;AR11,BS11,BT11)</f>
        <v>1, 1, 1</v>
      </c>
      <c r="K8" s="165"/>
      <c r="L8" s="166"/>
      <c r="M8" s="167" t="str">
        <f>IF(AR8&gt;AQ8,BS8,BT8)</f>
        <v>1, 1, -1, 1</v>
      </c>
      <c r="N8" s="165"/>
      <c r="O8" s="166"/>
      <c r="P8" s="167" t="str">
        <f>IF(AQ6&gt;AR6,BS6,BT6)</f>
        <v>1, 1, 1</v>
      </c>
      <c r="Q8" s="165"/>
      <c r="R8" s="166"/>
      <c r="S8" s="167"/>
      <c r="T8" s="165"/>
      <c r="U8" s="165"/>
      <c r="V8" s="162"/>
      <c r="W8" s="163"/>
      <c r="X8" s="162"/>
      <c r="Y8" s="61"/>
      <c r="Z8" s="152"/>
      <c r="AB8" s="153"/>
      <c r="AC8" s="153"/>
      <c r="AD8" s="13" t="str">
        <f>IF(B13=0," ","4-1")</f>
        <v>4-1</v>
      </c>
      <c r="AE8" s="69" t="str">
        <f>IF(B13=0," ",CONCATENATE(C13,"-",C7))</f>
        <v>САРЫАГАШ-ШВСМ по ЛВС</v>
      </c>
      <c r="AF8" s="19">
        <v>1</v>
      </c>
      <c r="AG8" s="22">
        <v>2</v>
      </c>
      <c r="AH8" s="19">
        <v>1</v>
      </c>
      <c r="AI8" s="22">
        <v>2</v>
      </c>
      <c r="AJ8" s="19">
        <v>2</v>
      </c>
      <c r="AK8" s="22">
        <v>1</v>
      </c>
      <c r="AL8" s="19">
        <v>1</v>
      </c>
      <c r="AM8" s="22">
        <v>2</v>
      </c>
      <c r="AN8" s="19"/>
      <c r="AO8" s="27"/>
      <c r="AP8" s="11"/>
      <c r="AQ8" s="10">
        <f t="shared" si="0"/>
        <v>1</v>
      </c>
      <c r="AR8" s="10">
        <f t="shared" si="1"/>
        <v>3</v>
      </c>
      <c r="AS8" s="8">
        <f t="shared" si="2"/>
        <v>0</v>
      </c>
      <c r="AT8" s="8">
        <f t="shared" si="3"/>
        <v>0</v>
      </c>
      <c r="AU8" s="8">
        <f t="shared" si="4"/>
        <v>1</v>
      </c>
      <c r="AV8" s="8">
        <f t="shared" si="5"/>
        <v>0</v>
      </c>
      <c r="AW8" s="8">
        <f t="shared" si="6"/>
        <v>0</v>
      </c>
      <c r="AX8" s="7"/>
      <c r="AY8" s="8">
        <f t="shared" si="7"/>
        <v>1</v>
      </c>
      <c r="AZ8" s="8">
        <f t="shared" si="8"/>
        <v>1</v>
      </c>
      <c r="BA8" s="8">
        <f t="shared" si="9"/>
        <v>0</v>
      </c>
      <c r="BB8" s="8">
        <f t="shared" si="10"/>
        <v>1</v>
      </c>
      <c r="BC8" s="8">
        <f t="shared" si="11"/>
        <v>0</v>
      </c>
      <c r="BD8" s="7"/>
      <c r="BE8" s="8">
        <f t="shared" si="12"/>
        <v>-1</v>
      </c>
      <c r="BF8" s="8" t="str">
        <f t="shared" si="13"/>
        <v>, -1</v>
      </c>
      <c r="BG8" s="8" t="str">
        <f t="shared" si="14"/>
        <v>, 1</v>
      </c>
      <c r="BH8" s="8" t="str">
        <f t="shared" si="15"/>
        <v>, -1</v>
      </c>
      <c r="BI8" s="8" t="str">
        <f t="shared" si="16"/>
        <v/>
      </c>
      <c r="BJ8" s="7"/>
      <c r="BK8" s="8">
        <f t="shared" si="17"/>
        <v>1</v>
      </c>
      <c r="BL8" s="8" t="str">
        <f t="shared" si="18"/>
        <v>, 1</v>
      </c>
      <c r="BM8" s="8" t="str">
        <f t="shared" si="19"/>
        <v>, -1</v>
      </c>
      <c r="BN8" s="8" t="str">
        <f t="shared" si="20"/>
        <v>, 1</v>
      </c>
      <c r="BO8" s="8" t="str">
        <f t="shared" si="21"/>
        <v/>
      </c>
      <c r="BP8" s="7"/>
      <c r="BQ8" s="9" t="str">
        <f t="shared" si="22"/>
        <v>-1, -1, 1, -1</v>
      </c>
      <c r="BR8" s="9" t="str">
        <f t="shared" si="23"/>
        <v>1, 1, -1, 1</v>
      </c>
      <c r="BS8" s="9" t="str">
        <f t="shared" si="24"/>
        <v>1, 1, -1, 1</v>
      </c>
      <c r="BT8" s="1" t="str">
        <f t="shared" si="25"/>
        <v>1 : 3</v>
      </c>
      <c r="BU8" s="175"/>
      <c r="BW8" s="29">
        <v>2</v>
      </c>
      <c r="BX8" s="30" t="s">
        <v>16</v>
      </c>
      <c r="BY8" s="30" t="s">
        <v>27</v>
      </c>
      <c r="BZ8" s="30" t="s">
        <v>14</v>
      </c>
      <c r="CA8" s="30" t="s">
        <v>28</v>
      </c>
      <c r="CB8" s="30" t="s">
        <v>21</v>
      </c>
      <c r="CC8" s="30" t="s">
        <v>25</v>
      </c>
      <c r="CD8" s="30" t="s">
        <v>15</v>
      </c>
      <c r="CE8" s="30" t="s">
        <v>26</v>
      </c>
      <c r="CF8" s="30" t="s">
        <v>18</v>
      </c>
      <c r="CG8" s="30" t="s">
        <v>22</v>
      </c>
      <c r="CI8" s="29">
        <v>3</v>
      </c>
      <c r="CJ8" s="35">
        <f>IF(AR11&gt;AQ11,CQ10+0.1,CQ10-0.1)</f>
        <v>6.9</v>
      </c>
      <c r="CK8" s="35">
        <f>IF(AQ14&gt;AR14,CQ10+0.1,CQ10-0.1)</f>
        <v>7.1</v>
      </c>
      <c r="CL8" s="36"/>
      <c r="CM8" s="35">
        <f>IF(AQ18&gt;AR18,CQ10+0.1,CQ10-0.1)</f>
        <v>7.1</v>
      </c>
      <c r="CN8" s="35">
        <f>IF(AR10&gt;AQ10,CQ10+0.1,CQ10-0.1)</f>
        <v>7.1</v>
      </c>
      <c r="CO8" s="35">
        <f>IF(AQ7&gt;AR7,CQ10+0.1,CQ10-0.1)</f>
        <v>6.9</v>
      </c>
      <c r="CP8" s="31"/>
      <c r="CQ8" s="136">
        <f>V9</f>
        <v>5</v>
      </c>
      <c r="CR8" s="136">
        <f>IF(AND(CQ8=CQ6,CQ8=CQ10),BX9,(IF(AND(CQ8=CQ6,CQ8=CQ12),BY9,(IF(AND(CQ8=CQ6,CQ8=CQ14),BZ9,(IF(AND(CQ8=CQ6,CQ8=CQ16),CA9,(IF(AND(CQ8=CQ10,CQ8=CQ12),CB9,(IF(AND(CQ8=CQ10,CQ8=CQ14),CC9,(IF(AND(CQ8=CQ10,CQ8=CQ16),CD9,(IF(AND(CQ8=CQ12,CQ8=CQ14),CE9,(IF(AND(CQ8=CQ12,CQ8=CQ16),CF9,(IF(AND(CQ8=CQ14,CQ8=CQ16),CG9,999)))))))))))))))))))</f>
        <v>999</v>
      </c>
      <c r="CS8" s="136">
        <f t="shared" ref="CS8" si="27">IF(CX8=1,CQ8+CR8,CR8)</f>
        <v>999</v>
      </c>
      <c r="CU8" s="136">
        <f>CQ8</f>
        <v>5</v>
      </c>
      <c r="CV8" s="154">
        <f>IF(CU8=CU6,CJ7,(IF(CU8=CU10,CL7,(IF(CU8=CU12,CM7,(IF(CU8=CU14,CN7,(IF(CU8=CU16,CO7,999)))))))))</f>
        <v>999</v>
      </c>
      <c r="CX8" s="136">
        <f t="shared" ref="CX8" si="28">IF(CR8&lt;&gt;999,1,0)</f>
        <v>0</v>
      </c>
      <c r="CZ8" s="154">
        <f>IF(CX8=1,CS8,CV8)</f>
        <v>999</v>
      </c>
      <c r="DA8" s="136">
        <f t="shared" ref="DA8" si="29">IF(CZ8&lt;&gt;999,CZ8,CU8)</f>
        <v>5</v>
      </c>
    </row>
    <row r="9" spans="1:105" ht="11.1" customHeight="1" x14ac:dyDescent="0.25">
      <c r="A9" s="138">
        <v>2</v>
      </c>
      <c r="B9" s="140">
        <f>[1]Лист3!$A$10</f>
        <v>48</v>
      </c>
      <c r="C9" s="108" t="s">
        <v>40</v>
      </c>
      <c r="D9" s="55"/>
      <c r="E9" s="46">
        <f>IF(AR17&gt;AQ17,2,$AF$3)</f>
        <v>1</v>
      </c>
      <c r="F9" s="47"/>
      <c r="G9" s="144"/>
      <c r="H9" s="145"/>
      <c r="I9" s="158"/>
      <c r="J9" s="45"/>
      <c r="K9" s="46">
        <f>IF(AR14&gt;AQ14,2,$AF$3)</f>
        <v>1</v>
      </c>
      <c r="L9" s="47"/>
      <c r="M9" s="45"/>
      <c r="N9" s="46">
        <f>IF(AQ5&gt;AR5,2,$AF$3)</f>
        <v>1</v>
      </c>
      <c r="O9" s="47"/>
      <c r="P9" s="45"/>
      <c r="Q9" s="46">
        <f>IF(AQ12&gt;AR12,2,$AF$3)</f>
        <v>2</v>
      </c>
      <c r="R9" s="47"/>
      <c r="S9" s="45"/>
      <c r="T9" s="46"/>
      <c r="U9" s="55"/>
      <c r="V9" s="148">
        <f>SUM(E9,H9,K9,N9,Q9,T9)</f>
        <v>5</v>
      </c>
      <c r="W9" s="150">
        <f t="shared" ref="W9" si="30">IF(($AF$3=1),IF(CX8=1,CR8*10,0),0)</f>
        <v>0</v>
      </c>
      <c r="X9" s="148">
        <f t="shared" ref="X9" si="31">IF(($AF$3=1),RANK(DA8,$DA$21:$DA$32,0),0)</f>
        <v>4</v>
      </c>
      <c r="Y9" s="61"/>
      <c r="Z9" s="152">
        <f>IF(B9="","",VLOOKUP(B9,'[2]Список участников'!A:L,8,FALSE))</f>
        <v>0</v>
      </c>
      <c r="AB9" s="153">
        <f>IF(B9&gt;0,1,0)</f>
        <v>1</v>
      </c>
      <c r="AC9" s="153"/>
      <c r="AD9" s="13" t="str">
        <f>IF(B17=0," ","6-2")</f>
        <v>6-2</v>
      </c>
      <c r="AE9" s="69" t="str">
        <f>IF(B17=0," ",CONCATENATE(C17,"-",C9))</f>
        <v>-STANDART</v>
      </c>
      <c r="AF9" s="19"/>
      <c r="AG9" s="22"/>
      <c r="AH9" s="19"/>
      <c r="AI9" s="22"/>
      <c r="AJ9" s="19"/>
      <c r="AK9" s="22"/>
      <c r="AL9" s="19"/>
      <c r="AM9" s="22"/>
      <c r="AN9" s="19"/>
      <c r="AO9" s="27"/>
      <c r="AP9" s="11"/>
      <c r="AQ9" s="10" t="str">
        <f t="shared" si="0"/>
        <v/>
      </c>
      <c r="AR9" s="10" t="str">
        <f t="shared" si="1"/>
        <v/>
      </c>
      <c r="AS9" s="8">
        <f t="shared" si="2"/>
        <v>0</v>
      </c>
      <c r="AT9" s="8">
        <f t="shared" si="3"/>
        <v>0</v>
      </c>
      <c r="AU9" s="8">
        <f t="shared" si="4"/>
        <v>0</v>
      </c>
      <c r="AV9" s="8">
        <f t="shared" si="5"/>
        <v>0</v>
      </c>
      <c r="AW9" s="8">
        <f t="shared" si="6"/>
        <v>0</v>
      </c>
      <c r="AX9" s="7"/>
      <c r="AY9" s="8">
        <f t="shared" si="7"/>
        <v>0</v>
      </c>
      <c r="AZ9" s="8">
        <f t="shared" si="8"/>
        <v>0</v>
      </c>
      <c r="BA9" s="8">
        <f t="shared" si="9"/>
        <v>0</v>
      </c>
      <c r="BB9" s="8">
        <f t="shared" si="10"/>
        <v>0</v>
      </c>
      <c r="BC9" s="8">
        <f t="shared" si="11"/>
        <v>0</v>
      </c>
      <c r="BD9" s="7"/>
      <c r="BE9" s="8" t="str">
        <f t="shared" si="12"/>
        <v/>
      </c>
      <c r="BF9" s="8" t="str">
        <f t="shared" si="13"/>
        <v/>
      </c>
      <c r="BG9" s="8" t="str">
        <f t="shared" si="14"/>
        <v/>
      </c>
      <c r="BH9" s="8" t="str">
        <f t="shared" si="15"/>
        <v/>
      </c>
      <c r="BI9" s="8" t="str">
        <f t="shared" si="16"/>
        <v/>
      </c>
      <c r="BJ9" s="7"/>
      <c r="BK9" s="8" t="str">
        <f t="shared" si="17"/>
        <v/>
      </c>
      <c r="BL9" s="8" t="str">
        <f t="shared" si="18"/>
        <v/>
      </c>
      <c r="BM9" s="8" t="str">
        <f t="shared" si="19"/>
        <v/>
      </c>
      <c r="BN9" s="8" t="str">
        <f t="shared" si="20"/>
        <v/>
      </c>
      <c r="BO9" s="8" t="str">
        <f t="shared" si="21"/>
        <v/>
      </c>
      <c r="BP9" s="7"/>
      <c r="BQ9" s="9" t="str">
        <f t="shared" si="22"/>
        <v/>
      </c>
      <c r="BR9" s="9" t="str">
        <f t="shared" si="23"/>
        <v/>
      </c>
      <c r="BS9" s="9" t="str">
        <f t="shared" si="24"/>
        <v/>
      </c>
      <c r="BT9" s="1" t="str">
        <f t="shared" si="25"/>
        <v/>
      </c>
      <c r="BU9" s="175"/>
      <c r="BW9" s="29"/>
      <c r="BX9" s="33">
        <f>((AR17+AR14)/(AQ17+AQ14))/10</f>
        <v>0.05</v>
      </c>
      <c r="BY9" s="33">
        <f>((AR17+AQ5)/(AQ17+AR5))/10</f>
        <v>0.05</v>
      </c>
      <c r="BZ9" s="33">
        <f>((AR17+AQ12)/(AQ17+AR12))/10</f>
        <v>0.13333333333333333</v>
      </c>
      <c r="CA9" s="33" t="e">
        <f>((AR17+AR9)/(AQ17+AQ9))/10</f>
        <v>#VALUE!</v>
      </c>
      <c r="CB9" s="33">
        <f>((AR14+AQ5)/(AQ14+AR5))/10</f>
        <v>6.6666666666666666E-2</v>
      </c>
      <c r="CC9" s="33">
        <f>((AR14+AQ12)/(AQ14+AR12))/10</f>
        <v>0.16666666666666669</v>
      </c>
      <c r="CD9" s="33" t="e">
        <f>((AR14+AR9)/(AQ14+AQ9))/10</f>
        <v>#VALUE!</v>
      </c>
      <c r="CE9" s="33">
        <f>((AQ5+AQ12)/(AR5+AR12))/10</f>
        <v>0.16666666666666669</v>
      </c>
      <c r="CF9" s="33" t="e">
        <f>((AQ5+AR9)/(AR5+AQ9))/10</f>
        <v>#VALUE!</v>
      </c>
      <c r="CG9" s="33" t="e">
        <f>((AQ12+AR12)/(AR9+AQ9))/10</f>
        <v>#VALUE!</v>
      </c>
      <c r="CI9" s="29">
        <v>4</v>
      </c>
      <c r="CJ9" s="35">
        <f>IF(AQ8&gt;AR8,CQ12+0.1,CQ12-0.1)</f>
        <v>5.9</v>
      </c>
      <c r="CK9" s="35">
        <f>IF(AR5&gt;AQ5,CQ12+0.1,CQ12-0.1)</f>
        <v>6.1</v>
      </c>
      <c r="CL9" s="35">
        <f>IF(AR22&gt;AS22,CQ12+0.1,CQ12-0.1)</f>
        <v>6.1</v>
      </c>
      <c r="CM9" s="34"/>
      <c r="CN9" s="35">
        <f>IF(AR16&gt;AQ16,CQ12+0.1,CQ12-0.1)</f>
        <v>6.1</v>
      </c>
      <c r="CO9" s="35">
        <f>IF(AQ13&gt;AR13,CQ12+0.1,CQ12-0.1)</f>
        <v>5.9</v>
      </c>
      <c r="CP9" s="63"/>
      <c r="CQ9" s="137"/>
      <c r="CR9" s="137"/>
      <c r="CS9" s="137"/>
      <c r="CU9" s="137"/>
      <c r="CV9" s="155"/>
      <c r="CX9" s="137"/>
      <c r="CZ9" s="155"/>
      <c r="DA9" s="137"/>
    </row>
    <row r="10" spans="1:105" ht="11.1" customHeight="1" x14ac:dyDescent="0.25">
      <c r="A10" s="156"/>
      <c r="B10" s="157"/>
      <c r="C10" s="109" t="s">
        <v>41</v>
      </c>
      <c r="D10" s="164" t="str">
        <f>IF(AR17&gt;AQ17,BS17,BT17)</f>
        <v>1 : 3</v>
      </c>
      <c r="E10" s="165"/>
      <c r="F10" s="166"/>
      <c r="G10" s="159"/>
      <c r="H10" s="160"/>
      <c r="I10" s="161"/>
      <c r="J10" s="167" t="str">
        <f>IF(AR14&gt;AQ14,BS14,BT14)</f>
        <v>2 : 3</v>
      </c>
      <c r="K10" s="165"/>
      <c r="L10" s="166"/>
      <c r="M10" s="167" t="str">
        <f>IF(AQ5&gt;AR5,BS5,BT5)</f>
        <v>2 : 3</v>
      </c>
      <c r="N10" s="165"/>
      <c r="O10" s="166"/>
      <c r="P10" s="167" t="str">
        <f>IF(AQ12&gt;AR12,BS12,BT12)</f>
        <v>1, 1, 1</v>
      </c>
      <c r="Q10" s="165"/>
      <c r="R10" s="166"/>
      <c r="S10" s="167"/>
      <c r="T10" s="165"/>
      <c r="U10" s="165"/>
      <c r="V10" s="162"/>
      <c r="W10" s="163"/>
      <c r="X10" s="162"/>
      <c r="Y10" s="61"/>
      <c r="Z10" s="152"/>
      <c r="AB10" s="153"/>
      <c r="AC10" s="153"/>
      <c r="AD10" s="13" t="str">
        <f>IF(B15=0," ","5-3")</f>
        <v>5-3</v>
      </c>
      <c r="AE10" s="69" t="str">
        <f>IF(B15=0," ",CONCATENATE(C15,"-",C11))</f>
        <v>YASSY-CYHKAP-МАНГИСТАУ</v>
      </c>
      <c r="AF10" s="19">
        <v>1</v>
      </c>
      <c r="AG10" s="22">
        <v>2</v>
      </c>
      <c r="AH10" s="19">
        <v>1</v>
      </c>
      <c r="AI10" s="22">
        <v>2</v>
      </c>
      <c r="AJ10" s="19">
        <v>1</v>
      </c>
      <c r="AK10" s="22">
        <v>2</v>
      </c>
      <c r="AL10" s="19"/>
      <c r="AM10" s="22"/>
      <c r="AN10" s="19"/>
      <c r="AO10" s="27"/>
      <c r="AP10" s="11"/>
      <c r="AQ10" s="10">
        <f t="shared" si="0"/>
        <v>0</v>
      </c>
      <c r="AR10" s="10">
        <f t="shared" si="1"/>
        <v>3</v>
      </c>
      <c r="AS10" s="8">
        <f t="shared" si="2"/>
        <v>0</v>
      </c>
      <c r="AT10" s="8">
        <f t="shared" si="3"/>
        <v>0</v>
      </c>
      <c r="AU10" s="8">
        <f t="shared" si="4"/>
        <v>0</v>
      </c>
      <c r="AV10" s="8">
        <f t="shared" si="5"/>
        <v>0</v>
      </c>
      <c r="AW10" s="8">
        <f t="shared" si="6"/>
        <v>0</v>
      </c>
      <c r="AX10" s="7"/>
      <c r="AY10" s="8">
        <f t="shared" si="7"/>
        <v>1</v>
      </c>
      <c r="AZ10" s="8">
        <f t="shared" si="8"/>
        <v>1</v>
      </c>
      <c r="BA10" s="8">
        <f t="shared" si="9"/>
        <v>1</v>
      </c>
      <c r="BB10" s="8">
        <f t="shared" si="10"/>
        <v>0</v>
      </c>
      <c r="BC10" s="8">
        <f t="shared" si="11"/>
        <v>0</v>
      </c>
      <c r="BD10" s="7"/>
      <c r="BE10" s="8">
        <f t="shared" si="12"/>
        <v>-1</v>
      </c>
      <c r="BF10" s="8" t="str">
        <f t="shared" si="13"/>
        <v>, -1</v>
      </c>
      <c r="BG10" s="8" t="str">
        <f t="shared" si="14"/>
        <v>, -1</v>
      </c>
      <c r="BH10" s="8" t="str">
        <f t="shared" si="15"/>
        <v/>
      </c>
      <c r="BI10" s="8" t="str">
        <f t="shared" si="16"/>
        <v/>
      </c>
      <c r="BJ10" s="7"/>
      <c r="BK10" s="8">
        <f t="shared" si="17"/>
        <v>1</v>
      </c>
      <c r="BL10" s="8" t="str">
        <f t="shared" si="18"/>
        <v>, 1</v>
      </c>
      <c r="BM10" s="8" t="str">
        <f t="shared" si="19"/>
        <v>, 1</v>
      </c>
      <c r="BN10" s="8" t="str">
        <f t="shared" si="20"/>
        <v/>
      </c>
      <c r="BO10" s="8" t="str">
        <f t="shared" si="21"/>
        <v/>
      </c>
      <c r="BP10" s="7"/>
      <c r="BQ10" s="9" t="str">
        <f t="shared" si="22"/>
        <v>-1, -1, -1</v>
      </c>
      <c r="BR10" s="9" t="str">
        <f t="shared" si="23"/>
        <v>1, 1, 1</v>
      </c>
      <c r="BS10" s="9" t="str">
        <f t="shared" si="24"/>
        <v>1, 1, 1</v>
      </c>
      <c r="BT10" s="1" t="str">
        <f t="shared" si="25"/>
        <v>0 : 3</v>
      </c>
      <c r="BU10" s="175"/>
      <c r="BW10" s="29">
        <v>3</v>
      </c>
      <c r="BX10" s="30" t="s">
        <v>20</v>
      </c>
      <c r="BY10" s="30" t="s">
        <v>27</v>
      </c>
      <c r="BZ10" s="30" t="s">
        <v>14</v>
      </c>
      <c r="CA10" s="30" t="s">
        <v>28</v>
      </c>
      <c r="CB10" s="30" t="s">
        <v>13</v>
      </c>
      <c r="CC10" s="30" t="s">
        <v>17</v>
      </c>
      <c r="CD10" s="30" t="s">
        <v>24</v>
      </c>
      <c r="CE10" s="30" t="s">
        <v>26</v>
      </c>
      <c r="CF10" s="30" t="s">
        <v>18</v>
      </c>
      <c r="CG10" s="30" t="s">
        <v>22</v>
      </c>
      <c r="CI10" s="29">
        <v>5</v>
      </c>
      <c r="CJ10" s="35">
        <f>IF(AR6&gt;AQ6,CQ14+0.1,CQ14-0.1)</f>
        <v>3.9</v>
      </c>
      <c r="CK10" s="35">
        <f>IF(AR12&gt;AQ12,CQ14+0.1,CQ14-0.1)</f>
        <v>3.9</v>
      </c>
      <c r="CL10" s="35">
        <f>IF(AQ10&gt;AR10,CQ14+0.1,CQ14-0.1)</f>
        <v>3.9</v>
      </c>
      <c r="CM10" s="35">
        <f>IF(AQ16&gt;AR16,CQ14+0.1,CQ14-0.1)</f>
        <v>3.9</v>
      </c>
      <c r="CN10" s="36"/>
      <c r="CO10" s="35">
        <f>IF(AQ19&gt;AR19,CQ14+0.1,CQ14-0.1)</f>
        <v>3.9</v>
      </c>
      <c r="CP10" s="31"/>
      <c r="CQ10" s="136">
        <f>V11</f>
        <v>7</v>
      </c>
      <c r="CR10" s="136">
        <f>IF(AND(CQ10=CQ6,CQ10=CQ8),BX11,(IF(AND(CQ10=CQ6,CQ10=CQ12),BY11,(IF(AND(CQ10=CQ6,CQ10=CQ14),BZ11,(IF(AND(CQ10=CQ6,CQ10=CQ16),CA11,(IF(AND(CQ10=CQ8,CQ10=CQ12),CB11,(IF(AND(CQ10=CQ8,CQ10=CQ14),CC11,(IF(AND(CQ10=CQ8,CQ10=CQ16),CD11,(IF(AND(CQ10=CQ12,CQ10=CQ14),CE11,(IF(AND(CQ10=CQ12,CQ10=CQ16),CF11,(IF(AND(CQ10=CQ14,CQ10=CQ16),CG11,999)))))))))))))))))))</f>
        <v>999</v>
      </c>
      <c r="CS10" s="136">
        <f t="shared" ref="CS10" si="32">IF(CX10=1,CQ10+CR10,CR10)</f>
        <v>999</v>
      </c>
      <c r="CU10" s="136">
        <f>CQ10</f>
        <v>7</v>
      </c>
      <c r="CV10" s="154">
        <f>IF(CU10=CU6,CJ8,(IF(CU10=CU8,CK8,(IF(CU10=CU12,CM8,(IF(CU10=CU14,CN8,(IF(CU10=CU16,CO8,999)))))))))</f>
        <v>999</v>
      </c>
      <c r="CX10" s="136">
        <f t="shared" ref="CX10" si="33">IF(CR10&lt;&gt;999,1,0)</f>
        <v>0</v>
      </c>
      <c r="CZ10" s="154">
        <f>IF(CX10=1,CS10,CV10)</f>
        <v>999</v>
      </c>
      <c r="DA10" s="136">
        <f t="shared" ref="DA10" si="34">IF(CZ10&lt;&gt;999,CZ10,CU10)</f>
        <v>7</v>
      </c>
    </row>
    <row r="11" spans="1:105" ht="11.1" customHeight="1" x14ac:dyDescent="0.25">
      <c r="A11" s="138">
        <v>3</v>
      </c>
      <c r="B11" s="140">
        <f>[1]Лист3!$A$11</f>
        <v>50</v>
      </c>
      <c r="C11" s="108" t="s">
        <v>44</v>
      </c>
      <c r="D11" s="55"/>
      <c r="E11" s="46">
        <f>IF(AR11&gt;AQ11,2,$AF$3)</f>
        <v>1</v>
      </c>
      <c r="F11" s="47"/>
      <c r="G11" s="45"/>
      <c r="H11" s="46">
        <f>IF(AQ14&gt;AR14,2,$AF$3)</f>
        <v>2</v>
      </c>
      <c r="I11" s="47"/>
      <c r="J11" s="144"/>
      <c r="K11" s="145"/>
      <c r="L11" s="158"/>
      <c r="M11" s="45"/>
      <c r="N11" s="46">
        <f>IF(AQ18&gt;AR18,2,$AF$3)</f>
        <v>2</v>
      </c>
      <c r="O11" s="47"/>
      <c r="P11" s="45"/>
      <c r="Q11" s="46">
        <f>IF(AR10&gt;AQ10,2,$AF$3)</f>
        <v>2</v>
      </c>
      <c r="R11" s="47"/>
      <c r="S11" s="45"/>
      <c r="T11" s="46"/>
      <c r="U11" s="55"/>
      <c r="V11" s="148">
        <f>SUM(E11,H11,K11,N11,Q11,T11)</f>
        <v>7</v>
      </c>
      <c r="W11" s="150">
        <f t="shared" ref="W11" si="35">IF(($AF$3=1),IF(CX10=1,CR10*10,0),0)</f>
        <v>0</v>
      </c>
      <c r="X11" s="148">
        <f t="shared" ref="X11" si="36">IF(($AF$3=1),RANK(DA10,$DA$21:$DA$32,0),0)</f>
        <v>2</v>
      </c>
      <c r="Y11" s="61"/>
      <c r="Z11" s="152">
        <f>IF(B11="","",VLOOKUP(B11,'[2]Список участников'!A:L,8,FALSE))</f>
        <v>0</v>
      </c>
      <c r="AB11" s="153">
        <f>IF(B11&gt;0,1,0)</f>
        <v>1</v>
      </c>
      <c r="AC11" s="153"/>
      <c r="AD11" s="13" t="s">
        <v>16</v>
      </c>
      <c r="AE11" s="69" t="str">
        <f>IF(B11=0," ",CONCATENATE(C7,"-",C11))</f>
        <v>ШВСМ по ЛВС-CYHKAP-МАНГИСТАУ</v>
      </c>
      <c r="AF11" s="19">
        <v>2</v>
      </c>
      <c r="AG11" s="22">
        <v>1</v>
      </c>
      <c r="AH11" s="19">
        <v>2</v>
      </c>
      <c r="AI11" s="22">
        <v>1</v>
      </c>
      <c r="AJ11" s="19">
        <v>2</v>
      </c>
      <c r="AK11" s="22">
        <v>1</v>
      </c>
      <c r="AL11" s="19"/>
      <c r="AM11" s="22"/>
      <c r="AN11" s="19"/>
      <c r="AO11" s="27"/>
      <c r="AP11" s="11"/>
      <c r="AQ11" s="10">
        <f t="shared" si="0"/>
        <v>3</v>
      </c>
      <c r="AR11" s="10">
        <f t="shared" si="1"/>
        <v>0</v>
      </c>
      <c r="AS11" s="8">
        <f t="shared" si="2"/>
        <v>1</v>
      </c>
      <c r="AT11" s="8">
        <f t="shared" si="3"/>
        <v>1</v>
      </c>
      <c r="AU11" s="8">
        <f t="shared" si="4"/>
        <v>1</v>
      </c>
      <c r="AV11" s="8">
        <f t="shared" si="5"/>
        <v>0</v>
      </c>
      <c r="AW11" s="8">
        <f t="shared" si="6"/>
        <v>0</v>
      </c>
      <c r="AX11" s="7"/>
      <c r="AY11" s="8">
        <f t="shared" si="7"/>
        <v>0</v>
      </c>
      <c r="AZ11" s="8">
        <f t="shared" si="8"/>
        <v>0</v>
      </c>
      <c r="BA11" s="8">
        <f t="shared" si="9"/>
        <v>0</v>
      </c>
      <c r="BB11" s="8">
        <f t="shared" si="10"/>
        <v>0</v>
      </c>
      <c r="BC11" s="8">
        <f t="shared" si="11"/>
        <v>0</v>
      </c>
      <c r="BD11" s="7"/>
      <c r="BE11" s="8">
        <f t="shared" si="12"/>
        <v>1</v>
      </c>
      <c r="BF11" s="8" t="str">
        <f t="shared" si="13"/>
        <v>, 1</v>
      </c>
      <c r="BG11" s="8" t="str">
        <f t="shared" si="14"/>
        <v>, 1</v>
      </c>
      <c r="BH11" s="8" t="str">
        <f t="shared" si="15"/>
        <v/>
      </c>
      <c r="BI11" s="8" t="str">
        <f t="shared" si="16"/>
        <v/>
      </c>
      <c r="BJ11" s="7"/>
      <c r="BK11" s="8">
        <f t="shared" si="17"/>
        <v>-1</v>
      </c>
      <c r="BL11" s="8" t="str">
        <f t="shared" si="18"/>
        <v>, -1</v>
      </c>
      <c r="BM11" s="8" t="str">
        <f t="shared" si="19"/>
        <v>, -1</v>
      </c>
      <c r="BN11" s="8" t="str">
        <f t="shared" si="20"/>
        <v/>
      </c>
      <c r="BO11" s="8" t="str">
        <f t="shared" si="21"/>
        <v/>
      </c>
      <c r="BP11" s="7"/>
      <c r="BQ11" s="9" t="str">
        <f t="shared" si="22"/>
        <v>1, 1, 1</v>
      </c>
      <c r="BR11" s="9" t="str">
        <f t="shared" si="23"/>
        <v>-1, -1, -1</v>
      </c>
      <c r="BS11" s="9" t="str">
        <f t="shared" si="24"/>
        <v>1, 1, 1</v>
      </c>
      <c r="BT11" s="1" t="str">
        <f t="shared" si="25"/>
        <v>0 : 3</v>
      </c>
      <c r="BU11" s="175"/>
      <c r="BW11" s="29"/>
      <c r="BX11" s="33">
        <f>((AR11+AQ14)/(AQ11+AR14))/10</f>
        <v>0.06</v>
      </c>
      <c r="BY11" s="33">
        <f>((AR11+AQ18)/(AQ11+AR18))/10</f>
        <v>0.1</v>
      </c>
      <c r="BZ11" s="33">
        <f>((AR11+AR10)/(AQ11+AQ10))/10</f>
        <v>0.1</v>
      </c>
      <c r="CA11" s="33" t="e">
        <f>((AR11+AQ7)/(AQ11+AR7))/10</f>
        <v>#VALUE!</v>
      </c>
      <c r="CB11" s="33">
        <f>((AQ14+AQ18)/(AR14+AR18))/10</f>
        <v>0.3</v>
      </c>
      <c r="CC11" s="33">
        <f>((AQ14+AR10)/(AR14+AQ10))/10</f>
        <v>0.3</v>
      </c>
      <c r="CD11" s="33" t="e">
        <f>((AQ14+AQ7)/(AR14+AR7))/10</f>
        <v>#VALUE!</v>
      </c>
      <c r="CE11" s="33" t="e">
        <f>((AQ18+AR10)/(AR18+AQ10))/10</f>
        <v>#DIV/0!</v>
      </c>
      <c r="CF11" s="33" t="e">
        <f>((AQ18+AQ7)/(AR18+AR7))/10</f>
        <v>#VALUE!</v>
      </c>
      <c r="CG11" s="33" t="e">
        <f>((AR10+AQ7)/(AQ10+AR7))/10</f>
        <v>#VALUE!</v>
      </c>
      <c r="CI11" s="29">
        <v>6</v>
      </c>
      <c r="CJ11" s="35">
        <f>IF(AQ15&gt;AR15,CQ16+0.1,CQ16-0.1)</f>
        <v>-0.1</v>
      </c>
      <c r="CK11" s="35">
        <f>IF(AQ9&gt;AR9,CQ16+0.1,CQ16-0.1)</f>
        <v>-0.1</v>
      </c>
      <c r="CL11" s="35">
        <f>IF(AR7&gt;AQ7,CQ16+0.1,CQ16-0.1)</f>
        <v>-0.1</v>
      </c>
      <c r="CM11" s="35">
        <f>IF(AR13&gt;AQ13,CQ16+0.1,CQ16-0.1)</f>
        <v>-0.1</v>
      </c>
      <c r="CN11" s="35">
        <f>IF(AR19&gt;AQ19,CQ16+0.1,CQ16-0.1)</f>
        <v>-0.1</v>
      </c>
      <c r="CO11" s="34"/>
      <c r="CP11" s="63"/>
      <c r="CQ11" s="137"/>
      <c r="CR11" s="137"/>
      <c r="CS11" s="137"/>
      <c r="CU11" s="137"/>
      <c r="CV11" s="155"/>
      <c r="CX11" s="137"/>
      <c r="CZ11" s="155"/>
      <c r="DA11" s="137"/>
    </row>
    <row r="12" spans="1:105" ht="11.1" customHeight="1" x14ac:dyDescent="0.25">
      <c r="A12" s="156"/>
      <c r="B12" s="157"/>
      <c r="C12" s="109" t="s">
        <v>45</v>
      </c>
      <c r="D12" s="164" t="str">
        <f>IF(AR11&gt;AQ11,BS11,BT11)</f>
        <v>0 : 3</v>
      </c>
      <c r="E12" s="165"/>
      <c r="F12" s="166"/>
      <c r="G12" s="167" t="str">
        <f>IF(AQ14&gt;AR14,BS14,BT14)</f>
        <v>-1, 1, 1, -1, 1</v>
      </c>
      <c r="H12" s="165"/>
      <c r="I12" s="166"/>
      <c r="J12" s="159"/>
      <c r="K12" s="160"/>
      <c r="L12" s="161"/>
      <c r="M12" s="167" t="str">
        <f>IF(AQ18&gt;AR18,BS18,BT18)</f>
        <v>1, 1, 1</v>
      </c>
      <c r="N12" s="165"/>
      <c r="O12" s="166"/>
      <c r="P12" s="167" t="str">
        <f>IF(AR10&gt;AQ10,BS10,BT10)</f>
        <v>1, 1, 1</v>
      </c>
      <c r="Q12" s="165"/>
      <c r="R12" s="166"/>
      <c r="S12" s="167"/>
      <c r="T12" s="165"/>
      <c r="U12" s="165"/>
      <c r="V12" s="162"/>
      <c r="W12" s="163"/>
      <c r="X12" s="162"/>
      <c r="Y12" s="61"/>
      <c r="Z12" s="152"/>
      <c r="AB12" s="153"/>
      <c r="AC12" s="153"/>
      <c r="AD12" s="13" t="str">
        <f>IF(B15=0," ","2-5")</f>
        <v>2-5</v>
      </c>
      <c r="AE12" s="69" t="str">
        <f>IF(B15=0," ",CONCATENATE(C9,"-",C15))</f>
        <v>STANDART-YASSY</v>
      </c>
      <c r="AF12" s="19">
        <v>2</v>
      </c>
      <c r="AG12" s="22">
        <v>1</v>
      </c>
      <c r="AH12" s="19">
        <v>2</v>
      </c>
      <c r="AI12" s="22">
        <v>1</v>
      </c>
      <c r="AJ12" s="19">
        <v>2</v>
      </c>
      <c r="AK12" s="22">
        <v>1</v>
      </c>
      <c r="AL12" s="19"/>
      <c r="AM12" s="22"/>
      <c r="AN12" s="19"/>
      <c r="AO12" s="27"/>
      <c r="AP12" s="11"/>
      <c r="AQ12" s="10">
        <f t="shared" si="0"/>
        <v>3</v>
      </c>
      <c r="AR12" s="10">
        <f t="shared" si="1"/>
        <v>0</v>
      </c>
      <c r="AS12" s="8">
        <f t="shared" si="2"/>
        <v>1</v>
      </c>
      <c r="AT12" s="8">
        <f t="shared" si="3"/>
        <v>1</v>
      </c>
      <c r="AU12" s="8">
        <f t="shared" si="4"/>
        <v>1</v>
      </c>
      <c r="AV12" s="8">
        <f t="shared" si="5"/>
        <v>0</v>
      </c>
      <c r="AW12" s="8">
        <f t="shared" si="6"/>
        <v>0</v>
      </c>
      <c r="AX12" s="7"/>
      <c r="AY12" s="8">
        <f t="shared" si="7"/>
        <v>0</v>
      </c>
      <c r="AZ12" s="8">
        <f t="shared" si="8"/>
        <v>0</v>
      </c>
      <c r="BA12" s="8">
        <f t="shared" si="9"/>
        <v>0</v>
      </c>
      <c r="BB12" s="8">
        <f t="shared" si="10"/>
        <v>0</v>
      </c>
      <c r="BC12" s="8">
        <f t="shared" si="11"/>
        <v>0</v>
      </c>
      <c r="BD12" s="7"/>
      <c r="BE12" s="8">
        <f t="shared" si="12"/>
        <v>1</v>
      </c>
      <c r="BF12" s="8" t="str">
        <f t="shared" si="13"/>
        <v>, 1</v>
      </c>
      <c r="BG12" s="8" t="str">
        <f t="shared" si="14"/>
        <v>, 1</v>
      </c>
      <c r="BH12" s="8" t="str">
        <f t="shared" si="15"/>
        <v/>
      </c>
      <c r="BI12" s="8" t="str">
        <f t="shared" si="16"/>
        <v/>
      </c>
      <c r="BJ12" s="7"/>
      <c r="BK12" s="8">
        <f t="shared" si="17"/>
        <v>-1</v>
      </c>
      <c r="BL12" s="8" t="str">
        <f t="shared" si="18"/>
        <v>, -1</v>
      </c>
      <c r="BM12" s="8" t="str">
        <f t="shared" si="19"/>
        <v>, -1</v>
      </c>
      <c r="BN12" s="8" t="str">
        <f t="shared" si="20"/>
        <v/>
      </c>
      <c r="BO12" s="8" t="str">
        <f t="shared" si="21"/>
        <v/>
      </c>
      <c r="BP12" s="7"/>
      <c r="BQ12" s="9" t="str">
        <f t="shared" si="22"/>
        <v>1, 1, 1</v>
      </c>
      <c r="BR12" s="9" t="str">
        <f t="shared" si="23"/>
        <v>-1, -1, -1</v>
      </c>
      <c r="BS12" s="9" t="str">
        <f t="shared" si="24"/>
        <v>1, 1, 1</v>
      </c>
      <c r="BT12" s="1" t="str">
        <f t="shared" si="25"/>
        <v>0 : 3</v>
      </c>
      <c r="BU12" s="175"/>
      <c r="BW12" s="29">
        <v>4</v>
      </c>
      <c r="BX12" s="30" t="s">
        <v>20</v>
      </c>
      <c r="BY12" s="30" t="s">
        <v>16</v>
      </c>
      <c r="BZ12" s="30" t="s">
        <v>14</v>
      </c>
      <c r="CA12" s="30" t="s">
        <v>28</v>
      </c>
      <c r="CB12" s="30" t="s">
        <v>23</v>
      </c>
      <c r="CC12" s="30" t="s">
        <v>17</v>
      </c>
      <c r="CD12" s="30" t="s">
        <v>24</v>
      </c>
      <c r="CE12" s="30" t="s">
        <v>25</v>
      </c>
      <c r="CF12" s="30" t="s">
        <v>15</v>
      </c>
      <c r="CG12" s="30" t="s">
        <v>22</v>
      </c>
      <c r="CI12" s="63"/>
      <c r="CJ12" s="31"/>
      <c r="CK12" s="31"/>
      <c r="CL12" s="31"/>
      <c r="CM12" s="31"/>
      <c r="CN12" s="31"/>
      <c r="CO12" s="31"/>
      <c r="CP12" s="31"/>
      <c r="CQ12" s="136">
        <f>V13</f>
        <v>6</v>
      </c>
      <c r="CR12" s="136">
        <f>IF(AND(CQ12=CQ6,CQ12=CQ8),BX13,(IF(AND(CQ12=CQ6,CQ12=CQ10),BY13,(IF(AND(CQ12=CQ6,CQ12=CQ14),BZ13,(IF(AND(CQ12=CQ6,CQ12=CQ16),CA13,(IF(AND(CQ12=CQ8,CQ12=CQ10),CB13,(IF(AND(CQ12=CQ8,CQ12=CQ14),CC13,(IF(AND(CQ12=CQ8,CQ12=CQ16),CD13,(IF(AND(CQ12=CQ10,CQ12=CQ14),CE13,(IF(AND(CQ12=CQ10,CQ12=CQ16),CF13,(IF(AND(CQ12=CQ14,CQ12=CQ16),CG13,999)))))))))))))))))))</f>
        <v>999</v>
      </c>
      <c r="CS12" s="136">
        <f t="shared" ref="CS12" si="37">IF(CX12=1,CQ12+CR12,CR12)</f>
        <v>999</v>
      </c>
      <c r="CU12" s="136">
        <f>CQ12</f>
        <v>6</v>
      </c>
      <c r="CV12" s="154">
        <f>IF(CU12=CU6,CJ9,(IF(CU12=CU8,CK9,(IF(CU12=CU10,CL9,(IF(CU12=CU14,CN9,(IF(CU12=CU16,CO9,999)))))))))</f>
        <v>999</v>
      </c>
      <c r="CX12" s="136">
        <f t="shared" ref="CX12" si="38">IF(CR12&lt;&gt;999,1,0)</f>
        <v>0</v>
      </c>
      <c r="CZ12" s="154">
        <f>IF(CX12=1,CS12,CV12)</f>
        <v>999</v>
      </c>
      <c r="DA12" s="136">
        <f t="shared" ref="DA12" si="39">IF(CZ12&lt;&gt;999,CZ12,CU12)</f>
        <v>6</v>
      </c>
    </row>
    <row r="13" spans="1:105" ht="11.1" customHeight="1" x14ac:dyDescent="0.25">
      <c r="A13" s="138">
        <v>4</v>
      </c>
      <c r="B13" s="140">
        <f>[1]Лист3!$A$12</f>
        <v>95</v>
      </c>
      <c r="C13" s="108" t="s">
        <v>60</v>
      </c>
      <c r="D13" s="55"/>
      <c r="E13" s="46">
        <f>IF(AQ8&gt;AR8,2,$AF$3)</f>
        <v>1</v>
      </c>
      <c r="F13" s="47"/>
      <c r="G13" s="45"/>
      <c r="H13" s="46">
        <f>IF(AR5&gt;AQ5,2,$AF$3)</f>
        <v>2</v>
      </c>
      <c r="I13" s="47"/>
      <c r="J13" s="45"/>
      <c r="K13" s="46">
        <f>IF(AR18&gt;AQ18,2,$AF$3)</f>
        <v>1</v>
      </c>
      <c r="L13" s="47"/>
      <c r="M13" s="144"/>
      <c r="N13" s="145"/>
      <c r="O13" s="158"/>
      <c r="P13" s="45"/>
      <c r="Q13" s="46">
        <f>IF(AR16&gt;AQ16,2,$AF$3)</f>
        <v>2</v>
      </c>
      <c r="R13" s="47"/>
      <c r="S13" s="45"/>
      <c r="T13" s="46"/>
      <c r="U13" s="55"/>
      <c r="V13" s="148">
        <f>SUM(E13,H13,K13,N13,Q13,T13)</f>
        <v>6</v>
      </c>
      <c r="W13" s="150">
        <f t="shared" ref="W13" si="40">IF(($AF$3=1),IF(CX12=1,CR12*10,0),0)</f>
        <v>0</v>
      </c>
      <c r="X13" s="148">
        <f t="shared" ref="X13" si="41">IF(($AF$3=1),RANK(DA12,$DA$21:$DA$32,0),0)</f>
        <v>3</v>
      </c>
      <c r="Y13" s="61"/>
      <c r="Z13" s="152">
        <f>IF(B13="","",VLOOKUP(B13,'[2]Список участников'!A:L,8,FALSE))</f>
        <v>0</v>
      </c>
      <c r="AB13" s="153">
        <f>IF(B13&gt;0,1,0)</f>
        <v>1</v>
      </c>
      <c r="AC13" s="153"/>
      <c r="AD13" s="13" t="str">
        <f>IF(B17=0," ","4-6")</f>
        <v>4-6</v>
      </c>
      <c r="AE13" s="69" t="str">
        <f>IF(B17=0," ",CONCATENATE(C13,"-",C17))</f>
        <v>САРЫАГАШ-</v>
      </c>
      <c r="AF13" s="19"/>
      <c r="AG13" s="22"/>
      <c r="AH13" s="19"/>
      <c r="AI13" s="22"/>
      <c r="AJ13" s="19"/>
      <c r="AK13" s="22"/>
      <c r="AL13" s="19"/>
      <c r="AM13" s="22"/>
      <c r="AN13" s="19"/>
      <c r="AO13" s="27"/>
      <c r="AP13" s="11"/>
      <c r="AQ13" s="10" t="str">
        <f t="shared" si="0"/>
        <v/>
      </c>
      <c r="AR13" s="10" t="str">
        <f t="shared" si="1"/>
        <v/>
      </c>
      <c r="AS13" s="8">
        <f t="shared" si="2"/>
        <v>0</v>
      </c>
      <c r="AT13" s="8">
        <f t="shared" si="3"/>
        <v>0</v>
      </c>
      <c r="AU13" s="8">
        <f t="shared" si="4"/>
        <v>0</v>
      </c>
      <c r="AV13" s="8">
        <f t="shared" si="5"/>
        <v>0</v>
      </c>
      <c r="AW13" s="8">
        <f t="shared" si="6"/>
        <v>0</v>
      </c>
      <c r="AX13" s="7"/>
      <c r="AY13" s="8">
        <f t="shared" si="7"/>
        <v>0</v>
      </c>
      <c r="AZ13" s="8">
        <f t="shared" si="8"/>
        <v>0</v>
      </c>
      <c r="BA13" s="8">
        <f t="shared" si="9"/>
        <v>0</v>
      </c>
      <c r="BB13" s="8">
        <f t="shared" si="10"/>
        <v>0</v>
      </c>
      <c r="BC13" s="8">
        <f t="shared" si="11"/>
        <v>0</v>
      </c>
      <c r="BD13" s="7"/>
      <c r="BE13" s="8" t="str">
        <f t="shared" si="12"/>
        <v/>
      </c>
      <c r="BF13" s="8" t="str">
        <f t="shared" si="13"/>
        <v/>
      </c>
      <c r="BG13" s="8" t="str">
        <f t="shared" si="14"/>
        <v/>
      </c>
      <c r="BH13" s="8" t="str">
        <f t="shared" si="15"/>
        <v/>
      </c>
      <c r="BI13" s="8" t="str">
        <f t="shared" si="16"/>
        <v/>
      </c>
      <c r="BJ13" s="7"/>
      <c r="BK13" s="8" t="str">
        <f t="shared" si="17"/>
        <v/>
      </c>
      <c r="BL13" s="8" t="str">
        <f t="shared" si="18"/>
        <v/>
      </c>
      <c r="BM13" s="8" t="str">
        <f t="shared" si="19"/>
        <v/>
      </c>
      <c r="BN13" s="8" t="str">
        <f t="shared" si="20"/>
        <v/>
      </c>
      <c r="BO13" s="8" t="str">
        <f t="shared" si="21"/>
        <v/>
      </c>
      <c r="BP13" s="7"/>
      <c r="BQ13" s="9" t="str">
        <f t="shared" si="22"/>
        <v/>
      </c>
      <c r="BR13" s="9" t="str">
        <f t="shared" si="23"/>
        <v/>
      </c>
      <c r="BS13" s="9" t="str">
        <f t="shared" si="24"/>
        <v/>
      </c>
      <c r="BT13" s="1" t="str">
        <f t="shared" si="25"/>
        <v/>
      </c>
      <c r="BU13" s="175"/>
      <c r="BW13" s="29"/>
      <c r="BX13" s="33">
        <f>((AQ8+AR5)/(AR8+AQ5))/10</f>
        <v>0.08</v>
      </c>
      <c r="BY13" s="33">
        <f>((AQ8+AR18)/(AR8+AQ18))/10</f>
        <v>1.6666666666666666E-2</v>
      </c>
      <c r="BZ13" s="33">
        <f>((AQ8+AR16)/(AR8+AQ16))/10</f>
        <v>0.13333333333333333</v>
      </c>
      <c r="CA13" s="33" t="e">
        <f>((AQ8+AQ13)/(AR8+AR13))/10</f>
        <v>#VALUE!</v>
      </c>
      <c r="CB13" s="33">
        <f>((AR5+AR18)/(AQ5+AQ18))/10</f>
        <v>0.06</v>
      </c>
      <c r="CC13" s="33">
        <f>((AR5+AR16)/(AQ5+AQ16))/10</f>
        <v>0.3</v>
      </c>
      <c r="CD13" s="33" t="e">
        <f>((AR5+AQ13)/(AQ5+AR13))/10</f>
        <v>#VALUE!</v>
      </c>
      <c r="CE13" s="33">
        <f>((AR18+AR16)/(AQ18+AQ16))/10</f>
        <v>0.1</v>
      </c>
      <c r="CF13" s="33" t="e">
        <f>((AR18+AQ13)/(AQ18+AR13))/10</f>
        <v>#VALUE!</v>
      </c>
      <c r="CG13" s="33" t="e">
        <f>((AR16+AQ13)/(AQ16+AR13))/10</f>
        <v>#VALUE!</v>
      </c>
      <c r="CI13" s="63"/>
      <c r="CJ13" s="63"/>
      <c r="CK13" s="63"/>
      <c r="CL13" s="63"/>
      <c r="CM13" s="63"/>
      <c r="CN13" s="63"/>
      <c r="CO13" s="63"/>
      <c r="CP13" s="63"/>
      <c r="CQ13" s="137"/>
      <c r="CR13" s="137"/>
      <c r="CS13" s="137"/>
      <c r="CU13" s="137"/>
      <c r="CV13" s="155"/>
      <c r="CX13" s="137"/>
      <c r="CZ13" s="155"/>
      <c r="DA13" s="137"/>
    </row>
    <row r="14" spans="1:105" ht="11.1" customHeight="1" x14ac:dyDescent="0.25">
      <c r="A14" s="156"/>
      <c r="B14" s="157"/>
      <c r="C14" s="109" t="s">
        <v>51</v>
      </c>
      <c r="D14" s="164" t="str">
        <f>IF(AQ8&gt;AR8,BS8,BT8)</f>
        <v>1 : 3</v>
      </c>
      <c r="E14" s="165"/>
      <c r="F14" s="166"/>
      <c r="G14" s="167" t="str">
        <f>IF(AR5&gt;AQ5,BS5,BT5)</f>
        <v>1, -1, 1, -1, 1</v>
      </c>
      <c r="H14" s="165"/>
      <c r="I14" s="166"/>
      <c r="J14" s="167" t="str">
        <f>IF(AR18&gt;AQ18,BS18,BT18)</f>
        <v>0 : 3</v>
      </c>
      <c r="K14" s="165"/>
      <c r="L14" s="166"/>
      <c r="M14" s="159"/>
      <c r="N14" s="160"/>
      <c r="O14" s="161"/>
      <c r="P14" s="167" t="str">
        <f>IF(AR16&gt;AQ16,BS16,BT16)</f>
        <v>1, 1, 1</v>
      </c>
      <c r="Q14" s="165"/>
      <c r="R14" s="166"/>
      <c r="S14" s="167"/>
      <c r="T14" s="165"/>
      <c r="U14" s="165"/>
      <c r="V14" s="162"/>
      <c r="W14" s="163"/>
      <c r="X14" s="162"/>
      <c r="Y14" s="61"/>
      <c r="Z14" s="152"/>
      <c r="AB14" s="153"/>
      <c r="AC14" s="153"/>
      <c r="AD14" s="13" t="s">
        <v>19</v>
      </c>
      <c r="AE14" s="69" t="str">
        <f>CONCATENATE(C11,"-",C9)</f>
        <v>CYHKAP-МАНГИСТАУ-STANDART</v>
      </c>
      <c r="AF14" s="19">
        <v>1</v>
      </c>
      <c r="AG14" s="22">
        <v>2</v>
      </c>
      <c r="AH14" s="19">
        <v>2</v>
      </c>
      <c r="AI14" s="22">
        <v>1</v>
      </c>
      <c r="AJ14" s="19">
        <v>2</v>
      </c>
      <c r="AK14" s="22">
        <v>1</v>
      </c>
      <c r="AL14" s="19">
        <v>1</v>
      </c>
      <c r="AM14" s="22">
        <v>2</v>
      </c>
      <c r="AN14" s="19">
        <v>2</v>
      </c>
      <c r="AO14" s="27">
        <v>1</v>
      </c>
      <c r="AP14" s="11"/>
      <c r="AQ14" s="10">
        <f t="shared" si="0"/>
        <v>3</v>
      </c>
      <c r="AR14" s="10">
        <f t="shared" si="1"/>
        <v>2</v>
      </c>
      <c r="AS14" s="8">
        <f t="shared" si="2"/>
        <v>0</v>
      </c>
      <c r="AT14" s="8">
        <f t="shared" si="3"/>
        <v>1</v>
      </c>
      <c r="AU14" s="8">
        <f t="shared" si="4"/>
        <v>1</v>
      </c>
      <c r="AV14" s="8">
        <f t="shared" si="5"/>
        <v>0</v>
      </c>
      <c r="AW14" s="8">
        <f t="shared" si="6"/>
        <v>1</v>
      </c>
      <c r="AX14" s="7"/>
      <c r="AY14" s="8">
        <f t="shared" si="7"/>
        <v>1</v>
      </c>
      <c r="AZ14" s="8">
        <f t="shared" si="8"/>
        <v>0</v>
      </c>
      <c r="BA14" s="8">
        <f t="shared" si="9"/>
        <v>0</v>
      </c>
      <c r="BB14" s="8">
        <f t="shared" si="10"/>
        <v>1</v>
      </c>
      <c r="BC14" s="8">
        <f t="shared" si="11"/>
        <v>0</v>
      </c>
      <c r="BD14" s="7"/>
      <c r="BE14" s="8">
        <f t="shared" si="12"/>
        <v>-1</v>
      </c>
      <c r="BF14" s="8" t="str">
        <f t="shared" si="13"/>
        <v>, 1</v>
      </c>
      <c r="BG14" s="8" t="str">
        <f t="shared" si="14"/>
        <v>, 1</v>
      </c>
      <c r="BH14" s="8" t="str">
        <f t="shared" si="15"/>
        <v>, -1</v>
      </c>
      <c r="BI14" s="8" t="str">
        <f t="shared" si="16"/>
        <v>, 1</v>
      </c>
      <c r="BJ14" s="7"/>
      <c r="BK14" s="8">
        <f t="shared" si="17"/>
        <v>1</v>
      </c>
      <c r="BL14" s="8" t="str">
        <f t="shared" si="18"/>
        <v>, -1</v>
      </c>
      <c r="BM14" s="8" t="str">
        <f t="shared" si="19"/>
        <v>, -1</v>
      </c>
      <c r="BN14" s="8" t="str">
        <f t="shared" si="20"/>
        <v>, 1</v>
      </c>
      <c r="BO14" s="8" t="str">
        <f t="shared" si="21"/>
        <v>, -1</v>
      </c>
      <c r="BP14" s="7"/>
      <c r="BQ14" s="9" t="str">
        <f t="shared" si="22"/>
        <v>-1, 1, 1, -1, 1</v>
      </c>
      <c r="BR14" s="9" t="str">
        <f t="shared" si="23"/>
        <v>1, -1, -1, 1, -1</v>
      </c>
      <c r="BS14" s="9" t="str">
        <f t="shared" si="24"/>
        <v>-1, 1, 1, -1, 1</v>
      </c>
      <c r="BT14" s="1" t="str">
        <f t="shared" si="25"/>
        <v>2 : 3</v>
      </c>
      <c r="BU14" s="175"/>
      <c r="BW14" s="29">
        <v>5</v>
      </c>
      <c r="BX14" s="30" t="s">
        <v>20</v>
      </c>
      <c r="BY14" s="30" t="s">
        <v>16</v>
      </c>
      <c r="BZ14" s="30" t="s">
        <v>27</v>
      </c>
      <c r="CA14" s="30" t="s">
        <v>28</v>
      </c>
      <c r="CB14" s="30" t="s">
        <v>23</v>
      </c>
      <c r="CC14" s="30" t="s">
        <v>13</v>
      </c>
      <c r="CD14" s="30" t="s">
        <v>24</v>
      </c>
      <c r="CE14" s="30" t="s">
        <v>21</v>
      </c>
      <c r="CF14" s="30" t="s">
        <v>15</v>
      </c>
      <c r="CG14" s="30" t="s">
        <v>18</v>
      </c>
      <c r="CI14" s="63"/>
      <c r="CJ14" s="31"/>
      <c r="CK14" s="31"/>
      <c r="CL14" s="31"/>
      <c r="CM14" s="31"/>
      <c r="CN14" s="31"/>
      <c r="CO14" s="31"/>
      <c r="CP14" s="31"/>
      <c r="CQ14" s="136">
        <f>V15</f>
        <v>4</v>
      </c>
      <c r="CR14" s="136">
        <f>IF(AND(CQ14=CQ6,CQ14=CQ8),BX15,(IF(AND(CQ14=CQ6,CQ14=CQ10),BY15,(IF(AND(CQ14=CQ6,CQ14=CQ12),BZ15,(IF(AND(CQ14=CQ6,CQ14=CQ16),CA15,(IF(AND(CQ14=CQ8,CQ14=CQ10),CB15,(IF(AND(CQ14=CQ8,CQ14=CQ12),CC15,(IF(AND(CQ14=CQ8,CQ14=CQ16),CD15,(IF(AND(CQ14=CQ10,CQ14=CQ12),CE15,(IF(AND(CQ14=CQ10,CQ14=CQ16),CF15,(IF(AND(CQ14=CQ12,CQ14=CQ16),CG15,999)))))))))))))))))))</f>
        <v>999</v>
      </c>
      <c r="CS14" s="136">
        <f t="shared" ref="CS14" si="42">IF(CX14=1,CQ14+CR14,CR14)</f>
        <v>999</v>
      </c>
      <c r="CU14" s="136">
        <f>CQ14</f>
        <v>4</v>
      </c>
      <c r="CV14" s="154">
        <f>IF(CU14=CU6,CJ10,(IF(CU14=CU8,CK10,(IF(CU14=CU10,CL10,(IF(CU14=CU12,CM10,(IF(CU14=CU16,CO10,999)))))))))</f>
        <v>999</v>
      </c>
      <c r="CX14" s="136">
        <f t="shared" ref="CX14" si="43">IF(CR14&lt;&gt;999,1,0)</f>
        <v>0</v>
      </c>
      <c r="CZ14" s="154">
        <f>IF(CX14=1,CS14,CV14)</f>
        <v>999</v>
      </c>
      <c r="DA14" s="136">
        <f t="shared" ref="DA14" si="44">IF(CZ14&lt;&gt;999,CZ14,CU14)</f>
        <v>4</v>
      </c>
    </row>
    <row r="15" spans="1:105" ht="11.1" customHeight="1" x14ac:dyDescent="0.25">
      <c r="A15" s="138">
        <v>5</v>
      </c>
      <c r="B15" s="140">
        <f>[1]Лист3!$A$13</f>
        <v>97</v>
      </c>
      <c r="C15" s="108" t="s">
        <v>55</v>
      </c>
      <c r="D15" s="55"/>
      <c r="E15" s="46">
        <f>IF(AR6&gt;AQ6,2,$AF$3)</f>
        <v>1</v>
      </c>
      <c r="F15" s="47"/>
      <c r="G15" s="45"/>
      <c r="H15" s="46">
        <f>IF(AR12&gt;AQ12,2,$AF$3)</f>
        <v>1</v>
      </c>
      <c r="I15" s="47"/>
      <c r="J15" s="45"/>
      <c r="K15" s="46">
        <f>IF(AQ10&gt;AR10,2,$AF$3)</f>
        <v>1</v>
      </c>
      <c r="L15" s="47"/>
      <c r="M15" s="45"/>
      <c r="N15" s="46">
        <f>IF(AQ16&gt;AR16,2,$AF$3)</f>
        <v>1</v>
      </c>
      <c r="O15" s="47"/>
      <c r="P15" s="144"/>
      <c r="Q15" s="145"/>
      <c r="R15" s="158"/>
      <c r="S15" s="45"/>
      <c r="T15" s="46"/>
      <c r="U15" s="55"/>
      <c r="V15" s="148">
        <f>SUM(E15,H15,K15,N15,Q15,T15)</f>
        <v>4</v>
      </c>
      <c r="W15" s="150">
        <f t="shared" ref="W15" si="45">IF(($AF$3=1),IF(CX14=1,CR14*10,0),0)</f>
        <v>0</v>
      </c>
      <c r="X15" s="148">
        <f t="shared" ref="X15" si="46">IF(($AF$3=1),RANK(DA14,$DA$21:$DA$32,0),0)</f>
        <v>5</v>
      </c>
      <c r="Y15" s="61"/>
      <c r="Z15" s="152">
        <f>IF(B15="","",VLOOKUP(B15,'[2]Список участников'!A:L,8,FALSE))</f>
        <v>0</v>
      </c>
      <c r="AB15" s="153">
        <f>IF(B15&gt;0,1,0)</f>
        <v>1</v>
      </c>
      <c r="AC15" s="153"/>
      <c r="AD15" s="13" t="str">
        <f>IF(B17=0," ","6-1")</f>
        <v>6-1</v>
      </c>
      <c r="AE15" s="69" t="str">
        <f>IF(B17=0," ",CONCATENATE(C17,"-",C7))</f>
        <v>-ШВСМ по ЛВС</v>
      </c>
      <c r="AF15" s="19"/>
      <c r="AG15" s="22"/>
      <c r="AH15" s="19"/>
      <c r="AI15" s="22"/>
      <c r="AJ15" s="19"/>
      <c r="AK15" s="22"/>
      <c r="AL15" s="19"/>
      <c r="AM15" s="22"/>
      <c r="AN15" s="19"/>
      <c r="AO15" s="27"/>
      <c r="AP15" s="11"/>
      <c r="AQ15" s="10" t="str">
        <f t="shared" si="0"/>
        <v/>
      </c>
      <c r="AR15" s="10" t="str">
        <f t="shared" si="1"/>
        <v/>
      </c>
      <c r="AS15" s="8">
        <f t="shared" si="2"/>
        <v>0</v>
      </c>
      <c r="AT15" s="8">
        <f t="shared" si="3"/>
        <v>0</v>
      </c>
      <c r="AU15" s="8">
        <f t="shared" si="4"/>
        <v>0</v>
      </c>
      <c r="AV15" s="8">
        <f t="shared" si="5"/>
        <v>0</v>
      </c>
      <c r="AW15" s="8">
        <f t="shared" si="6"/>
        <v>0</v>
      </c>
      <c r="AX15" s="7"/>
      <c r="AY15" s="8">
        <f t="shared" si="7"/>
        <v>0</v>
      </c>
      <c r="AZ15" s="8">
        <f t="shared" si="8"/>
        <v>0</v>
      </c>
      <c r="BA15" s="8">
        <f t="shared" si="9"/>
        <v>0</v>
      </c>
      <c r="BB15" s="8">
        <f t="shared" si="10"/>
        <v>0</v>
      </c>
      <c r="BC15" s="8">
        <f t="shared" si="11"/>
        <v>0</v>
      </c>
      <c r="BD15" s="7"/>
      <c r="BE15" s="8" t="str">
        <f t="shared" si="12"/>
        <v/>
      </c>
      <c r="BF15" s="8" t="str">
        <f t="shared" si="13"/>
        <v/>
      </c>
      <c r="BG15" s="8" t="str">
        <f t="shared" si="14"/>
        <v/>
      </c>
      <c r="BH15" s="8" t="str">
        <f t="shared" si="15"/>
        <v/>
      </c>
      <c r="BI15" s="8" t="str">
        <f t="shared" si="16"/>
        <v/>
      </c>
      <c r="BJ15" s="7"/>
      <c r="BK15" s="8" t="str">
        <f t="shared" si="17"/>
        <v/>
      </c>
      <c r="BL15" s="8" t="str">
        <f t="shared" si="18"/>
        <v/>
      </c>
      <c r="BM15" s="8" t="str">
        <f t="shared" si="19"/>
        <v/>
      </c>
      <c r="BN15" s="8" t="str">
        <f t="shared" si="20"/>
        <v/>
      </c>
      <c r="BO15" s="8" t="str">
        <f t="shared" si="21"/>
        <v/>
      </c>
      <c r="BP15" s="7"/>
      <c r="BQ15" s="9" t="str">
        <f t="shared" si="22"/>
        <v/>
      </c>
      <c r="BR15" s="9" t="str">
        <f t="shared" si="23"/>
        <v/>
      </c>
      <c r="BS15" s="9" t="str">
        <f t="shared" si="24"/>
        <v/>
      </c>
      <c r="BT15" s="1" t="str">
        <f t="shared" si="25"/>
        <v/>
      </c>
      <c r="BU15" s="175"/>
      <c r="BW15" s="29"/>
      <c r="BX15" s="33">
        <f>((AR6+AR12)/(AQ6+AQ12))/10</f>
        <v>0</v>
      </c>
      <c r="BY15" s="33">
        <f>((AR6+AQ10)/(AQ6+AR10))/10</f>
        <v>0</v>
      </c>
      <c r="BZ15" s="33">
        <f>((AR6+AQ16)/(AQ6+AR16))/10</f>
        <v>0</v>
      </c>
      <c r="CA15" s="33" t="e">
        <f>((AR6+AQ19)/(AQ6+AR19))/10</f>
        <v>#VALUE!</v>
      </c>
      <c r="CB15" s="33">
        <f>((AR12+AQ10)/(AQ12+AR10))/10</f>
        <v>0</v>
      </c>
      <c r="CC15" s="33">
        <f>((AR12+AQ16)/(AQ12+AR16))/10</f>
        <v>0</v>
      </c>
      <c r="CD15" s="33" t="e">
        <f>((AR12+AQ19)/(AQ12+AR19))/10</f>
        <v>#VALUE!</v>
      </c>
      <c r="CE15" s="33">
        <f>((AQ10+AQ16)/(AR10+AR16))/10</f>
        <v>0</v>
      </c>
      <c r="CF15" s="33" t="e">
        <f>((AQ10+AQ19)/(AR10+AR19))/10</f>
        <v>#VALUE!</v>
      </c>
      <c r="CG15" s="33" t="e">
        <f>((AQ16+AQ19)/(AR16+AR19))/10</f>
        <v>#VALUE!</v>
      </c>
      <c r="CI15" s="63"/>
      <c r="CJ15" s="63"/>
      <c r="CK15" s="63"/>
      <c r="CL15" s="63"/>
      <c r="CM15" s="63"/>
      <c r="CN15" s="63"/>
      <c r="CO15" s="63"/>
      <c r="CP15" s="63"/>
      <c r="CQ15" s="137"/>
      <c r="CR15" s="137"/>
      <c r="CS15" s="137"/>
      <c r="CU15" s="137"/>
      <c r="CV15" s="155"/>
      <c r="CX15" s="137"/>
      <c r="CZ15" s="155"/>
      <c r="DA15" s="137"/>
    </row>
    <row r="16" spans="1:105" ht="11.1" customHeight="1" x14ac:dyDescent="0.25">
      <c r="A16" s="156"/>
      <c r="B16" s="157"/>
      <c r="C16" s="109" t="s">
        <v>51</v>
      </c>
      <c r="D16" s="164" t="str">
        <f>IF(AR6&gt;AQ6,BS6,BT6)</f>
        <v>0 : 3</v>
      </c>
      <c r="E16" s="165"/>
      <c r="F16" s="166"/>
      <c r="G16" s="167" t="str">
        <f>IF(AR12&gt;AQ12,BS12,BT12)</f>
        <v>0 : 3</v>
      </c>
      <c r="H16" s="165"/>
      <c r="I16" s="166"/>
      <c r="J16" s="167" t="str">
        <f>IF(AQ10&gt;AR10,BS10,BT10)</f>
        <v>0 : 3</v>
      </c>
      <c r="K16" s="165"/>
      <c r="L16" s="166"/>
      <c r="M16" s="167" t="str">
        <f>IF(AQ16&gt;AR16,BS16,BT16)</f>
        <v>0 : 3</v>
      </c>
      <c r="N16" s="165"/>
      <c r="O16" s="166"/>
      <c r="P16" s="159"/>
      <c r="Q16" s="160"/>
      <c r="R16" s="161"/>
      <c r="S16" s="167"/>
      <c r="T16" s="165"/>
      <c r="U16" s="165"/>
      <c r="V16" s="162"/>
      <c r="W16" s="163"/>
      <c r="X16" s="162"/>
      <c r="Y16" s="61"/>
      <c r="Z16" s="152"/>
      <c r="AB16" s="153"/>
      <c r="AC16" s="153"/>
      <c r="AD16" s="13" t="str">
        <f>IF(B15=0," ","5-4")</f>
        <v>5-4</v>
      </c>
      <c r="AE16" s="69" t="str">
        <f>IF(B15=0," ",CONCATENATE(C15,"-",C13))</f>
        <v>YASSY-САРЫАГАШ</v>
      </c>
      <c r="AF16" s="19">
        <v>1</v>
      </c>
      <c r="AG16" s="22">
        <v>2</v>
      </c>
      <c r="AH16" s="19">
        <v>1</v>
      </c>
      <c r="AI16" s="22">
        <v>2</v>
      </c>
      <c r="AJ16" s="19">
        <v>1</v>
      </c>
      <c r="AK16" s="22">
        <v>2</v>
      </c>
      <c r="AL16" s="19"/>
      <c r="AM16" s="22"/>
      <c r="AN16" s="19"/>
      <c r="AO16" s="27"/>
      <c r="AP16" s="11"/>
      <c r="AQ16" s="10">
        <f t="shared" si="0"/>
        <v>0</v>
      </c>
      <c r="AR16" s="10">
        <f t="shared" si="1"/>
        <v>3</v>
      </c>
      <c r="AS16" s="8">
        <f t="shared" si="2"/>
        <v>0</v>
      </c>
      <c r="AT16" s="8">
        <f t="shared" si="3"/>
        <v>0</v>
      </c>
      <c r="AU16" s="8">
        <f t="shared" si="4"/>
        <v>0</v>
      </c>
      <c r="AV16" s="8">
        <f t="shared" si="5"/>
        <v>0</v>
      </c>
      <c r="AW16" s="8">
        <f t="shared" si="6"/>
        <v>0</v>
      </c>
      <c r="AX16" s="7"/>
      <c r="AY16" s="8">
        <f t="shared" si="7"/>
        <v>1</v>
      </c>
      <c r="AZ16" s="8">
        <f t="shared" si="8"/>
        <v>1</v>
      </c>
      <c r="BA16" s="8">
        <f t="shared" si="9"/>
        <v>1</v>
      </c>
      <c r="BB16" s="8">
        <f t="shared" si="10"/>
        <v>0</v>
      </c>
      <c r="BC16" s="8">
        <f t="shared" si="11"/>
        <v>0</v>
      </c>
      <c r="BD16" s="7"/>
      <c r="BE16" s="8">
        <f t="shared" si="12"/>
        <v>-1</v>
      </c>
      <c r="BF16" s="8" t="str">
        <f t="shared" si="13"/>
        <v>, -1</v>
      </c>
      <c r="BG16" s="8" t="str">
        <f t="shared" si="14"/>
        <v>, -1</v>
      </c>
      <c r="BH16" s="8" t="str">
        <f t="shared" si="15"/>
        <v/>
      </c>
      <c r="BI16" s="8" t="str">
        <f t="shared" si="16"/>
        <v/>
      </c>
      <c r="BJ16" s="7"/>
      <c r="BK16" s="8">
        <f t="shared" si="17"/>
        <v>1</v>
      </c>
      <c r="BL16" s="8" t="str">
        <f t="shared" si="18"/>
        <v>, 1</v>
      </c>
      <c r="BM16" s="8" t="str">
        <f t="shared" si="19"/>
        <v>, 1</v>
      </c>
      <c r="BN16" s="8" t="str">
        <f t="shared" si="20"/>
        <v/>
      </c>
      <c r="BO16" s="8" t="str">
        <f t="shared" si="21"/>
        <v/>
      </c>
      <c r="BP16" s="7"/>
      <c r="BQ16" s="9" t="str">
        <f t="shared" si="22"/>
        <v>-1, -1, -1</v>
      </c>
      <c r="BR16" s="9" t="str">
        <f t="shared" si="23"/>
        <v>1, 1, 1</v>
      </c>
      <c r="BS16" s="9" t="str">
        <f t="shared" si="24"/>
        <v>1, 1, 1</v>
      </c>
      <c r="BT16" s="1" t="str">
        <f t="shared" si="25"/>
        <v>0 : 3</v>
      </c>
      <c r="BU16" s="175"/>
      <c r="BW16" s="29">
        <v>6</v>
      </c>
      <c r="BX16" s="30" t="s">
        <v>20</v>
      </c>
      <c r="BY16" s="30" t="s">
        <v>16</v>
      </c>
      <c r="BZ16" s="30" t="s">
        <v>27</v>
      </c>
      <c r="CA16" s="30" t="s">
        <v>14</v>
      </c>
      <c r="CB16" s="30" t="s">
        <v>23</v>
      </c>
      <c r="CC16" s="30" t="s">
        <v>13</v>
      </c>
      <c r="CD16" s="30" t="s">
        <v>17</v>
      </c>
      <c r="CE16" s="30" t="s">
        <v>21</v>
      </c>
      <c r="CF16" s="30" t="s">
        <v>25</v>
      </c>
      <c r="CG16" s="30" t="s">
        <v>26</v>
      </c>
      <c r="CI16" s="63"/>
      <c r="CJ16" s="31"/>
      <c r="CK16" s="31"/>
      <c r="CL16" s="31"/>
      <c r="CM16" s="31"/>
      <c r="CN16" s="31"/>
      <c r="CO16" s="31"/>
      <c r="CP16" s="31"/>
      <c r="CQ16" s="136">
        <f>V17</f>
        <v>0</v>
      </c>
      <c r="CR16" s="136">
        <f>IF(AND(CQ16=CQ6,CQ16=CQ8),BX17,(IF(AND(CQ16=CQ6,CQ16=CQ10),BY17,(IF(AND(CQ16=CQ6,CQ16=CQ12),BZ17,(IF(AND(CQ16=CQ6,CQ16=CQ14),CA17,(IF(AND(CQ16=CQ8,CQ16=CQ10),CB17,(IF(AND(CQ16=CQ8,CQ16=CQ12),CC17,(IF(AND(CQ16=CQ8,CQ16=CQ14),CD17,(IF(AND(CQ16=CQ10,CQ16=CQ12),CE17,(IF(AND(CQ16=CQ10,CQ16=CQ14),CF17,(IF(AND(CQ16=CQ12,CQ16=CQ14),CG17,999)))))))))))))))))))</f>
        <v>999</v>
      </c>
      <c r="CS16" s="136">
        <f t="shared" ref="CS16" si="47">IF(CX16=1,CQ16+CR16,CR16)</f>
        <v>999</v>
      </c>
      <c r="CU16" s="136">
        <f>CQ16</f>
        <v>0</v>
      </c>
      <c r="CV16" s="154">
        <f>IF(CU16=CU6,CJ11,(IF(CU16=CU8,CK11,(IF(CU16=CU10,CL11,(IF(CU16=CU12,CM11,(IF(CU16=CU14,CN11,999)))))))))</f>
        <v>999</v>
      </c>
      <c r="CX16" s="136">
        <f t="shared" ref="CX16" si="48">IF(CR16&lt;&gt;999,1,0)</f>
        <v>0</v>
      </c>
      <c r="CZ16" s="154">
        <f t="shared" ref="CZ16" si="49">IF(CX16=11,CS16,CV16)</f>
        <v>999</v>
      </c>
      <c r="DA16" s="136">
        <f t="shared" ref="DA16" si="50">IF(CZ16&lt;&gt;999,CZ16,CU16)</f>
        <v>0</v>
      </c>
    </row>
    <row r="17" spans="1:105" ht="11.1" customHeight="1" x14ac:dyDescent="0.25">
      <c r="A17" s="138" t="s">
        <v>7</v>
      </c>
      <c r="B17" s="140">
        <f>[1]Лист3!$A$14</f>
        <v>129</v>
      </c>
      <c r="C17" s="110"/>
      <c r="D17" s="55"/>
      <c r="E17" s="46"/>
      <c r="F17" s="47"/>
      <c r="G17" s="45"/>
      <c r="H17" s="46"/>
      <c r="I17" s="47"/>
      <c r="J17" s="45"/>
      <c r="K17" s="46"/>
      <c r="L17" s="47"/>
      <c r="M17" s="45"/>
      <c r="N17" s="46"/>
      <c r="O17" s="47"/>
      <c r="P17" s="45"/>
      <c r="Q17" s="46"/>
      <c r="R17" s="47"/>
      <c r="S17" s="144"/>
      <c r="T17" s="145"/>
      <c r="U17" s="145"/>
      <c r="V17" s="148"/>
      <c r="W17" s="150"/>
      <c r="X17" s="148"/>
      <c r="Y17" s="61"/>
      <c r="Z17" s="152">
        <f>IF(B17="","",VLOOKUP(B17,'[2]Список участников'!A:L,8,FALSE))</f>
        <v>0</v>
      </c>
      <c r="AB17" s="153">
        <f>IF(B17&gt;0,1,0)</f>
        <v>1</v>
      </c>
      <c r="AC17" s="153"/>
      <c r="AD17" s="13" t="s">
        <v>20</v>
      </c>
      <c r="AE17" s="69" t="str">
        <f>CONCATENATE(C7,"-",C9)</f>
        <v>ШВСМ по ЛВС-STANDART</v>
      </c>
      <c r="AF17" s="19">
        <v>2</v>
      </c>
      <c r="AG17" s="22">
        <v>1</v>
      </c>
      <c r="AH17" s="19">
        <v>1</v>
      </c>
      <c r="AI17" s="22">
        <v>2</v>
      </c>
      <c r="AJ17" s="19">
        <v>2</v>
      </c>
      <c r="AK17" s="22">
        <v>1</v>
      </c>
      <c r="AL17" s="19">
        <v>2</v>
      </c>
      <c r="AM17" s="22">
        <v>1</v>
      </c>
      <c r="AN17" s="19"/>
      <c r="AO17" s="27"/>
      <c r="AP17" s="11"/>
      <c r="AQ17" s="10">
        <f t="shared" si="0"/>
        <v>3</v>
      </c>
      <c r="AR17" s="10">
        <f t="shared" si="1"/>
        <v>1</v>
      </c>
      <c r="AS17" s="8">
        <f t="shared" si="2"/>
        <v>1</v>
      </c>
      <c r="AT17" s="8">
        <f t="shared" si="3"/>
        <v>0</v>
      </c>
      <c r="AU17" s="8">
        <f t="shared" si="4"/>
        <v>1</v>
      </c>
      <c r="AV17" s="8">
        <f t="shared" si="5"/>
        <v>1</v>
      </c>
      <c r="AW17" s="8">
        <f t="shared" si="6"/>
        <v>0</v>
      </c>
      <c r="AX17" s="7"/>
      <c r="AY17" s="8">
        <f t="shared" si="7"/>
        <v>0</v>
      </c>
      <c r="AZ17" s="8">
        <f t="shared" si="8"/>
        <v>1</v>
      </c>
      <c r="BA17" s="8">
        <f t="shared" si="9"/>
        <v>0</v>
      </c>
      <c r="BB17" s="8">
        <f t="shared" si="10"/>
        <v>0</v>
      </c>
      <c r="BC17" s="8">
        <f t="shared" si="11"/>
        <v>0</v>
      </c>
      <c r="BD17" s="7"/>
      <c r="BE17" s="8">
        <f t="shared" si="12"/>
        <v>1</v>
      </c>
      <c r="BF17" s="8" t="str">
        <f t="shared" si="13"/>
        <v>, -1</v>
      </c>
      <c r="BG17" s="8" t="str">
        <f t="shared" si="14"/>
        <v>, 1</v>
      </c>
      <c r="BH17" s="8" t="str">
        <f t="shared" si="15"/>
        <v>, 1</v>
      </c>
      <c r="BI17" s="8" t="str">
        <f t="shared" si="16"/>
        <v/>
      </c>
      <c r="BJ17" s="7"/>
      <c r="BK17" s="8">
        <f t="shared" si="17"/>
        <v>-1</v>
      </c>
      <c r="BL17" s="8" t="str">
        <f t="shared" si="18"/>
        <v>, 1</v>
      </c>
      <c r="BM17" s="8" t="str">
        <f t="shared" si="19"/>
        <v>, -1</v>
      </c>
      <c r="BN17" s="8" t="str">
        <f t="shared" si="20"/>
        <v>, -1</v>
      </c>
      <c r="BO17" s="8" t="str">
        <f t="shared" si="21"/>
        <v/>
      </c>
      <c r="BP17" s="7"/>
      <c r="BQ17" s="9" t="str">
        <f t="shared" si="22"/>
        <v>1, -1, 1, 1</v>
      </c>
      <c r="BR17" s="9" t="str">
        <f t="shared" si="23"/>
        <v>-1, 1, -1, -1</v>
      </c>
      <c r="BS17" s="9" t="str">
        <f t="shared" si="24"/>
        <v>1, -1, 1, 1</v>
      </c>
      <c r="BT17" s="1" t="str">
        <f t="shared" si="25"/>
        <v>1 : 3</v>
      </c>
      <c r="BU17" s="175"/>
      <c r="BW17" s="29"/>
      <c r="BX17" s="33" t="e">
        <f>((AQ15+AQ9)/(AR15+AR9))/10</f>
        <v>#VALUE!</v>
      </c>
      <c r="BY17" s="33" t="e">
        <f>((AQ15+AR7)/(AR15+AQ7))/10</f>
        <v>#VALUE!</v>
      </c>
      <c r="BZ17" s="33" t="e">
        <f>((AQ15+AR13)/(AR15+AQ13))/10</f>
        <v>#VALUE!</v>
      </c>
      <c r="CA17" s="33" t="e">
        <f>((AQ15+AR19)/(AR15+AQ19))/10</f>
        <v>#VALUE!</v>
      </c>
      <c r="CB17" s="33" t="e">
        <f>((AQ9+AR7)/(AR9+AQ7))/10</f>
        <v>#VALUE!</v>
      </c>
      <c r="CC17" s="33" t="e">
        <f>((AQ9+AR13)/(AR9+AQ13))/10</f>
        <v>#VALUE!</v>
      </c>
      <c r="CD17" s="33" t="e">
        <f>((AQ9+AR19)/(AR9+AQ19))/10</f>
        <v>#VALUE!</v>
      </c>
      <c r="CE17" s="33" t="e">
        <f>((AR7+AR13)/(AQ7+AQ13))/10</f>
        <v>#VALUE!</v>
      </c>
      <c r="CF17" s="33" t="e">
        <f>((AR7+AR19)/(AQ7+AQ19))/10</f>
        <v>#VALUE!</v>
      </c>
      <c r="CG17" s="33" t="e">
        <f>((AR13+AR19)/(AQ13+AQ19))/10</f>
        <v>#VALUE!</v>
      </c>
      <c r="CI17" s="63"/>
      <c r="CJ17" s="63"/>
      <c r="CK17" s="63"/>
      <c r="CL17" s="63"/>
      <c r="CM17" s="63"/>
      <c r="CN17" s="63"/>
      <c r="CO17" s="63"/>
      <c r="CP17" s="63"/>
      <c r="CQ17" s="137"/>
      <c r="CR17" s="137"/>
      <c r="CS17" s="137"/>
      <c r="CU17" s="137"/>
      <c r="CV17" s="155"/>
      <c r="CX17" s="137"/>
      <c r="CZ17" s="155"/>
      <c r="DA17" s="137"/>
    </row>
    <row r="18" spans="1:105" ht="11.1" customHeight="1" thickBot="1" x14ac:dyDescent="0.3">
      <c r="A18" s="139"/>
      <c r="B18" s="141"/>
      <c r="C18" s="111"/>
      <c r="D18" s="132"/>
      <c r="E18" s="133"/>
      <c r="F18" s="134"/>
      <c r="G18" s="135"/>
      <c r="H18" s="133"/>
      <c r="I18" s="134"/>
      <c r="J18" s="135"/>
      <c r="K18" s="133"/>
      <c r="L18" s="134"/>
      <c r="M18" s="135"/>
      <c r="N18" s="133"/>
      <c r="O18" s="134"/>
      <c r="P18" s="135"/>
      <c r="Q18" s="133"/>
      <c r="R18" s="134"/>
      <c r="S18" s="146"/>
      <c r="T18" s="147"/>
      <c r="U18" s="147"/>
      <c r="V18" s="149"/>
      <c r="W18" s="151"/>
      <c r="X18" s="149"/>
      <c r="Y18" s="61"/>
      <c r="Z18" s="152"/>
      <c r="AB18" s="153"/>
      <c r="AC18" s="153"/>
      <c r="AD18" s="13" t="str">
        <f>IF(B13=0," ","3-4")</f>
        <v>3-4</v>
      </c>
      <c r="AE18" s="69" t="str">
        <f>IF(B13=0," ",CONCATENATE(C11,"-",C13))</f>
        <v>CYHKAP-МАНГИСТАУ-САРЫАГАШ</v>
      </c>
      <c r="AF18" s="19">
        <v>2</v>
      </c>
      <c r="AG18" s="22">
        <v>1</v>
      </c>
      <c r="AH18" s="19">
        <v>2</v>
      </c>
      <c r="AI18" s="22">
        <v>1</v>
      </c>
      <c r="AJ18" s="19">
        <v>2</v>
      </c>
      <c r="AK18" s="22">
        <v>1</v>
      </c>
      <c r="AL18" s="19"/>
      <c r="AM18" s="22"/>
      <c r="AN18" s="19"/>
      <c r="AO18" s="27"/>
      <c r="AP18" s="11"/>
      <c r="AQ18" s="10">
        <f t="shared" si="0"/>
        <v>3</v>
      </c>
      <c r="AR18" s="10">
        <f t="shared" si="1"/>
        <v>0</v>
      </c>
      <c r="AS18" s="8">
        <f t="shared" si="2"/>
        <v>1</v>
      </c>
      <c r="AT18" s="8">
        <f t="shared" si="3"/>
        <v>1</v>
      </c>
      <c r="AU18" s="8">
        <f t="shared" si="4"/>
        <v>1</v>
      </c>
      <c r="AV18" s="8">
        <f t="shared" si="5"/>
        <v>0</v>
      </c>
      <c r="AW18" s="8">
        <f t="shared" si="6"/>
        <v>0</v>
      </c>
      <c r="AX18" s="7"/>
      <c r="AY18" s="8">
        <f t="shared" si="7"/>
        <v>0</v>
      </c>
      <c r="AZ18" s="8">
        <f t="shared" si="8"/>
        <v>0</v>
      </c>
      <c r="BA18" s="8">
        <f t="shared" si="9"/>
        <v>0</v>
      </c>
      <c r="BB18" s="8">
        <f t="shared" si="10"/>
        <v>0</v>
      </c>
      <c r="BC18" s="8">
        <f t="shared" si="11"/>
        <v>0</v>
      </c>
      <c r="BD18" s="7"/>
      <c r="BE18" s="8">
        <f t="shared" si="12"/>
        <v>1</v>
      </c>
      <c r="BF18" s="8" t="str">
        <f t="shared" si="13"/>
        <v>, 1</v>
      </c>
      <c r="BG18" s="8" t="str">
        <f t="shared" si="14"/>
        <v>, 1</v>
      </c>
      <c r="BH18" s="8" t="str">
        <f t="shared" si="15"/>
        <v/>
      </c>
      <c r="BI18" s="8" t="str">
        <f t="shared" si="16"/>
        <v/>
      </c>
      <c r="BJ18" s="7"/>
      <c r="BK18" s="8">
        <f t="shared" si="17"/>
        <v>-1</v>
      </c>
      <c r="BL18" s="8" t="str">
        <f t="shared" si="18"/>
        <v>, -1</v>
      </c>
      <c r="BM18" s="8" t="str">
        <f t="shared" si="19"/>
        <v>, -1</v>
      </c>
      <c r="BN18" s="8" t="str">
        <f t="shared" si="20"/>
        <v/>
      </c>
      <c r="BO18" s="8" t="str">
        <f t="shared" si="21"/>
        <v/>
      </c>
      <c r="BP18" s="7"/>
      <c r="BQ18" s="9" t="str">
        <f t="shared" si="22"/>
        <v>1, 1, 1</v>
      </c>
      <c r="BR18" s="9" t="str">
        <f t="shared" si="23"/>
        <v>-1, -1, -1</v>
      </c>
      <c r="BS18" s="9" t="str">
        <f t="shared" si="24"/>
        <v>1, 1, 1</v>
      </c>
      <c r="BT18" s="1" t="str">
        <f t="shared" si="25"/>
        <v>0 : 3</v>
      </c>
      <c r="BU18" s="175"/>
    </row>
    <row r="19" spans="1:105" ht="11.1" customHeight="1" thickTop="1" thickBot="1" x14ac:dyDescent="0.3">
      <c r="A19" s="48"/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53"/>
      <c r="AD19" s="14" t="str">
        <f>IF(B17=0," ","5-6")</f>
        <v>5-6</v>
      </c>
      <c r="AE19" s="76" t="str">
        <f>IF(B17=0," ",CONCATENATE(C15,"-",C17))</f>
        <v>YASSY-</v>
      </c>
      <c r="AF19" s="20"/>
      <c r="AG19" s="23"/>
      <c r="AH19" s="20"/>
      <c r="AI19" s="23"/>
      <c r="AJ19" s="20"/>
      <c r="AK19" s="23"/>
      <c r="AL19" s="20"/>
      <c r="AM19" s="23"/>
      <c r="AN19" s="20"/>
      <c r="AO19" s="28"/>
      <c r="AP19" s="11"/>
      <c r="AQ19" s="10" t="str">
        <f t="shared" si="0"/>
        <v/>
      </c>
      <c r="AR19" s="10" t="str">
        <f t="shared" si="1"/>
        <v/>
      </c>
      <c r="AS19" s="8">
        <f t="shared" si="2"/>
        <v>0</v>
      </c>
      <c r="AT19" s="8">
        <f t="shared" si="3"/>
        <v>0</v>
      </c>
      <c r="AU19" s="8">
        <f t="shared" si="4"/>
        <v>0</v>
      </c>
      <c r="AV19" s="8">
        <f t="shared" si="5"/>
        <v>0</v>
      </c>
      <c r="AW19" s="8">
        <f t="shared" si="6"/>
        <v>0</v>
      </c>
      <c r="AX19" s="7"/>
      <c r="AY19" s="8">
        <f t="shared" si="7"/>
        <v>0</v>
      </c>
      <c r="AZ19" s="8">
        <f t="shared" si="8"/>
        <v>0</v>
      </c>
      <c r="BA19" s="8">
        <f t="shared" si="9"/>
        <v>0</v>
      </c>
      <c r="BB19" s="8">
        <f t="shared" si="10"/>
        <v>0</v>
      </c>
      <c r="BC19" s="8">
        <f t="shared" si="11"/>
        <v>0</v>
      </c>
      <c r="BD19" s="7"/>
      <c r="BE19" s="8" t="str">
        <f t="shared" si="12"/>
        <v/>
      </c>
      <c r="BF19" s="8" t="str">
        <f t="shared" si="13"/>
        <v/>
      </c>
      <c r="BG19" s="8" t="str">
        <f t="shared" si="14"/>
        <v/>
      </c>
      <c r="BH19" s="8" t="str">
        <f t="shared" si="15"/>
        <v/>
      </c>
      <c r="BI19" s="8" t="str">
        <f t="shared" si="16"/>
        <v/>
      </c>
      <c r="BJ19" s="7"/>
      <c r="BK19" s="8" t="str">
        <f t="shared" si="17"/>
        <v/>
      </c>
      <c r="BL19" s="8" t="str">
        <f t="shared" si="18"/>
        <v/>
      </c>
      <c r="BM19" s="8" t="str">
        <f t="shared" si="19"/>
        <v/>
      </c>
      <c r="BN19" s="8" t="str">
        <f t="shared" si="20"/>
        <v/>
      </c>
      <c r="BO19" s="8" t="str">
        <f t="shared" si="21"/>
        <v/>
      </c>
      <c r="BP19" s="7"/>
      <c r="BQ19" s="9" t="str">
        <f t="shared" si="22"/>
        <v/>
      </c>
      <c r="BR19" s="9" t="str">
        <f t="shared" si="23"/>
        <v/>
      </c>
      <c r="BS19" s="9" t="str">
        <f t="shared" si="24"/>
        <v/>
      </c>
      <c r="BT19" s="1" t="str">
        <f t="shared" si="25"/>
        <v/>
      </c>
      <c r="BU19" s="176"/>
    </row>
    <row r="20" spans="1:105" ht="11.1" customHeight="1" thickBot="1" x14ac:dyDescent="0.3">
      <c r="A20" s="42"/>
      <c r="B20" s="43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107" t="s">
        <v>11</v>
      </c>
      <c r="W20" s="38"/>
      <c r="X20" s="38"/>
      <c r="Y20" s="52"/>
      <c r="AD20" s="12" t="str">
        <f>IF(B28=0," ","2-4")</f>
        <v>2-4</v>
      </c>
      <c r="AE20" s="68" t="str">
        <f>IF(B28=0," ",CONCATENATE(C24,"-",C28))</f>
        <v>ТАРАЗ-MUSTAFA-RIM</v>
      </c>
      <c r="AF20" s="18">
        <v>2</v>
      </c>
      <c r="AG20" s="21">
        <v>1</v>
      </c>
      <c r="AH20" s="18">
        <v>2</v>
      </c>
      <c r="AI20" s="21">
        <v>1</v>
      </c>
      <c r="AJ20" s="18">
        <v>2</v>
      </c>
      <c r="AK20" s="21">
        <v>1</v>
      </c>
      <c r="AL20" s="18"/>
      <c r="AM20" s="21"/>
      <c r="AN20" s="18"/>
      <c r="AO20" s="26"/>
      <c r="AP20" s="11"/>
      <c r="AQ20" s="10">
        <f>IF(AF20+AG20&lt;&gt;0,SUM(AS20:AW20),"")</f>
        <v>3</v>
      </c>
      <c r="AR20" s="10">
        <f>IF(AF20+AG20&lt;&gt;0,SUM(AY20:BC20),"")</f>
        <v>0</v>
      </c>
      <c r="AS20" s="8">
        <f>IF(AF20&gt;AG20,1,0)</f>
        <v>1</v>
      </c>
      <c r="AT20" s="8">
        <f>IF(AH20&gt;AI20,1,0)</f>
        <v>1</v>
      </c>
      <c r="AU20" s="8">
        <f>IF(AJ20&gt;AK20,1,0)</f>
        <v>1</v>
      </c>
      <c r="AV20" s="8">
        <f>IF(AL20&gt;AM20,1,0)</f>
        <v>0</v>
      </c>
      <c r="AW20" s="8">
        <f>IF(AN20&gt;AO20,1,0)</f>
        <v>0</v>
      </c>
      <c r="AX20" s="7"/>
      <c r="AY20" s="8">
        <f>IF(AG20&gt;AF20,1,0)</f>
        <v>0</v>
      </c>
      <c r="AZ20" s="8">
        <f>IF(AI20&gt;AH20,1,0)</f>
        <v>0</v>
      </c>
      <c r="BA20" s="8">
        <f>IF(AK20&gt;AJ20,1,0)</f>
        <v>0</v>
      </c>
      <c r="BB20" s="8">
        <f>IF(AM20&gt;AL20,1,0)</f>
        <v>0</v>
      </c>
      <c r="BC20" s="8">
        <f>IF(AO20&gt;AN20,1,0)</f>
        <v>0</v>
      </c>
      <c r="BD20" s="7"/>
      <c r="BE20" s="8">
        <f>IF(AF20&gt;AG20,AG20,IF(AG20&gt;AF20,-AF20,""))</f>
        <v>1</v>
      </c>
      <c r="BF20" s="8" t="str">
        <f>IF(AH20&gt;AI20,", "&amp;AI20,IF(AI20&gt;AH20,", "&amp;-AH20,""))</f>
        <v>, 1</v>
      </c>
      <c r="BG20" s="8" t="str">
        <f>IF(AJ20&gt;AK20,", "&amp;AK20,IF(AK20&gt;AJ20,", "&amp;-AJ20,""))</f>
        <v>, 1</v>
      </c>
      <c r="BH20" s="8" t="str">
        <f>IF(AL20&gt;AM20,", "&amp;AM20,IF(AM20&gt;AL20,", "&amp;-AL20,""))</f>
        <v/>
      </c>
      <c r="BI20" s="8" t="str">
        <f>IF(AN20&gt;AO20,", "&amp;AO20,IF(AO20&gt;AN20,", "&amp;-AN20,""))</f>
        <v/>
      </c>
      <c r="BJ20" s="7"/>
      <c r="BK20" s="8">
        <f>IF(AG20&gt;AF20,AF20,IF(AF20&gt;AG20,-AG20,""))</f>
        <v>-1</v>
      </c>
      <c r="BL20" s="8" t="str">
        <f>IF(AI20&gt;AH20,", "&amp;AH20,IF(AH20&gt;AI20,", "&amp;-AI20,""))</f>
        <v>, -1</v>
      </c>
      <c r="BM20" s="8" t="str">
        <f>IF(AK20&gt;AJ20,", "&amp;AJ20,IF(AJ20&gt;AK20,", "&amp;-AK20,""))</f>
        <v>, -1</v>
      </c>
      <c r="BN20" s="8" t="str">
        <f>IF(AM20&gt;AL20,", "&amp;AL20,IF(AL20&gt;AM20,", "&amp;-AM20,""))</f>
        <v/>
      </c>
      <c r="BO20" s="8" t="str">
        <f>IF(AO20&gt;AN20,", "&amp;AN20,IF(AN20&gt;AO20,", "&amp;-AO20,""))</f>
        <v/>
      </c>
      <c r="BP20" s="7"/>
      <c r="BQ20" s="9" t="str">
        <f>CONCATENATE(,BE20,BF20,BG20,BH20,BI20,)</f>
        <v>1, 1, 1</v>
      </c>
      <c r="BR20" s="9" t="str">
        <f>CONCATENATE(,BK20,BL20,BM20,BN20,BO20,)</f>
        <v>-1, -1, -1</v>
      </c>
      <c r="BS20" s="9" t="str">
        <f>IF(AQ20&gt;AR20,BQ20,IF(AR20&gt;AQ20,BR20,""))</f>
        <v>1, 1, 1</v>
      </c>
      <c r="BT20" s="1" t="str">
        <f>IF(AQ20&gt;AR20,AR20&amp;" : "&amp;AQ20,IF(AR20&gt;AQ20,AQ20&amp;" : "&amp;AR20,""))</f>
        <v>0 : 3</v>
      </c>
      <c r="BU20" s="174" t="str">
        <f>V20</f>
        <v>Группа № 2</v>
      </c>
      <c r="BW20" s="29"/>
      <c r="BX20" s="30" t="s">
        <v>23</v>
      </c>
      <c r="BY20" s="30" t="s">
        <v>13</v>
      </c>
      <c r="BZ20" s="30" t="s">
        <v>17</v>
      </c>
      <c r="CA20" s="30" t="s">
        <v>24</v>
      </c>
      <c r="CB20" s="30" t="s">
        <v>21</v>
      </c>
      <c r="CC20" s="30" t="s">
        <v>25</v>
      </c>
      <c r="CD20" s="30" t="s">
        <v>15</v>
      </c>
      <c r="CE20" s="30" t="s">
        <v>26</v>
      </c>
      <c r="CF20" s="30" t="s">
        <v>18</v>
      </c>
      <c r="CG20" s="30" t="s">
        <v>22</v>
      </c>
      <c r="CI20" s="29"/>
      <c r="CJ20" s="30" t="s">
        <v>2</v>
      </c>
      <c r="CK20" s="30" t="s">
        <v>3</v>
      </c>
      <c r="CL20" s="30" t="s">
        <v>4</v>
      </c>
      <c r="CM20" s="30" t="s">
        <v>5</v>
      </c>
      <c r="CN20" s="30" t="s">
        <v>6</v>
      </c>
      <c r="CO20" s="30" t="s">
        <v>7</v>
      </c>
      <c r="CP20" s="31"/>
      <c r="CQ20" s="4" t="s">
        <v>8</v>
      </c>
      <c r="CR20" s="4" t="s">
        <v>10</v>
      </c>
      <c r="CS20" s="4"/>
      <c r="CU20" s="4" t="s">
        <v>8</v>
      </c>
      <c r="CV20" s="4" t="s">
        <v>10</v>
      </c>
      <c r="CX20" s="32"/>
      <c r="CZ20" s="32"/>
      <c r="DA20" s="32"/>
    </row>
    <row r="21" spans="1:105" ht="11.1" customHeight="1" thickTop="1" thickBot="1" x14ac:dyDescent="0.3">
      <c r="A21" s="60" t="s">
        <v>0</v>
      </c>
      <c r="B21" s="62"/>
      <c r="C21" s="60" t="s">
        <v>1</v>
      </c>
      <c r="D21" s="177">
        <v>1</v>
      </c>
      <c r="E21" s="177"/>
      <c r="F21" s="177"/>
      <c r="G21" s="177">
        <v>2</v>
      </c>
      <c r="H21" s="177"/>
      <c r="I21" s="177"/>
      <c r="J21" s="177">
        <v>3</v>
      </c>
      <c r="K21" s="177"/>
      <c r="L21" s="177"/>
      <c r="M21" s="177">
        <v>4</v>
      </c>
      <c r="N21" s="177"/>
      <c r="O21" s="177"/>
      <c r="P21" s="177">
        <v>5</v>
      </c>
      <c r="Q21" s="177"/>
      <c r="R21" s="177"/>
      <c r="S21" s="177">
        <v>6</v>
      </c>
      <c r="T21" s="177"/>
      <c r="U21" s="177"/>
      <c r="V21" s="65" t="s">
        <v>8</v>
      </c>
      <c r="W21" s="65" t="s">
        <v>9</v>
      </c>
      <c r="X21" s="60" t="s">
        <v>10</v>
      </c>
      <c r="Y21" s="54"/>
      <c r="AD21" s="13" t="str">
        <f>IF(B30=0," ","1-5")</f>
        <v>1-5</v>
      </c>
      <c r="AE21" s="69" t="str">
        <f>IF(B30=0," ",CONCATENATE(C22,"-",C30))</f>
        <v>АРЫСТАН-ТУЛПАР</v>
      </c>
      <c r="AF21" s="19">
        <v>2</v>
      </c>
      <c r="AG21" s="22">
        <v>1</v>
      </c>
      <c r="AH21" s="19">
        <v>2</v>
      </c>
      <c r="AI21" s="22">
        <v>1</v>
      </c>
      <c r="AJ21" s="19">
        <v>2</v>
      </c>
      <c r="AK21" s="22">
        <v>1</v>
      </c>
      <c r="AL21" s="19"/>
      <c r="AM21" s="22"/>
      <c r="AN21" s="19"/>
      <c r="AO21" s="27"/>
      <c r="AP21" s="11"/>
      <c r="AQ21" s="10">
        <f t="shared" ref="AQ21:AQ34" si="51">IF(AF21+AG21&lt;&gt;0,SUM(AS21:AW21),"")</f>
        <v>3</v>
      </c>
      <c r="AR21" s="10">
        <f t="shared" ref="AR21:AR34" si="52">IF(AF21+AG21&lt;&gt;0,SUM(AY21:BC21),"")</f>
        <v>0</v>
      </c>
      <c r="AS21" s="8">
        <f t="shared" ref="AS21:AS34" si="53">IF(AF21&gt;AG21,1,0)</f>
        <v>1</v>
      </c>
      <c r="AT21" s="8">
        <f t="shared" ref="AT21:AT34" si="54">IF(AH21&gt;AI21,1,0)</f>
        <v>1</v>
      </c>
      <c r="AU21" s="8">
        <f t="shared" ref="AU21:AU34" si="55">IF(AJ21&gt;AK21,1,0)</f>
        <v>1</v>
      </c>
      <c r="AV21" s="8">
        <f t="shared" ref="AV21:AV34" si="56">IF(AL21&gt;AM21,1,0)</f>
        <v>0</v>
      </c>
      <c r="AW21" s="8">
        <f t="shared" ref="AW21:AW34" si="57">IF(AN21&gt;AO21,1,0)</f>
        <v>0</v>
      </c>
      <c r="AX21" s="7"/>
      <c r="AY21" s="8">
        <f t="shared" ref="AY21:AY34" si="58">IF(AG21&gt;AF21,1,0)</f>
        <v>0</v>
      </c>
      <c r="AZ21" s="8">
        <f t="shared" ref="AZ21:AZ34" si="59">IF(AI21&gt;AH21,1,0)</f>
        <v>0</v>
      </c>
      <c r="BA21" s="8">
        <f t="shared" ref="BA21:BA34" si="60">IF(AK21&gt;AJ21,1,0)</f>
        <v>0</v>
      </c>
      <c r="BB21" s="8">
        <f t="shared" ref="BB21:BB34" si="61">IF(AM21&gt;AL21,1,0)</f>
        <v>0</v>
      </c>
      <c r="BC21" s="8">
        <f t="shared" ref="BC21:BC34" si="62">IF(AO21&gt;AN21,1,0)</f>
        <v>0</v>
      </c>
      <c r="BD21" s="7"/>
      <c r="BE21" s="8">
        <f t="shared" ref="BE21:BE34" si="63">IF(AF21&gt;AG21,AG21,IF(AG21&gt;AF21,-AF21,""))</f>
        <v>1</v>
      </c>
      <c r="BF21" s="8" t="str">
        <f t="shared" ref="BF21:BF34" si="64">IF(AH21&gt;AI21,", "&amp;AI21,IF(AI21&gt;AH21,", "&amp;-AH21,""))</f>
        <v>, 1</v>
      </c>
      <c r="BG21" s="8" t="str">
        <f t="shared" ref="BG21:BG34" si="65">IF(AJ21&gt;AK21,", "&amp;AK21,IF(AK21&gt;AJ21,", "&amp;-AJ21,""))</f>
        <v>, 1</v>
      </c>
      <c r="BH21" s="8" t="str">
        <f t="shared" ref="BH21:BH34" si="66">IF(AL21&gt;AM21,", "&amp;AM21,IF(AM21&gt;AL21,", "&amp;-AL21,""))</f>
        <v/>
      </c>
      <c r="BI21" s="8" t="str">
        <f t="shared" ref="BI21:BI34" si="67">IF(AN21&gt;AO21,", "&amp;AO21,IF(AO21&gt;AN21,", "&amp;-AN21,""))</f>
        <v/>
      </c>
      <c r="BJ21" s="7"/>
      <c r="BK21" s="8">
        <f t="shared" ref="BK21:BK34" si="68">IF(AG21&gt;AF21,AF21,IF(AF21&gt;AG21,-AG21,""))</f>
        <v>-1</v>
      </c>
      <c r="BL21" s="8" t="str">
        <f t="shared" ref="BL21:BL34" si="69">IF(AI21&gt;AH21,", "&amp;AH21,IF(AH21&gt;AI21,", "&amp;-AI21,""))</f>
        <v>, -1</v>
      </c>
      <c r="BM21" s="8" t="str">
        <f t="shared" ref="BM21:BM34" si="70">IF(AK21&gt;AJ21,", "&amp;AJ21,IF(AJ21&gt;AK21,", "&amp;-AK21,""))</f>
        <v>, -1</v>
      </c>
      <c r="BN21" s="8" t="str">
        <f t="shared" ref="BN21:BN34" si="71">IF(AM21&gt;AL21,", "&amp;AL21,IF(AL21&gt;AM21,", "&amp;-AM21,""))</f>
        <v/>
      </c>
      <c r="BO21" s="8" t="str">
        <f t="shared" ref="BO21:BO34" si="72">IF(AO21&gt;AN21,", "&amp;AN21,IF(AN21&gt;AO21,", "&amp;-AO21,""))</f>
        <v/>
      </c>
      <c r="BP21" s="7"/>
      <c r="BQ21" s="9" t="str">
        <f t="shared" ref="BQ21:BQ34" si="73">CONCATENATE(,BE21,BF21,BG21,BH21,BI21,)</f>
        <v>1, 1, 1</v>
      </c>
      <c r="BR21" s="9" t="str">
        <f t="shared" ref="BR21:BR34" si="74">CONCATENATE(,BK21,BL21,BM21,BN21,BO21,)</f>
        <v>-1, -1, -1</v>
      </c>
      <c r="BS21" s="9" t="str">
        <f t="shared" ref="BS21:BS34" si="75">IF(AQ21&gt;AR21,BQ21,IF(AR21&gt;AQ21,BR21,""))</f>
        <v>1, 1, 1</v>
      </c>
      <c r="BT21" s="1" t="str">
        <f t="shared" ref="BT21:BT34" si="76">IF(AQ21&gt;AR21,AR21&amp;" : "&amp;AQ21,IF(AR21&gt;AQ21,AQ21&amp;" : "&amp;AR21,""))</f>
        <v>0 : 3</v>
      </c>
      <c r="BU21" s="175"/>
      <c r="BW21" s="29">
        <v>1</v>
      </c>
      <c r="BX21" s="33">
        <f>((AQ32+AQ26)/(AR32+AR26))/10</f>
        <v>0.6</v>
      </c>
      <c r="BY21" s="33">
        <f>((AQ32+AR23)/(AR32+AQ23))/10</f>
        <v>0.6</v>
      </c>
      <c r="BZ21" s="33">
        <f>((AQ32+AQ21)/(AR32+AR21))/10</f>
        <v>0.6</v>
      </c>
      <c r="CA21" s="33" t="e">
        <f>((AQ32+AR30)/(AR32+AQ30))/10</f>
        <v>#VALUE!</v>
      </c>
      <c r="CB21" s="33" t="e">
        <f>((AQ26+AR23)/(AR26+AQ23))/10</f>
        <v>#DIV/0!</v>
      </c>
      <c r="CC21" s="33" t="e">
        <f>((AQ26+AQ21)/(AR26+AR21))/10</f>
        <v>#DIV/0!</v>
      </c>
      <c r="CD21" s="33" t="e">
        <f>((AQ26+AR30)/(AQ30+AR26))/10</f>
        <v>#VALUE!</v>
      </c>
      <c r="CE21" s="33" t="e">
        <f>((AR23+AQ21)/(AQ23+AR21))/10</f>
        <v>#DIV/0!</v>
      </c>
      <c r="CF21" s="33" t="e">
        <f>((AR23+AR30)/(AQ23+AQ30))/10</f>
        <v>#VALUE!</v>
      </c>
      <c r="CG21" s="33" t="e">
        <f>((AQ21+AR30)/(AR21+AQ30))/10</f>
        <v>#VALUE!</v>
      </c>
      <c r="CI21" s="29">
        <v>1</v>
      </c>
      <c r="CJ21" s="34"/>
      <c r="CK21" s="35">
        <f>IF(AQ32&gt;AR32,CQ21+0.1,CQ21-0.1)</f>
        <v>8.1</v>
      </c>
      <c r="CL21" s="35">
        <f>IF(AQ26&gt;AR26,CQ21+0.1,CQ21-0.1)</f>
        <v>8.1</v>
      </c>
      <c r="CM21" s="35">
        <f>IF(AR23&gt;AQ23,CQ21+0.1,CQ21-0.1)</f>
        <v>8.1</v>
      </c>
      <c r="CN21" s="35">
        <f>IF(AQ21&gt;AR21,CQ21+0.1,CQ21-0.1)</f>
        <v>8.1</v>
      </c>
      <c r="CO21" s="35">
        <f>IF(AR30&gt;AQ30,CQ21+0.1,CQ21-0.1)</f>
        <v>7.9</v>
      </c>
      <c r="CP21" s="63"/>
      <c r="CQ21" s="136">
        <f>V22</f>
        <v>8</v>
      </c>
      <c r="CR21" s="136">
        <f>IF(AND(CQ21=CQ23,CQ21=CQ25),BX21,(IF(AND(CQ21=CQ23,CQ21=CQ27),BY21,(IF(AND(CQ21=CQ23,CQ21=CQ29),BZ21,(IF(AND(CQ21=CQ23,CQ21=CQ31),CA21,(IF(AND(CQ21=CQ25,CQ21=CQ27),CB21,(IF(AND(CQ21=CQ25,CQ21=CQ29),CC21,(IF(AND(CQ21=CQ25,CQ21=CQ31),CD21,(IF(AND(CQ21=CQ27,CQ21=CQ29),CE21,(IF(AND(CQ21=CQ27,CQ21=CQ31),CF21,(IF(AND(CQ21=CQ29,CQ21=CQ31),CG21,999)))))))))))))))))))</f>
        <v>999</v>
      </c>
      <c r="CS21" s="136">
        <f>IF(CX21=1,CQ21+CR21,CR21)</f>
        <v>999</v>
      </c>
      <c r="CU21" s="136">
        <f>CQ21</f>
        <v>8</v>
      </c>
      <c r="CV21" s="154">
        <f>IF(CU21=CU23,CK21,(IF(CU21=CU25,CL21,(IF(CU21=CU27,CM21,(IF(CU21=CU29,CN21,(IF(CU21=CU31,CO21,999)))))))))</f>
        <v>999</v>
      </c>
      <c r="CX21" s="136">
        <f>IF(CR21&lt;&gt;999,1,0)</f>
        <v>0</v>
      </c>
      <c r="CZ21" s="154">
        <f>IF(CX21=1,CS21,CV21)</f>
        <v>999</v>
      </c>
      <c r="DA21" s="136">
        <f>IF(CZ21&lt;&gt;999,CZ21,CU21)</f>
        <v>8</v>
      </c>
    </row>
    <row r="22" spans="1:105" ht="11.1" customHeight="1" thickTop="1" x14ac:dyDescent="0.25">
      <c r="A22" s="168">
        <v>1</v>
      </c>
      <c r="B22" s="169">
        <f>[1]Лист3!$A$9</f>
        <v>2</v>
      </c>
      <c r="C22" s="112" t="s">
        <v>31</v>
      </c>
      <c r="D22" s="170"/>
      <c r="E22" s="170"/>
      <c r="F22" s="171"/>
      <c r="G22" s="56"/>
      <c r="H22" s="57">
        <f>IF(AQ32&gt;AR32,2,$AF$3)</f>
        <v>2</v>
      </c>
      <c r="I22" s="58"/>
      <c r="J22" s="56"/>
      <c r="K22" s="57">
        <f>IF(AQ26&gt;AR26,2,$AF$3)</f>
        <v>2</v>
      </c>
      <c r="L22" s="58"/>
      <c r="M22" s="56"/>
      <c r="N22" s="57">
        <f>IF(AR23&gt;AQ23,2,$AF$3)</f>
        <v>2</v>
      </c>
      <c r="O22" s="58"/>
      <c r="P22" s="56"/>
      <c r="Q22" s="57">
        <f>IF(AQ21&gt;AR21,2,$AF$3)</f>
        <v>2</v>
      </c>
      <c r="R22" s="58"/>
      <c r="S22" s="56"/>
      <c r="T22" s="57"/>
      <c r="U22" s="59"/>
      <c r="V22" s="172">
        <f>SUM(E22,H22,K22,N22,Q22,T22)</f>
        <v>8</v>
      </c>
      <c r="W22" s="173">
        <f t="shared" ref="W22" si="77">IF(($AF$3=1),IF(CX21=1,CR21*10,0),0)</f>
        <v>0</v>
      </c>
      <c r="X22" s="172">
        <f>IF(($AF$3=1),RANK(DA21,$DA$21:$DA$32,0),0)</f>
        <v>1</v>
      </c>
      <c r="Y22" s="61"/>
      <c r="Z22" s="152">
        <f>IF(B22="","",VLOOKUP(B22,'[2]Список участников'!A:L,8,FALSE))</f>
        <v>0</v>
      </c>
      <c r="AB22" s="153">
        <f>IF(B22&gt;0,1,0)</f>
        <v>1</v>
      </c>
      <c r="AC22" s="153">
        <f>SUM(AB22:AB33)</f>
        <v>6</v>
      </c>
      <c r="AD22" s="13" t="str">
        <f>IF(B32=0," ","3-6")</f>
        <v>3-6</v>
      </c>
      <c r="AE22" s="69" t="str">
        <f>IF(B32=0," ",CONCATENATE(C26,"-",C32))</f>
        <v>АЛЬЯНС-</v>
      </c>
      <c r="AF22" s="19"/>
      <c r="AG22" s="22"/>
      <c r="AH22" s="19"/>
      <c r="AI22" s="22"/>
      <c r="AJ22" s="19"/>
      <c r="AK22" s="22"/>
      <c r="AL22" s="19"/>
      <c r="AM22" s="22"/>
      <c r="AN22" s="19"/>
      <c r="AO22" s="27"/>
      <c r="AP22" s="11"/>
      <c r="AQ22" s="10" t="str">
        <f t="shared" si="51"/>
        <v/>
      </c>
      <c r="AR22" s="10" t="str">
        <f t="shared" si="52"/>
        <v/>
      </c>
      <c r="AS22" s="8">
        <f t="shared" si="53"/>
        <v>0</v>
      </c>
      <c r="AT22" s="8">
        <f t="shared" si="54"/>
        <v>0</v>
      </c>
      <c r="AU22" s="8">
        <f t="shared" si="55"/>
        <v>0</v>
      </c>
      <c r="AV22" s="8">
        <f t="shared" si="56"/>
        <v>0</v>
      </c>
      <c r="AW22" s="8">
        <f t="shared" si="57"/>
        <v>0</v>
      </c>
      <c r="AX22" s="7"/>
      <c r="AY22" s="8">
        <f t="shared" si="58"/>
        <v>0</v>
      </c>
      <c r="AZ22" s="8">
        <f t="shared" si="59"/>
        <v>0</v>
      </c>
      <c r="BA22" s="8">
        <f t="shared" si="60"/>
        <v>0</v>
      </c>
      <c r="BB22" s="8">
        <f t="shared" si="61"/>
        <v>0</v>
      </c>
      <c r="BC22" s="8">
        <f t="shared" si="62"/>
        <v>0</v>
      </c>
      <c r="BD22" s="7"/>
      <c r="BE22" s="8" t="str">
        <f t="shared" si="63"/>
        <v/>
      </c>
      <c r="BF22" s="8" t="str">
        <f t="shared" si="64"/>
        <v/>
      </c>
      <c r="BG22" s="8" t="str">
        <f t="shared" si="65"/>
        <v/>
      </c>
      <c r="BH22" s="8" t="str">
        <f t="shared" si="66"/>
        <v/>
      </c>
      <c r="BI22" s="8" t="str">
        <f t="shared" si="67"/>
        <v/>
      </c>
      <c r="BJ22" s="7"/>
      <c r="BK22" s="8" t="str">
        <f t="shared" si="68"/>
        <v/>
      </c>
      <c r="BL22" s="8" t="str">
        <f t="shared" si="69"/>
        <v/>
      </c>
      <c r="BM22" s="8" t="str">
        <f t="shared" si="70"/>
        <v/>
      </c>
      <c r="BN22" s="8" t="str">
        <f t="shared" si="71"/>
        <v/>
      </c>
      <c r="BO22" s="8" t="str">
        <f t="shared" si="72"/>
        <v/>
      </c>
      <c r="BP22" s="7"/>
      <c r="BQ22" s="9" t="str">
        <f t="shared" si="73"/>
        <v/>
      </c>
      <c r="BR22" s="9" t="str">
        <f t="shared" si="74"/>
        <v/>
      </c>
      <c r="BS22" s="9" t="str">
        <f t="shared" si="75"/>
        <v/>
      </c>
      <c r="BT22" s="1" t="str">
        <f t="shared" si="76"/>
        <v/>
      </c>
      <c r="BU22" s="175"/>
      <c r="BW22" s="29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I22" s="29">
        <v>2</v>
      </c>
      <c r="CJ22" s="35">
        <f>IF(AR32&gt;AQ32,CQ23+0.1,CQ23-0.1)</f>
        <v>6.9</v>
      </c>
      <c r="CK22" s="34"/>
      <c r="CL22" s="35">
        <f>IF(AR29&gt;AQ29,CQ23+0.1,CQ23-0.1)</f>
        <v>7.1</v>
      </c>
      <c r="CM22" s="35">
        <f>IF(AQ20&gt;AR20,CQ23+0.1,CQ23-0.1)</f>
        <v>7.1</v>
      </c>
      <c r="CN22" s="35">
        <f>IF(AQ27&gt;AR27,CQ23+0.1,CQ23-0.1)</f>
        <v>7.1</v>
      </c>
      <c r="CO22" s="35">
        <f>IF(AR24&gt;AQ24,CQ23,CQ23-0.1)</f>
        <v>6.9</v>
      </c>
      <c r="CP22" s="63"/>
      <c r="CQ22" s="137"/>
      <c r="CR22" s="137"/>
      <c r="CS22" s="137"/>
      <c r="CU22" s="137"/>
      <c r="CV22" s="155"/>
      <c r="CX22" s="137"/>
      <c r="CZ22" s="155"/>
      <c r="DA22" s="137"/>
    </row>
    <row r="23" spans="1:105" ht="11.1" customHeight="1" x14ac:dyDescent="0.25">
      <c r="A23" s="156"/>
      <c r="B23" s="157"/>
      <c r="C23" s="109" t="s">
        <v>32</v>
      </c>
      <c r="D23" s="160"/>
      <c r="E23" s="160"/>
      <c r="F23" s="161"/>
      <c r="G23" s="167" t="str">
        <f>IF(AQ32&gt;AR32,BS32,BT32)</f>
        <v>-1, 1, 1, 1</v>
      </c>
      <c r="H23" s="165"/>
      <c r="I23" s="166"/>
      <c r="J23" s="167" t="str">
        <f>IF(AQ26&gt;AR26,BS26,BT26)</f>
        <v>1, 1, 1</v>
      </c>
      <c r="K23" s="165"/>
      <c r="L23" s="166"/>
      <c r="M23" s="167" t="str">
        <f>IF(AR23&gt;AQ23,BS23,BT23)</f>
        <v>1, 1, 1</v>
      </c>
      <c r="N23" s="165"/>
      <c r="O23" s="166"/>
      <c r="P23" s="167" t="str">
        <f>IF(AQ21&gt;AR21,BS21,BT21)</f>
        <v>1, 1, 1</v>
      </c>
      <c r="Q23" s="165"/>
      <c r="R23" s="166"/>
      <c r="S23" s="167"/>
      <c r="T23" s="165"/>
      <c r="U23" s="165"/>
      <c r="V23" s="162"/>
      <c r="W23" s="163"/>
      <c r="X23" s="162"/>
      <c r="Y23" s="61"/>
      <c r="Z23" s="152"/>
      <c r="AB23" s="153"/>
      <c r="AC23" s="153"/>
      <c r="AD23" s="13" t="str">
        <f>IF(B28=0," ","4-1")</f>
        <v>4-1</v>
      </c>
      <c r="AE23" s="69" t="str">
        <f>IF(B28=0," ",CONCATENATE(C28,"-",C22))</f>
        <v>MUSTAFA-RIM-АРЫСТАН</v>
      </c>
      <c r="AF23" s="19">
        <v>1</v>
      </c>
      <c r="AG23" s="22">
        <v>2</v>
      </c>
      <c r="AH23" s="19">
        <v>1</v>
      </c>
      <c r="AI23" s="22">
        <v>2</v>
      </c>
      <c r="AJ23" s="19">
        <v>1</v>
      </c>
      <c r="AK23" s="22">
        <v>2</v>
      </c>
      <c r="AL23" s="19"/>
      <c r="AM23" s="22"/>
      <c r="AN23" s="19"/>
      <c r="AO23" s="27"/>
      <c r="AP23" s="11"/>
      <c r="AQ23" s="10">
        <f t="shared" si="51"/>
        <v>0</v>
      </c>
      <c r="AR23" s="10">
        <f t="shared" si="52"/>
        <v>3</v>
      </c>
      <c r="AS23" s="8">
        <f t="shared" si="53"/>
        <v>0</v>
      </c>
      <c r="AT23" s="8">
        <f t="shared" si="54"/>
        <v>0</v>
      </c>
      <c r="AU23" s="8">
        <f t="shared" si="55"/>
        <v>0</v>
      </c>
      <c r="AV23" s="8">
        <f t="shared" si="56"/>
        <v>0</v>
      </c>
      <c r="AW23" s="8">
        <f t="shared" si="57"/>
        <v>0</v>
      </c>
      <c r="AX23" s="7"/>
      <c r="AY23" s="8">
        <f t="shared" si="58"/>
        <v>1</v>
      </c>
      <c r="AZ23" s="8">
        <f t="shared" si="59"/>
        <v>1</v>
      </c>
      <c r="BA23" s="8">
        <f t="shared" si="60"/>
        <v>1</v>
      </c>
      <c r="BB23" s="8">
        <f t="shared" si="61"/>
        <v>0</v>
      </c>
      <c r="BC23" s="8">
        <f t="shared" si="62"/>
        <v>0</v>
      </c>
      <c r="BD23" s="7"/>
      <c r="BE23" s="8">
        <f t="shared" si="63"/>
        <v>-1</v>
      </c>
      <c r="BF23" s="8" t="str">
        <f t="shared" si="64"/>
        <v>, -1</v>
      </c>
      <c r="BG23" s="8" t="str">
        <f t="shared" si="65"/>
        <v>, -1</v>
      </c>
      <c r="BH23" s="8" t="str">
        <f t="shared" si="66"/>
        <v/>
      </c>
      <c r="BI23" s="8" t="str">
        <f t="shared" si="67"/>
        <v/>
      </c>
      <c r="BJ23" s="7"/>
      <c r="BK23" s="8">
        <f t="shared" si="68"/>
        <v>1</v>
      </c>
      <c r="BL23" s="8" t="str">
        <f t="shared" si="69"/>
        <v>, 1</v>
      </c>
      <c r="BM23" s="8" t="str">
        <f t="shared" si="70"/>
        <v>, 1</v>
      </c>
      <c r="BN23" s="8" t="str">
        <f t="shared" si="71"/>
        <v/>
      </c>
      <c r="BO23" s="8" t="str">
        <f t="shared" si="72"/>
        <v/>
      </c>
      <c r="BP23" s="7"/>
      <c r="BQ23" s="9" t="str">
        <f t="shared" si="73"/>
        <v>-1, -1, -1</v>
      </c>
      <c r="BR23" s="9" t="str">
        <f t="shared" si="74"/>
        <v>1, 1, 1</v>
      </c>
      <c r="BS23" s="9" t="str">
        <f t="shared" si="75"/>
        <v>1, 1, 1</v>
      </c>
      <c r="BT23" s="1" t="str">
        <f t="shared" si="76"/>
        <v>0 : 3</v>
      </c>
      <c r="BU23" s="175"/>
      <c r="BW23" s="29">
        <v>2</v>
      </c>
      <c r="BX23" s="30" t="s">
        <v>16</v>
      </c>
      <c r="BY23" s="30" t="s">
        <v>27</v>
      </c>
      <c r="BZ23" s="30" t="s">
        <v>14</v>
      </c>
      <c r="CA23" s="30" t="s">
        <v>28</v>
      </c>
      <c r="CB23" s="30" t="s">
        <v>21</v>
      </c>
      <c r="CC23" s="30" t="s">
        <v>25</v>
      </c>
      <c r="CD23" s="30" t="s">
        <v>15</v>
      </c>
      <c r="CE23" s="30" t="s">
        <v>26</v>
      </c>
      <c r="CF23" s="30" t="s">
        <v>18</v>
      </c>
      <c r="CG23" s="30" t="s">
        <v>22</v>
      </c>
      <c r="CI23" s="29">
        <v>3</v>
      </c>
      <c r="CJ23" s="35">
        <f>IF(AR26&gt;AQ26,CQ25+0.1,CQ25-0.1)</f>
        <v>4.9000000000000004</v>
      </c>
      <c r="CK23" s="35">
        <f>IF(AQ29&gt;AR29,CQ25+0.1,CQ25-0.1)</f>
        <v>4.9000000000000004</v>
      </c>
      <c r="CL23" s="36"/>
      <c r="CM23" s="35">
        <f>IF(AQ33&gt;AR33,CQ25+0.1,CQ25-0.1)</f>
        <v>4.9000000000000004</v>
      </c>
      <c r="CN23" s="35">
        <f>IF(AR25&gt;AQ25,CQ25+0.1,CQ25-0.1)</f>
        <v>5.0999999999999996</v>
      </c>
      <c r="CO23" s="35">
        <f>IF(AQ22&gt;AR22,CQ25+0.1,CQ25-0.1)</f>
        <v>4.9000000000000004</v>
      </c>
      <c r="CP23" s="31"/>
      <c r="CQ23" s="136">
        <f>V24</f>
        <v>7</v>
      </c>
      <c r="CR23" s="136">
        <f>IF(AND(CQ23=CQ21,CQ23=CQ25),BX24,(IF(AND(CQ23=CQ21,CQ23=CQ27),BY24,(IF(AND(CQ23=CQ21,CQ23=CQ29),BZ24,(IF(AND(CQ23=CQ21,CQ23=CQ31),CA24,(IF(AND(CQ23=CQ25,CQ23=CQ27),CB24,(IF(AND(CQ23=CQ25,CQ23=CQ29),CC24,(IF(AND(CQ23=CQ25,CQ23=CQ31),CD24,(IF(AND(CQ23=CQ27,CQ23=CQ29),CE24,(IF(AND(CQ23=CQ27,CQ23=CQ31),CF24,(IF(AND(CQ23=CQ29,CQ23=CQ31),CG24,999)))))))))))))))))))</f>
        <v>999</v>
      </c>
      <c r="CS23" s="136">
        <f t="shared" ref="CS23" si="78">IF(CX23=1,CQ23+CR23,CR23)</f>
        <v>999</v>
      </c>
      <c r="CU23" s="136">
        <f>CQ23</f>
        <v>7</v>
      </c>
      <c r="CV23" s="154">
        <f>IF(CU23=CU21,CJ22,(IF(CU23=CU25,CL22,(IF(CU23=CU27,CM22,(IF(CU23=CU29,CN22,(IF(CU23=CU31,CO22,999)))))))))</f>
        <v>999</v>
      </c>
      <c r="CX23" s="136">
        <f t="shared" ref="CX23" si="79">IF(CR23&lt;&gt;999,1,0)</f>
        <v>0</v>
      </c>
      <c r="CZ23" s="154">
        <f>IF(CX23=1,CS23,CV23)</f>
        <v>999</v>
      </c>
      <c r="DA23" s="136">
        <f t="shared" ref="DA23" si="80">IF(CZ23&lt;&gt;999,CZ23,CU23)</f>
        <v>7</v>
      </c>
    </row>
    <row r="24" spans="1:105" ht="11.1" customHeight="1" x14ac:dyDescent="0.25">
      <c r="A24" s="138">
        <v>2</v>
      </c>
      <c r="B24" s="140">
        <f>[1]Лист3!$A$10</f>
        <v>48</v>
      </c>
      <c r="C24" s="108" t="s">
        <v>38</v>
      </c>
      <c r="D24" s="55"/>
      <c r="E24" s="46">
        <f>IF(AR32&gt;AQ32,2,$AF$3)</f>
        <v>1</v>
      </c>
      <c r="F24" s="47"/>
      <c r="G24" s="144"/>
      <c r="H24" s="145"/>
      <c r="I24" s="158"/>
      <c r="J24" s="45"/>
      <c r="K24" s="46">
        <f>IF(AR29&gt;AQ29,2,$AF$3)</f>
        <v>2</v>
      </c>
      <c r="L24" s="47"/>
      <c r="M24" s="45"/>
      <c r="N24" s="46">
        <f>IF(AQ20&gt;AR20,2,$AF$3)</f>
        <v>2</v>
      </c>
      <c r="O24" s="47"/>
      <c r="P24" s="45"/>
      <c r="Q24" s="46">
        <f>IF(AQ27&gt;AR27,2,$AF$3)</f>
        <v>2</v>
      </c>
      <c r="R24" s="47"/>
      <c r="S24" s="45"/>
      <c r="T24" s="46"/>
      <c r="U24" s="55"/>
      <c r="V24" s="148">
        <f>SUM(E24,H24,K24,N24,Q24,T24)</f>
        <v>7</v>
      </c>
      <c r="W24" s="150">
        <f t="shared" ref="W24" si="81">IF(($AF$3=1),IF(CX23=1,CR23*10,0),0)</f>
        <v>0</v>
      </c>
      <c r="X24" s="148">
        <f t="shared" ref="X24" si="82">IF(($AF$3=1),RANK(DA23,$DA$21:$DA$32,0),0)</f>
        <v>2</v>
      </c>
      <c r="Y24" s="61"/>
      <c r="Z24" s="152">
        <f>IF(B24="","",VLOOKUP(B24,'[2]Список участников'!A:L,8,FALSE))</f>
        <v>0</v>
      </c>
      <c r="AB24" s="153">
        <f>IF(B24&gt;0,1,0)</f>
        <v>1</v>
      </c>
      <c r="AC24" s="153"/>
      <c r="AD24" s="13" t="str">
        <f>IF(B32=0," ","6-2")</f>
        <v>6-2</v>
      </c>
      <c r="AE24" s="69" t="str">
        <f>IF(B32=0," ",CONCATENATE(C32,"-",C24))</f>
        <v>-ТАРАЗ</v>
      </c>
      <c r="AF24" s="19"/>
      <c r="AG24" s="22"/>
      <c r="AH24" s="19"/>
      <c r="AI24" s="22"/>
      <c r="AJ24" s="19"/>
      <c r="AK24" s="22"/>
      <c r="AL24" s="19"/>
      <c r="AM24" s="22"/>
      <c r="AN24" s="19"/>
      <c r="AO24" s="27"/>
      <c r="AP24" s="11"/>
      <c r="AQ24" s="10" t="str">
        <f t="shared" si="51"/>
        <v/>
      </c>
      <c r="AR24" s="10" t="str">
        <f t="shared" si="52"/>
        <v/>
      </c>
      <c r="AS24" s="8">
        <f t="shared" si="53"/>
        <v>0</v>
      </c>
      <c r="AT24" s="8">
        <f t="shared" si="54"/>
        <v>0</v>
      </c>
      <c r="AU24" s="8">
        <f t="shared" si="55"/>
        <v>0</v>
      </c>
      <c r="AV24" s="8">
        <f t="shared" si="56"/>
        <v>0</v>
      </c>
      <c r="AW24" s="8">
        <f t="shared" si="57"/>
        <v>0</v>
      </c>
      <c r="AX24" s="7"/>
      <c r="AY24" s="8">
        <f t="shared" si="58"/>
        <v>0</v>
      </c>
      <c r="AZ24" s="8">
        <f t="shared" si="59"/>
        <v>0</v>
      </c>
      <c r="BA24" s="8">
        <f t="shared" si="60"/>
        <v>0</v>
      </c>
      <c r="BB24" s="8">
        <f t="shared" si="61"/>
        <v>0</v>
      </c>
      <c r="BC24" s="8">
        <f t="shared" si="62"/>
        <v>0</v>
      </c>
      <c r="BD24" s="7"/>
      <c r="BE24" s="8" t="str">
        <f t="shared" si="63"/>
        <v/>
      </c>
      <c r="BF24" s="8" t="str">
        <f t="shared" si="64"/>
        <v/>
      </c>
      <c r="BG24" s="8" t="str">
        <f t="shared" si="65"/>
        <v/>
      </c>
      <c r="BH24" s="8" t="str">
        <f t="shared" si="66"/>
        <v/>
      </c>
      <c r="BI24" s="8" t="str">
        <f t="shared" si="67"/>
        <v/>
      </c>
      <c r="BJ24" s="7"/>
      <c r="BK24" s="8" t="str">
        <f t="shared" si="68"/>
        <v/>
      </c>
      <c r="BL24" s="8" t="str">
        <f t="shared" si="69"/>
        <v/>
      </c>
      <c r="BM24" s="8" t="str">
        <f t="shared" si="70"/>
        <v/>
      </c>
      <c r="BN24" s="8" t="str">
        <f t="shared" si="71"/>
        <v/>
      </c>
      <c r="BO24" s="8" t="str">
        <f t="shared" si="72"/>
        <v/>
      </c>
      <c r="BP24" s="7"/>
      <c r="BQ24" s="9" t="str">
        <f t="shared" si="73"/>
        <v/>
      </c>
      <c r="BR24" s="9" t="str">
        <f t="shared" si="74"/>
        <v/>
      </c>
      <c r="BS24" s="9" t="str">
        <f t="shared" si="75"/>
        <v/>
      </c>
      <c r="BT24" s="1" t="str">
        <f t="shared" si="76"/>
        <v/>
      </c>
      <c r="BU24" s="175"/>
      <c r="BW24" s="29"/>
      <c r="BX24" s="33">
        <f>((AR32+AR29)/(AQ32+AQ29))/10</f>
        <v>0.13333333333333333</v>
      </c>
      <c r="BY24" s="33">
        <f>((AR32+AQ20)/(AQ32+AR20))/10</f>
        <v>0.13333333333333333</v>
      </c>
      <c r="BZ24" s="33">
        <f>((AR32+AQ27)/(AQ32+AR27))/10</f>
        <v>0.13333333333333333</v>
      </c>
      <c r="CA24" s="33" t="e">
        <f>((AR32+AR24)/(AQ32+AQ24))/10</f>
        <v>#VALUE!</v>
      </c>
      <c r="CB24" s="33" t="e">
        <f>((AR29+AQ20)/(AQ29+AR20))/10</f>
        <v>#DIV/0!</v>
      </c>
      <c r="CC24" s="33" t="e">
        <f>((AR29+AQ27)/(AQ29+AR27))/10</f>
        <v>#DIV/0!</v>
      </c>
      <c r="CD24" s="33" t="e">
        <f>((AR29+AR24)/(AQ29+AQ24))/10</f>
        <v>#VALUE!</v>
      </c>
      <c r="CE24" s="33" t="e">
        <f>((AQ20+AQ27)/(AR20+AR27))/10</f>
        <v>#DIV/0!</v>
      </c>
      <c r="CF24" s="33" t="e">
        <f>((AQ20+AR24)/(AR20+AQ24))/10</f>
        <v>#VALUE!</v>
      </c>
      <c r="CG24" s="33" t="e">
        <f>((AQ27+AR27)/(AR24+AQ24))/10</f>
        <v>#VALUE!</v>
      </c>
      <c r="CI24" s="29">
        <v>4</v>
      </c>
      <c r="CJ24" s="35">
        <f>IF(AQ23&gt;AR23,CQ27+0.1,CQ27-0.1)</f>
        <v>5.9</v>
      </c>
      <c r="CK24" s="35">
        <f>IF(AR20&gt;AQ20,CQ27+0.1,CQ27-0.1)</f>
        <v>5.9</v>
      </c>
      <c r="CL24" s="35">
        <f>IF(AR35&gt;AS35,CQ27+0.1,CQ27-0.1)</f>
        <v>5.9</v>
      </c>
      <c r="CM24" s="34"/>
      <c r="CN24" s="35">
        <f>IF(AR31&gt;AQ31,CQ27+0.1,CQ27-0.1)</f>
        <v>6.1</v>
      </c>
      <c r="CO24" s="35">
        <f>IF(AQ28&gt;AR28,CQ27+0.1,CQ27-0.1)</f>
        <v>5.9</v>
      </c>
      <c r="CP24" s="63"/>
      <c r="CQ24" s="137"/>
      <c r="CR24" s="137"/>
      <c r="CS24" s="137"/>
      <c r="CU24" s="137"/>
      <c r="CV24" s="155"/>
      <c r="CX24" s="137"/>
      <c r="CZ24" s="155"/>
      <c r="DA24" s="137"/>
    </row>
    <row r="25" spans="1:105" ht="11.1" customHeight="1" x14ac:dyDescent="0.25">
      <c r="A25" s="156"/>
      <c r="B25" s="157"/>
      <c r="C25" s="109" t="s">
        <v>39</v>
      </c>
      <c r="D25" s="164" t="str">
        <f>IF(AR32&gt;AQ32,BS32,BT32)</f>
        <v>1 : 3</v>
      </c>
      <c r="E25" s="165"/>
      <c r="F25" s="166"/>
      <c r="G25" s="159"/>
      <c r="H25" s="160"/>
      <c r="I25" s="161"/>
      <c r="J25" s="167" t="str">
        <f>IF(AR29&gt;AQ29,BS29,BT29)</f>
        <v>1, 1, 1</v>
      </c>
      <c r="K25" s="165"/>
      <c r="L25" s="166"/>
      <c r="M25" s="167" t="str">
        <f>IF(AQ20&gt;AR20,BS20,BT20)</f>
        <v>1, 1, 1</v>
      </c>
      <c r="N25" s="165"/>
      <c r="O25" s="166"/>
      <c r="P25" s="167" t="str">
        <f>IF(AQ27&gt;AR27,BS27,BT27)</f>
        <v>1, 1, 1</v>
      </c>
      <c r="Q25" s="165"/>
      <c r="R25" s="166"/>
      <c r="S25" s="167"/>
      <c r="T25" s="165"/>
      <c r="U25" s="165"/>
      <c r="V25" s="162"/>
      <c r="W25" s="163"/>
      <c r="X25" s="162"/>
      <c r="Y25" s="61"/>
      <c r="Z25" s="152"/>
      <c r="AB25" s="153"/>
      <c r="AC25" s="153"/>
      <c r="AD25" s="13" t="str">
        <f>IF(B30=0," ","5-3")</f>
        <v>5-3</v>
      </c>
      <c r="AE25" s="69" t="str">
        <f>IF(B30=0," ",CONCATENATE(C30,"-",C26))</f>
        <v>ТУЛПАР-АЛЬЯНС</v>
      </c>
      <c r="AF25" s="19">
        <v>2</v>
      </c>
      <c r="AG25" s="22">
        <v>1</v>
      </c>
      <c r="AH25" s="19">
        <v>1</v>
      </c>
      <c r="AI25" s="22">
        <v>2</v>
      </c>
      <c r="AJ25" s="19">
        <v>1</v>
      </c>
      <c r="AK25" s="22">
        <v>2</v>
      </c>
      <c r="AL25" s="19">
        <v>1</v>
      </c>
      <c r="AM25" s="22">
        <v>2</v>
      </c>
      <c r="AN25" s="19"/>
      <c r="AO25" s="27"/>
      <c r="AP25" s="11"/>
      <c r="AQ25" s="10">
        <f t="shared" si="51"/>
        <v>1</v>
      </c>
      <c r="AR25" s="10">
        <f t="shared" si="52"/>
        <v>3</v>
      </c>
      <c r="AS25" s="8">
        <f t="shared" si="53"/>
        <v>1</v>
      </c>
      <c r="AT25" s="8">
        <f t="shared" si="54"/>
        <v>0</v>
      </c>
      <c r="AU25" s="8">
        <f t="shared" si="55"/>
        <v>0</v>
      </c>
      <c r="AV25" s="8">
        <f t="shared" si="56"/>
        <v>0</v>
      </c>
      <c r="AW25" s="8">
        <f t="shared" si="57"/>
        <v>0</v>
      </c>
      <c r="AX25" s="7"/>
      <c r="AY25" s="8">
        <f t="shared" si="58"/>
        <v>0</v>
      </c>
      <c r="AZ25" s="8">
        <f t="shared" si="59"/>
        <v>1</v>
      </c>
      <c r="BA25" s="8">
        <f t="shared" si="60"/>
        <v>1</v>
      </c>
      <c r="BB25" s="8">
        <f t="shared" si="61"/>
        <v>1</v>
      </c>
      <c r="BC25" s="8">
        <f t="shared" si="62"/>
        <v>0</v>
      </c>
      <c r="BD25" s="7"/>
      <c r="BE25" s="8">
        <f t="shared" si="63"/>
        <v>1</v>
      </c>
      <c r="BF25" s="8" t="str">
        <f t="shared" si="64"/>
        <v>, -1</v>
      </c>
      <c r="BG25" s="8" t="str">
        <f t="shared" si="65"/>
        <v>, -1</v>
      </c>
      <c r="BH25" s="8" t="str">
        <f t="shared" si="66"/>
        <v>, -1</v>
      </c>
      <c r="BI25" s="8" t="str">
        <f t="shared" si="67"/>
        <v/>
      </c>
      <c r="BJ25" s="7"/>
      <c r="BK25" s="8">
        <f t="shared" si="68"/>
        <v>-1</v>
      </c>
      <c r="BL25" s="8" t="str">
        <f t="shared" si="69"/>
        <v>, 1</v>
      </c>
      <c r="BM25" s="8" t="str">
        <f t="shared" si="70"/>
        <v>, 1</v>
      </c>
      <c r="BN25" s="8" t="str">
        <f t="shared" si="71"/>
        <v>, 1</v>
      </c>
      <c r="BO25" s="8" t="str">
        <f t="shared" si="72"/>
        <v/>
      </c>
      <c r="BP25" s="7"/>
      <c r="BQ25" s="9" t="str">
        <f t="shared" si="73"/>
        <v>1, -1, -1, -1</v>
      </c>
      <c r="BR25" s="9" t="str">
        <f t="shared" si="74"/>
        <v>-1, 1, 1, 1</v>
      </c>
      <c r="BS25" s="9" t="str">
        <f t="shared" si="75"/>
        <v>-1, 1, 1, 1</v>
      </c>
      <c r="BT25" s="1" t="str">
        <f t="shared" si="76"/>
        <v>1 : 3</v>
      </c>
      <c r="BU25" s="175"/>
      <c r="BW25" s="29">
        <v>3</v>
      </c>
      <c r="BX25" s="30" t="s">
        <v>20</v>
      </c>
      <c r="BY25" s="30" t="s">
        <v>27</v>
      </c>
      <c r="BZ25" s="30" t="s">
        <v>14</v>
      </c>
      <c r="CA25" s="30" t="s">
        <v>28</v>
      </c>
      <c r="CB25" s="30" t="s">
        <v>13</v>
      </c>
      <c r="CC25" s="30" t="s">
        <v>17</v>
      </c>
      <c r="CD25" s="30" t="s">
        <v>24</v>
      </c>
      <c r="CE25" s="30" t="s">
        <v>26</v>
      </c>
      <c r="CF25" s="30" t="s">
        <v>18</v>
      </c>
      <c r="CG25" s="30" t="s">
        <v>22</v>
      </c>
      <c r="CI25" s="29">
        <v>5</v>
      </c>
      <c r="CJ25" s="35">
        <f>IF(AR21&gt;AQ21,CQ29+0.1,CQ29-0.1)</f>
        <v>3.9</v>
      </c>
      <c r="CK25" s="35">
        <f>IF(AR27&gt;AQ27,CQ29+0.1,CQ29-0.1)</f>
        <v>3.9</v>
      </c>
      <c r="CL25" s="35">
        <f>IF(AQ25&gt;AR25,CQ29+0.1,CQ29-0.1)</f>
        <v>3.9</v>
      </c>
      <c r="CM25" s="35">
        <f>IF(AQ31&gt;AR31,CQ29+0.1,CQ29-0.1)</f>
        <v>3.9</v>
      </c>
      <c r="CN25" s="36"/>
      <c r="CO25" s="35">
        <f>IF(AQ34&gt;AR34,CQ29+0.1,CQ29-0.1)</f>
        <v>3.9</v>
      </c>
      <c r="CP25" s="31"/>
      <c r="CQ25" s="136">
        <f>V26</f>
        <v>5</v>
      </c>
      <c r="CR25" s="136">
        <f>IF(AND(CQ25=CQ21,CQ25=CQ23),BX26,(IF(AND(CQ25=CQ21,CQ25=CQ27),BY26,(IF(AND(CQ25=CQ21,CQ25=CQ29),BZ26,(IF(AND(CQ25=CQ21,CQ25=CQ31),CA26,(IF(AND(CQ25=CQ23,CQ25=CQ27),CB26,(IF(AND(CQ25=CQ23,CQ25=CQ29),CC26,(IF(AND(CQ25=CQ23,CQ25=CQ31),CD26,(IF(AND(CQ25=CQ27,CQ25=CQ29),CE26,(IF(AND(CQ25=CQ27,CQ25=CQ31),CF26,(IF(AND(CQ25=CQ29,CQ25=CQ31),CG26,999)))))))))))))))))))</f>
        <v>999</v>
      </c>
      <c r="CS25" s="136">
        <f t="shared" ref="CS25" si="83">IF(CX25=1,CQ25+CR25,CR25)</f>
        <v>999</v>
      </c>
      <c r="CU25" s="136">
        <f>CQ25</f>
        <v>5</v>
      </c>
      <c r="CV25" s="154">
        <f>IF(CU25=CU21,CJ23,(IF(CU25=CU23,CK23,(IF(CU25=CU27,CM23,(IF(CU25=CU29,CN23,(IF(CU25=CU31,CO23,999)))))))))</f>
        <v>999</v>
      </c>
      <c r="CX25" s="136">
        <f t="shared" ref="CX25" si="84">IF(CR25&lt;&gt;999,1,0)</f>
        <v>0</v>
      </c>
      <c r="CZ25" s="154">
        <f>IF(CX25=1,CS25,CV25)</f>
        <v>999</v>
      </c>
      <c r="DA25" s="136">
        <f t="shared" ref="DA25" si="85">IF(CZ25&lt;&gt;999,CZ25,CU25)</f>
        <v>5</v>
      </c>
    </row>
    <row r="26" spans="1:105" ht="11.1" customHeight="1" x14ac:dyDescent="0.25">
      <c r="A26" s="138">
        <v>3</v>
      </c>
      <c r="B26" s="140">
        <f>[1]Лист3!$A$11</f>
        <v>50</v>
      </c>
      <c r="C26" s="108" t="s">
        <v>46</v>
      </c>
      <c r="D26" s="55"/>
      <c r="E26" s="46">
        <f>IF(AR26&gt;AQ26,2,$AF$3)</f>
        <v>1</v>
      </c>
      <c r="F26" s="47"/>
      <c r="G26" s="45"/>
      <c r="H26" s="46">
        <f>IF(AQ29&gt;AR29,2,$AF$3)</f>
        <v>1</v>
      </c>
      <c r="I26" s="47"/>
      <c r="J26" s="144"/>
      <c r="K26" s="145"/>
      <c r="L26" s="158"/>
      <c r="M26" s="45"/>
      <c r="N26" s="46">
        <f>IF(AQ33&gt;AR33,2,$AF$3)</f>
        <v>1</v>
      </c>
      <c r="O26" s="47"/>
      <c r="P26" s="45"/>
      <c r="Q26" s="46">
        <f>IF(AR25&gt;AQ25,2,$AF$3)</f>
        <v>2</v>
      </c>
      <c r="R26" s="47"/>
      <c r="S26" s="45"/>
      <c r="T26" s="46"/>
      <c r="U26" s="55"/>
      <c r="V26" s="148">
        <f>SUM(E26,H26,K26,N26,Q26,T26)</f>
        <v>5</v>
      </c>
      <c r="W26" s="150">
        <f t="shared" ref="W26" si="86">IF(($AF$3=1),IF(CX25=1,CR25*10,0),0)</f>
        <v>0</v>
      </c>
      <c r="X26" s="148">
        <f t="shared" ref="X26" si="87">IF(($AF$3=1),RANK(DA25,$DA$21:$DA$32,0),0)</f>
        <v>4</v>
      </c>
      <c r="Y26" s="61"/>
      <c r="Z26" s="152">
        <f>IF(B26="","",VLOOKUP(B26,'[2]Список участников'!A:L,8,FALSE))</f>
        <v>0</v>
      </c>
      <c r="AB26" s="153">
        <f>IF(B26&gt;0,1,0)</f>
        <v>1</v>
      </c>
      <c r="AC26" s="153"/>
      <c r="AD26" s="13" t="s">
        <v>16</v>
      </c>
      <c r="AE26" s="69" t="str">
        <f>IF(B26=0," ",CONCATENATE(C22,"-",C26))</f>
        <v>АРЫСТАН-АЛЬЯНС</v>
      </c>
      <c r="AF26" s="19">
        <v>2</v>
      </c>
      <c r="AG26" s="22">
        <v>1</v>
      </c>
      <c r="AH26" s="19">
        <v>2</v>
      </c>
      <c r="AI26" s="22">
        <v>1</v>
      </c>
      <c r="AJ26" s="19">
        <v>2</v>
      </c>
      <c r="AK26" s="22">
        <v>1</v>
      </c>
      <c r="AL26" s="19"/>
      <c r="AM26" s="22"/>
      <c r="AN26" s="19"/>
      <c r="AO26" s="27"/>
      <c r="AP26" s="11"/>
      <c r="AQ26" s="10">
        <f t="shared" si="51"/>
        <v>3</v>
      </c>
      <c r="AR26" s="10">
        <f t="shared" si="52"/>
        <v>0</v>
      </c>
      <c r="AS26" s="8">
        <f t="shared" si="53"/>
        <v>1</v>
      </c>
      <c r="AT26" s="8">
        <f t="shared" si="54"/>
        <v>1</v>
      </c>
      <c r="AU26" s="8">
        <f t="shared" si="55"/>
        <v>1</v>
      </c>
      <c r="AV26" s="8">
        <f t="shared" si="56"/>
        <v>0</v>
      </c>
      <c r="AW26" s="8">
        <f t="shared" si="57"/>
        <v>0</v>
      </c>
      <c r="AX26" s="7"/>
      <c r="AY26" s="8">
        <f t="shared" si="58"/>
        <v>0</v>
      </c>
      <c r="AZ26" s="8">
        <f t="shared" si="59"/>
        <v>0</v>
      </c>
      <c r="BA26" s="8">
        <f t="shared" si="60"/>
        <v>0</v>
      </c>
      <c r="BB26" s="8">
        <f t="shared" si="61"/>
        <v>0</v>
      </c>
      <c r="BC26" s="8">
        <f t="shared" si="62"/>
        <v>0</v>
      </c>
      <c r="BD26" s="7"/>
      <c r="BE26" s="8">
        <f t="shared" si="63"/>
        <v>1</v>
      </c>
      <c r="BF26" s="8" t="str">
        <f t="shared" si="64"/>
        <v>, 1</v>
      </c>
      <c r="BG26" s="8" t="str">
        <f t="shared" si="65"/>
        <v>, 1</v>
      </c>
      <c r="BH26" s="8" t="str">
        <f t="shared" si="66"/>
        <v/>
      </c>
      <c r="BI26" s="8" t="str">
        <f t="shared" si="67"/>
        <v/>
      </c>
      <c r="BJ26" s="7"/>
      <c r="BK26" s="8">
        <f t="shared" si="68"/>
        <v>-1</v>
      </c>
      <c r="BL26" s="8" t="str">
        <f t="shared" si="69"/>
        <v>, -1</v>
      </c>
      <c r="BM26" s="8" t="str">
        <f t="shared" si="70"/>
        <v>, -1</v>
      </c>
      <c r="BN26" s="8" t="str">
        <f t="shared" si="71"/>
        <v/>
      </c>
      <c r="BO26" s="8" t="str">
        <f t="shared" si="72"/>
        <v/>
      </c>
      <c r="BP26" s="7"/>
      <c r="BQ26" s="9" t="str">
        <f t="shared" si="73"/>
        <v>1, 1, 1</v>
      </c>
      <c r="BR26" s="9" t="str">
        <f t="shared" si="74"/>
        <v>-1, -1, -1</v>
      </c>
      <c r="BS26" s="9" t="str">
        <f t="shared" si="75"/>
        <v>1, 1, 1</v>
      </c>
      <c r="BT26" s="1" t="str">
        <f t="shared" si="76"/>
        <v>0 : 3</v>
      </c>
      <c r="BU26" s="175"/>
      <c r="BW26" s="29"/>
      <c r="BX26" s="33">
        <f>((AR26+AQ29)/(AQ26+AR29))/10</f>
        <v>0</v>
      </c>
      <c r="BY26" s="33">
        <f>((AR26+AQ33)/(AQ26+AR33))/10</f>
        <v>0</v>
      </c>
      <c r="BZ26" s="33">
        <f>((AR26+AR25)/(AQ26+AQ25))/10</f>
        <v>7.4999999999999997E-2</v>
      </c>
      <c r="CA26" s="33" t="e">
        <f>((AR26+AQ22)/(AQ26+AR22))/10</f>
        <v>#VALUE!</v>
      </c>
      <c r="CB26" s="33">
        <f>((AQ29+AQ33)/(AR29+AR33))/10</f>
        <v>0</v>
      </c>
      <c r="CC26" s="33">
        <f>((AQ29+AR25)/(AR29+AQ25))/10</f>
        <v>7.4999999999999997E-2</v>
      </c>
      <c r="CD26" s="33" t="e">
        <f>((AQ29+AQ22)/(AR29+AR22))/10</f>
        <v>#VALUE!</v>
      </c>
      <c r="CE26" s="33">
        <f>((AQ33+AR25)/(AR33+AQ25))/10</f>
        <v>7.4999999999999997E-2</v>
      </c>
      <c r="CF26" s="33" t="e">
        <f>((AQ33+AQ22)/(AR33+AR22))/10</f>
        <v>#VALUE!</v>
      </c>
      <c r="CG26" s="33" t="e">
        <f>((AR25+AQ22)/(AQ25+AR22))/10</f>
        <v>#VALUE!</v>
      </c>
      <c r="CI26" s="29">
        <v>6</v>
      </c>
      <c r="CJ26" s="35">
        <f>IF(AQ30&gt;AR30,CQ31+0.1,CQ31-0.1)</f>
        <v>-0.1</v>
      </c>
      <c r="CK26" s="35">
        <f>IF(AQ24&gt;AR24,CQ31+0.1,CQ31-0.1)</f>
        <v>-0.1</v>
      </c>
      <c r="CL26" s="35">
        <f>IF(AR22&gt;AQ22,CQ31+0.1,CQ31-0.1)</f>
        <v>-0.1</v>
      </c>
      <c r="CM26" s="35">
        <f>IF(AR28&gt;AQ28,CQ31+0.1,CQ31-0.1)</f>
        <v>-0.1</v>
      </c>
      <c r="CN26" s="35">
        <f>IF(AR34&gt;AQ34,CQ31+0.1,CQ31-0.1)</f>
        <v>-0.1</v>
      </c>
      <c r="CO26" s="34"/>
      <c r="CP26" s="63"/>
      <c r="CQ26" s="137"/>
      <c r="CR26" s="137"/>
      <c r="CS26" s="137"/>
      <c r="CU26" s="137"/>
      <c r="CV26" s="155"/>
      <c r="CX26" s="137"/>
      <c r="CZ26" s="155"/>
      <c r="DA26" s="137"/>
    </row>
    <row r="27" spans="1:105" ht="11.1" customHeight="1" x14ac:dyDescent="0.25">
      <c r="A27" s="156"/>
      <c r="B27" s="157"/>
      <c r="C27" s="113" t="s">
        <v>47</v>
      </c>
      <c r="D27" s="164" t="str">
        <f>IF(AR26&gt;AQ26,BS26,BT26)</f>
        <v>0 : 3</v>
      </c>
      <c r="E27" s="165"/>
      <c r="F27" s="166"/>
      <c r="G27" s="167" t="str">
        <f>IF(AQ29&gt;AR29,BS29,BT29)</f>
        <v>0 : 3</v>
      </c>
      <c r="H27" s="165"/>
      <c r="I27" s="166"/>
      <c r="J27" s="159"/>
      <c r="K27" s="160"/>
      <c r="L27" s="161"/>
      <c r="M27" s="167" t="str">
        <f>IF(AQ33&gt;AR33,BS33,BT33)</f>
        <v>0 : 3</v>
      </c>
      <c r="N27" s="165"/>
      <c r="O27" s="166"/>
      <c r="P27" s="167" t="str">
        <f>IF(AR25&gt;AQ25,BS25,BT25)</f>
        <v>-1, 1, 1, 1</v>
      </c>
      <c r="Q27" s="165"/>
      <c r="R27" s="166"/>
      <c r="S27" s="167"/>
      <c r="T27" s="165"/>
      <c r="U27" s="165"/>
      <c r="V27" s="162"/>
      <c r="W27" s="163"/>
      <c r="X27" s="162"/>
      <c r="Y27" s="61"/>
      <c r="Z27" s="152"/>
      <c r="AB27" s="153"/>
      <c r="AC27" s="153"/>
      <c r="AD27" s="13" t="str">
        <f>IF(B30=0," ","2-5")</f>
        <v>2-5</v>
      </c>
      <c r="AE27" s="69" t="str">
        <f>IF(B30=0," ",CONCATENATE(C24,"-",C30))</f>
        <v>ТАРАЗ-ТУЛПАР</v>
      </c>
      <c r="AF27" s="19">
        <v>2</v>
      </c>
      <c r="AG27" s="22">
        <v>1</v>
      </c>
      <c r="AH27" s="19">
        <v>2</v>
      </c>
      <c r="AI27" s="22">
        <v>1</v>
      </c>
      <c r="AJ27" s="19">
        <v>2</v>
      </c>
      <c r="AK27" s="22">
        <v>1</v>
      </c>
      <c r="AL27" s="19"/>
      <c r="AM27" s="22"/>
      <c r="AN27" s="19"/>
      <c r="AO27" s="27"/>
      <c r="AP27" s="11"/>
      <c r="AQ27" s="10">
        <f t="shared" si="51"/>
        <v>3</v>
      </c>
      <c r="AR27" s="10">
        <f t="shared" si="52"/>
        <v>0</v>
      </c>
      <c r="AS27" s="8">
        <f t="shared" si="53"/>
        <v>1</v>
      </c>
      <c r="AT27" s="8">
        <f t="shared" si="54"/>
        <v>1</v>
      </c>
      <c r="AU27" s="8">
        <f t="shared" si="55"/>
        <v>1</v>
      </c>
      <c r="AV27" s="8">
        <f t="shared" si="56"/>
        <v>0</v>
      </c>
      <c r="AW27" s="8">
        <f t="shared" si="57"/>
        <v>0</v>
      </c>
      <c r="AX27" s="7"/>
      <c r="AY27" s="8">
        <f t="shared" si="58"/>
        <v>0</v>
      </c>
      <c r="AZ27" s="8">
        <f t="shared" si="59"/>
        <v>0</v>
      </c>
      <c r="BA27" s="8">
        <f t="shared" si="60"/>
        <v>0</v>
      </c>
      <c r="BB27" s="8">
        <f t="shared" si="61"/>
        <v>0</v>
      </c>
      <c r="BC27" s="8">
        <f t="shared" si="62"/>
        <v>0</v>
      </c>
      <c r="BD27" s="7"/>
      <c r="BE27" s="8">
        <f t="shared" si="63"/>
        <v>1</v>
      </c>
      <c r="BF27" s="8" t="str">
        <f t="shared" si="64"/>
        <v>, 1</v>
      </c>
      <c r="BG27" s="8" t="str">
        <f t="shared" si="65"/>
        <v>, 1</v>
      </c>
      <c r="BH27" s="8" t="str">
        <f t="shared" si="66"/>
        <v/>
      </c>
      <c r="BI27" s="8" t="str">
        <f t="shared" si="67"/>
        <v/>
      </c>
      <c r="BJ27" s="7"/>
      <c r="BK27" s="8">
        <f t="shared" si="68"/>
        <v>-1</v>
      </c>
      <c r="BL27" s="8" t="str">
        <f t="shared" si="69"/>
        <v>, -1</v>
      </c>
      <c r="BM27" s="8" t="str">
        <f t="shared" si="70"/>
        <v>, -1</v>
      </c>
      <c r="BN27" s="8" t="str">
        <f t="shared" si="71"/>
        <v/>
      </c>
      <c r="BO27" s="8" t="str">
        <f t="shared" si="72"/>
        <v/>
      </c>
      <c r="BP27" s="7"/>
      <c r="BQ27" s="9" t="str">
        <f t="shared" si="73"/>
        <v>1, 1, 1</v>
      </c>
      <c r="BR27" s="9" t="str">
        <f t="shared" si="74"/>
        <v>-1, -1, -1</v>
      </c>
      <c r="BS27" s="9" t="str">
        <f t="shared" si="75"/>
        <v>1, 1, 1</v>
      </c>
      <c r="BT27" s="1" t="str">
        <f t="shared" si="76"/>
        <v>0 : 3</v>
      </c>
      <c r="BU27" s="175"/>
      <c r="BW27" s="29">
        <v>4</v>
      </c>
      <c r="BX27" s="30" t="s">
        <v>20</v>
      </c>
      <c r="BY27" s="30" t="s">
        <v>16</v>
      </c>
      <c r="BZ27" s="30" t="s">
        <v>14</v>
      </c>
      <c r="CA27" s="30" t="s">
        <v>28</v>
      </c>
      <c r="CB27" s="30" t="s">
        <v>23</v>
      </c>
      <c r="CC27" s="30" t="s">
        <v>17</v>
      </c>
      <c r="CD27" s="30" t="s">
        <v>24</v>
      </c>
      <c r="CE27" s="30" t="s">
        <v>25</v>
      </c>
      <c r="CF27" s="30" t="s">
        <v>15</v>
      </c>
      <c r="CG27" s="30" t="s">
        <v>22</v>
      </c>
      <c r="CI27" s="63"/>
      <c r="CJ27" s="31"/>
      <c r="CK27" s="31"/>
      <c r="CL27" s="31"/>
      <c r="CM27" s="31"/>
      <c r="CN27" s="31"/>
      <c r="CO27" s="31"/>
      <c r="CP27" s="31"/>
      <c r="CQ27" s="136">
        <f>V28</f>
        <v>6</v>
      </c>
      <c r="CR27" s="136">
        <f>IF(AND(CQ27=CQ21,CQ27=CQ23),BX28,(IF(AND(CQ27=CQ21,CQ27=CQ25),BY28,(IF(AND(CQ27=CQ21,CQ27=CQ29),BZ28,(IF(AND(CQ27=CQ21,CQ27=CQ31),CA28,(IF(AND(CQ27=CQ23,CQ27=CQ25),CB28,(IF(AND(CQ27=CQ23,CQ27=CQ29),CC28,(IF(AND(CQ27=CQ23,CQ27=CQ31),CD28,(IF(AND(CQ27=CQ25,CQ27=CQ29),CE28,(IF(AND(CQ27=CQ25,CQ27=CQ31),CF28,(IF(AND(CQ27=CQ29,CQ27=CQ31),CG28,999)))))))))))))))))))</f>
        <v>999</v>
      </c>
      <c r="CS27" s="136">
        <f t="shared" ref="CS27" si="88">IF(CX27=1,CQ27+CR27,CR27)</f>
        <v>999</v>
      </c>
      <c r="CU27" s="136">
        <f>CQ27</f>
        <v>6</v>
      </c>
      <c r="CV27" s="154">
        <f>IF(CU27=CU21,CJ24,(IF(CU27=CU23,CK24,(IF(CU27=CU25,CL24,(IF(CU27=CU29,CN24,(IF(CU27=CU31,CO24,999)))))))))</f>
        <v>999</v>
      </c>
      <c r="CX27" s="136">
        <f t="shared" ref="CX27" si="89">IF(CR27&lt;&gt;999,1,0)</f>
        <v>0</v>
      </c>
      <c r="CZ27" s="154">
        <f>IF(CX27=1,CS27,CV27)</f>
        <v>999</v>
      </c>
      <c r="DA27" s="136">
        <f t="shared" ref="DA27" si="90">IF(CZ27&lt;&gt;999,CZ27,CU27)</f>
        <v>6</v>
      </c>
    </row>
    <row r="28" spans="1:105" ht="11.1" customHeight="1" x14ac:dyDescent="0.25">
      <c r="A28" s="138">
        <v>4</v>
      </c>
      <c r="B28" s="188">
        <f>[1]Лист3!$A$12</f>
        <v>95</v>
      </c>
      <c r="C28" s="114" t="s">
        <v>53</v>
      </c>
      <c r="D28" s="55"/>
      <c r="E28" s="46">
        <f>IF(AQ23&gt;AR23,2,$AF$3)</f>
        <v>1</v>
      </c>
      <c r="F28" s="47"/>
      <c r="G28" s="45"/>
      <c r="H28" s="46">
        <f>IF(AR20&gt;AQ20,2,$AF$3)</f>
        <v>1</v>
      </c>
      <c r="I28" s="47"/>
      <c r="J28" s="45"/>
      <c r="K28" s="46">
        <f>IF(AR33&gt;AQ33,2,$AF$3)</f>
        <v>2</v>
      </c>
      <c r="L28" s="47"/>
      <c r="M28" s="144"/>
      <c r="N28" s="145"/>
      <c r="O28" s="158"/>
      <c r="P28" s="45"/>
      <c r="Q28" s="46">
        <f>IF(AR31&gt;AQ31,2,$AF$3)</f>
        <v>2</v>
      </c>
      <c r="R28" s="47"/>
      <c r="S28" s="45"/>
      <c r="T28" s="46"/>
      <c r="U28" s="55"/>
      <c r="V28" s="148">
        <f>SUM(E28,H28,K28,N28,Q28,T28)</f>
        <v>6</v>
      </c>
      <c r="W28" s="150">
        <f t="shared" ref="W28" si="91">IF(($AF$3=1),IF(CX27=1,CR27*10,0),0)</f>
        <v>0</v>
      </c>
      <c r="X28" s="148">
        <f t="shared" ref="X28" si="92">IF(($AF$3=1),RANK(DA27,$DA$21:$DA$32,0),0)</f>
        <v>3</v>
      </c>
      <c r="Y28" s="61"/>
      <c r="Z28" s="152">
        <f>IF(B28="","",VLOOKUP(B28,'[2]Список участников'!A:L,8,FALSE))</f>
        <v>0</v>
      </c>
      <c r="AB28" s="153">
        <f>IF(B28&gt;0,1,0)</f>
        <v>1</v>
      </c>
      <c r="AC28" s="153"/>
      <c r="AD28" s="13" t="str">
        <f>IF(B32=0," ","4-6")</f>
        <v>4-6</v>
      </c>
      <c r="AE28" s="69" t="str">
        <f>IF(B32=0," ",CONCATENATE(C28,"-",C32))</f>
        <v>MUSTAFA-RIM-</v>
      </c>
      <c r="AF28" s="19"/>
      <c r="AG28" s="22"/>
      <c r="AH28" s="19"/>
      <c r="AI28" s="22"/>
      <c r="AJ28" s="19"/>
      <c r="AK28" s="22"/>
      <c r="AL28" s="19"/>
      <c r="AM28" s="22"/>
      <c r="AN28" s="19"/>
      <c r="AO28" s="27"/>
      <c r="AP28" s="11"/>
      <c r="AQ28" s="10" t="str">
        <f t="shared" si="51"/>
        <v/>
      </c>
      <c r="AR28" s="10" t="str">
        <f t="shared" si="52"/>
        <v/>
      </c>
      <c r="AS28" s="8">
        <f t="shared" si="53"/>
        <v>0</v>
      </c>
      <c r="AT28" s="8">
        <f t="shared" si="54"/>
        <v>0</v>
      </c>
      <c r="AU28" s="8">
        <f t="shared" si="55"/>
        <v>0</v>
      </c>
      <c r="AV28" s="8">
        <f t="shared" si="56"/>
        <v>0</v>
      </c>
      <c r="AW28" s="8">
        <f t="shared" si="57"/>
        <v>0</v>
      </c>
      <c r="AX28" s="7"/>
      <c r="AY28" s="8">
        <f t="shared" si="58"/>
        <v>0</v>
      </c>
      <c r="AZ28" s="8">
        <f t="shared" si="59"/>
        <v>0</v>
      </c>
      <c r="BA28" s="8">
        <f t="shared" si="60"/>
        <v>0</v>
      </c>
      <c r="BB28" s="8">
        <f t="shared" si="61"/>
        <v>0</v>
      </c>
      <c r="BC28" s="8">
        <f t="shared" si="62"/>
        <v>0</v>
      </c>
      <c r="BD28" s="7"/>
      <c r="BE28" s="8" t="str">
        <f t="shared" si="63"/>
        <v/>
      </c>
      <c r="BF28" s="8" t="str">
        <f t="shared" si="64"/>
        <v/>
      </c>
      <c r="BG28" s="8" t="str">
        <f t="shared" si="65"/>
        <v/>
      </c>
      <c r="BH28" s="8" t="str">
        <f t="shared" si="66"/>
        <v/>
      </c>
      <c r="BI28" s="8" t="str">
        <f t="shared" si="67"/>
        <v/>
      </c>
      <c r="BJ28" s="7"/>
      <c r="BK28" s="8" t="str">
        <f t="shared" si="68"/>
        <v/>
      </c>
      <c r="BL28" s="8" t="str">
        <f t="shared" si="69"/>
        <v/>
      </c>
      <c r="BM28" s="8" t="str">
        <f t="shared" si="70"/>
        <v/>
      </c>
      <c r="BN28" s="8" t="str">
        <f t="shared" si="71"/>
        <v/>
      </c>
      <c r="BO28" s="8" t="str">
        <f t="shared" si="72"/>
        <v/>
      </c>
      <c r="BP28" s="7"/>
      <c r="BQ28" s="9" t="str">
        <f t="shared" si="73"/>
        <v/>
      </c>
      <c r="BR28" s="9" t="str">
        <f t="shared" si="74"/>
        <v/>
      </c>
      <c r="BS28" s="9" t="str">
        <f t="shared" si="75"/>
        <v/>
      </c>
      <c r="BT28" s="1" t="str">
        <f t="shared" si="76"/>
        <v/>
      </c>
      <c r="BU28" s="175"/>
      <c r="BW28" s="29"/>
      <c r="BX28" s="33">
        <f>((AQ23+AR20)/(AR23+AQ20))/10</f>
        <v>0</v>
      </c>
      <c r="BY28" s="33">
        <f>((AQ23+AR33)/(AR23+AQ33))/10</f>
        <v>0.1</v>
      </c>
      <c r="BZ28" s="33">
        <f>((AQ23+AR31)/(AR23+AQ31))/10</f>
        <v>7.4999999999999997E-2</v>
      </c>
      <c r="CA28" s="33" t="e">
        <f>((AQ23+AQ28)/(AR23+AR28))/10</f>
        <v>#VALUE!</v>
      </c>
      <c r="CB28" s="33">
        <f>((AR20+AR33)/(AQ20+AQ33))/10</f>
        <v>0.1</v>
      </c>
      <c r="CC28" s="33">
        <f>((AR20+AR31)/(AQ20+AQ31))/10</f>
        <v>7.4999999999999997E-2</v>
      </c>
      <c r="CD28" s="33" t="e">
        <f>((AR20+AQ28)/(AQ20+AR28))/10</f>
        <v>#VALUE!</v>
      </c>
      <c r="CE28" s="33">
        <f>((AR33+AR31)/(AQ33+AQ31))/10</f>
        <v>0.6</v>
      </c>
      <c r="CF28" s="33" t="e">
        <f>((AR33+AQ28)/(AQ33+AR28))/10</f>
        <v>#VALUE!</v>
      </c>
      <c r="CG28" s="33" t="e">
        <f>((AR31+AQ28)/(AQ31+AR28))/10</f>
        <v>#VALUE!</v>
      </c>
      <c r="CI28" s="63"/>
      <c r="CJ28" s="63"/>
      <c r="CK28" s="63"/>
      <c r="CL28" s="63"/>
      <c r="CM28" s="63"/>
      <c r="CN28" s="63"/>
      <c r="CO28" s="63"/>
      <c r="CP28" s="63"/>
      <c r="CQ28" s="137"/>
      <c r="CR28" s="137"/>
      <c r="CS28" s="137"/>
      <c r="CU28" s="137"/>
      <c r="CV28" s="155"/>
      <c r="CX28" s="137"/>
      <c r="CZ28" s="155"/>
      <c r="DA28" s="137"/>
    </row>
    <row r="29" spans="1:105" ht="11.1" customHeight="1" x14ac:dyDescent="0.25">
      <c r="A29" s="156"/>
      <c r="B29" s="189"/>
      <c r="C29" s="115" t="s">
        <v>54</v>
      </c>
      <c r="D29" s="164" t="str">
        <f>IF(AQ23&gt;AR23,BS23,BT23)</f>
        <v>0 : 3</v>
      </c>
      <c r="E29" s="165"/>
      <c r="F29" s="166"/>
      <c r="G29" s="167" t="str">
        <f>IF(AR20&gt;AQ20,BS20,BT20)</f>
        <v>0 : 3</v>
      </c>
      <c r="H29" s="165"/>
      <c r="I29" s="166"/>
      <c r="J29" s="167" t="str">
        <f>IF(AR33&gt;AQ33,BS33,BT33)</f>
        <v>1, 1, 1</v>
      </c>
      <c r="K29" s="165"/>
      <c r="L29" s="166"/>
      <c r="M29" s="159"/>
      <c r="N29" s="160"/>
      <c r="O29" s="161"/>
      <c r="P29" s="167" t="str">
        <f>IF(AR31&gt;AQ31,BS31,BT31)</f>
        <v>-1, 1, 1, 1</v>
      </c>
      <c r="Q29" s="165"/>
      <c r="R29" s="166"/>
      <c r="S29" s="167"/>
      <c r="T29" s="165"/>
      <c r="U29" s="165"/>
      <c r="V29" s="162"/>
      <c r="W29" s="163"/>
      <c r="X29" s="162"/>
      <c r="Y29" s="61"/>
      <c r="Z29" s="152"/>
      <c r="AB29" s="153"/>
      <c r="AC29" s="153"/>
      <c r="AD29" s="13" t="s">
        <v>19</v>
      </c>
      <c r="AE29" s="69" t="str">
        <f>CONCATENATE(C26,"-",C24)</f>
        <v>АЛЬЯНС-ТАРАЗ</v>
      </c>
      <c r="AF29" s="19">
        <v>1</v>
      </c>
      <c r="AG29" s="22">
        <v>2</v>
      </c>
      <c r="AH29" s="19">
        <v>1</v>
      </c>
      <c r="AI29" s="22">
        <v>2</v>
      </c>
      <c r="AJ29" s="19">
        <v>1</v>
      </c>
      <c r="AK29" s="22">
        <v>2</v>
      </c>
      <c r="AL29" s="19"/>
      <c r="AM29" s="22"/>
      <c r="AN29" s="19"/>
      <c r="AO29" s="27"/>
      <c r="AP29" s="11"/>
      <c r="AQ29" s="10">
        <f t="shared" si="51"/>
        <v>0</v>
      </c>
      <c r="AR29" s="10">
        <f t="shared" si="52"/>
        <v>3</v>
      </c>
      <c r="AS29" s="8">
        <f t="shared" si="53"/>
        <v>0</v>
      </c>
      <c r="AT29" s="8">
        <f t="shared" si="54"/>
        <v>0</v>
      </c>
      <c r="AU29" s="8">
        <f t="shared" si="55"/>
        <v>0</v>
      </c>
      <c r="AV29" s="8">
        <f t="shared" si="56"/>
        <v>0</v>
      </c>
      <c r="AW29" s="8">
        <f t="shared" si="57"/>
        <v>0</v>
      </c>
      <c r="AX29" s="7"/>
      <c r="AY29" s="8">
        <f t="shared" si="58"/>
        <v>1</v>
      </c>
      <c r="AZ29" s="8">
        <f t="shared" si="59"/>
        <v>1</v>
      </c>
      <c r="BA29" s="8">
        <f t="shared" si="60"/>
        <v>1</v>
      </c>
      <c r="BB29" s="8">
        <f t="shared" si="61"/>
        <v>0</v>
      </c>
      <c r="BC29" s="8">
        <f t="shared" si="62"/>
        <v>0</v>
      </c>
      <c r="BD29" s="7"/>
      <c r="BE29" s="8">
        <f t="shared" si="63"/>
        <v>-1</v>
      </c>
      <c r="BF29" s="8" t="str">
        <f t="shared" si="64"/>
        <v>, -1</v>
      </c>
      <c r="BG29" s="8" t="str">
        <f t="shared" si="65"/>
        <v>, -1</v>
      </c>
      <c r="BH29" s="8" t="str">
        <f t="shared" si="66"/>
        <v/>
      </c>
      <c r="BI29" s="8" t="str">
        <f t="shared" si="67"/>
        <v/>
      </c>
      <c r="BJ29" s="7"/>
      <c r="BK29" s="8">
        <f t="shared" si="68"/>
        <v>1</v>
      </c>
      <c r="BL29" s="8" t="str">
        <f t="shared" si="69"/>
        <v>, 1</v>
      </c>
      <c r="BM29" s="8" t="str">
        <f t="shared" si="70"/>
        <v>, 1</v>
      </c>
      <c r="BN29" s="8" t="str">
        <f t="shared" si="71"/>
        <v/>
      </c>
      <c r="BO29" s="8" t="str">
        <f t="shared" si="72"/>
        <v/>
      </c>
      <c r="BP29" s="7"/>
      <c r="BQ29" s="9" t="str">
        <f t="shared" si="73"/>
        <v>-1, -1, -1</v>
      </c>
      <c r="BR29" s="9" t="str">
        <f t="shared" si="74"/>
        <v>1, 1, 1</v>
      </c>
      <c r="BS29" s="9" t="str">
        <f t="shared" si="75"/>
        <v>1, 1, 1</v>
      </c>
      <c r="BT29" s="1" t="str">
        <f t="shared" si="76"/>
        <v>0 : 3</v>
      </c>
      <c r="BU29" s="175"/>
      <c r="BW29" s="29">
        <v>5</v>
      </c>
      <c r="BX29" s="30" t="s">
        <v>20</v>
      </c>
      <c r="BY29" s="30" t="s">
        <v>16</v>
      </c>
      <c r="BZ29" s="30" t="s">
        <v>27</v>
      </c>
      <c r="CA29" s="30" t="s">
        <v>28</v>
      </c>
      <c r="CB29" s="30" t="s">
        <v>23</v>
      </c>
      <c r="CC29" s="30" t="s">
        <v>13</v>
      </c>
      <c r="CD29" s="30" t="s">
        <v>24</v>
      </c>
      <c r="CE29" s="30" t="s">
        <v>21</v>
      </c>
      <c r="CF29" s="30" t="s">
        <v>15</v>
      </c>
      <c r="CG29" s="30" t="s">
        <v>18</v>
      </c>
      <c r="CI29" s="63"/>
      <c r="CJ29" s="31"/>
      <c r="CK29" s="31"/>
      <c r="CL29" s="31"/>
      <c r="CM29" s="31"/>
      <c r="CN29" s="31"/>
      <c r="CO29" s="31"/>
      <c r="CP29" s="31"/>
      <c r="CQ29" s="136">
        <f>V30</f>
        <v>4</v>
      </c>
      <c r="CR29" s="136">
        <f>IF(AND(CQ29=CQ21,CQ29=CQ23),BX30,(IF(AND(CQ29=CQ21,CQ29=CQ25),BY30,(IF(AND(CQ29=CQ21,CQ29=CQ27),BZ30,(IF(AND(CQ29=CQ21,CQ29=CQ31),CA30,(IF(AND(CQ29=CQ23,CQ29=CQ25),CB30,(IF(AND(CQ29=CQ23,CQ29=CQ27),CC30,(IF(AND(CQ29=CQ23,CQ29=CQ31),CD30,(IF(AND(CQ29=CQ25,CQ29=CQ27),CE30,(IF(AND(CQ29=CQ25,CQ29=CQ31),CF30,(IF(AND(CQ29=CQ27,CQ29=CQ31),CG30,999)))))))))))))))))))</f>
        <v>999</v>
      </c>
      <c r="CS29" s="136">
        <f t="shared" ref="CS29" si="93">IF(CX29=1,CQ29+CR29,CR29)</f>
        <v>999</v>
      </c>
      <c r="CU29" s="136">
        <f>CQ29</f>
        <v>4</v>
      </c>
      <c r="CV29" s="154">
        <f>IF(CU29=CU21,CJ25,(IF(CU29=CU23,CK25,(IF(CU29=CU25,CL25,(IF(CU29=CU27,CM25,(IF(CU29=CU31,CO25,999)))))))))</f>
        <v>999</v>
      </c>
      <c r="CX29" s="136">
        <f t="shared" ref="CX29" si="94">IF(CR29&lt;&gt;999,1,0)</f>
        <v>0</v>
      </c>
      <c r="CZ29" s="154">
        <f>IF(CX29=1,CS29,CV29)</f>
        <v>999</v>
      </c>
      <c r="DA29" s="136">
        <f t="shared" ref="DA29" si="95">IF(CZ29&lt;&gt;999,CZ29,CU29)</f>
        <v>4</v>
      </c>
    </row>
    <row r="30" spans="1:105" ht="11.1" customHeight="1" x14ac:dyDescent="0.25">
      <c r="A30" s="138">
        <v>5</v>
      </c>
      <c r="B30" s="140">
        <f>[1]Лист3!$A$13</f>
        <v>97</v>
      </c>
      <c r="C30" s="113" t="s">
        <v>56</v>
      </c>
      <c r="D30" s="55"/>
      <c r="E30" s="46">
        <f>IF(AR21&gt;AQ21,2,$AF$3)</f>
        <v>1</v>
      </c>
      <c r="F30" s="47"/>
      <c r="G30" s="45"/>
      <c r="H30" s="46">
        <f>IF(AR27&gt;AQ27,2,$AF$3)</f>
        <v>1</v>
      </c>
      <c r="I30" s="47"/>
      <c r="J30" s="45"/>
      <c r="K30" s="46">
        <f>IF(AQ25&gt;AR25,2,$AF$3)</f>
        <v>1</v>
      </c>
      <c r="L30" s="47"/>
      <c r="M30" s="45"/>
      <c r="N30" s="46">
        <f>IF(AQ31&gt;AR31,2,$AF$3)</f>
        <v>1</v>
      </c>
      <c r="O30" s="47"/>
      <c r="P30" s="144"/>
      <c r="Q30" s="145"/>
      <c r="R30" s="158"/>
      <c r="S30" s="45"/>
      <c r="T30" s="46"/>
      <c r="U30" s="55"/>
      <c r="V30" s="148">
        <f>SUM(E30,H30,K30,N30,Q30,T30)</f>
        <v>4</v>
      </c>
      <c r="W30" s="150">
        <f t="shared" ref="W30" si="96">IF(($AF$3=1),IF(CX29=1,CR29*10,0),0)</f>
        <v>0</v>
      </c>
      <c r="X30" s="148">
        <f t="shared" ref="X30" si="97">IF(($AF$3=1),RANK(DA29,$DA$21:$DA$32,0),0)</f>
        <v>5</v>
      </c>
      <c r="Y30" s="61"/>
      <c r="Z30" s="152">
        <f>IF(B30="","",VLOOKUP(B30,'[2]Список участников'!A:L,8,FALSE))</f>
        <v>0</v>
      </c>
      <c r="AB30" s="153">
        <f>IF(B30&gt;0,1,0)</f>
        <v>1</v>
      </c>
      <c r="AC30" s="153"/>
      <c r="AD30" s="13" t="str">
        <f>IF(B32=0," ","6-1")</f>
        <v>6-1</v>
      </c>
      <c r="AE30" s="69" t="str">
        <f>IF(B32=0," ",CONCATENATE(C32,"-",C22))</f>
        <v>-АРЫСТАН</v>
      </c>
      <c r="AF30" s="19"/>
      <c r="AG30" s="22"/>
      <c r="AH30" s="19"/>
      <c r="AI30" s="22"/>
      <c r="AJ30" s="19"/>
      <c r="AK30" s="22"/>
      <c r="AL30" s="19"/>
      <c r="AM30" s="22"/>
      <c r="AN30" s="19"/>
      <c r="AO30" s="27"/>
      <c r="AP30" s="11"/>
      <c r="AQ30" s="10" t="str">
        <f t="shared" si="51"/>
        <v/>
      </c>
      <c r="AR30" s="10" t="str">
        <f t="shared" si="52"/>
        <v/>
      </c>
      <c r="AS30" s="8">
        <f t="shared" si="53"/>
        <v>0</v>
      </c>
      <c r="AT30" s="8">
        <f t="shared" si="54"/>
        <v>0</v>
      </c>
      <c r="AU30" s="8">
        <f t="shared" si="55"/>
        <v>0</v>
      </c>
      <c r="AV30" s="8">
        <f t="shared" si="56"/>
        <v>0</v>
      </c>
      <c r="AW30" s="8">
        <f t="shared" si="57"/>
        <v>0</v>
      </c>
      <c r="AX30" s="7"/>
      <c r="AY30" s="8">
        <f t="shared" si="58"/>
        <v>0</v>
      </c>
      <c r="AZ30" s="8">
        <f t="shared" si="59"/>
        <v>0</v>
      </c>
      <c r="BA30" s="8">
        <f t="shared" si="60"/>
        <v>0</v>
      </c>
      <c r="BB30" s="8">
        <f t="shared" si="61"/>
        <v>0</v>
      </c>
      <c r="BC30" s="8">
        <f t="shared" si="62"/>
        <v>0</v>
      </c>
      <c r="BD30" s="7"/>
      <c r="BE30" s="8" t="str">
        <f t="shared" si="63"/>
        <v/>
      </c>
      <c r="BF30" s="8" t="str">
        <f t="shared" si="64"/>
        <v/>
      </c>
      <c r="BG30" s="8" t="str">
        <f t="shared" si="65"/>
        <v/>
      </c>
      <c r="BH30" s="8" t="str">
        <f t="shared" si="66"/>
        <v/>
      </c>
      <c r="BI30" s="8" t="str">
        <f t="shared" si="67"/>
        <v/>
      </c>
      <c r="BJ30" s="7"/>
      <c r="BK30" s="8" t="str">
        <f t="shared" si="68"/>
        <v/>
      </c>
      <c r="BL30" s="8" t="str">
        <f t="shared" si="69"/>
        <v/>
      </c>
      <c r="BM30" s="8" t="str">
        <f t="shared" si="70"/>
        <v/>
      </c>
      <c r="BN30" s="8" t="str">
        <f t="shared" si="71"/>
        <v/>
      </c>
      <c r="BO30" s="8" t="str">
        <f t="shared" si="72"/>
        <v/>
      </c>
      <c r="BP30" s="7"/>
      <c r="BQ30" s="9" t="str">
        <f t="shared" si="73"/>
        <v/>
      </c>
      <c r="BR30" s="9" t="str">
        <f t="shared" si="74"/>
        <v/>
      </c>
      <c r="BS30" s="9" t="str">
        <f t="shared" si="75"/>
        <v/>
      </c>
      <c r="BT30" s="1" t="str">
        <f t="shared" si="76"/>
        <v/>
      </c>
      <c r="BU30" s="175"/>
      <c r="BW30" s="29"/>
      <c r="BX30" s="33">
        <f>((AR21+AR27)/(AQ21+AQ27))/10</f>
        <v>0</v>
      </c>
      <c r="BY30" s="33">
        <f>((AR21+AQ25)/(AQ21+AR25))/10</f>
        <v>1.6666666666666666E-2</v>
      </c>
      <c r="BZ30" s="33">
        <f>((AR21+AQ31)/(AQ21+AR31))/10</f>
        <v>1.6666666666666666E-2</v>
      </c>
      <c r="CA30" s="33" t="e">
        <f>((AR21+AQ34)/(AQ21+AR34))/10</f>
        <v>#VALUE!</v>
      </c>
      <c r="CB30" s="33">
        <f>((AR27+AQ25)/(AQ27+AR25))/10</f>
        <v>1.6666666666666666E-2</v>
      </c>
      <c r="CC30" s="33">
        <f>((AR27+AQ31)/(AQ27+AR31))/10</f>
        <v>1.6666666666666666E-2</v>
      </c>
      <c r="CD30" s="33" t="e">
        <f>((AR27+AQ34)/(AQ27+AR34))/10</f>
        <v>#VALUE!</v>
      </c>
      <c r="CE30" s="33">
        <f>((AQ25+AQ31)/(AR25+AR31))/10</f>
        <v>3.3333333333333333E-2</v>
      </c>
      <c r="CF30" s="33" t="e">
        <f>((AQ25+AQ34)/(AR25+AR34))/10</f>
        <v>#VALUE!</v>
      </c>
      <c r="CG30" s="33" t="e">
        <f>((AQ31+AQ34)/(AR31+AR34))/10</f>
        <v>#VALUE!</v>
      </c>
      <c r="CI30" s="63"/>
      <c r="CJ30" s="63"/>
      <c r="CK30" s="63"/>
      <c r="CL30" s="63"/>
      <c r="CM30" s="63"/>
      <c r="CN30" s="63"/>
      <c r="CO30" s="63"/>
      <c r="CP30" s="63"/>
      <c r="CQ30" s="137"/>
      <c r="CR30" s="137"/>
      <c r="CS30" s="137"/>
      <c r="CU30" s="137"/>
      <c r="CV30" s="155"/>
      <c r="CX30" s="137"/>
      <c r="CZ30" s="155"/>
      <c r="DA30" s="137"/>
    </row>
    <row r="31" spans="1:105" ht="11.1" customHeight="1" x14ac:dyDescent="0.25">
      <c r="A31" s="156"/>
      <c r="B31" s="157"/>
      <c r="C31" s="109" t="s">
        <v>32</v>
      </c>
      <c r="D31" s="164" t="str">
        <f>IF(AR21&gt;AQ21,BS21,BT21)</f>
        <v>0 : 3</v>
      </c>
      <c r="E31" s="165"/>
      <c r="F31" s="166"/>
      <c r="G31" s="167" t="str">
        <f>IF(AR27&gt;AQ27,BS27,BT27)</f>
        <v>0 : 3</v>
      </c>
      <c r="H31" s="165"/>
      <c r="I31" s="166"/>
      <c r="J31" s="167" t="str">
        <f>IF(AQ25&gt;AR25,BS25,BT25)</f>
        <v>1 : 3</v>
      </c>
      <c r="K31" s="165"/>
      <c r="L31" s="166"/>
      <c r="M31" s="167" t="str">
        <f>IF(AQ31&gt;AR31,BS31,BT31)</f>
        <v>1 : 3</v>
      </c>
      <c r="N31" s="165"/>
      <c r="O31" s="166"/>
      <c r="P31" s="159"/>
      <c r="Q31" s="160"/>
      <c r="R31" s="161"/>
      <c r="S31" s="167"/>
      <c r="T31" s="165"/>
      <c r="U31" s="165"/>
      <c r="V31" s="162"/>
      <c r="W31" s="163"/>
      <c r="X31" s="162"/>
      <c r="Y31" s="61"/>
      <c r="Z31" s="152"/>
      <c r="AB31" s="153"/>
      <c r="AC31" s="153"/>
      <c r="AD31" s="13" t="str">
        <f>IF(B30=0," ","5-4")</f>
        <v>5-4</v>
      </c>
      <c r="AE31" s="69" t="str">
        <f>IF(B30=0," ",CONCATENATE(C30,"-",C28))</f>
        <v>ТУЛПАР-MUSTAFA-RIM</v>
      </c>
      <c r="AF31" s="19">
        <v>2</v>
      </c>
      <c r="AG31" s="22">
        <v>1</v>
      </c>
      <c r="AH31" s="19">
        <v>1</v>
      </c>
      <c r="AI31" s="22">
        <v>2</v>
      </c>
      <c r="AJ31" s="19">
        <v>1</v>
      </c>
      <c r="AK31" s="22">
        <v>2</v>
      </c>
      <c r="AL31" s="19">
        <v>1</v>
      </c>
      <c r="AM31" s="22">
        <v>2</v>
      </c>
      <c r="AN31" s="19"/>
      <c r="AO31" s="27"/>
      <c r="AP31" s="11"/>
      <c r="AQ31" s="10">
        <f t="shared" si="51"/>
        <v>1</v>
      </c>
      <c r="AR31" s="10">
        <f t="shared" si="52"/>
        <v>3</v>
      </c>
      <c r="AS31" s="8">
        <f t="shared" si="53"/>
        <v>1</v>
      </c>
      <c r="AT31" s="8">
        <f t="shared" si="54"/>
        <v>0</v>
      </c>
      <c r="AU31" s="8">
        <f t="shared" si="55"/>
        <v>0</v>
      </c>
      <c r="AV31" s="8">
        <f t="shared" si="56"/>
        <v>0</v>
      </c>
      <c r="AW31" s="8">
        <f t="shared" si="57"/>
        <v>0</v>
      </c>
      <c r="AX31" s="7"/>
      <c r="AY31" s="8">
        <f t="shared" si="58"/>
        <v>0</v>
      </c>
      <c r="AZ31" s="8">
        <f t="shared" si="59"/>
        <v>1</v>
      </c>
      <c r="BA31" s="8">
        <f t="shared" si="60"/>
        <v>1</v>
      </c>
      <c r="BB31" s="8">
        <f t="shared" si="61"/>
        <v>1</v>
      </c>
      <c r="BC31" s="8">
        <f t="shared" si="62"/>
        <v>0</v>
      </c>
      <c r="BD31" s="7"/>
      <c r="BE31" s="8">
        <f t="shared" si="63"/>
        <v>1</v>
      </c>
      <c r="BF31" s="8" t="str">
        <f t="shared" si="64"/>
        <v>, -1</v>
      </c>
      <c r="BG31" s="8" t="str">
        <f t="shared" si="65"/>
        <v>, -1</v>
      </c>
      <c r="BH31" s="8" t="str">
        <f t="shared" si="66"/>
        <v>, -1</v>
      </c>
      <c r="BI31" s="8" t="str">
        <f t="shared" si="67"/>
        <v/>
      </c>
      <c r="BJ31" s="7"/>
      <c r="BK31" s="8">
        <f t="shared" si="68"/>
        <v>-1</v>
      </c>
      <c r="BL31" s="8" t="str">
        <f t="shared" si="69"/>
        <v>, 1</v>
      </c>
      <c r="BM31" s="8" t="str">
        <f t="shared" si="70"/>
        <v>, 1</v>
      </c>
      <c r="BN31" s="8" t="str">
        <f t="shared" si="71"/>
        <v>, 1</v>
      </c>
      <c r="BO31" s="8" t="str">
        <f t="shared" si="72"/>
        <v/>
      </c>
      <c r="BP31" s="7"/>
      <c r="BQ31" s="9" t="str">
        <f t="shared" si="73"/>
        <v>1, -1, -1, -1</v>
      </c>
      <c r="BR31" s="9" t="str">
        <f t="shared" si="74"/>
        <v>-1, 1, 1, 1</v>
      </c>
      <c r="BS31" s="9" t="str">
        <f t="shared" si="75"/>
        <v>-1, 1, 1, 1</v>
      </c>
      <c r="BT31" s="1" t="str">
        <f t="shared" si="76"/>
        <v>1 : 3</v>
      </c>
      <c r="BU31" s="175"/>
      <c r="BW31" s="29">
        <v>6</v>
      </c>
      <c r="BX31" s="30" t="s">
        <v>20</v>
      </c>
      <c r="BY31" s="30" t="s">
        <v>16</v>
      </c>
      <c r="BZ31" s="30" t="s">
        <v>27</v>
      </c>
      <c r="CA31" s="30" t="s">
        <v>14</v>
      </c>
      <c r="CB31" s="30" t="s">
        <v>23</v>
      </c>
      <c r="CC31" s="30" t="s">
        <v>13</v>
      </c>
      <c r="CD31" s="30" t="s">
        <v>17</v>
      </c>
      <c r="CE31" s="30" t="s">
        <v>21</v>
      </c>
      <c r="CF31" s="30" t="s">
        <v>25</v>
      </c>
      <c r="CG31" s="30" t="s">
        <v>26</v>
      </c>
      <c r="CI31" s="63"/>
      <c r="CJ31" s="31"/>
      <c r="CK31" s="31"/>
      <c r="CL31" s="31"/>
      <c r="CM31" s="31"/>
      <c r="CN31" s="31"/>
      <c r="CO31" s="31"/>
      <c r="CP31" s="31"/>
      <c r="CQ31" s="136">
        <f>V32</f>
        <v>0</v>
      </c>
      <c r="CR31" s="136">
        <f>IF(AND(CQ31=CQ21,CQ31=CQ23),BX32,(IF(AND(CQ31=CQ21,CQ31=CQ25),BY32,(IF(AND(CQ31=CQ21,CQ31=CQ27),BZ32,(IF(AND(CQ31=CQ21,CQ31=CQ29),CA32,(IF(AND(CQ31=CQ23,CQ31=CQ25),CB32,(IF(AND(CQ31=CQ23,CQ31=CQ27),CC32,(IF(AND(CQ31=CQ23,CQ31=CQ29),CD32,(IF(AND(CQ31=CQ25,CQ31=CQ27),CE32,(IF(AND(CQ31=CQ25,CQ31=CQ29),CF32,(IF(AND(CQ31=CQ27,CQ31=CQ29),CG32,999)))))))))))))))))))</f>
        <v>999</v>
      </c>
      <c r="CS31" s="136">
        <f t="shared" ref="CS31" si="98">IF(CX31=1,CQ31+CR31,CR31)</f>
        <v>999</v>
      </c>
      <c r="CU31" s="136">
        <f>CQ31</f>
        <v>0</v>
      </c>
      <c r="CV31" s="154">
        <f>IF(CU31=CU21,CJ26,(IF(CU31=CU23,CK26,(IF(CU31=CU25,CL26,(IF(CU31=CU27,CM26,(IF(CU31=CU29,CN26,999)))))))))</f>
        <v>999</v>
      </c>
      <c r="CX31" s="136">
        <f t="shared" ref="CX31" si="99">IF(CR31&lt;&gt;999,1,0)</f>
        <v>0</v>
      </c>
      <c r="CZ31" s="154">
        <f t="shared" ref="CZ31" si="100">IF(CX31=11,CS31,CV31)</f>
        <v>999</v>
      </c>
      <c r="DA31" s="136">
        <f t="shared" ref="DA31" si="101">IF(CZ31&lt;&gt;999,CZ31,CU31)</f>
        <v>0</v>
      </c>
    </row>
    <row r="32" spans="1:105" ht="11.1" customHeight="1" x14ac:dyDescent="0.25">
      <c r="A32" s="138" t="s">
        <v>7</v>
      </c>
      <c r="B32" s="140">
        <f>[1]Лист3!$A$14</f>
        <v>129</v>
      </c>
      <c r="C32" s="110"/>
      <c r="D32" s="55"/>
      <c r="E32" s="46"/>
      <c r="F32" s="47"/>
      <c r="G32" s="45"/>
      <c r="H32" s="46"/>
      <c r="I32" s="47"/>
      <c r="J32" s="45"/>
      <c r="K32" s="46"/>
      <c r="L32" s="47"/>
      <c r="M32" s="45"/>
      <c r="N32" s="46"/>
      <c r="O32" s="47"/>
      <c r="P32" s="45"/>
      <c r="Q32" s="46"/>
      <c r="R32" s="47"/>
      <c r="S32" s="144"/>
      <c r="T32" s="145"/>
      <c r="U32" s="145"/>
      <c r="V32" s="148"/>
      <c r="W32" s="150"/>
      <c r="X32" s="148"/>
      <c r="Y32" s="61"/>
      <c r="Z32" s="152">
        <f>IF(B32="","",VLOOKUP(B32,'[2]Список участников'!A:L,8,FALSE))</f>
        <v>0</v>
      </c>
      <c r="AB32" s="153">
        <f>IF(B32&gt;0,1,0)</f>
        <v>1</v>
      </c>
      <c r="AC32" s="153"/>
      <c r="AD32" s="13" t="s">
        <v>20</v>
      </c>
      <c r="AE32" s="69" t="str">
        <f>CONCATENATE(C22,"-",C24)</f>
        <v>АРЫСТАН-ТАРАЗ</v>
      </c>
      <c r="AF32" s="19">
        <v>1</v>
      </c>
      <c r="AG32" s="22">
        <v>2</v>
      </c>
      <c r="AH32" s="19">
        <v>2</v>
      </c>
      <c r="AI32" s="22">
        <v>1</v>
      </c>
      <c r="AJ32" s="19">
        <v>2</v>
      </c>
      <c r="AK32" s="22">
        <v>1</v>
      </c>
      <c r="AL32" s="19">
        <v>2</v>
      </c>
      <c r="AM32" s="22">
        <v>1</v>
      </c>
      <c r="AN32" s="19"/>
      <c r="AO32" s="27"/>
      <c r="AP32" s="11"/>
      <c r="AQ32" s="10">
        <f t="shared" si="51"/>
        <v>3</v>
      </c>
      <c r="AR32" s="10">
        <f t="shared" si="52"/>
        <v>1</v>
      </c>
      <c r="AS32" s="8">
        <f t="shared" si="53"/>
        <v>0</v>
      </c>
      <c r="AT32" s="8">
        <f t="shared" si="54"/>
        <v>1</v>
      </c>
      <c r="AU32" s="8">
        <f t="shared" si="55"/>
        <v>1</v>
      </c>
      <c r="AV32" s="8">
        <f t="shared" si="56"/>
        <v>1</v>
      </c>
      <c r="AW32" s="8">
        <f t="shared" si="57"/>
        <v>0</v>
      </c>
      <c r="AX32" s="7"/>
      <c r="AY32" s="8">
        <f t="shared" si="58"/>
        <v>1</v>
      </c>
      <c r="AZ32" s="8">
        <f t="shared" si="59"/>
        <v>0</v>
      </c>
      <c r="BA32" s="8">
        <f t="shared" si="60"/>
        <v>0</v>
      </c>
      <c r="BB32" s="8">
        <f t="shared" si="61"/>
        <v>0</v>
      </c>
      <c r="BC32" s="8">
        <f t="shared" si="62"/>
        <v>0</v>
      </c>
      <c r="BD32" s="7"/>
      <c r="BE32" s="8">
        <f t="shared" si="63"/>
        <v>-1</v>
      </c>
      <c r="BF32" s="8" t="str">
        <f t="shared" si="64"/>
        <v>, 1</v>
      </c>
      <c r="BG32" s="8" t="str">
        <f t="shared" si="65"/>
        <v>, 1</v>
      </c>
      <c r="BH32" s="8" t="str">
        <f t="shared" si="66"/>
        <v>, 1</v>
      </c>
      <c r="BI32" s="8" t="str">
        <f t="shared" si="67"/>
        <v/>
      </c>
      <c r="BJ32" s="7"/>
      <c r="BK32" s="8">
        <f t="shared" si="68"/>
        <v>1</v>
      </c>
      <c r="BL32" s="8" t="str">
        <f t="shared" si="69"/>
        <v>, -1</v>
      </c>
      <c r="BM32" s="8" t="str">
        <f t="shared" si="70"/>
        <v>, -1</v>
      </c>
      <c r="BN32" s="8" t="str">
        <f t="shared" si="71"/>
        <v>, -1</v>
      </c>
      <c r="BO32" s="8" t="str">
        <f t="shared" si="72"/>
        <v/>
      </c>
      <c r="BP32" s="7"/>
      <c r="BQ32" s="9" t="str">
        <f t="shared" si="73"/>
        <v>-1, 1, 1, 1</v>
      </c>
      <c r="BR32" s="9" t="str">
        <f t="shared" si="74"/>
        <v>1, -1, -1, -1</v>
      </c>
      <c r="BS32" s="9" t="str">
        <f t="shared" si="75"/>
        <v>-1, 1, 1, 1</v>
      </c>
      <c r="BT32" s="1" t="str">
        <f t="shared" si="76"/>
        <v>1 : 3</v>
      </c>
      <c r="BU32" s="175"/>
      <c r="BW32" s="29"/>
      <c r="BX32" s="33" t="e">
        <f>((AQ30+AQ24)/(AR30+AR24))/10</f>
        <v>#VALUE!</v>
      </c>
      <c r="BY32" s="33" t="e">
        <f>((AQ30+AR22)/(AR30+AQ22))/10</f>
        <v>#VALUE!</v>
      </c>
      <c r="BZ32" s="33" t="e">
        <f>((AQ30+AR28)/(AR30+AQ28))/10</f>
        <v>#VALUE!</v>
      </c>
      <c r="CA32" s="33" t="e">
        <f>((AQ30+AR34)/(AR30+AQ34))/10</f>
        <v>#VALUE!</v>
      </c>
      <c r="CB32" s="33" t="e">
        <f>((AQ24+AR22)/(AR24+AQ22))/10</f>
        <v>#VALUE!</v>
      </c>
      <c r="CC32" s="33" t="e">
        <f>((AQ24+AR28)/(AR24+AQ28))/10</f>
        <v>#VALUE!</v>
      </c>
      <c r="CD32" s="33" t="e">
        <f>((AQ24+AR34)/(AR24+AQ34))/10</f>
        <v>#VALUE!</v>
      </c>
      <c r="CE32" s="33" t="e">
        <f>((AR22+AR28)/(AQ22+AQ28))/10</f>
        <v>#VALUE!</v>
      </c>
      <c r="CF32" s="33" t="e">
        <f>((AR22+AR34)/(AQ22+AQ34))/10</f>
        <v>#VALUE!</v>
      </c>
      <c r="CG32" s="33" t="e">
        <f>((AR28+AR34)/(AQ28+AQ34))/10</f>
        <v>#VALUE!</v>
      </c>
      <c r="CI32" s="63"/>
      <c r="CJ32" s="63"/>
      <c r="CK32" s="63"/>
      <c r="CL32" s="63"/>
      <c r="CM32" s="63"/>
      <c r="CN32" s="63"/>
      <c r="CO32" s="63"/>
      <c r="CP32" s="63"/>
      <c r="CQ32" s="137"/>
      <c r="CR32" s="137"/>
      <c r="CS32" s="137"/>
      <c r="CU32" s="137"/>
      <c r="CV32" s="155"/>
      <c r="CX32" s="137"/>
      <c r="CZ32" s="155"/>
      <c r="DA32" s="137"/>
    </row>
    <row r="33" spans="1:105" ht="11.1" customHeight="1" thickBot="1" x14ac:dyDescent="0.3">
      <c r="A33" s="139"/>
      <c r="B33" s="141"/>
      <c r="C33" s="71"/>
      <c r="D33" s="132"/>
      <c r="E33" s="133"/>
      <c r="F33" s="134"/>
      <c r="G33" s="135"/>
      <c r="H33" s="133"/>
      <c r="I33" s="134"/>
      <c r="J33" s="135"/>
      <c r="K33" s="133"/>
      <c r="L33" s="134"/>
      <c r="M33" s="135"/>
      <c r="N33" s="133"/>
      <c r="O33" s="134"/>
      <c r="P33" s="135"/>
      <c r="Q33" s="133"/>
      <c r="R33" s="134"/>
      <c r="S33" s="146"/>
      <c r="T33" s="147"/>
      <c r="U33" s="147"/>
      <c r="V33" s="149"/>
      <c r="W33" s="151"/>
      <c r="X33" s="149"/>
      <c r="Y33" s="61"/>
      <c r="Z33" s="152"/>
      <c r="AB33" s="153"/>
      <c r="AC33" s="153"/>
      <c r="AD33" s="13" t="str">
        <f>IF(B28=0," ","3-4")</f>
        <v>3-4</v>
      </c>
      <c r="AE33" s="69" t="str">
        <f>IF(B28=0," ",CONCATENATE(C26,"-",C28))</f>
        <v>АЛЬЯНС-MUSTAFA-RIM</v>
      </c>
      <c r="AF33" s="19">
        <v>1</v>
      </c>
      <c r="AG33" s="22">
        <v>2</v>
      </c>
      <c r="AH33" s="19">
        <v>1</v>
      </c>
      <c r="AI33" s="22">
        <v>2</v>
      </c>
      <c r="AJ33" s="19">
        <v>1</v>
      </c>
      <c r="AK33" s="22">
        <v>2</v>
      </c>
      <c r="AL33" s="19"/>
      <c r="AM33" s="22"/>
      <c r="AN33" s="19"/>
      <c r="AO33" s="27"/>
      <c r="AP33" s="11"/>
      <c r="AQ33" s="10">
        <f t="shared" si="51"/>
        <v>0</v>
      </c>
      <c r="AR33" s="10">
        <f t="shared" si="52"/>
        <v>3</v>
      </c>
      <c r="AS33" s="8">
        <f t="shared" si="53"/>
        <v>0</v>
      </c>
      <c r="AT33" s="8">
        <f t="shared" si="54"/>
        <v>0</v>
      </c>
      <c r="AU33" s="8">
        <f t="shared" si="55"/>
        <v>0</v>
      </c>
      <c r="AV33" s="8">
        <f t="shared" si="56"/>
        <v>0</v>
      </c>
      <c r="AW33" s="8">
        <f t="shared" si="57"/>
        <v>0</v>
      </c>
      <c r="AX33" s="7"/>
      <c r="AY33" s="8">
        <f t="shared" si="58"/>
        <v>1</v>
      </c>
      <c r="AZ33" s="8">
        <f t="shared" si="59"/>
        <v>1</v>
      </c>
      <c r="BA33" s="8">
        <f t="shared" si="60"/>
        <v>1</v>
      </c>
      <c r="BB33" s="8">
        <f t="shared" si="61"/>
        <v>0</v>
      </c>
      <c r="BC33" s="8">
        <f t="shared" si="62"/>
        <v>0</v>
      </c>
      <c r="BD33" s="7"/>
      <c r="BE33" s="8">
        <f t="shared" si="63"/>
        <v>-1</v>
      </c>
      <c r="BF33" s="8" t="str">
        <f t="shared" si="64"/>
        <v>, -1</v>
      </c>
      <c r="BG33" s="8" t="str">
        <f t="shared" si="65"/>
        <v>, -1</v>
      </c>
      <c r="BH33" s="8" t="str">
        <f t="shared" si="66"/>
        <v/>
      </c>
      <c r="BI33" s="8" t="str">
        <f t="shared" si="67"/>
        <v/>
      </c>
      <c r="BJ33" s="7"/>
      <c r="BK33" s="8">
        <f t="shared" si="68"/>
        <v>1</v>
      </c>
      <c r="BL33" s="8" t="str">
        <f t="shared" si="69"/>
        <v>, 1</v>
      </c>
      <c r="BM33" s="8" t="str">
        <f t="shared" si="70"/>
        <v>, 1</v>
      </c>
      <c r="BN33" s="8" t="str">
        <f t="shared" si="71"/>
        <v/>
      </c>
      <c r="BO33" s="8" t="str">
        <f t="shared" si="72"/>
        <v/>
      </c>
      <c r="BP33" s="7"/>
      <c r="BQ33" s="9" t="str">
        <f t="shared" si="73"/>
        <v>-1, -1, -1</v>
      </c>
      <c r="BR33" s="9" t="str">
        <f t="shared" si="74"/>
        <v>1, 1, 1</v>
      </c>
      <c r="BS33" s="9" t="str">
        <f t="shared" si="75"/>
        <v>1, 1, 1</v>
      </c>
      <c r="BT33" s="1" t="str">
        <f t="shared" si="76"/>
        <v>0 : 3</v>
      </c>
      <c r="BU33" s="175"/>
    </row>
    <row r="34" spans="1:105" ht="11.1" customHeight="1" thickTop="1" thickBot="1" x14ac:dyDescent="0.3">
      <c r="A34" s="48"/>
      <c r="B34" s="49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3"/>
      <c r="AD34" s="14" t="str">
        <f>IF(B32=0," ","5-6")</f>
        <v>5-6</v>
      </c>
      <c r="AE34" s="76" t="str">
        <f>IF(B32=0," ",CONCATENATE(C30,"-",C32))</f>
        <v>ТУЛПАР-</v>
      </c>
      <c r="AF34" s="20"/>
      <c r="AG34" s="23"/>
      <c r="AH34" s="20"/>
      <c r="AI34" s="23"/>
      <c r="AJ34" s="20"/>
      <c r="AK34" s="23"/>
      <c r="AL34" s="20"/>
      <c r="AM34" s="23"/>
      <c r="AN34" s="20"/>
      <c r="AO34" s="28"/>
      <c r="AP34" s="11"/>
      <c r="AQ34" s="10" t="str">
        <f t="shared" si="51"/>
        <v/>
      </c>
      <c r="AR34" s="10" t="str">
        <f t="shared" si="52"/>
        <v/>
      </c>
      <c r="AS34" s="8">
        <f t="shared" si="53"/>
        <v>0</v>
      </c>
      <c r="AT34" s="8">
        <f t="shared" si="54"/>
        <v>0</v>
      </c>
      <c r="AU34" s="8">
        <f t="shared" si="55"/>
        <v>0</v>
      </c>
      <c r="AV34" s="8">
        <f t="shared" si="56"/>
        <v>0</v>
      </c>
      <c r="AW34" s="8">
        <f t="shared" si="57"/>
        <v>0</v>
      </c>
      <c r="AX34" s="7"/>
      <c r="AY34" s="8">
        <f t="shared" si="58"/>
        <v>0</v>
      </c>
      <c r="AZ34" s="8">
        <f t="shared" si="59"/>
        <v>0</v>
      </c>
      <c r="BA34" s="8">
        <f t="shared" si="60"/>
        <v>0</v>
      </c>
      <c r="BB34" s="8">
        <f t="shared" si="61"/>
        <v>0</v>
      </c>
      <c r="BC34" s="8">
        <f t="shared" si="62"/>
        <v>0</v>
      </c>
      <c r="BD34" s="7"/>
      <c r="BE34" s="8" t="str">
        <f t="shared" si="63"/>
        <v/>
      </c>
      <c r="BF34" s="8" t="str">
        <f t="shared" si="64"/>
        <v/>
      </c>
      <c r="BG34" s="8" t="str">
        <f t="shared" si="65"/>
        <v/>
      </c>
      <c r="BH34" s="8" t="str">
        <f t="shared" si="66"/>
        <v/>
      </c>
      <c r="BI34" s="8" t="str">
        <f t="shared" si="67"/>
        <v/>
      </c>
      <c r="BJ34" s="7"/>
      <c r="BK34" s="8" t="str">
        <f t="shared" si="68"/>
        <v/>
      </c>
      <c r="BL34" s="8" t="str">
        <f t="shared" si="69"/>
        <v/>
      </c>
      <c r="BM34" s="8" t="str">
        <f t="shared" si="70"/>
        <v/>
      </c>
      <c r="BN34" s="8" t="str">
        <f t="shared" si="71"/>
        <v/>
      </c>
      <c r="BO34" s="8" t="str">
        <f t="shared" si="72"/>
        <v/>
      </c>
      <c r="BP34" s="7"/>
      <c r="BQ34" s="9" t="str">
        <f t="shared" si="73"/>
        <v/>
      </c>
      <c r="BR34" s="9" t="str">
        <f t="shared" si="74"/>
        <v/>
      </c>
      <c r="BS34" s="9" t="str">
        <f t="shared" si="75"/>
        <v/>
      </c>
      <c r="BT34" s="1" t="str">
        <f t="shared" si="76"/>
        <v/>
      </c>
      <c r="BU34" s="176"/>
    </row>
    <row r="35" spans="1:105" ht="11.1" customHeight="1" thickBot="1" x14ac:dyDescent="0.3">
      <c r="A35" s="42"/>
      <c r="B35" s="43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107" t="s">
        <v>86</v>
      </c>
      <c r="W35" s="38"/>
      <c r="X35" s="38"/>
      <c r="Y35" s="52"/>
      <c r="AD35" s="12" t="str">
        <f>IF(B43=0," ","2-4")</f>
        <v>2-4</v>
      </c>
      <c r="AE35" s="15" t="str">
        <f>IF(B43=0," ",CONCATENATE(C39,"-",C43))</f>
        <v>KEZAR-ARSENAL</v>
      </c>
      <c r="AF35" s="18">
        <v>2</v>
      </c>
      <c r="AG35" s="21">
        <v>1</v>
      </c>
      <c r="AH35" s="18">
        <v>2</v>
      </c>
      <c r="AI35" s="21">
        <v>1</v>
      </c>
      <c r="AJ35" s="18">
        <v>2</v>
      </c>
      <c r="AK35" s="21">
        <v>1</v>
      </c>
      <c r="AL35" s="18"/>
      <c r="AM35" s="21"/>
      <c r="AN35" s="18"/>
      <c r="AO35" s="26"/>
      <c r="AP35" s="11"/>
      <c r="AQ35" s="10">
        <f>IF(AF35+AG35&lt;&gt;0,SUM(AS35:AW35),"")</f>
        <v>3</v>
      </c>
      <c r="AR35" s="10">
        <f>IF(AF35+AG35&lt;&gt;0,SUM(AY35:BC35),"")</f>
        <v>0</v>
      </c>
      <c r="AS35" s="8">
        <f>IF(AF35&gt;AG35,1,0)</f>
        <v>1</v>
      </c>
      <c r="AT35" s="8">
        <f>IF(AH35&gt;AI35,1,0)</f>
        <v>1</v>
      </c>
      <c r="AU35" s="8">
        <f>IF(AJ35&gt;AK35,1,0)</f>
        <v>1</v>
      </c>
      <c r="AV35" s="8">
        <f>IF(AL35&gt;AM35,1,0)</f>
        <v>0</v>
      </c>
      <c r="AW35" s="8">
        <f>IF(AN35&gt;AO35,1,0)</f>
        <v>0</v>
      </c>
      <c r="AX35" s="7"/>
      <c r="AY35" s="8">
        <f>IF(AG35&gt;AF35,1,0)</f>
        <v>0</v>
      </c>
      <c r="AZ35" s="8">
        <f>IF(AI35&gt;AH35,1,0)</f>
        <v>0</v>
      </c>
      <c r="BA35" s="8">
        <f>IF(AK35&gt;AJ35,1,0)</f>
        <v>0</v>
      </c>
      <c r="BB35" s="8">
        <f>IF(AM35&gt;AL35,1,0)</f>
        <v>0</v>
      </c>
      <c r="BC35" s="8">
        <f>IF(AO35&gt;AN35,1,0)</f>
        <v>0</v>
      </c>
      <c r="BD35" s="7"/>
      <c r="BE35" s="8">
        <f>IF(AF35&gt;AG35,AG35,IF(AG35&gt;AF35,-AF35,""))</f>
        <v>1</v>
      </c>
      <c r="BF35" s="8" t="str">
        <f>IF(AH35&gt;AI35,", "&amp;AI35,IF(AI35&gt;AH35,", "&amp;-AH35,""))</f>
        <v>, 1</v>
      </c>
      <c r="BG35" s="8" t="str">
        <f>IF(AJ35&gt;AK35,", "&amp;AK35,IF(AK35&gt;AJ35,", "&amp;-AJ35,""))</f>
        <v>, 1</v>
      </c>
      <c r="BH35" s="8" t="str">
        <f>IF(AL35&gt;AM35,", "&amp;AM35,IF(AM35&gt;AL35,", "&amp;-AL35,""))</f>
        <v/>
      </c>
      <c r="BI35" s="8" t="str">
        <f>IF(AN35&gt;AO35,", "&amp;AO35,IF(AO35&gt;AN35,", "&amp;-AN35,""))</f>
        <v/>
      </c>
      <c r="BJ35" s="7"/>
      <c r="BK35" s="8">
        <f>IF(AG35&gt;AF35,AF35,IF(AF35&gt;AG35,-AG35,""))</f>
        <v>-1</v>
      </c>
      <c r="BL35" s="8" t="str">
        <f>IF(AI35&gt;AH35,", "&amp;AH35,IF(AH35&gt;AI35,", "&amp;-AI35,""))</f>
        <v>, -1</v>
      </c>
      <c r="BM35" s="8" t="str">
        <f>IF(AK35&gt;AJ35,", "&amp;AJ35,IF(AJ35&gt;AK35,", "&amp;-AK35,""))</f>
        <v>, -1</v>
      </c>
      <c r="BN35" s="8" t="str">
        <f>IF(AM35&gt;AL35,", "&amp;AL35,IF(AL35&gt;AM35,", "&amp;-AM35,""))</f>
        <v/>
      </c>
      <c r="BO35" s="8" t="str">
        <f>IF(AO35&gt;AN35,", "&amp;AN35,IF(AN35&gt;AO35,", "&amp;-AO35,""))</f>
        <v/>
      </c>
      <c r="BP35" s="7"/>
      <c r="BQ35" s="9" t="str">
        <f>CONCATENATE(,BE35,BF35,BG35,BH35,BI35,)</f>
        <v>1, 1, 1</v>
      </c>
      <c r="BR35" s="9" t="str">
        <f>CONCATENATE(,BK35,BL35,BM35,BN35,BO35,)</f>
        <v>-1, -1, -1</v>
      </c>
      <c r="BS35" s="9" t="str">
        <f>IF(AQ35&gt;AR35,BQ35,IF(AR35&gt;AQ35,BR35,""))</f>
        <v>1, 1, 1</v>
      </c>
      <c r="BT35" s="1" t="str">
        <f>IF(AQ35&gt;AR35,AR35&amp;" : "&amp;AQ35,IF(AR35&gt;AQ35,AQ35&amp;" : "&amp;AR35,""))</f>
        <v>0 : 3</v>
      </c>
      <c r="BU35" s="174" t="str">
        <f>V35</f>
        <v>Группа № 3</v>
      </c>
      <c r="BW35" s="29"/>
      <c r="BX35" s="30" t="s">
        <v>23</v>
      </c>
      <c r="BY35" s="30" t="s">
        <v>13</v>
      </c>
      <c r="BZ35" s="30" t="s">
        <v>17</v>
      </c>
      <c r="CA35" s="30" t="s">
        <v>24</v>
      </c>
      <c r="CB35" s="30" t="s">
        <v>21</v>
      </c>
      <c r="CC35" s="30" t="s">
        <v>25</v>
      </c>
      <c r="CD35" s="30" t="s">
        <v>15</v>
      </c>
      <c r="CE35" s="30" t="s">
        <v>26</v>
      </c>
      <c r="CF35" s="30" t="s">
        <v>18</v>
      </c>
      <c r="CG35" s="30" t="s">
        <v>22</v>
      </c>
      <c r="CI35" s="29"/>
      <c r="CJ35" s="30" t="s">
        <v>2</v>
      </c>
      <c r="CK35" s="30" t="s">
        <v>3</v>
      </c>
      <c r="CL35" s="30" t="s">
        <v>4</v>
      </c>
      <c r="CM35" s="30" t="s">
        <v>5</v>
      </c>
      <c r="CN35" s="30" t="s">
        <v>6</v>
      </c>
      <c r="CO35" s="30" t="s">
        <v>7</v>
      </c>
      <c r="CP35" s="31"/>
      <c r="CQ35" s="4" t="s">
        <v>8</v>
      </c>
      <c r="CR35" s="4" t="s">
        <v>10</v>
      </c>
      <c r="CS35" s="4"/>
      <c r="CU35" s="4" t="s">
        <v>8</v>
      </c>
      <c r="CV35" s="4" t="s">
        <v>10</v>
      </c>
      <c r="CX35" s="32"/>
      <c r="CZ35" s="32"/>
      <c r="DA35" s="32"/>
    </row>
    <row r="36" spans="1:105" ht="11.1" customHeight="1" thickTop="1" thickBot="1" x14ac:dyDescent="0.3">
      <c r="A36" s="60" t="s">
        <v>0</v>
      </c>
      <c r="B36" s="62"/>
      <c r="C36" s="60" t="s">
        <v>1</v>
      </c>
      <c r="D36" s="177">
        <v>1</v>
      </c>
      <c r="E36" s="177"/>
      <c r="F36" s="177"/>
      <c r="G36" s="177">
        <v>2</v>
      </c>
      <c r="H36" s="177"/>
      <c r="I36" s="177"/>
      <c r="J36" s="177">
        <v>3</v>
      </c>
      <c r="K36" s="177"/>
      <c r="L36" s="177"/>
      <c r="M36" s="177">
        <v>4</v>
      </c>
      <c r="N36" s="177"/>
      <c r="O36" s="177"/>
      <c r="P36" s="177">
        <v>5</v>
      </c>
      <c r="Q36" s="177"/>
      <c r="R36" s="177"/>
      <c r="S36" s="177">
        <v>6</v>
      </c>
      <c r="T36" s="177"/>
      <c r="U36" s="177"/>
      <c r="V36" s="65" t="s">
        <v>8</v>
      </c>
      <c r="W36" s="65" t="s">
        <v>9</v>
      </c>
      <c r="X36" s="60" t="s">
        <v>10</v>
      </c>
      <c r="Y36" s="54"/>
      <c r="AD36" s="13" t="str">
        <f>IF(B45=0," ","1-5")</f>
        <v>1-5</v>
      </c>
      <c r="AE36" s="16" t="str">
        <f>IF(B45=0," ",CONCATENATE(C37,"-",C45))</f>
        <v>АК АЛТЫН-</v>
      </c>
      <c r="AF36" s="19"/>
      <c r="AG36" s="22"/>
      <c r="AH36" s="19"/>
      <c r="AI36" s="22"/>
      <c r="AJ36" s="19"/>
      <c r="AK36" s="22"/>
      <c r="AL36" s="19"/>
      <c r="AM36" s="22"/>
      <c r="AN36" s="19"/>
      <c r="AO36" s="27"/>
      <c r="AP36" s="11"/>
      <c r="AQ36" s="10" t="str">
        <f t="shared" ref="AQ36:AQ49" si="102">IF(AF36+AG36&lt;&gt;0,SUM(AS36:AW36),"")</f>
        <v/>
      </c>
      <c r="AR36" s="10" t="str">
        <f t="shared" ref="AR36:AR49" si="103">IF(AF36+AG36&lt;&gt;0,SUM(AY36:BC36),"")</f>
        <v/>
      </c>
      <c r="AS36" s="8">
        <f t="shared" ref="AS36:AS49" si="104">IF(AF36&gt;AG36,1,0)</f>
        <v>0</v>
      </c>
      <c r="AT36" s="8">
        <f t="shared" ref="AT36:AT49" si="105">IF(AH36&gt;AI36,1,0)</f>
        <v>0</v>
      </c>
      <c r="AU36" s="8">
        <f t="shared" ref="AU36:AU49" si="106">IF(AJ36&gt;AK36,1,0)</f>
        <v>0</v>
      </c>
      <c r="AV36" s="8">
        <f t="shared" ref="AV36:AV49" si="107">IF(AL36&gt;AM36,1,0)</f>
        <v>0</v>
      </c>
      <c r="AW36" s="8">
        <f t="shared" ref="AW36:AW49" si="108">IF(AN36&gt;AO36,1,0)</f>
        <v>0</v>
      </c>
      <c r="AX36" s="7"/>
      <c r="AY36" s="8">
        <f t="shared" ref="AY36:AY49" si="109">IF(AG36&gt;AF36,1,0)</f>
        <v>0</v>
      </c>
      <c r="AZ36" s="8">
        <f t="shared" ref="AZ36:AZ49" si="110">IF(AI36&gt;AH36,1,0)</f>
        <v>0</v>
      </c>
      <c r="BA36" s="8">
        <f t="shared" ref="BA36:BA49" si="111">IF(AK36&gt;AJ36,1,0)</f>
        <v>0</v>
      </c>
      <c r="BB36" s="8">
        <f t="shared" ref="BB36:BB49" si="112">IF(AM36&gt;AL36,1,0)</f>
        <v>0</v>
      </c>
      <c r="BC36" s="8">
        <f t="shared" ref="BC36:BC49" si="113">IF(AO36&gt;AN36,1,0)</f>
        <v>0</v>
      </c>
      <c r="BD36" s="7"/>
      <c r="BE36" s="8" t="str">
        <f t="shared" ref="BE36:BE49" si="114">IF(AF36&gt;AG36,AG36,IF(AG36&gt;AF36,-AF36,""))</f>
        <v/>
      </c>
      <c r="BF36" s="8" t="str">
        <f t="shared" ref="BF36:BF49" si="115">IF(AH36&gt;AI36,", "&amp;AI36,IF(AI36&gt;AH36,", "&amp;-AH36,""))</f>
        <v/>
      </c>
      <c r="BG36" s="8" t="str">
        <f t="shared" ref="BG36:BG49" si="116">IF(AJ36&gt;AK36,", "&amp;AK36,IF(AK36&gt;AJ36,", "&amp;-AJ36,""))</f>
        <v/>
      </c>
      <c r="BH36" s="8" t="str">
        <f t="shared" ref="BH36:BH49" si="117">IF(AL36&gt;AM36,", "&amp;AM36,IF(AM36&gt;AL36,", "&amp;-AL36,""))</f>
        <v/>
      </c>
      <c r="BI36" s="8" t="str">
        <f t="shared" ref="BI36:BI49" si="118">IF(AN36&gt;AO36,", "&amp;AO36,IF(AO36&gt;AN36,", "&amp;-AN36,""))</f>
        <v/>
      </c>
      <c r="BJ36" s="7"/>
      <c r="BK36" s="8" t="str">
        <f t="shared" ref="BK36:BK49" si="119">IF(AG36&gt;AF36,AF36,IF(AF36&gt;AG36,-AG36,""))</f>
        <v/>
      </c>
      <c r="BL36" s="8" t="str">
        <f t="shared" ref="BL36:BL49" si="120">IF(AI36&gt;AH36,", "&amp;AH36,IF(AH36&gt;AI36,", "&amp;-AI36,""))</f>
        <v/>
      </c>
      <c r="BM36" s="8" t="str">
        <f t="shared" ref="BM36:BM49" si="121">IF(AK36&gt;AJ36,", "&amp;AJ36,IF(AJ36&gt;AK36,", "&amp;-AK36,""))</f>
        <v/>
      </c>
      <c r="BN36" s="8" t="str">
        <f t="shared" ref="BN36:BN49" si="122">IF(AM36&gt;AL36,", "&amp;AL36,IF(AL36&gt;AM36,", "&amp;-AM36,""))</f>
        <v/>
      </c>
      <c r="BO36" s="8" t="str">
        <f t="shared" ref="BO36:BO49" si="123">IF(AO36&gt;AN36,", "&amp;AN36,IF(AN36&gt;AO36,", "&amp;-AO36,""))</f>
        <v/>
      </c>
      <c r="BP36" s="7"/>
      <c r="BQ36" s="9" t="str">
        <f t="shared" ref="BQ36:BQ49" si="124">CONCATENATE(,BE36,BF36,BG36,BH36,BI36,)</f>
        <v/>
      </c>
      <c r="BR36" s="9" t="str">
        <f t="shared" ref="BR36:BR49" si="125">CONCATENATE(,BK36,BL36,BM36,BN36,BO36,)</f>
        <v/>
      </c>
      <c r="BS36" s="9" t="str">
        <f t="shared" ref="BS36:BS49" si="126">IF(AQ36&gt;AR36,BQ36,IF(AR36&gt;AQ36,BR36,""))</f>
        <v/>
      </c>
      <c r="BT36" s="1" t="str">
        <f t="shared" ref="BT36:BT49" si="127">IF(AQ36&gt;AR36,AR36&amp;" : "&amp;AQ36,IF(AR36&gt;AQ36,AQ36&amp;" : "&amp;AR36,""))</f>
        <v/>
      </c>
      <c r="BU36" s="175"/>
      <c r="BW36" s="29">
        <v>1</v>
      </c>
      <c r="BX36" s="33">
        <f>((AQ47+AQ41)/(AR47+AR41))/10</f>
        <v>0.6</v>
      </c>
      <c r="BY36" s="33" t="e">
        <f>((AQ47+AR38)/(AR47+AQ38))/10</f>
        <v>#DIV/0!</v>
      </c>
      <c r="BZ36" s="33" t="e">
        <f>((AQ47+AQ36)/(AR47+AR36))/10</f>
        <v>#VALUE!</v>
      </c>
      <c r="CA36" s="33" t="e">
        <f>((AQ47+AR45)/(AR47+AQ45))/10</f>
        <v>#VALUE!</v>
      </c>
      <c r="CB36" s="33">
        <f>((AQ41+AR38)/(AR41+AQ38))/10</f>
        <v>0.6</v>
      </c>
      <c r="CC36" s="33" t="e">
        <f>((AQ41+AQ36)/(AR41+AR36))/10</f>
        <v>#VALUE!</v>
      </c>
      <c r="CD36" s="33" t="e">
        <f>((AQ41+AR45)/(AQ45+AR41))/10</f>
        <v>#VALUE!</v>
      </c>
      <c r="CE36" s="33" t="e">
        <f>((AR38+AQ36)/(AQ38+AR36))/10</f>
        <v>#VALUE!</v>
      </c>
      <c r="CF36" s="33" t="e">
        <f>((AR38+AR45)/(AQ38+AQ45))/10</f>
        <v>#VALUE!</v>
      </c>
      <c r="CG36" s="33" t="e">
        <f>((AQ36+AR45)/(AR36+AQ45))/10</f>
        <v>#VALUE!</v>
      </c>
      <c r="CI36" s="29">
        <v>1</v>
      </c>
      <c r="CJ36" s="34"/>
      <c r="CK36" s="35">
        <f>IF(AQ47&gt;AR47,CQ36+0.1,CQ36-0.1)</f>
        <v>6.1</v>
      </c>
      <c r="CL36" s="35">
        <f>IF(AQ41&gt;AR41,CQ36+0.1,CQ36-0.1)</f>
        <v>6.1</v>
      </c>
      <c r="CM36" s="35">
        <f>IF(AR38&gt;AQ38,CQ36+0.1,CQ36-0.1)</f>
        <v>6.1</v>
      </c>
      <c r="CN36" s="35">
        <f>IF(AQ36&gt;AR36,CQ36+0.1,CQ36-0.1)</f>
        <v>5.9</v>
      </c>
      <c r="CO36" s="35">
        <f>IF(AR45&gt;AQ45,CQ36+0.1,CQ36-0.1)</f>
        <v>5.9</v>
      </c>
      <c r="CP36" s="63"/>
      <c r="CQ36" s="136">
        <f>V37</f>
        <v>6</v>
      </c>
      <c r="CR36" s="136">
        <f>IF(AND(CQ36=CQ38,CQ36=CQ40),BX36,(IF(AND(CQ36=CQ38,CQ36=CQ42),BY36,(IF(AND(CQ36=CQ38,CQ36=CQ44),BZ36,(IF(AND(CQ36=CQ38,CQ36=CQ46),CA36,(IF(AND(CQ36=CQ40,CQ36=CQ42),CB36,(IF(AND(CQ36=CQ40,CQ36=CQ44),CC36,(IF(AND(CQ36=CQ40,CQ36=CQ46),CD36,(IF(AND(CQ36=CQ42,CQ36=CQ44),CE36,(IF(AND(CQ36=CQ42,CQ36=CQ46),CF36,(IF(AND(CQ36=CQ44,CQ36=CQ46),CG36,999)))))))))))))))))))</f>
        <v>999</v>
      </c>
      <c r="CS36" s="136">
        <f>IF(CX36=1,CQ36+CR36,CR36)</f>
        <v>999</v>
      </c>
      <c r="CU36" s="136">
        <f>CQ36</f>
        <v>6</v>
      </c>
      <c r="CV36" s="154">
        <f>IF(CU36=CU38,CK36,(IF(CU36=CU40,CL36,(IF(CU36=CU42,CM36,(IF(CU36=CU44,CN36,(IF(CU36=CU46,CO36,999)))))))))</f>
        <v>999</v>
      </c>
      <c r="CX36" s="136">
        <f>IF(CR36&lt;&gt;999,1,0)</f>
        <v>0</v>
      </c>
      <c r="CZ36" s="154">
        <f>IF(CX36=1,CS36,CV36)</f>
        <v>999</v>
      </c>
      <c r="DA36" s="136">
        <f>IF(CZ36&lt;&gt;999,CZ36,CU36)</f>
        <v>6</v>
      </c>
    </row>
    <row r="37" spans="1:105" ht="11.1" customHeight="1" thickTop="1" x14ac:dyDescent="0.25">
      <c r="A37" s="168">
        <v>1</v>
      </c>
      <c r="B37" s="169">
        <f>[1]Лист3!$A$16</f>
        <v>3</v>
      </c>
      <c r="C37" s="108" t="s">
        <v>36</v>
      </c>
      <c r="D37" s="170"/>
      <c r="E37" s="170"/>
      <c r="F37" s="171"/>
      <c r="G37" s="56"/>
      <c r="H37" s="57">
        <f>IF(AQ47&gt;AR47,2,$AF$3)</f>
        <v>2</v>
      </c>
      <c r="I37" s="58"/>
      <c r="J37" s="56"/>
      <c r="K37" s="57">
        <f>IF(AQ41&gt;AR41,2,$AF$3)</f>
        <v>2</v>
      </c>
      <c r="L37" s="58"/>
      <c r="M37" s="56"/>
      <c r="N37" s="57">
        <f>IF(AR38&gt;AQ38,2,$AF$3)</f>
        <v>2</v>
      </c>
      <c r="O37" s="58"/>
      <c r="P37" s="56"/>
      <c r="Q37" s="57"/>
      <c r="R37" s="58"/>
      <c r="S37" s="56"/>
      <c r="T37" s="57"/>
      <c r="U37" s="59"/>
      <c r="V37" s="172">
        <f>SUM(E37,H37,K37,N37,Q37,T37)</f>
        <v>6</v>
      </c>
      <c r="W37" s="173">
        <f t="shared" ref="W37" si="128">IF(($AF$3=1),IF(CX36=1,CR36*10,0),0)</f>
        <v>0</v>
      </c>
      <c r="X37" s="172">
        <f>IF(($AF$3=1),RANK(DA36,$DA$36:$DA$47,0),0)</f>
        <v>1</v>
      </c>
      <c r="Y37" s="61"/>
      <c r="Z37" s="152">
        <f>IF(B37="","",VLOOKUP(B37,'[2]Список участников'!A:L,8,FALSE))</f>
        <v>0</v>
      </c>
      <c r="AB37" s="153">
        <f>IF(B37&gt;0,1,0)</f>
        <v>1</v>
      </c>
      <c r="AC37" s="153">
        <f>SUM(AB37:AB48)</f>
        <v>6</v>
      </c>
      <c r="AD37" s="13" t="str">
        <f>IF(B47=0," ","3-6")</f>
        <v>3-6</v>
      </c>
      <c r="AE37" s="16" t="str">
        <f>IF(B47=0," ",CONCATENATE(C41,"-",C47))</f>
        <v>SHAH-SHAH-</v>
      </c>
      <c r="AF37" s="19"/>
      <c r="AG37" s="22"/>
      <c r="AH37" s="19"/>
      <c r="AI37" s="22"/>
      <c r="AJ37" s="19"/>
      <c r="AK37" s="22"/>
      <c r="AL37" s="19"/>
      <c r="AM37" s="22"/>
      <c r="AN37" s="19"/>
      <c r="AO37" s="27"/>
      <c r="AP37" s="11"/>
      <c r="AQ37" s="10" t="str">
        <f t="shared" si="102"/>
        <v/>
      </c>
      <c r="AR37" s="10" t="str">
        <f t="shared" si="103"/>
        <v/>
      </c>
      <c r="AS37" s="8">
        <f t="shared" si="104"/>
        <v>0</v>
      </c>
      <c r="AT37" s="8">
        <f t="shared" si="105"/>
        <v>0</v>
      </c>
      <c r="AU37" s="8">
        <f t="shared" si="106"/>
        <v>0</v>
      </c>
      <c r="AV37" s="8">
        <f t="shared" si="107"/>
        <v>0</v>
      </c>
      <c r="AW37" s="8">
        <f t="shared" si="108"/>
        <v>0</v>
      </c>
      <c r="AX37" s="7"/>
      <c r="AY37" s="8">
        <f t="shared" si="109"/>
        <v>0</v>
      </c>
      <c r="AZ37" s="8">
        <f t="shared" si="110"/>
        <v>0</v>
      </c>
      <c r="BA37" s="8">
        <f t="shared" si="111"/>
        <v>0</v>
      </c>
      <c r="BB37" s="8">
        <f t="shared" si="112"/>
        <v>0</v>
      </c>
      <c r="BC37" s="8">
        <f t="shared" si="113"/>
        <v>0</v>
      </c>
      <c r="BD37" s="7"/>
      <c r="BE37" s="8" t="str">
        <f t="shared" si="114"/>
        <v/>
      </c>
      <c r="BF37" s="8" t="str">
        <f t="shared" si="115"/>
        <v/>
      </c>
      <c r="BG37" s="8" t="str">
        <f t="shared" si="116"/>
        <v/>
      </c>
      <c r="BH37" s="8" t="str">
        <f t="shared" si="117"/>
        <v/>
      </c>
      <c r="BI37" s="8" t="str">
        <f t="shared" si="118"/>
        <v/>
      </c>
      <c r="BJ37" s="7"/>
      <c r="BK37" s="8" t="str">
        <f t="shared" si="119"/>
        <v/>
      </c>
      <c r="BL37" s="8" t="str">
        <f t="shared" si="120"/>
        <v/>
      </c>
      <c r="BM37" s="8" t="str">
        <f t="shared" si="121"/>
        <v/>
      </c>
      <c r="BN37" s="8" t="str">
        <f t="shared" si="122"/>
        <v/>
      </c>
      <c r="BO37" s="8" t="str">
        <f t="shared" si="123"/>
        <v/>
      </c>
      <c r="BP37" s="7"/>
      <c r="BQ37" s="9" t="str">
        <f t="shared" si="124"/>
        <v/>
      </c>
      <c r="BR37" s="9" t="str">
        <f t="shared" si="125"/>
        <v/>
      </c>
      <c r="BS37" s="9" t="str">
        <f t="shared" si="126"/>
        <v/>
      </c>
      <c r="BT37" s="1" t="str">
        <f t="shared" si="127"/>
        <v/>
      </c>
      <c r="BU37" s="175"/>
      <c r="BW37" s="29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I37" s="29">
        <v>2</v>
      </c>
      <c r="CJ37" s="35">
        <f>IF(AR47&gt;AQ47,CQ38+0.1,CQ38-0.1)</f>
        <v>4.9000000000000004</v>
      </c>
      <c r="CK37" s="34"/>
      <c r="CL37" s="35">
        <f>IF(AR44&gt;AQ44,CQ38+0.1,CQ38-0.1)</f>
        <v>5.0999999999999996</v>
      </c>
      <c r="CM37" s="35">
        <f>IF(AQ35&gt;AR35,CQ38+0.1,CQ38-0.1)</f>
        <v>5.0999999999999996</v>
      </c>
      <c r="CN37" s="35">
        <f>IF(AQ42&gt;AR42,CQ38+0.1,CQ38-0.1)</f>
        <v>4.9000000000000004</v>
      </c>
      <c r="CO37" s="35">
        <f>IF(AR39&gt;AQ39,CQ38,CQ38-0.1)</f>
        <v>4.9000000000000004</v>
      </c>
      <c r="CP37" s="63"/>
      <c r="CQ37" s="137"/>
      <c r="CR37" s="137"/>
      <c r="CS37" s="137"/>
      <c r="CU37" s="137"/>
      <c r="CV37" s="155"/>
      <c r="CX37" s="137"/>
      <c r="CZ37" s="155"/>
      <c r="DA37" s="137"/>
    </row>
    <row r="38" spans="1:105" ht="11.1" customHeight="1" x14ac:dyDescent="0.25">
      <c r="A38" s="156"/>
      <c r="B38" s="157"/>
      <c r="C38" s="109" t="s">
        <v>37</v>
      </c>
      <c r="D38" s="160"/>
      <c r="E38" s="160"/>
      <c r="F38" s="161"/>
      <c r="G38" s="167" t="str">
        <f>IF(AQ47&gt;AR47,BS47,BT47)</f>
        <v>1, 1, 1</v>
      </c>
      <c r="H38" s="165"/>
      <c r="I38" s="166"/>
      <c r="J38" s="167" t="str">
        <f>IF(AQ41&gt;AR41,BS41,BT41)</f>
        <v>1, 1, -1, 1</v>
      </c>
      <c r="K38" s="165"/>
      <c r="L38" s="166"/>
      <c r="M38" s="167" t="str">
        <f>IF(AR38&gt;AQ38,BS38,BT38)</f>
        <v>1, 1, 1</v>
      </c>
      <c r="N38" s="165"/>
      <c r="O38" s="166"/>
      <c r="P38" s="167"/>
      <c r="Q38" s="165"/>
      <c r="R38" s="166"/>
      <c r="S38" s="167"/>
      <c r="T38" s="165"/>
      <c r="U38" s="165"/>
      <c r="V38" s="162"/>
      <c r="W38" s="163"/>
      <c r="X38" s="162"/>
      <c r="Y38" s="61"/>
      <c r="Z38" s="152"/>
      <c r="AB38" s="153"/>
      <c r="AC38" s="153"/>
      <c r="AD38" s="13" t="str">
        <f>IF(B43=0," ","4-1")</f>
        <v>4-1</v>
      </c>
      <c r="AE38" s="16" t="str">
        <f>IF(B43=0," ",CONCATENATE(C43,"-",C37))</f>
        <v>ARSENAL-АК АЛТЫН</v>
      </c>
      <c r="AF38" s="19">
        <v>1</v>
      </c>
      <c r="AG38" s="22">
        <v>2</v>
      </c>
      <c r="AH38" s="19">
        <v>1</v>
      </c>
      <c r="AI38" s="22">
        <v>2</v>
      </c>
      <c r="AJ38" s="19">
        <v>1</v>
      </c>
      <c r="AK38" s="22">
        <v>2</v>
      </c>
      <c r="AL38" s="19"/>
      <c r="AM38" s="22"/>
      <c r="AN38" s="19"/>
      <c r="AO38" s="27"/>
      <c r="AP38" s="11"/>
      <c r="AQ38" s="10">
        <f t="shared" si="102"/>
        <v>0</v>
      </c>
      <c r="AR38" s="10">
        <f t="shared" si="103"/>
        <v>3</v>
      </c>
      <c r="AS38" s="8">
        <f t="shared" si="104"/>
        <v>0</v>
      </c>
      <c r="AT38" s="8">
        <f t="shared" si="105"/>
        <v>0</v>
      </c>
      <c r="AU38" s="8">
        <f t="shared" si="106"/>
        <v>0</v>
      </c>
      <c r="AV38" s="8">
        <f t="shared" si="107"/>
        <v>0</v>
      </c>
      <c r="AW38" s="8">
        <f t="shared" si="108"/>
        <v>0</v>
      </c>
      <c r="AX38" s="7"/>
      <c r="AY38" s="8">
        <f t="shared" si="109"/>
        <v>1</v>
      </c>
      <c r="AZ38" s="8">
        <f t="shared" si="110"/>
        <v>1</v>
      </c>
      <c r="BA38" s="8">
        <f t="shared" si="111"/>
        <v>1</v>
      </c>
      <c r="BB38" s="8">
        <f t="shared" si="112"/>
        <v>0</v>
      </c>
      <c r="BC38" s="8">
        <f t="shared" si="113"/>
        <v>0</v>
      </c>
      <c r="BD38" s="7"/>
      <c r="BE38" s="8">
        <f t="shared" si="114"/>
        <v>-1</v>
      </c>
      <c r="BF38" s="8" t="str">
        <f t="shared" si="115"/>
        <v>, -1</v>
      </c>
      <c r="BG38" s="8" t="str">
        <f t="shared" si="116"/>
        <v>, -1</v>
      </c>
      <c r="BH38" s="8" t="str">
        <f t="shared" si="117"/>
        <v/>
      </c>
      <c r="BI38" s="8" t="str">
        <f t="shared" si="118"/>
        <v/>
      </c>
      <c r="BJ38" s="7"/>
      <c r="BK38" s="8">
        <f t="shared" si="119"/>
        <v>1</v>
      </c>
      <c r="BL38" s="8" t="str">
        <f t="shared" si="120"/>
        <v>, 1</v>
      </c>
      <c r="BM38" s="8" t="str">
        <f t="shared" si="121"/>
        <v>, 1</v>
      </c>
      <c r="BN38" s="8" t="str">
        <f t="shared" si="122"/>
        <v/>
      </c>
      <c r="BO38" s="8" t="str">
        <f t="shared" si="123"/>
        <v/>
      </c>
      <c r="BP38" s="7"/>
      <c r="BQ38" s="9" t="str">
        <f t="shared" si="124"/>
        <v>-1, -1, -1</v>
      </c>
      <c r="BR38" s="9" t="str">
        <f t="shared" si="125"/>
        <v>1, 1, 1</v>
      </c>
      <c r="BS38" s="9" t="str">
        <f t="shared" si="126"/>
        <v>1, 1, 1</v>
      </c>
      <c r="BT38" s="1" t="str">
        <f t="shared" si="127"/>
        <v>0 : 3</v>
      </c>
      <c r="BU38" s="175"/>
      <c r="BW38" s="29">
        <v>2</v>
      </c>
      <c r="BX38" s="30" t="s">
        <v>16</v>
      </c>
      <c r="BY38" s="30" t="s">
        <v>27</v>
      </c>
      <c r="BZ38" s="30" t="s">
        <v>14</v>
      </c>
      <c r="CA38" s="30" t="s">
        <v>28</v>
      </c>
      <c r="CB38" s="30" t="s">
        <v>21</v>
      </c>
      <c r="CC38" s="30" t="s">
        <v>25</v>
      </c>
      <c r="CD38" s="30" t="s">
        <v>15</v>
      </c>
      <c r="CE38" s="30" t="s">
        <v>26</v>
      </c>
      <c r="CF38" s="30" t="s">
        <v>18</v>
      </c>
      <c r="CG38" s="30" t="s">
        <v>22</v>
      </c>
      <c r="CI38" s="29">
        <v>3</v>
      </c>
      <c r="CJ38" s="35">
        <f>IF(AR41&gt;AQ41,CQ40+0.1,CQ40-0.1)</f>
        <v>3.9</v>
      </c>
      <c r="CK38" s="35">
        <f>IF(AQ44&gt;AR44,CQ40+0.1,CQ40-0.1)</f>
        <v>3.9</v>
      </c>
      <c r="CL38" s="36"/>
      <c r="CM38" s="35">
        <f>IF(AQ48&gt;AR48,CQ40+0.1,CQ40-0.1)</f>
        <v>4.0999999999999996</v>
      </c>
      <c r="CN38" s="35">
        <f>IF(AR40&gt;AQ40,CQ40+0.1,CQ40-0.1)</f>
        <v>3.9</v>
      </c>
      <c r="CO38" s="35">
        <f>IF(AQ37&gt;AR37,CQ40+0.1,CQ40-0.1)</f>
        <v>3.9</v>
      </c>
      <c r="CP38" s="31"/>
      <c r="CQ38" s="136">
        <f>V39</f>
        <v>5</v>
      </c>
      <c r="CR38" s="136">
        <f>IF(AND(CQ38=CQ36,CQ38=CQ40),BX39,(IF(AND(CQ38=CQ36,CQ38=CQ42),BY39,(IF(AND(CQ38=CQ36,CQ38=CQ44),BZ39,(IF(AND(CQ38=CQ36,CQ38=CQ46),CA39,(IF(AND(CQ38=CQ40,CQ38=CQ42),CB39,(IF(AND(CQ38=CQ40,CQ38=CQ44),CC39,(IF(AND(CQ38=CQ40,CQ38=CQ46),CD39,(IF(AND(CQ38=CQ42,CQ38=CQ44),CE39,(IF(AND(CQ38=CQ42,CQ38=CQ46),CF39,(IF(AND(CQ38=CQ44,CQ38=CQ46),CG39,999)))))))))))))))))))</f>
        <v>999</v>
      </c>
      <c r="CS38" s="136">
        <f t="shared" ref="CS38" si="129">IF(CX38=1,CQ38+CR38,CR38)</f>
        <v>999</v>
      </c>
      <c r="CU38" s="136">
        <f>CQ38</f>
        <v>5</v>
      </c>
      <c r="CV38" s="154">
        <f>IF(CU38=CU36,CJ37,(IF(CU38=CU40,CL37,(IF(CU38=CU42,CM37,(IF(CU38=CU44,CN37,(IF(CU38=CU46,CO37,999)))))))))</f>
        <v>999</v>
      </c>
      <c r="CX38" s="136">
        <f t="shared" ref="CX38" si="130">IF(CR38&lt;&gt;999,1,0)</f>
        <v>0</v>
      </c>
      <c r="CZ38" s="154">
        <f>IF(CX38=1,CS38,CV38)</f>
        <v>999</v>
      </c>
      <c r="DA38" s="136">
        <f t="shared" ref="DA38" si="131">IF(CZ38&lt;&gt;999,CZ38,CU38)</f>
        <v>5</v>
      </c>
    </row>
    <row r="39" spans="1:105" ht="11.1" customHeight="1" x14ac:dyDescent="0.25">
      <c r="A39" s="138">
        <v>2</v>
      </c>
      <c r="B39" s="140">
        <f>[1]Лист3!$A$17</f>
        <v>47</v>
      </c>
      <c r="C39" s="113" t="s">
        <v>34</v>
      </c>
      <c r="D39" s="55"/>
      <c r="E39" s="46">
        <f>IF(AR47&gt;AQ47,2,$AF$3)</f>
        <v>1</v>
      </c>
      <c r="F39" s="47"/>
      <c r="G39" s="144"/>
      <c r="H39" s="145"/>
      <c r="I39" s="158"/>
      <c r="J39" s="45"/>
      <c r="K39" s="46">
        <f>IF(AR44&gt;AQ44,2,$AF$3)</f>
        <v>2</v>
      </c>
      <c r="L39" s="47"/>
      <c r="M39" s="45"/>
      <c r="N39" s="46">
        <f>IF(AQ35&gt;AR35,2,$AF$3)</f>
        <v>2</v>
      </c>
      <c r="O39" s="47"/>
      <c r="P39" s="45"/>
      <c r="Q39" s="46"/>
      <c r="R39" s="47"/>
      <c r="S39" s="45"/>
      <c r="T39" s="46"/>
      <c r="U39" s="55"/>
      <c r="V39" s="148">
        <f>SUM(E39,H39,K39,N39,Q39,T39)</f>
        <v>5</v>
      </c>
      <c r="W39" s="150">
        <f t="shared" ref="W39" si="132">IF(($AF$3=1),IF(CX38=1,CR38*10,0),0)</f>
        <v>0</v>
      </c>
      <c r="X39" s="148">
        <f>IF(($AF$3=1),RANK(DA38,$DA$36:$DA$47,0),0)</f>
        <v>2</v>
      </c>
      <c r="Y39" s="61"/>
      <c r="Z39" s="152">
        <f>IF(B39="","",VLOOKUP(B39,'[2]Список участников'!A:L,8,FALSE))</f>
        <v>0</v>
      </c>
      <c r="AB39" s="153">
        <f>IF(B39&gt;0,1,0)</f>
        <v>1</v>
      </c>
      <c r="AC39" s="153"/>
      <c r="AD39" s="13" t="str">
        <f>IF(B47=0," ","6-2")</f>
        <v>6-2</v>
      </c>
      <c r="AE39" s="16" t="str">
        <f>IF(B47=0," ",CONCATENATE(C47,"-",C39))</f>
        <v>-KEZAR</v>
      </c>
      <c r="AF39" s="19"/>
      <c r="AG39" s="22"/>
      <c r="AH39" s="19"/>
      <c r="AI39" s="22"/>
      <c r="AJ39" s="19"/>
      <c r="AK39" s="22"/>
      <c r="AL39" s="19"/>
      <c r="AM39" s="22"/>
      <c r="AN39" s="19"/>
      <c r="AO39" s="27"/>
      <c r="AP39" s="11"/>
      <c r="AQ39" s="10" t="str">
        <f t="shared" si="102"/>
        <v/>
      </c>
      <c r="AR39" s="10" t="str">
        <f t="shared" si="103"/>
        <v/>
      </c>
      <c r="AS39" s="8">
        <f t="shared" si="104"/>
        <v>0</v>
      </c>
      <c r="AT39" s="8">
        <f t="shared" si="105"/>
        <v>0</v>
      </c>
      <c r="AU39" s="8">
        <f t="shared" si="106"/>
        <v>0</v>
      </c>
      <c r="AV39" s="8">
        <f t="shared" si="107"/>
        <v>0</v>
      </c>
      <c r="AW39" s="8">
        <f t="shared" si="108"/>
        <v>0</v>
      </c>
      <c r="AX39" s="7"/>
      <c r="AY39" s="8">
        <f t="shared" si="109"/>
        <v>0</v>
      </c>
      <c r="AZ39" s="8">
        <f t="shared" si="110"/>
        <v>0</v>
      </c>
      <c r="BA39" s="8">
        <f t="shared" si="111"/>
        <v>0</v>
      </c>
      <c r="BB39" s="8">
        <f t="shared" si="112"/>
        <v>0</v>
      </c>
      <c r="BC39" s="8">
        <f t="shared" si="113"/>
        <v>0</v>
      </c>
      <c r="BD39" s="7"/>
      <c r="BE39" s="8" t="str">
        <f t="shared" si="114"/>
        <v/>
      </c>
      <c r="BF39" s="8" t="str">
        <f t="shared" si="115"/>
        <v/>
      </c>
      <c r="BG39" s="8" t="str">
        <f t="shared" si="116"/>
        <v/>
      </c>
      <c r="BH39" s="8" t="str">
        <f t="shared" si="117"/>
        <v/>
      </c>
      <c r="BI39" s="8" t="str">
        <f t="shared" si="118"/>
        <v/>
      </c>
      <c r="BJ39" s="7"/>
      <c r="BK39" s="8" t="str">
        <f t="shared" si="119"/>
        <v/>
      </c>
      <c r="BL39" s="8" t="str">
        <f t="shared" si="120"/>
        <v/>
      </c>
      <c r="BM39" s="8" t="str">
        <f t="shared" si="121"/>
        <v/>
      </c>
      <c r="BN39" s="8" t="str">
        <f t="shared" si="122"/>
        <v/>
      </c>
      <c r="BO39" s="8" t="str">
        <f t="shared" si="123"/>
        <v/>
      </c>
      <c r="BP39" s="7"/>
      <c r="BQ39" s="9" t="str">
        <f t="shared" si="124"/>
        <v/>
      </c>
      <c r="BR39" s="9" t="str">
        <f t="shared" si="125"/>
        <v/>
      </c>
      <c r="BS39" s="9" t="str">
        <f t="shared" si="126"/>
        <v/>
      </c>
      <c r="BT39" s="1" t="str">
        <f t="shared" si="127"/>
        <v/>
      </c>
      <c r="BU39" s="175"/>
      <c r="BW39" s="29"/>
      <c r="BX39" s="33">
        <f>((AR47+AR44)/(AQ47+AQ44))/10</f>
        <v>7.4999999999999997E-2</v>
      </c>
      <c r="BY39" s="33">
        <f>((AR47+AQ35)/(AQ47+AR35))/10</f>
        <v>0.1</v>
      </c>
      <c r="BZ39" s="33" t="e">
        <f>((AR47+AQ42)/(AQ47+AR42))/10</f>
        <v>#VALUE!</v>
      </c>
      <c r="CA39" s="33" t="e">
        <f>((AR47+AR39)/(AQ47+AQ39))/10</f>
        <v>#VALUE!</v>
      </c>
      <c r="CB39" s="33">
        <f>((AR44+AQ35)/(AQ44+AR35))/10</f>
        <v>0.6</v>
      </c>
      <c r="CC39" s="33" t="e">
        <f>((AR44+AQ42)/(AQ44+AR42))/10</f>
        <v>#VALUE!</v>
      </c>
      <c r="CD39" s="33" t="e">
        <f>((AR44+AR39)/(AQ44+AQ39))/10</f>
        <v>#VALUE!</v>
      </c>
      <c r="CE39" s="33" t="e">
        <f>((AQ35+AQ42)/(AR35+AR42))/10</f>
        <v>#VALUE!</v>
      </c>
      <c r="CF39" s="33" t="e">
        <f>((AQ35+AR39)/(AR35+AQ39))/10</f>
        <v>#VALUE!</v>
      </c>
      <c r="CG39" s="33" t="e">
        <f>((AQ42+AR42)/(AR39+AQ39))/10</f>
        <v>#VALUE!</v>
      </c>
      <c r="CI39" s="29">
        <v>4</v>
      </c>
      <c r="CJ39" s="35">
        <f>IF(AQ38&gt;AR38,CQ42+0.1,CQ42-0.1)</f>
        <v>2.9</v>
      </c>
      <c r="CK39" s="35">
        <f>IF(AR35&gt;AQ35,CQ42+0.1,CQ42-0.1)</f>
        <v>2.9</v>
      </c>
      <c r="CL39" s="35" t="e">
        <f>IF(#REF!&gt;#REF!,CQ42+0.1,CQ42-0.1)</f>
        <v>#REF!</v>
      </c>
      <c r="CM39" s="34"/>
      <c r="CN39" s="35">
        <f>IF(AR46&gt;AQ46,CQ42+0.1,CQ42-0.1)</f>
        <v>2.9</v>
      </c>
      <c r="CO39" s="35">
        <f>IF(AQ43&gt;AR43,CQ42+0.1,CQ42-0.1)</f>
        <v>2.9</v>
      </c>
      <c r="CP39" s="63"/>
      <c r="CQ39" s="137"/>
      <c r="CR39" s="137"/>
      <c r="CS39" s="137"/>
      <c r="CU39" s="137"/>
      <c r="CV39" s="155"/>
      <c r="CX39" s="137"/>
      <c r="CZ39" s="155"/>
      <c r="DA39" s="137"/>
    </row>
    <row r="40" spans="1:105" ht="11.1" customHeight="1" x14ac:dyDescent="0.25">
      <c r="A40" s="156"/>
      <c r="B40" s="157"/>
      <c r="C40" s="109" t="s">
        <v>35</v>
      </c>
      <c r="D40" s="164" t="str">
        <f>IF(AR47&gt;AQ47,BS47,BT47)</f>
        <v>0 : 3</v>
      </c>
      <c r="E40" s="165"/>
      <c r="F40" s="166"/>
      <c r="G40" s="159"/>
      <c r="H40" s="160"/>
      <c r="I40" s="161"/>
      <c r="J40" s="167" t="str">
        <f>IF(AR44&gt;AQ44,BS44,BT44)</f>
        <v>1, -1, 1, 1</v>
      </c>
      <c r="K40" s="165"/>
      <c r="L40" s="166"/>
      <c r="M40" s="167" t="str">
        <f>IF(AQ35&gt;AR35,BS35,BT35)</f>
        <v>1, 1, 1</v>
      </c>
      <c r="N40" s="165"/>
      <c r="O40" s="166"/>
      <c r="P40" s="167"/>
      <c r="Q40" s="165"/>
      <c r="R40" s="166"/>
      <c r="S40" s="167"/>
      <c r="T40" s="165"/>
      <c r="U40" s="165"/>
      <c r="V40" s="162"/>
      <c r="W40" s="163"/>
      <c r="X40" s="162"/>
      <c r="Y40" s="61"/>
      <c r="Z40" s="152"/>
      <c r="AB40" s="153"/>
      <c r="AC40" s="153"/>
      <c r="AD40" s="13" t="str">
        <f>IF(B45=0," ","5-3")</f>
        <v>5-3</v>
      </c>
      <c r="AE40" s="16" t="str">
        <f>IF(B45=0," ",CONCATENATE(C45,"-",C41))</f>
        <v>-SHAH-SHAH</v>
      </c>
      <c r="AF40" s="19"/>
      <c r="AG40" s="22"/>
      <c r="AH40" s="19"/>
      <c r="AI40" s="22"/>
      <c r="AJ40" s="19"/>
      <c r="AK40" s="22"/>
      <c r="AL40" s="19"/>
      <c r="AM40" s="22"/>
      <c r="AN40" s="19"/>
      <c r="AO40" s="27"/>
      <c r="AP40" s="11"/>
      <c r="AQ40" s="10" t="str">
        <f t="shared" si="102"/>
        <v/>
      </c>
      <c r="AR40" s="10" t="str">
        <f t="shared" si="103"/>
        <v/>
      </c>
      <c r="AS40" s="8">
        <f t="shared" si="104"/>
        <v>0</v>
      </c>
      <c r="AT40" s="8">
        <f t="shared" si="105"/>
        <v>0</v>
      </c>
      <c r="AU40" s="8">
        <f t="shared" si="106"/>
        <v>0</v>
      </c>
      <c r="AV40" s="8">
        <f t="shared" si="107"/>
        <v>0</v>
      </c>
      <c r="AW40" s="8">
        <f t="shared" si="108"/>
        <v>0</v>
      </c>
      <c r="AX40" s="7"/>
      <c r="AY40" s="8">
        <f t="shared" si="109"/>
        <v>0</v>
      </c>
      <c r="AZ40" s="8">
        <f t="shared" si="110"/>
        <v>0</v>
      </c>
      <c r="BA40" s="8">
        <f t="shared" si="111"/>
        <v>0</v>
      </c>
      <c r="BB40" s="8">
        <f t="shared" si="112"/>
        <v>0</v>
      </c>
      <c r="BC40" s="8">
        <f t="shared" si="113"/>
        <v>0</v>
      </c>
      <c r="BD40" s="7"/>
      <c r="BE40" s="8" t="str">
        <f t="shared" si="114"/>
        <v/>
      </c>
      <c r="BF40" s="8" t="str">
        <f t="shared" si="115"/>
        <v/>
      </c>
      <c r="BG40" s="8" t="str">
        <f t="shared" si="116"/>
        <v/>
      </c>
      <c r="BH40" s="8" t="str">
        <f t="shared" si="117"/>
        <v/>
      </c>
      <c r="BI40" s="8" t="str">
        <f t="shared" si="118"/>
        <v/>
      </c>
      <c r="BJ40" s="7"/>
      <c r="BK40" s="8" t="str">
        <f t="shared" si="119"/>
        <v/>
      </c>
      <c r="BL40" s="8" t="str">
        <f t="shared" si="120"/>
        <v/>
      </c>
      <c r="BM40" s="8" t="str">
        <f t="shared" si="121"/>
        <v/>
      </c>
      <c r="BN40" s="8" t="str">
        <f t="shared" si="122"/>
        <v/>
      </c>
      <c r="BO40" s="8" t="str">
        <f t="shared" si="123"/>
        <v/>
      </c>
      <c r="BP40" s="7"/>
      <c r="BQ40" s="9" t="str">
        <f t="shared" si="124"/>
        <v/>
      </c>
      <c r="BR40" s="9" t="str">
        <f t="shared" si="125"/>
        <v/>
      </c>
      <c r="BS40" s="9" t="str">
        <f t="shared" si="126"/>
        <v/>
      </c>
      <c r="BT40" s="1" t="str">
        <f t="shared" si="127"/>
        <v/>
      </c>
      <c r="BU40" s="175"/>
      <c r="BW40" s="29">
        <v>3</v>
      </c>
      <c r="BX40" s="30" t="s">
        <v>20</v>
      </c>
      <c r="BY40" s="30" t="s">
        <v>27</v>
      </c>
      <c r="BZ40" s="30" t="s">
        <v>14</v>
      </c>
      <c r="CA40" s="30" t="s">
        <v>28</v>
      </c>
      <c r="CB40" s="30" t="s">
        <v>13</v>
      </c>
      <c r="CC40" s="30" t="s">
        <v>17</v>
      </c>
      <c r="CD40" s="30" t="s">
        <v>24</v>
      </c>
      <c r="CE40" s="30" t="s">
        <v>26</v>
      </c>
      <c r="CF40" s="30" t="s">
        <v>18</v>
      </c>
      <c r="CG40" s="30" t="s">
        <v>22</v>
      </c>
      <c r="CI40" s="29">
        <v>5</v>
      </c>
      <c r="CJ40" s="35">
        <f>IF(AR36&gt;AQ36,CQ44+0.1,CQ44-0.1)</f>
        <v>-0.1</v>
      </c>
      <c r="CK40" s="35">
        <f>IF(AR42&gt;AQ42,CQ44+0.1,CQ44-0.1)</f>
        <v>-0.1</v>
      </c>
      <c r="CL40" s="35">
        <f>IF(AQ40&gt;AR40,CQ44+0.1,CQ44-0.1)</f>
        <v>-0.1</v>
      </c>
      <c r="CM40" s="35">
        <f>IF(AQ46&gt;AR46,CQ44+0.1,CQ44-0.1)</f>
        <v>-0.1</v>
      </c>
      <c r="CN40" s="36"/>
      <c r="CO40" s="35">
        <f>IF(AQ49&gt;AR49,CQ44+0.1,CQ44-0.1)</f>
        <v>-0.1</v>
      </c>
      <c r="CP40" s="31"/>
      <c r="CQ40" s="136">
        <f>V41</f>
        <v>4</v>
      </c>
      <c r="CR40" s="136">
        <f>IF(AND(CQ40=CQ36,CQ40=CQ38),BX41,(IF(AND(CQ40=CQ36,CQ40=CQ42),BY41,(IF(AND(CQ40=CQ36,CQ40=CQ44),BZ41,(IF(AND(CQ40=CQ36,CQ40=CQ46),CA41,(IF(AND(CQ40=CQ38,CQ40=CQ42),CB41,(IF(AND(CQ40=CQ38,CQ40=CQ44),CC41,(IF(AND(CQ40=CQ38,CQ40=CQ46),CD41,(IF(AND(CQ40=CQ42,CQ40=CQ44),CE41,(IF(AND(CQ40=CQ42,CQ40=CQ46),CF41,(IF(AND(CQ40=CQ44,CQ40=CQ46),CG41,999)))))))))))))))))))</f>
        <v>999</v>
      </c>
      <c r="CS40" s="136">
        <f t="shared" ref="CS40" si="133">IF(CX40=1,CQ40+CR40,CR40)</f>
        <v>999</v>
      </c>
      <c r="CU40" s="136">
        <f>CQ40</f>
        <v>4</v>
      </c>
      <c r="CV40" s="154">
        <f>IF(CU40=CU36,CJ38,(IF(CU40=CU38,CK38,(IF(CU40=CU42,CM38,(IF(CU40=CU44,CN38,(IF(CU40=CU46,CO38,999)))))))))</f>
        <v>999</v>
      </c>
      <c r="CX40" s="136">
        <f t="shared" ref="CX40" si="134">IF(CR40&lt;&gt;999,1,0)</f>
        <v>0</v>
      </c>
      <c r="CZ40" s="154">
        <f>IF(CX40=1,CS40,CV40)</f>
        <v>999</v>
      </c>
      <c r="DA40" s="136">
        <f t="shared" ref="DA40" si="135">IF(CZ40&lt;&gt;999,CZ40,CU40)</f>
        <v>4</v>
      </c>
    </row>
    <row r="41" spans="1:105" ht="11.1" customHeight="1" x14ac:dyDescent="0.25">
      <c r="A41" s="138">
        <v>3</v>
      </c>
      <c r="B41" s="140">
        <f>[1]Лист3!$A$18</f>
        <v>51</v>
      </c>
      <c r="C41" s="108" t="s">
        <v>61</v>
      </c>
      <c r="D41" s="55"/>
      <c r="E41" s="46">
        <f>IF(AR41&gt;AQ41,2,$AF$3)</f>
        <v>1</v>
      </c>
      <c r="F41" s="47"/>
      <c r="G41" s="45"/>
      <c r="H41" s="46">
        <f>IF(AQ44&gt;AR44,2,$AF$3)</f>
        <v>1</v>
      </c>
      <c r="I41" s="47"/>
      <c r="J41" s="144"/>
      <c r="K41" s="145"/>
      <c r="L41" s="158"/>
      <c r="M41" s="45"/>
      <c r="N41" s="46">
        <f>IF(AQ48&gt;AR48,2,$AF$3)</f>
        <v>2</v>
      </c>
      <c r="O41" s="47"/>
      <c r="P41" s="45"/>
      <c r="Q41" s="46"/>
      <c r="R41" s="47"/>
      <c r="S41" s="45"/>
      <c r="T41" s="46"/>
      <c r="U41" s="55"/>
      <c r="V41" s="148">
        <f>SUM(E41,H41,K41,N41,Q41,T41)</f>
        <v>4</v>
      </c>
      <c r="W41" s="150">
        <f t="shared" ref="W41" si="136">IF(($AF$3=1),IF(CX40=1,CR40*10,0),0)</f>
        <v>0</v>
      </c>
      <c r="X41" s="148">
        <f>IF(($AF$3=1),RANK(DA40,$DA$36:$DA$47,0),0)</f>
        <v>3</v>
      </c>
      <c r="Y41" s="61"/>
      <c r="Z41" s="152">
        <f>IF(B41="","",VLOOKUP(B41,'[2]Список участников'!A:L,8,FALSE))</f>
        <v>0</v>
      </c>
      <c r="AB41" s="153">
        <f>IF(B41&gt;0,1,0)</f>
        <v>1</v>
      </c>
      <c r="AC41" s="153"/>
      <c r="AD41" s="13" t="s">
        <v>16</v>
      </c>
      <c r="AE41" s="16" t="str">
        <f>IF(B41=0," ",CONCATENATE(C37,"-",C41))</f>
        <v>АК АЛТЫН-SHAH-SHAH</v>
      </c>
      <c r="AF41" s="19">
        <v>2</v>
      </c>
      <c r="AG41" s="22">
        <v>1</v>
      </c>
      <c r="AH41" s="19">
        <v>2</v>
      </c>
      <c r="AI41" s="22">
        <v>1</v>
      </c>
      <c r="AJ41" s="19">
        <v>1</v>
      </c>
      <c r="AK41" s="22">
        <v>2</v>
      </c>
      <c r="AL41" s="19">
        <v>2</v>
      </c>
      <c r="AM41" s="22">
        <v>1</v>
      </c>
      <c r="AN41" s="19"/>
      <c r="AO41" s="27"/>
      <c r="AP41" s="11"/>
      <c r="AQ41" s="10">
        <f t="shared" si="102"/>
        <v>3</v>
      </c>
      <c r="AR41" s="10">
        <f t="shared" si="103"/>
        <v>1</v>
      </c>
      <c r="AS41" s="8">
        <f t="shared" si="104"/>
        <v>1</v>
      </c>
      <c r="AT41" s="8">
        <f t="shared" si="105"/>
        <v>1</v>
      </c>
      <c r="AU41" s="8">
        <f t="shared" si="106"/>
        <v>0</v>
      </c>
      <c r="AV41" s="8">
        <f t="shared" si="107"/>
        <v>1</v>
      </c>
      <c r="AW41" s="8">
        <f t="shared" si="108"/>
        <v>0</v>
      </c>
      <c r="AX41" s="7"/>
      <c r="AY41" s="8">
        <f t="shared" si="109"/>
        <v>0</v>
      </c>
      <c r="AZ41" s="8">
        <f t="shared" si="110"/>
        <v>0</v>
      </c>
      <c r="BA41" s="8">
        <f t="shared" si="111"/>
        <v>1</v>
      </c>
      <c r="BB41" s="8">
        <f t="shared" si="112"/>
        <v>0</v>
      </c>
      <c r="BC41" s="8">
        <f t="shared" si="113"/>
        <v>0</v>
      </c>
      <c r="BD41" s="7"/>
      <c r="BE41" s="8">
        <f t="shared" si="114"/>
        <v>1</v>
      </c>
      <c r="BF41" s="8" t="str">
        <f t="shared" si="115"/>
        <v>, 1</v>
      </c>
      <c r="BG41" s="8" t="str">
        <f t="shared" si="116"/>
        <v>, -1</v>
      </c>
      <c r="BH41" s="8" t="str">
        <f t="shared" si="117"/>
        <v>, 1</v>
      </c>
      <c r="BI41" s="8" t="str">
        <f t="shared" si="118"/>
        <v/>
      </c>
      <c r="BJ41" s="7"/>
      <c r="BK41" s="8">
        <f t="shared" si="119"/>
        <v>-1</v>
      </c>
      <c r="BL41" s="8" t="str">
        <f t="shared" si="120"/>
        <v>, -1</v>
      </c>
      <c r="BM41" s="8" t="str">
        <f t="shared" si="121"/>
        <v>, 1</v>
      </c>
      <c r="BN41" s="8" t="str">
        <f t="shared" si="122"/>
        <v>, -1</v>
      </c>
      <c r="BO41" s="8" t="str">
        <f t="shared" si="123"/>
        <v/>
      </c>
      <c r="BP41" s="7"/>
      <c r="BQ41" s="9" t="str">
        <f t="shared" si="124"/>
        <v>1, 1, -1, 1</v>
      </c>
      <c r="BR41" s="9" t="str">
        <f t="shared" si="125"/>
        <v>-1, -1, 1, -1</v>
      </c>
      <c r="BS41" s="9" t="str">
        <f t="shared" si="126"/>
        <v>1, 1, -1, 1</v>
      </c>
      <c r="BT41" s="1" t="str">
        <f t="shared" si="127"/>
        <v>1 : 3</v>
      </c>
      <c r="BU41" s="175"/>
      <c r="BW41" s="29"/>
      <c r="BX41" s="33">
        <f>((AR41+AQ44)/(AQ41+AR44))/10</f>
        <v>3.3333333333333333E-2</v>
      </c>
      <c r="BY41" s="33">
        <f>((AR41+AQ48)/(AQ41+AR48))/10</f>
        <v>0.13333333333333333</v>
      </c>
      <c r="BZ41" s="33" t="e">
        <f>((AR41+AR40)/(AQ41+AQ40))/10</f>
        <v>#VALUE!</v>
      </c>
      <c r="CA41" s="33" t="e">
        <f>((AR41+AQ37)/(AQ41+AR37))/10</f>
        <v>#VALUE!</v>
      </c>
      <c r="CB41" s="33">
        <f>((AQ44+AQ48)/(AR44+AR48))/10</f>
        <v>0.13333333333333333</v>
      </c>
      <c r="CC41" s="33" t="e">
        <f>((AQ44+AR40)/(AR44+AQ40))/10</f>
        <v>#VALUE!</v>
      </c>
      <c r="CD41" s="33" t="e">
        <f>((AQ44+AQ37)/(AR44+AR37))/10</f>
        <v>#VALUE!</v>
      </c>
      <c r="CE41" s="33" t="e">
        <f>((AQ48+AR40)/(AR48+AQ40))/10</f>
        <v>#VALUE!</v>
      </c>
      <c r="CF41" s="33" t="e">
        <f>((AQ48+AQ37)/(AR48+AR37))/10</f>
        <v>#VALUE!</v>
      </c>
      <c r="CG41" s="33" t="e">
        <f>((AR40+AQ37)/(AQ40+AR37))/10</f>
        <v>#VALUE!</v>
      </c>
      <c r="CI41" s="29">
        <v>6</v>
      </c>
      <c r="CJ41" s="35">
        <f>IF(AQ45&gt;AR45,CQ46+0.1,CQ46-0.1)</f>
        <v>-0.1</v>
      </c>
      <c r="CK41" s="35">
        <f>IF(AQ39&gt;AR39,CQ46+0.1,CQ46-0.1)</f>
        <v>-0.1</v>
      </c>
      <c r="CL41" s="35">
        <f>IF(AR37&gt;AQ37,CQ46+0.1,CQ46-0.1)</f>
        <v>-0.1</v>
      </c>
      <c r="CM41" s="35">
        <f>IF(AR43&gt;AQ43,CQ46+0.1,CQ46-0.1)</f>
        <v>-0.1</v>
      </c>
      <c r="CN41" s="35">
        <f>IF(AR49&gt;AQ49,CQ46+0.1,CQ46-0.1)</f>
        <v>-0.1</v>
      </c>
      <c r="CO41" s="34"/>
      <c r="CP41" s="63"/>
      <c r="CQ41" s="137"/>
      <c r="CR41" s="137"/>
      <c r="CS41" s="137"/>
      <c r="CU41" s="137"/>
      <c r="CV41" s="155"/>
      <c r="CX41" s="137"/>
      <c r="CZ41" s="155"/>
      <c r="DA41" s="137"/>
    </row>
    <row r="42" spans="1:105" ht="11.1" customHeight="1" x14ac:dyDescent="0.25">
      <c r="A42" s="156"/>
      <c r="B42" s="157"/>
      <c r="C42" s="109" t="s">
        <v>47</v>
      </c>
      <c r="D42" s="164" t="str">
        <f>IF(AR41&gt;AQ41,BS41,BT41)</f>
        <v>1 : 3</v>
      </c>
      <c r="E42" s="165"/>
      <c r="F42" s="166"/>
      <c r="G42" s="167" t="str">
        <f>IF(AQ44&gt;AR44,BS44,BT44)</f>
        <v>1 : 3</v>
      </c>
      <c r="H42" s="165"/>
      <c r="I42" s="166"/>
      <c r="J42" s="159"/>
      <c r="K42" s="160"/>
      <c r="L42" s="161"/>
      <c r="M42" s="167" t="str">
        <f>IF(AQ48&gt;AR48,BS48,BT48)</f>
        <v>1, 1, 1</v>
      </c>
      <c r="N42" s="165"/>
      <c r="O42" s="166"/>
      <c r="P42" s="167"/>
      <c r="Q42" s="165"/>
      <c r="R42" s="166"/>
      <c r="S42" s="167"/>
      <c r="T42" s="165"/>
      <c r="U42" s="165"/>
      <c r="V42" s="162"/>
      <c r="W42" s="163"/>
      <c r="X42" s="162"/>
      <c r="Y42" s="61"/>
      <c r="Z42" s="152"/>
      <c r="AB42" s="153"/>
      <c r="AC42" s="153"/>
      <c r="AD42" s="13" t="str">
        <f>IF(B45=0," ","2-5")</f>
        <v>2-5</v>
      </c>
      <c r="AE42" s="16" t="str">
        <f>IF(B45=0," ",CONCATENATE(C39,"-",C45))</f>
        <v>KEZAR-</v>
      </c>
      <c r="AF42" s="19"/>
      <c r="AG42" s="22"/>
      <c r="AH42" s="19"/>
      <c r="AI42" s="22"/>
      <c r="AJ42" s="19"/>
      <c r="AK42" s="22"/>
      <c r="AL42" s="19"/>
      <c r="AM42" s="22"/>
      <c r="AN42" s="19"/>
      <c r="AO42" s="27"/>
      <c r="AP42" s="11"/>
      <c r="AQ42" s="10" t="str">
        <f t="shared" si="102"/>
        <v/>
      </c>
      <c r="AR42" s="10" t="str">
        <f t="shared" si="103"/>
        <v/>
      </c>
      <c r="AS42" s="8">
        <f t="shared" si="104"/>
        <v>0</v>
      </c>
      <c r="AT42" s="8">
        <f t="shared" si="105"/>
        <v>0</v>
      </c>
      <c r="AU42" s="8">
        <f t="shared" si="106"/>
        <v>0</v>
      </c>
      <c r="AV42" s="8">
        <f t="shared" si="107"/>
        <v>0</v>
      </c>
      <c r="AW42" s="8">
        <f t="shared" si="108"/>
        <v>0</v>
      </c>
      <c r="AX42" s="7"/>
      <c r="AY42" s="8">
        <f t="shared" si="109"/>
        <v>0</v>
      </c>
      <c r="AZ42" s="8">
        <f t="shared" si="110"/>
        <v>0</v>
      </c>
      <c r="BA42" s="8">
        <f t="shared" si="111"/>
        <v>0</v>
      </c>
      <c r="BB42" s="8">
        <f t="shared" si="112"/>
        <v>0</v>
      </c>
      <c r="BC42" s="8">
        <f t="shared" si="113"/>
        <v>0</v>
      </c>
      <c r="BD42" s="7"/>
      <c r="BE42" s="8" t="str">
        <f t="shared" si="114"/>
        <v/>
      </c>
      <c r="BF42" s="8" t="str">
        <f t="shared" si="115"/>
        <v/>
      </c>
      <c r="BG42" s="8" t="str">
        <f t="shared" si="116"/>
        <v/>
      </c>
      <c r="BH42" s="8" t="str">
        <f t="shared" si="117"/>
        <v/>
      </c>
      <c r="BI42" s="8" t="str">
        <f t="shared" si="118"/>
        <v/>
      </c>
      <c r="BJ42" s="7"/>
      <c r="BK42" s="8" t="str">
        <f t="shared" si="119"/>
        <v/>
      </c>
      <c r="BL42" s="8" t="str">
        <f t="shared" si="120"/>
        <v/>
      </c>
      <c r="BM42" s="8" t="str">
        <f t="shared" si="121"/>
        <v/>
      </c>
      <c r="BN42" s="8" t="str">
        <f t="shared" si="122"/>
        <v/>
      </c>
      <c r="BO42" s="8" t="str">
        <f t="shared" si="123"/>
        <v/>
      </c>
      <c r="BP42" s="7"/>
      <c r="BQ42" s="9" t="str">
        <f t="shared" si="124"/>
        <v/>
      </c>
      <c r="BR42" s="9" t="str">
        <f t="shared" si="125"/>
        <v/>
      </c>
      <c r="BS42" s="9" t="str">
        <f t="shared" si="126"/>
        <v/>
      </c>
      <c r="BT42" s="1" t="str">
        <f t="shared" si="127"/>
        <v/>
      </c>
      <c r="BU42" s="175"/>
      <c r="BW42" s="29">
        <v>4</v>
      </c>
      <c r="BX42" s="30" t="s">
        <v>20</v>
      </c>
      <c r="BY42" s="30" t="s">
        <v>16</v>
      </c>
      <c r="BZ42" s="30" t="s">
        <v>14</v>
      </c>
      <c r="CA42" s="30" t="s">
        <v>28</v>
      </c>
      <c r="CB42" s="30" t="s">
        <v>23</v>
      </c>
      <c r="CC42" s="30" t="s">
        <v>17</v>
      </c>
      <c r="CD42" s="30" t="s">
        <v>24</v>
      </c>
      <c r="CE42" s="30" t="s">
        <v>25</v>
      </c>
      <c r="CF42" s="30" t="s">
        <v>15</v>
      </c>
      <c r="CG42" s="30" t="s">
        <v>22</v>
      </c>
      <c r="CI42" s="63"/>
      <c r="CJ42" s="31"/>
      <c r="CK42" s="31"/>
      <c r="CL42" s="31"/>
      <c r="CM42" s="31"/>
      <c r="CN42" s="31"/>
      <c r="CO42" s="31"/>
      <c r="CP42" s="31"/>
      <c r="CQ42" s="136">
        <f>V43</f>
        <v>3</v>
      </c>
      <c r="CR42" s="136">
        <f>IF(AND(CQ42=CQ36,CQ42=CQ38),BX43,(IF(AND(CQ42=CQ36,CQ42=CQ40),BY43,(IF(AND(CQ42=CQ36,CQ42=CQ44),BZ43,(IF(AND(CQ42=CQ36,CQ42=CQ46),CA43,(IF(AND(CQ42=CQ38,CQ42=CQ40),CB43,(IF(AND(CQ42=CQ38,CQ42=CQ44),CC43,(IF(AND(CQ42=CQ38,CQ42=CQ46),CD43,(IF(AND(CQ42=CQ40,CQ42=CQ44),CE43,(IF(AND(CQ42=CQ40,CQ42=CQ46),CF43,(IF(AND(CQ42=CQ44,CQ42=CQ46),CG43,999)))))))))))))))))))</f>
        <v>999</v>
      </c>
      <c r="CS42" s="136">
        <f t="shared" ref="CS42" si="137">IF(CX42=1,CQ42+CR42,CR42)</f>
        <v>999</v>
      </c>
      <c r="CU42" s="136">
        <f>CQ42</f>
        <v>3</v>
      </c>
      <c r="CV42" s="154">
        <f>IF(CU42=CU36,CJ39,(IF(CU42=CU38,CK39,(IF(CU42=CU40,CL39,(IF(CU42=CU44,CN39,(IF(CU42=CU46,CO39,999)))))))))</f>
        <v>999</v>
      </c>
      <c r="CX42" s="136">
        <f t="shared" ref="CX42" si="138">IF(CR42&lt;&gt;999,1,0)</f>
        <v>0</v>
      </c>
      <c r="CZ42" s="154">
        <f>IF(CX42=1,CS42,CV42)</f>
        <v>999</v>
      </c>
      <c r="DA42" s="136">
        <f t="shared" ref="DA42" si="139">IF(CZ42&lt;&gt;999,CZ42,CU42)</f>
        <v>3</v>
      </c>
    </row>
    <row r="43" spans="1:105" ht="11.1" customHeight="1" x14ac:dyDescent="0.25">
      <c r="A43" s="138">
        <v>4</v>
      </c>
      <c r="B43" s="140">
        <f>[1]Лист3!$A$19</f>
        <v>94</v>
      </c>
      <c r="C43" s="108" t="s">
        <v>62</v>
      </c>
      <c r="D43" s="55"/>
      <c r="E43" s="46">
        <f>IF(AQ38&gt;AR38,2,$AF$3)</f>
        <v>1</v>
      </c>
      <c r="F43" s="47"/>
      <c r="G43" s="45"/>
      <c r="H43" s="46">
        <f>IF(AR35&gt;AQ35,2,$AF$3)</f>
        <v>1</v>
      </c>
      <c r="I43" s="47"/>
      <c r="J43" s="45"/>
      <c r="K43" s="46">
        <f>IF(AR48&gt;AQ48,2,$AF$3)</f>
        <v>1</v>
      </c>
      <c r="L43" s="47"/>
      <c r="M43" s="144"/>
      <c r="N43" s="145"/>
      <c r="O43" s="158"/>
      <c r="P43" s="45"/>
      <c r="Q43" s="46"/>
      <c r="R43" s="47"/>
      <c r="S43" s="45"/>
      <c r="T43" s="46"/>
      <c r="U43" s="55"/>
      <c r="V43" s="148">
        <f>SUM(E43,H43,K43,N43,Q43,T43)</f>
        <v>3</v>
      </c>
      <c r="W43" s="150">
        <f t="shared" ref="W43" si="140">IF(($AF$3=1),IF(CX42=1,CR42*10,0),0)</f>
        <v>0</v>
      </c>
      <c r="X43" s="148">
        <f>IF(($AF$3=1),RANK(DA42,$DA$36:$DA$47,0),0)</f>
        <v>4</v>
      </c>
      <c r="Y43" s="61"/>
      <c r="Z43" s="152">
        <f>IF(B43="","",VLOOKUP(B43,'[2]Список участников'!A:L,8,FALSE))</f>
        <v>0</v>
      </c>
      <c r="AB43" s="153">
        <f>IF(B43&gt;0,1,0)</f>
        <v>1</v>
      </c>
      <c r="AC43" s="153"/>
      <c r="AD43" s="13" t="str">
        <f>IF(B47=0," ","4-6")</f>
        <v>4-6</v>
      </c>
      <c r="AE43" s="16" t="str">
        <f>IF(B47=0," ",CONCATENATE(C43,"-",C47))</f>
        <v>ARSENAL-</v>
      </c>
      <c r="AF43" s="19"/>
      <c r="AG43" s="22"/>
      <c r="AH43" s="19"/>
      <c r="AI43" s="22"/>
      <c r="AJ43" s="19"/>
      <c r="AK43" s="22"/>
      <c r="AL43" s="19"/>
      <c r="AM43" s="22"/>
      <c r="AN43" s="19"/>
      <c r="AO43" s="27"/>
      <c r="AP43" s="11"/>
      <c r="AQ43" s="10" t="str">
        <f t="shared" si="102"/>
        <v/>
      </c>
      <c r="AR43" s="10" t="str">
        <f t="shared" si="103"/>
        <v/>
      </c>
      <c r="AS43" s="8">
        <f t="shared" si="104"/>
        <v>0</v>
      </c>
      <c r="AT43" s="8">
        <f t="shared" si="105"/>
        <v>0</v>
      </c>
      <c r="AU43" s="8">
        <f t="shared" si="106"/>
        <v>0</v>
      </c>
      <c r="AV43" s="8">
        <f t="shared" si="107"/>
        <v>0</v>
      </c>
      <c r="AW43" s="8">
        <f t="shared" si="108"/>
        <v>0</v>
      </c>
      <c r="AX43" s="7"/>
      <c r="AY43" s="8">
        <f t="shared" si="109"/>
        <v>0</v>
      </c>
      <c r="AZ43" s="8">
        <f t="shared" si="110"/>
        <v>0</v>
      </c>
      <c r="BA43" s="8">
        <f t="shared" si="111"/>
        <v>0</v>
      </c>
      <c r="BB43" s="8">
        <f t="shared" si="112"/>
        <v>0</v>
      </c>
      <c r="BC43" s="8">
        <f t="shared" si="113"/>
        <v>0</v>
      </c>
      <c r="BD43" s="7"/>
      <c r="BE43" s="8" t="str">
        <f t="shared" si="114"/>
        <v/>
      </c>
      <c r="BF43" s="8" t="str">
        <f t="shared" si="115"/>
        <v/>
      </c>
      <c r="BG43" s="8" t="str">
        <f t="shared" si="116"/>
        <v/>
      </c>
      <c r="BH43" s="8" t="str">
        <f t="shared" si="117"/>
        <v/>
      </c>
      <c r="BI43" s="8" t="str">
        <f t="shared" si="118"/>
        <v/>
      </c>
      <c r="BJ43" s="7"/>
      <c r="BK43" s="8" t="str">
        <f t="shared" si="119"/>
        <v/>
      </c>
      <c r="BL43" s="8" t="str">
        <f t="shared" si="120"/>
        <v/>
      </c>
      <c r="BM43" s="8" t="str">
        <f t="shared" si="121"/>
        <v/>
      </c>
      <c r="BN43" s="8" t="str">
        <f t="shared" si="122"/>
        <v/>
      </c>
      <c r="BO43" s="8" t="str">
        <f t="shared" si="123"/>
        <v/>
      </c>
      <c r="BP43" s="7"/>
      <c r="BQ43" s="9" t="str">
        <f t="shared" si="124"/>
        <v/>
      </c>
      <c r="BR43" s="9" t="str">
        <f t="shared" si="125"/>
        <v/>
      </c>
      <c r="BS43" s="9" t="str">
        <f t="shared" si="126"/>
        <v/>
      </c>
      <c r="BT43" s="1" t="str">
        <f t="shared" si="127"/>
        <v/>
      </c>
      <c r="BU43" s="175"/>
      <c r="BW43" s="29"/>
      <c r="BX43" s="33">
        <f>((AQ38+AR35)/(AR38+AQ35))/10</f>
        <v>0</v>
      </c>
      <c r="BY43" s="33">
        <f>((AQ38+AR48)/(AR38+AQ48))/10</f>
        <v>0</v>
      </c>
      <c r="BZ43" s="33" t="e">
        <f>((AQ38+AR46)/(AR38+AQ46))/10</f>
        <v>#VALUE!</v>
      </c>
      <c r="CA43" s="33" t="e">
        <f>((AQ38+AQ43)/(AR38+AR43))/10</f>
        <v>#VALUE!</v>
      </c>
      <c r="CB43" s="33">
        <f>((AR35+AR48)/(AQ35+AQ48))/10</f>
        <v>0</v>
      </c>
      <c r="CC43" s="33" t="e">
        <f>((AR35+AR46)/(AQ35+AQ46))/10</f>
        <v>#VALUE!</v>
      </c>
      <c r="CD43" s="33" t="e">
        <f>((AR35+AQ43)/(AQ35+AR43))/10</f>
        <v>#VALUE!</v>
      </c>
      <c r="CE43" s="33" t="e">
        <f>((AR48+AR46)/(AQ48+AQ46))/10</f>
        <v>#VALUE!</v>
      </c>
      <c r="CF43" s="33" t="e">
        <f>((AR48+AQ43)/(AQ48+AR43))/10</f>
        <v>#VALUE!</v>
      </c>
      <c r="CG43" s="33" t="e">
        <f>((AR46+AQ43)/(AQ46+AR43))/10</f>
        <v>#VALUE!</v>
      </c>
      <c r="CI43" s="63"/>
      <c r="CJ43" s="63"/>
      <c r="CK43" s="63"/>
      <c r="CL43" s="63"/>
      <c r="CM43" s="63"/>
      <c r="CN43" s="63"/>
      <c r="CO43" s="63"/>
      <c r="CP43" s="63"/>
      <c r="CQ43" s="137"/>
      <c r="CR43" s="137"/>
      <c r="CS43" s="137"/>
      <c r="CU43" s="137"/>
      <c r="CV43" s="155"/>
      <c r="CX43" s="137"/>
      <c r="CZ43" s="155"/>
      <c r="DA43" s="137"/>
    </row>
    <row r="44" spans="1:105" ht="11.1" customHeight="1" x14ac:dyDescent="0.25">
      <c r="A44" s="156"/>
      <c r="B44" s="157"/>
      <c r="C44" s="109" t="s">
        <v>33</v>
      </c>
      <c r="D44" s="164" t="str">
        <f>IF(AQ38&gt;AR38,BS38,BT38)</f>
        <v>0 : 3</v>
      </c>
      <c r="E44" s="165"/>
      <c r="F44" s="166"/>
      <c r="G44" s="167" t="str">
        <f>IF(AR35&gt;AQ35,BS35,BT35)</f>
        <v>0 : 3</v>
      </c>
      <c r="H44" s="165"/>
      <c r="I44" s="166"/>
      <c r="J44" s="167" t="str">
        <f>IF(AR48&gt;AQ48,BS48,BT48)</f>
        <v>0 : 3</v>
      </c>
      <c r="K44" s="165"/>
      <c r="L44" s="166"/>
      <c r="M44" s="159"/>
      <c r="N44" s="160"/>
      <c r="O44" s="161"/>
      <c r="P44" s="167"/>
      <c r="Q44" s="165"/>
      <c r="R44" s="166"/>
      <c r="S44" s="167"/>
      <c r="T44" s="165"/>
      <c r="U44" s="165"/>
      <c r="V44" s="162"/>
      <c r="W44" s="163"/>
      <c r="X44" s="162"/>
      <c r="Y44" s="61"/>
      <c r="Z44" s="152"/>
      <c r="AB44" s="153"/>
      <c r="AC44" s="153"/>
      <c r="AD44" s="13" t="s">
        <v>19</v>
      </c>
      <c r="AE44" s="16" t="str">
        <f>CONCATENATE(C41,"-",C39)</f>
        <v>SHAH-SHAH-KEZAR</v>
      </c>
      <c r="AF44" s="19">
        <v>1</v>
      </c>
      <c r="AG44" s="22">
        <v>2</v>
      </c>
      <c r="AH44" s="19">
        <v>2</v>
      </c>
      <c r="AI44" s="22">
        <v>1</v>
      </c>
      <c r="AJ44" s="19">
        <v>1</v>
      </c>
      <c r="AK44" s="22">
        <v>2</v>
      </c>
      <c r="AL44" s="19">
        <v>1</v>
      </c>
      <c r="AM44" s="22">
        <v>2</v>
      </c>
      <c r="AN44" s="19"/>
      <c r="AO44" s="27"/>
      <c r="AP44" s="11"/>
      <c r="AQ44" s="10">
        <f t="shared" si="102"/>
        <v>1</v>
      </c>
      <c r="AR44" s="10">
        <f t="shared" si="103"/>
        <v>3</v>
      </c>
      <c r="AS44" s="8">
        <f t="shared" si="104"/>
        <v>0</v>
      </c>
      <c r="AT44" s="8">
        <f t="shared" si="105"/>
        <v>1</v>
      </c>
      <c r="AU44" s="8">
        <f t="shared" si="106"/>
        <v>0</v>
      </c>
      <c r="AV44" s="8">
        <f t="shared" si="107"/>
        <v>0</v>
      </c>
      <c r="AW44" s="8">
        <f t="shared" si="108"/>
        <v>0</v>
      </c>
      <c r="AX44" s="7"/>
      <c r="AY44" s="8">
        <f t="shared" si="109"/>
        <v>1</v>
      </c>
      <c r="AZ44" s="8">
        <f t="shared" si="110"/>
        <v>0</v>
      </c>
      <c r="BA44" s="8">
        <f t="shared" si="111"/>
        <v>1</v>
      </c>
      <c r="BB44" s="8">
        <f t="shared" si="112"/>
        <v>1</v>
      </c>
      <c r="BC44" s="8">
        <f t="shared" si="113"/>
        <v>0</v>
      </c>
      <c r="BD44" s="7"/>
      <c r="BE44" s="8">
        <f t="shared" si="114"/>
        <v>-1</v>
      </c>
      <c r="BF44" s="8" t="str">
        <f t="shared" si="115"/>
        <v>, 1</v>
      </c>
      <c r="BG44" s="8" t="str">
        <f t="shared" si="116"/>
        <v>, -1</v>
      </c>
      <c r="BH44" s="8" t="str">
        <f t="shared" si="117"/>
        <v>, -1</v>
      </c>
      <c r="BI44" s="8" t="str">
        <f t="shared" si="118"/>
        <v/>
      </c>
      <c r="BJ44" s="7"/>
      <c r="BK44" s="8">
        <f t="shared" si="119"/>
        <v>1</v>
      </c>
      <c r="BL44" s="8" t="str">
        <f t="shared" si="120"/>
        <v>, -1</v>
      </c>
      <c r="BM44" s="8" t="str">
        <f t="shared" si="121"/>
        <v>, 1</v>
      </c>
      <c r="BN44" s="8" t="str">
        <f t="shared" si="122"/>
        <v>, 1</v>
      </c>
      <c r="BO44" s="8" t="str">
        <f t="shared" si="123"/>
        <v/>
      </c>
      <c r="BP44" s="7"/>
      <c r="BQ44" s="9" t="str">
        <f t="shared" si="124"/>
        <v>-1, 1, -1, -1</v>
      </c>
      <c r="BR44" s="9" t="str">
        <f t="shared" si="125"/>
        <v>1, -1, 1, 1</v>
      </c>
      <c r="BS44" s="9" t="str">
        <f t="shared" si="126"/>
        <v>1, -1, 1, 1</v>
      </c>
      <c r="BT44" s="1" t="str">
        <f t="shared" si="127"/>
        <v>1 : 3</v>
      </c>
      <c r="BU44" s="175"/>
      <c r="BW44" s="29">
        <v>5</v>
      </c>
      <c r="BX44" s="30" t="s">
        <v>20</v>
      </c>
      <c r="BY44" s="30" t="s">
        <v>16</v>
      </c>
      <c r="BZ44" s="30" t="s">
        <v>27</v>
      </c>
      <c r="CA44" s="30" t="s">
        <v>28</v>
      </c>
      <c r="CB44" s="30" t="s">
        <v>23</v>
      </c>
      <c r="CC44" s="30" t="s">
        <v>13</v>
      </c>
      <c r="CD44" s="30" t="s">
        <v>24</v>
      </c>
      <c r="CE44" s="30" t="s">
        <v>21</v>
      </c>
      <c r="CF44" s="30" t="s">
        <v>15</v>
      </c>
      <c r="CG44" s="30" t="s">
        <v>18</v>
      </c>
      <c r="CI44" s="63"/>
      <c r="CJ44" s="31"/>
      <c r="CK44" s="31"/>
      <c r="CL44" s="31"/>
      <c r="CM44" s="31"/>
      <c r="CN44" s="31"/>
      <c r="CO44" s="31"/>
      <c r="CP44" s="31"/>
      <c r="CQ44" s="136">
        <f>V45</f>
        <v>0</v>
      </c>
      <c r="CR44" s="136">
        <f>IF(AND(CQ44=CQ36,CQ44=CQ38),BX45,(IF(AND(CQ44=CQ36,CQ44=CQ40),BY45,(IF(AND(CQ44=CQ36,CQ44=CQ42),BZ45,(IF(AND(CQ44=CQ36,CQ44=CQ46),CA45,(IF(AND(CQ44=CQ38,CQ44=CQ40),CB45,(IF(AND(CQ44=CQ38,CQ44=CQ42),CC45,(IF(AND(CQ44=CQ38,CQ44=CQ46),CD45,(IF(AND(CQ44=CQ40,CQ44=CQ42),CE45,(IF(AND(CQ44=CQ40,CQ44=CQ46),CF45,(IF(AND(CQ44=CQ42,CQ44=CQ46),CG45,999)))))))))))))))))))</f>
        <v>999</v>
      </c>
      <c r="CS44" s="136">
        <f t="shared" ref="CS44" si="141">IF(CX44=1,CQ44+CR44,CR44)</f>
        <v>999</v>
      </c>
      <c r="CU44" s="136">
        <f>CQ44</f>
        <v>0</v>
      </c>
      <c r="CV44" s="154">
        <f>IF(CU44=CU36,CJ40,(IF(CU44=CU38,CK40,(IF(CU44=CU40,CL40,(IF(CU44=CU42,CM40,(IF(CU44=CU46,CO40,999)))))))))</f>
        <v>-0.1</v>
      </c>
      <c r="CX44" s="136">
        <f t="shared" ref="CX44" si="142">IF(CR44&lt;&gt;999,1,0)</f>
        <v>0</v>
      </c>
      <c r="CZ44" s="154">
        <f>IF(CX44=1,CS44,CV44)</f>
        <v>-0.1</v>
      </c>
      <c r="DA44" s="136">
        <f t="shared" ref="DA44" si="143">IF(CZ44&lt;&gt;999,CZ44,CU44)</f>
        <v>-0.1</v>
      </c>
    </row>
    <row r="45" spans="1:105" ht="11.1" customHeight="1" x14ac:dyDescent="0.25">
      <c r="A45" s="138">
        <v>5</v>
      </c>
      <c r="B45" s="140">
        <f>[1]Лист3!$A$20</f>
        <v>99</v>
      </c>
      <c r="C45" s="110"/>
      <c r="D45" s="55"/>
      <c r="E45" s="46"/>
      <c r="F45" s="47"/>
      <c r="G45" s="45"/>
      <c r="H45" s="46"/>
      <c r="I45" s="47"/>
      <c r="J45" s="45"/>
      <c r="K45" s="46"/>
      <c r="L45" s="47"/>
      <c r="M45" s="45"/>
      <c r="N45" s="46"/>
      <c r="O45" s="47"/>
      <c r="P45" s="144"/>
      <c r="Q45" s="145"/>
      <c r="R45" s="158"/>
      <c r="S45" s="45"/>
      <c r="T45" s="46"/>
      <c r="U45" s="55"/>
      <c r="V45" s="148"/>
      <c r="W45" s="150"/>
      <c r="X45" s="148"/>
      <c r="Y45" s="61"/>
      <c r="Z45" s="152">
        <f>IF(B45="","",VLOOKUP(B45,'[2]Список участников'!A:L,8,FALSE))</f>
        <v>0</v>
      </c>
      <c r="AB45" s="153">
        <f>IF(B45&gt;0,1,0)</f>
        <v>1</v>
      </c>
      <c r="AC45" s="153"/>
      <c r="AD45" s="13" t="str">
        <f>IF(B47=0," ","6-1")</f>
        <v>6-1</v>
      </c>
      <c r="AE45" s="16" t="str">
        <f>IF(B47=0," ",CONCATENATE(C47,"-",C37))</f>
        <v>-АК АЛТЫН</v>
      </c>
      <c r="AF45" s="19"/>
      <c r="AG45" s="22"/>
      <c r="AH45" s="19"/>
      <c r="AI45" s="22"/>
      <c r="AJ45" s="19"/>
      <c r="AK45" s="22"/>
      <c r="AL45" s="19"/>
      <c r="AM45" s="22"/>
      <c r="AN45" s="19"/>
      <c r="AO45" s="27"/>
      <c r="AP45" s="11"/>
      <c r="AQ45" s="10" t="str">
        <f t="shared" si="102"/>
        <v/>
      </c>
      <c r="AR45" s="10" t="str">
        <f t="shared" si="103"/>
        <v/>
      </c>
      <c r="AS45" s="8">
        <f t="shared" si="104"/>
        <v>0</v>
      </c>
      <c r="AT45" s="8">
        <f t="shared" si="105"/>
        <v>0</v>
      </c>
      <c r="AU45" s="8">
        <f t="shared" si="106"/>
        <v>0</v>
      </c>
      <c r="AV45" s="8">
        <f t="shared" si="107"/>
        <v>0</v>
      </c>
      <c r="AW45" s="8">
        <f t="shared" si="108"/>
        <v>0</v>
      </c>
      <c r="AX45" s="7"/>
      <c r="AY45" s="8">
        <f t="shared" si="109"/>
        <v>0</v>
      </c>
      <c r="AZ45" s="8">
        <f t="shared" si="110"/>
        <v>0</v>
      </c>
      <c r="BA45" s="8">
        <f t="shared" si="111"/>
        <v>0</v>
      </c>
      <c r="BB45" s="8">
        <f t="shared" si="112"/>
        <v>0</v>
      </c>
      <c r="BC45" s="8">
        <f t="shared" si="113"/>
        <v>0</v>
      </c>
      <c r="BD45" s="7"/>
      <c r="BE45" s="8" t="str">
        <f t="shared" si="114"/>
        <v/>
      </c>
      <c r="BF45" s="8" t="str">
        <f t="shared" si="115"/>
        <v/>
      </c>
      <c r="BG45" s="8" t="str">
        <f t="shared" si="116"/>
        <v/>
      </c>
      <c r="BH45" s="8" t="str">
        <f t="shared" si="117"/>
        <v/>
      </c>
      <c r="BI45" s="8" t="str">
        <f t="shared" si="118"/>
        <v/>
      </c>
      <c r="BJ45" s="7"/>
      <c r="BK45" s="8" t="str">
        <f t="shared" si="119"/>
        <v/>
      </c>
      <c r="BL45" s="8" t="str">
        <f t="shared" si="120"/>
        <v/>
      </c>
      <c r="BM45" s="8" t="str">
        <f t="shared" si="121"/>
        <v/>
      </c>
      <c r="BN45" s="8" t="str">
        <f t="shared" si="122"/>
        <v/>
      </c>
      <c r="BO45" s="8" t="str">
        <f t="shared" si="123"/>
        <v/>
      </c>
      <c r="BP45" s="7"/>
      <c r="BQ45" s="9" t="str">
        <f t="shared" si="124"/>
        <v/>
      </c>
      <c r="BR45" s="9" t="str">
        <f t="shared" si="125"/>
        <v/>
      </c>
      <c r="BS45" s="9" t="str">
        <f t="shared" si="126"/>
        <v/>
      </c>
      <c r="BT45" s="1" t="str">
        <f t="shared" si="127"/>
        <v/>
      </c>
      <c r="BU45" s="175"/>
      <c r="BW45" s="29"/>
      <c r="BX45" s="33" t="e">
        <f>((AR36+AR42)/(AQ36+AQ42))/10</f>
        <v>#VALUE!</v>
      </c>
      <c r="BY45" s="33" t="e">
        <f>((AR36+AQ40)/(AQ36+AR40))/10</f>
        <v>#VALUE!</v>
      </c>
      <c r="BZ45" s="33" t="e">
        <f>((AR36+AQ46)/(AQ36+AR46))/10</f>
        <v>#VALUE!</v>
      </c>
      <c r="CA45" s="33" t="e">
        <f>((AR36+AQ49)/(AQ36+AR49))/10</f>
        <v>#VALUE!</v>
      </c>
      <c r="CB45" s="33" t="e">
        <f>((AR42+AQ40)/(AQ42+AR40))/10</f>
        <v>#VALUE!</v>
      </c>
      <c r="CC45" s="33" t="e">
        <f>((AR42+AQ46)/(AQ42+AR46))/10</f>
        <v>#VALUE!</v>
      </c>
      <c r="CD45" s="33" t="e">
        <f>((AR42+AQ49)/(AQ42+AR49))/10</f>
        <v>#VALUE!</v>
      </c>
      <c r="CE45" s="33" t="e">
        <f>((AQ40+AQ46)/(AR40+AR46))/10</f>
        <v>#VALUE!</v>
      </c>
      <c r="CF45" s="33" t="e">
        <f>((AQ40+AQ49)/(AR40+AR49))/10</f>
        <v>#VALUE!</v>
      </c>
      <c r="CG45" s="33" t="e">
        <f>((AQ46+AQ49)/(AR46+AR49))/10</f>
        <v>#VALUE!</v>
      </c>
      <c r="CI45" s="63"/>
      <c r="CJ45" s="63"/>
      <c r="CK45" s="63"/>
      <c r="CL45" s="63"/>
      <c r="CM45" s="63"/>
      <c r="CN45" s="63"/>
      <c r="CO45" s="63"/>
      <c r="CP45" s="63"/>
      <c r="CQ45" s="137"/>
      <c r="CR45" s="137"/>
      <c r="CS45" s="137"/>
      <c r="CU45" s="137"/>
      <c r="CV45" s="155"/>
      <c r="CX45" s="137"/>
      <c r="CZ45" s="155"/>
      <c r="DA45" s="137"/>
    </row>
    <row r="46" spans="1:105" ht="11.1" customHeight="1" x14ac:dyDescent="0.25">
      <c r="A46" s="156"/>
      <c r="B46" s="157"/>
      <c r="C46" s="116"/>
      <c r="D46" s="164"/>
      <c r="E46" s="165"/>
      <c r="F46" s="166"/>
      <c r="G46" s="167"/>
      <c r="H46" s="165"/>
      <c r="I46" s="166"/>
      <c r="J46" s="167"/>
      <c r="K46" s="165"/>
      <c r="L46" s="166"/>
      <c r="M46" s="167"/>
      <c r="N46" s="165"/>
      <c r="O46" s="166"/>
      <c r="P46" s="159"/>
      <c r="Q46" s="160"/>
      <c r="R46" s="161"/>
      <c r="S46" s="167"/>
      <c r="T46" s="165"/>
      <c r="U46" s="165"/>
      <c r="V46" s="162"/>
      <c r="W46" s="163"/>
      <c r="X46" s="162"/>
      <c r="Y46" s="61"/>
      <c r="Z46" s="152"/>
      <c r="AB46" s="153"/>
      <c r="AC46" s="153"/>
      <c r="AD46" s="13" t="str">
        <f>IF(B45=0," ","5-4")</f>
        <v>5-4</v>
      </c>
      <c r="AE46" s="16" t="str">
        <f>IF(B45=0," ",CONCATENATE(C45,"-",C43))</f>
        <v>-ARSENAL</v>
      </c>
      <c r="AF46" s="19"/>
      <c r="AG46" s="22"/>
      <c r="AH46" s="19"/>
      <c r="AI46" s="22"/>
      <c r="AJ46" s="19"/>
      <c r="AK46" s="22"/>
      <c r="AL46" s="19"/>
      <c r="AM46" s="22"/>
      <c r="AN46" s="19"/>
      <c r="AO46" s="27"/>
      <c r="AP46" s="11"/>
      <c r="AQ46" s="10" t="str">
        <f t="shared" si="102"/>
        <v/>
      </c>
      <c r="AR46" s="10" t="str">
        <f t="shared" si="103"/>
        <v/>
      </c>
      <c r="AS46" s="8">
        <f t="shared" si="104"/>
        <v>0</v>
      </c>
      <c r="AT46" s="8">
        <f t="shared" si="105"/>
        <v>0</v>
      </c>
      <c r="AU46" s="8">
        <f t="shared" si="106"/>
        <v>0</v>
      </c>
      <c r="AV46" s="8">
        <f t="shared" si="107"/>
        <v>0</v>
      </c>
      <c r="AW46" s="8">
        <f t="shared" si="108"/>
        <v>0</v>
      </c>
      <c r="AX46" s="7"/>
      <c r="AY46" s="8">
        <f t="shared" si="109"/>
        <v>0</v>
      </c>
      <c r="AZ46" s="8">
        <f t="shared" si="110"/>
        <v>0</v>
      </c>
      <c r="BA46" s="8">
        <f t="shared" si="111"/>
        <v>0</v>
      </c>
      <c r="BB46" s="8">
        <f t="shared" si="112"/>
        <v>0</v>
      </c>
      <c r="BC46" s="8">
        <f t="shared" si="113"/>
        <v>0</v>
      </c>
      <c r="BD46" s="7"/>
      <c r="BE46" s="8" t="str">
        <f t="shared" si="114"/>
        <v/>
      </c>
      <c r="BF46" s="8" t="str">
        <f t="shared" si="115"/>
        <v/>
      </c>
      <c r="BG46" s="8" t="str">
        <f t="shared" si="116"/>
        <v/>
      </c>
      <c r="BH46" s="8" t="str">
        <f t="shared" si="117"/>
        <v/>
      </c>
      <c r="BI46" s="8" t="str">
        <f t="shared" si="118"/>
        <v/>
      </c>
      <c r="BJ46" s="7"/>
      <c r="BK46" s="8" t="str">
        <f t="shared" si="119"/>
        <v/>
      </c>
      <c r="BL46" s="8" t="str">
        <f t="shared" si="120"/>
        <v/>
      </c>
      <c r="BM46" s="8" t="str">
        <f t="shared" si="121"/>
        <v/>
      </c>
      <c r="BN46" s="8" t="str">
        <f t="shared" si="122"/>
        <v/>
      </c>
      <c r="BO46" s="8" t="str">
        <f t="shared" si="123"/>
        <v/>
      </c>
      <c r="BP46" s="7"/>
      <c r="BQ46" s="9" t="str">
        <f t="shared" si="124"/>
        <v/>
      </c>
      <c r="BR46" s="9" t="str">
        <f t="shared" si="125"/>
        <v/>
      </c>
      <c r="BS46" s="9" t="str">
        <f t="shared" si="126"/>
        <v/>
      </c>
      <c r="BT46" s="1" t="str">
        <f t="shared" si="127"/>
        <v/>
      </c>
      <c r="BU46" s="175"/>
      <c r="BW46" s="29">
        <v>6</v>
      </c>
      <c r="BX46" s="30" t="s">
        <v>20</v>
      </c>
      <c r="BY46" s="30" t="s">
        <v>16</v>
      </c>
      <c r="BZ46" s="30" t="s">
        <v>27</v>
      </c>
      <c r="CA46" s="30" t="s">
        <v>14</v>
      </c>
      <c r="CB46" s="30" t="s">
        <v>23</v>
      </c>
      <c r="CC46" s="30" t="s">
        <v>13</v>
      </c>
      <c r="CD46" s="30" t="s">
        <v>17</v>
      </c>
      <c r="CE46" s="30" t="s">
        <v>21</v>
      </c>
      <c r="CF46" s="30" t="s">
        <v>25</v>
      </c>
      <c r="CG46" s="30" t="s">
        <v>26</v>
      </c>
      <c r="CI46" s="63"/>
      <c r="CJ46" s="31"/>
      <c r="CK46" s="31"/>
      <c r="CL46" s="31"/>
      <c r="CM46" s="31"/>
      <c r="CN46" s="31"/>
      <c r="CO46" s="31"/>
      <c r="CP46" s="31"/>
      <c r="CQ46" s="136">
        <f>V47</f>
        <v>0</v>
      </c>
      <c r="CR46" s="136">
        <f>IF(AND(CQ46=CQ36,CQ46=CQ38),BX47,(IF(AND(CQ46=CQ36,CQ46=CQ40),BY47,(IF(AND(CQ46=CQ36,CQ46=CQ42),BZ47,(IF(AND(CQ46=CQ36,CQ46=CQ44),CA47,(IF(AND(CQ46=CQ38,CQ46=CQ40),CB47,(IF(AND(CQ46=CQ38,CQ46=CQ42),CC47,(IF(AND(CQ46=CQ38,CQ46=CQ44),CD47,(IF(AND(CQ46=CQ40,CQ46=CQ42),CE47,(IF(AND(CQ46=CQ40,CQ46=CQ44),CF47,(IF(AND(CQ46=CQ42,CQ46=CQ44),CG47,999)))))))))))))))))))</f>
        <v>999</v>
      </c>
      <c r="CS46" s="136">
        <f t="shared" ref="CS46" si="144">IF(CX46=1,CQ46+CR46,CR46)</f>
        <v>999</v>
      </c>
      <c r="CU46" s="136">
        <f>CQ46</f>
        <v>0</v>
      </c>
      <c r="CV46" s="154">
        <f>IF(CU46=CU36,CJ41,(IF(CU46=CU38,CK41,(IF(CU46=CU40,CL41,(IF(CU46=CU42,CM41,(IF(CU46=CU44,CN41,999)))))))))</f>
        <v>-0.1</v>
      </c>
      <c r="CX46" s="136">
        <f t="shared" ref="CX46" si="145">IF(CR46&lt;&gt;999,1,0)</f>
        <v>0</v>
      </c>
      <c r="CZ46" s="154">
        <f t="shared" ref="CZ46" si="146">IF(CX46=11,CS46,CV46)</f>
        <v>-0.1</v>
      </c>
      <c r="DA46" s="136">
        <f t="shared" ref="DA46" si="147">IF(CZ46&lt;&gt;999,CZ46,CU46)</f>
        <v>-0.1</v>
      </c>
    </row>
    <row r="47" spans="1:105" ht="11.1" customHeight="1" x14ac:dyDescent="0.25">
      <c r="A47" s="138" t="s">
        <v>7</v>
      </c>
      <c r="B47" s="140">
        <f>[1]Лист3!$A$21</f>
        <v>142</v>
      </c>
      <c r="C47" s="110"/>
      <c r="D47" s="55"/>
      <c r="E47" s="46"/>
      <c r="F47" s="47"/>
      <c r="G47" s="45"/>
      <c r="H47" s="46"/>
      <c r="I47" s="47"/>
      <c r="J47" s="45"/>
      <c r="K47" s="46"/>
      <c r="L47" s="47"/>
      <c r="M47" s="45"/>
      <c r="N47" s="46"/>
      <c r="O47" s="47"/>
      <c r="P47" s="45"/>
      <c r="Q47" s="46"/>
      <c r="R47" s="47"/>
      <c r="S47" s="144"/>
      <c r="T47" s="145"/>
      <c r="U47" s="145"/>
      <c r="V47" s="148"/>
      <c r="W47" s="150"/>
      <c r="X47" s="148"/>
      <c r="Y47" s="61"/>
      <c r="Z47" s="152">
        <f>IF(B47="","",VLOOKUP(B47,'[2]Список участников'!A:L,8,FALSE))</f>
        <v>0</v>
      </c>
      <c r="AB47" s="153">
        <f>IF(B47&gt;0,1,0)</f>
        <v>1</v>
      </c>
      <c r="AC47" s="153"/>
      <c r="AD47" s="13" t="s">
        <v>20</v>
      </c>
      <c r="AE47" s="16" t="str">
        <f>CONCATENATE(C37,"-",C39)</f>
        <v>АК АЛТЫН-KEZAR</v>
      </c>
      <c r="AF47" s="19">
        <v>2</v>
      </c>
      <c r="AG47" s="22">
        <v>1</v>
      </c>
      <c r="AH47" s="19">
        <v>2</v>
      </c>
      <c r="AI47" s="22">
        <v>1</v>
      </c>
      <c r="AJ47" s="19">
        <v>2</v>
      </c>
      <c r="AK47" s="22">
        <v>1</v>
      </c>
      <c r="AL47" s="19"/>
      <c r="AM47" s="22"/>
      <c r="AN47" s="19"/>
      <c r="AO47" s="27"/>
      <c r="AP47" s="11"/>
      <c r="AQ47" s="10">
        <f t="shared" si="102"/>
        <v>3</v>
      </c>
      <c r="AR47" s="10">
        <f t="shared" si="103"/>
        <v>0</v>
      </c>
      <c r="AS47" s="8">
        <f t="shared" si="104"/>
        <v>1</v>
      </c>
      <c r="AT47" s="8">
        <f t="shared" si="105"/>
        <v>1</v>
      </c>
      <c r="AU47" s="8">
        <f t="shared" si="106"/>
        <v>1</v>
      </c>
      <c r="AV47" s="8">
        <f t="shared" si="107"/>
        <v>0</v>
      </c>
      <c r="AW47" s="8">
        <f t="shared" si="108"/>
        <v>0</v>
      </c>
      <c r="AX47" s="7"/>
      <c r="AY47" s="8">
        <f t="shared" si="109"/>
        <v>0</v>
      </c>
      <c r="AZ47" s="8">
        <f t="shared" si="110"/>
        <v>0</v>
      </c>
      <c r="BA47" s="8">
        <f t="shared" si="111"/>
        <v>0</v>
      </c>
      <c r="BB47" s="8">
        <f t="shared" si="112"/>
        <v>0</v>
      </c>
      <c r="BC47" s="8">
        <f t="shared" si="113"/>
        <v>0</v>
      </c>
      <c r="BD47" s="7"/>
      <c r="BE47" s="8">
        <f t="shared" si="114"/>
        <v>1</v>
      </c>
      <c r="BF47" s="8" t="str">
        <f t="shared" si="115"/>
        <v>, 1</v>
      </c>
      <c r="BG47" s="8" t="str">
        <f t="shared" si="116"/>
        <v>, 1</v>
      </c>
      <c r="BH47" s="8" t="str">
        <f t="shared" si="117"/>
        <v/>
      </c>
      <c r="BI47" s="8" t="str">
        <f t="shared" si="118"/>
        <v/>
      </c>
      <c r="BJ47" s="7"/>
      <c r="BK47" s="8">
        <f t="shared" si="119"/>
        <v>-1</v>
      </c>
      <c r="BL47" s="8" t="str">
        <f t="shared" si="120"/>
        <v>, -1</v>
      </c>
      <c r="BM47" s="8" t="str">
        <f t="shared" si="121"/>
        <v>, -1</v>
      </c>
      <c r="BN47" s="8" t="str">
        <f t="shared" si="122"/>
        <v/>
      </c>
      <c r="BO47" s="8" t="str">
        <f t="shared" si="123"/>
        <v/>
      </c>
      <c r="BP47" s="7"/>
      <c r="BQ47" s="9" t="str">
        <f t="shared" si="124"/>
        <v>1, 1, 1</v>
      </c>
      <c r="BR47" s="9" t="str">
        <f t="shared" si="125"/>
        <v>-1, -1, -1</v>
      </c>
      <c r="BS47" s="9" t="str">
        <f t="shared" si="126"/>
        <v>1, 1, 1</v>
      </c>
      <c r="BT47" s="1" t="str">
        <f t="shared" si="127"/>
        <v>0 : 3</v>
      </c>
      <c r="BU47" s="175"/>
      <c r="BW47" s="29"/>
      <c r="BX47" s="33" t="e">
        <f>((AQ45+AQ39)/(AR45+AR39))/10</f>
        <v>#VALUE!</v>
      </c>
      <c r="BY47" s="33" t="e">
        <f>((AQ45+AR37)/(AR45+AQ37))/10</f>
        <v>#VALUE!</v>
      </c>
      <c r="BZ47" s="33" t="e">
        <f>((AQ45+AR43)/(AR45+AQ43))/10</f>
        <v>#VALUE!</v>
      </c>
      <c r="CA47" s="33" t="e">
        <f>((AQ45+AR49)/(AR45+AQ49))/10</f>
        <v>#VALUE!</v>
      </c>
      <c r="CB47" s="33" t="e">
        <f>((AQ39+AR37)/(AR39+AQ37))/10</f>
        <v>#VALUE!</v>
      </c>
      <c r="CC47" s="33" t="e">
        <f>((AQ39+AR43)/(AR39+AQ43))/10</f>
        <v>#VALUE!</v>
      </c>
      <c r="CD47" s="33" t="e">
        <f>((AQ39+AR49)/(AR39+AQ49))/10</f>
        <v>#VALUE!</v>
      </c>
      <c r="CE47" s="33" t="e">
        <f>((AR37+AR43)/(AQ37+AQ43))/10</f>
        <v>#VALUE!</v>
      </c>
      <c r="CF47" s="33" t="e">
        <f>((AR37+AR49)/(AQ37+AQ49))/10</f>
        <v>#VALUE!</v>
      </c>
      <c r="CG47" s="33" t="e">
        <f>((AR43+AR49)/(AQ43+AQ49))/10</f>
        <v>#VALUE!</v>
      </c>
      <c r="CI47" s="63"/>
      <c r="CJ47" s="63"/>
      <c r="CK47" s="63"/>
      <c r="CL47" s="63"/>
      <c r="CM47" s="63"/>
      <c r="CN47" s="63"/>
      <c r="CO47" s="63"/>
      <c r="CP47" s="63"/>
      <c r="CQ47" s="137"/>
      <c r="CR47" s="137"/>
      <c r="CS47" s="137"/>
      <c r="CU47" s="137"/>
      <c r="CV47" s="155"/>
      <c r="CX47" s="137"/>
      <c r="CZ47" s="155"/>
      <c r="DA47" s="137"/>
    </row>
    <row r="48" spans="1:105" ht="11.1" customHeight="1" thickBot="1" x14ac:dyDescent="0.3">
      <c r="A48" s="139"/>
      <c r="B48" s="141"/>
      <c r="C48" s="111"/>
      <c r="D48" s="132"/>
      <c r="E48" s="133"/>
      <c r="F48" s="134"/>
      <c r="G48" s="135"/>
      <c r="H48" s="133"/>
      <c r="I48" s="134"/>
      <c r="J48" s="135"/>
      <c r="K48" s="133"/>
      <c r="L48" s="134"/>
      <c r="M48" s="135"/>
      <c r="N48" s="133"/>
      <c r="O48" s="134"/>
      <c r="P48" s="135"/>
      <c r="Q48" s="133"/>
      <c r="R48" s="134"/>
      <c r="S48" s="146"/>
      <c r="T48" s="147"/>
      <c r="U48" s="147"/>
      <c r="V48" s="149"/>
      <c r="W48" s="151"/>
      <c r="X48" s="149"/>
      <c r="Y48" s="61"/>
      <c r="Z48" s="152"/>
      <c r="AB48" s="153"/>
      <c r="AC48" s="153"/>
      <c r="AD48" s="13" t="str">
        <f>IF(B43=0," ","3-4")</f>
        <v>3-4</v>
      </c>
      <c r="AE48" s="16" t="str">
        <f>IF(B43=0," ",CONCATENATE(C41,"-",C43))</f>
        <v>SHAH-SHAH-ARSENAL</v>
      </c>
      <c r="AF48" s="19">
        <v>2</v>
      </c>
      <c r="AG48" s="22">
        <v>1</v>
      </c>
      <c r="AH48" s="19">
        <v>2</v>
      </c>
      <c r="AI48" s="22">
        <v>1</v>
      </c>
      <c r="AJ48" s="19">
        <v>2</v>
      </c>
      <c r="AK48" s="22">
        <v>1</v>
      </c>
      <c r="AL48" s="19"/>
      <c r="AM48" s="22"/>
      <c r="AN48" s="19"/>
      <c r="AO48" s="27"/>
      <c r="AP48" s="11"/>
      <c r="AQ48" s="10">
        <f t="shared" si="102"/>
        <v>3</v>
      </c>
      <c r="AR48" s="10">
        <f t="shared" si="103"/>
        <v>0</v>
      </c>
      <c r="AS48" s="8">
        <f t="shared" si="104"/>
        <v>1</v>
      </c>
      <c r="AT48" s="8">
        <f t="shared" si="105"/>
        <v>1</v>
      </c>
      <c r="AU48" s="8">
        <f t="shared" si="106"/>
        <v>1</v>
      </c>
      <c r="AV48" s="8">
        <f t="shared" si="107"/>
        <v>0</v>
      </c>
      <c r="AW48" s="8">
        <f t="shared" si="108"/>
        <v>0</v>
      </c>
      <c r="AX48" s="7"/>
      <c r="AY48" s="8">
        <f t="shared" si="109"/>
        <v>0</v>
      </c>
      <c r="AZ48" s="8">
        <f t="shared" si="110"/>
        <v>0</v>
      </c>
      <c r="BA48" s="8">
        <f t="shared" si="111"/>
        <v>0</v>
      </c>
      <c r="BB48" s="8">
        <f t="shared" si="112"/>
        <v>0</v>
      </c>
      <c r="BC48" s="8">
        <f t="shared" si="113"/>
        <v>0</v>
      </c>
      <c r="BD48" s="7"/>
      <c r="BE48" s="8">
        <f t="shared" si="114"/>
        <v>1</v>
      </c>
      <c r="BF48" s="8" t="str">
        <f t="shared" si="115"/>
        <v>, 1</v>
      </c>
      <c r="BG48" s="8" t="str">
        <f t="shared" si="116"/>
        <v>, 1</v>
      </c>
      <c r="BH48" s="8" t="str">
        <f t="shared" si="117"/>
        <v/>
      </c>
      <c r="BI48" s="8" t="str">
        <f t="shared" si="118"/>
        <v/>
      </c>
      <c r="BJ48" s="7"/>
      <c r="BK48" s="8">
        <f t="shared" si="119"/>
        <v>-1</v>
      </c>
      <c r="BL48" s="8" t="str">
        <f t="shared" si="120"/>
        <v>, -1</v>
      </c>
      <c r="BM48" s="8" t="str">
        <f t="shared" si="121"/>
        <v>, -1</v>
      </c>
      <c r="BN48" s="8" t="str">
        <f t="shared" si="122"/>
        <v/>
      </c>
      <c r="BO48" s="8" t="str">
        <f t="shared" si="123"/>
        <v/>
      </c>
      <c r="BP48" s="7"/>
      <c r="BQ48" s="9" t="str">
        <f t="shared" si="124"/>
        <v>1, 1, 1</v>
      </c>
      <c r="BR48" s="9" t="str">
        <f t="shared" si="125"/>
        <v>-1, -1, -1</v>
      </c>
      <c r="BS48" s="9" t="str">
        <f t="shared" si="126"/>
        <v>1, 1, 1</v>
      </c>
      <c r="BT48" s="1" t="str">
        <f t="shared" si="127"/>
        <v>0 : 3</v>
      </c>
      <c r="BU48" s="175"/>
    </row>
    <row r="49" spans="1:111" ht="11.1" customHeight="1" thickTop="1" thickBot="1" x14ac:dyDescent="0.3">
      <c r="A49" s="48"/>
      <c r="B49" s="49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3"/>
      <c r="AD49" s="14" t="str">
        <f>IF(B47=0," ","5-6")</f>
        <v>5-6</v>
      </c>
      <c r="AE49" s="17" t="str">
        <f>IF(B47=0," ",CONCATENATE(C45,"-",C47))</f>
        <v>-</v>
      </c>
      <c r="AF49" s="20"/>
      <c r="AG49" s="23"/>
      <c r="AH49" s="20"/>
      <c r="AI49" s="23"/>
      <c r="AJ49" s="20"/>
      <c r="AK49" s="23"/>
      <c r="AL49" s="20"/>
      <c r="AM49" s="23"/>
      <c r="AN49" s="20"/>
      <c r="AO49" s="28"/>
      <c r="AP49" s="11"/>
      <c r="AQ49" s="10" t="str">
        <f t="shared" si="102"/>
        <v/>
      </c>
      <c r="AR49" s="10" t="str">
        <f t="shared" si="103"/>
        <v/>
      </c>
      <c r="AS49" s="8">
        <f t="shared" si="104"/>
        <v>0</v>
      </c>
      <c r="AT49" s="8">
        <f t="shared" si="105"/>
        <v>0</v>
      </c>
      <c r="AU49" s="8">
        <f t="shared" si="106"/>
        <v>0</v>
      </c>
      <c r="AV49" s="8">
        <f t="shared" si="107"/>
        <v>0</v>
      </c>
      <c r="AW49" s="8">
        <f t="shared" si="108"/>
        <v>0</v>
      </c>
      <c r="AX49" s="7"/>
      <c r="AY49" s="8">
        <f t="shared" si="109"/>
        <v>0</v>
      </c>
      <c r="AZ49" s="8">
        <f t="shared" si="110"/>
        <v>0</v>
      </c>
      <c r="BA49" s="8">
        <f t="shared" si="111"/>
        <v>0</v>
      </c>
      <c r="BB49" s="8">
        <f t="shared" si="112"/>
        <v>0</v>
      </c>
      <c r="BC49" s="8">
        <f t="shared" si="113"/>
        <v>0</v>
      </c>
      <c r="BD49" s="7"/>
      <c r="BE49" s="8" t="str">
        <f t="shared" si="114"/>
        <v/>
      </c>
      <c r="BF49" s="8" t="str">
        <f t="shared" si="115"/>
        <v/>
      </c>
      <c r="BG49" s="8" t="str">
        <f t="shared" si="116"/>
        <v/>
      </c>
      <c r="BH49" s="8" t="str">
        <f t="shared" si="117"/>
        <v/>
      </c>
      <c r="BI49" s="8" t="str">
        <f t="shared" si="118"/>
        <v/>
      </c>
      <c r="BJ49" s="7"/>
      <c r="BK49" s="8" t="str">
        <f t="shared" si="119"/>
        <v/>
      </c>
      <c r="BL49" s="8" t="str">
        <f t="shared" si="120"/>
        <v/>
      </c>
      <c r="BM49" s="8" t="str">
        <f t="shared" si="121"/>
        <v/>
      </c>
      <c r="BN49" s="8" t="str">
        <f t="shared" si="122"/>
        <v/>
      </c>
      <c r="BO49" s="8" t="str">
        <f t="shared" si="123"/>
        <v/>
      </c>
      <c r="BP49" s="7"/>
      <c r="BQ49" s="9" t="str">
        <f t="shared" si="124"/>
        <v/>
      </c>
      <c r="BR49" s="9" t="str">
        <f t="shared" si="125"/>
        <v/>
      </c>
      <c r="BS49" s="9" t="str">
        <f t="shared" si="126"/>
        <v/>
      </c>
      <c r="BT49" s="1" t="str">
        <f t="shared" si="127"/>
        <v/>
      </c>
      <c r="BU49" s="176"/>
    </row>
    <row r="50" spans="1:111" ht="11.1" customHeight="1" thickBot="1" x14ac:dyDescent="0.3">
      <c r="A50" s="42"/>
      <c r="B50" s="4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107" t="s">
        <v>88</v>
      </c>
      <c r="W50" s="38"/>
      <c r="X50" s="38"/>
      <c r="Y50" s="52"/>
      <c r="AD50" s="12" t="str">
        <f>IF(B58=0," ","2-4")</f>
        <v>2-4</v>
      </c>
      <c r="AE50" s="15" t="str">
        <f>IF(B58=0," ",CONCATENATE(C54,"-",C58))</f>
        <v>TYPKICTAH-ДЮСШ-1 ЭКИБАСТУЗ</v>
      </c>
      <c r="AF50" s="18">
        <v>2</v>
      </c>
      <c r="AG50" s="21">
        <v>1</v>
      </c>
      <c r="AH50" s="18">
        <v>2</v>
      </c>
      <c r="AI50" s="21">
        <v>1</v>
      </c>
      <c r="AJ50" s="18">
        <v>2</v>
      </c>
      <c r="AK50" s="21">
        <v>1</v>
      </c>
      <c r="AL50" s="18"/>
      <c r="AM50" s="21"/>
      <c r="AN50" s="18"/>
      <c r="AO50" s="26"/>
      <c r="AP50" s="11"/>
      <c r="AQ50" s="10">
        <f>IF(AF50+AG50&lt;&gt;0,SUM(AS50:AW50),"")</f>
        <v>3</v>
      </c>
      <c r="AR50" s="10">
        <f>IF(AF50+AG50&lt;&gt;0,SUM(AY50:BC50),"")</f>
        <v>0</v>
      </c>
      <c r="AS50" s="8">
        <f>IF(AF50&gt;AG50,1,0)</f>
        <v>1</v>
      </c>
      <c r="AT50" s="8">
        <f>IF(AH50&gt;AI50,1,0)</f>
        <v>1</v>
      </c>
      <c r="AU50" s="8">
        <f>IF(AJ50&gt;AK50,1,0)</f>
        <v>1</v>
      </c>
      <c r="AV50" s="8">
        <f>IF(AL50&gt;AM50,1,0)</f>
        <v>0</v>
      </c>
      <c r="AW50" s="8">
        <f>IF(AN50&gt;AO50,1,0)</f>
        <v>0</v>
      </c>
      <c r="AX50" s="7"/>
      <c r="AY50" s="8">
        <f>IF(AG50&gt;AF50,1,0)</f>
        <v>0</v>
      </c>
      <c r="AZ50" s="8">
        <f>IF(AI50&gt;AH50,1,0)</f>
        <v>0</v>
      </c>
      <c r="BA50" s="8">
        <f>IF(AK50&gt;AJ50,1,0)</f>
        <v>0</v>
      </c>
      <c r="BB50" s="8">
        <f>IF(AM50&gt;AL50,1,0)</f>
        <v>0</v>
      </c>
      <c r="BC50" s="8">
        <f>IF(AO50&gt;AN50,1,0)</f>
        <v>0</v>
      </c>
      <c r="BD50" s="7"/>
      <c r="BE50" s="8">
        <f>IF(AF50&gt;AG50,AG50,IF(AG50&gt;AF50,-AF50,""))</f>
        <v>1</v>
      </c>
      <c r="BF50" s="8" t="str">
        <f>IF(AH50&gt;AI50,", "&amp;AI50,IF(AI50&gt;AH50,", "&amp;-AH50,""))</f>
        <v>, 1</v>
      </c>
      <c r="BG50" s="8" t="str">
        <f>IF(AJ50&gt;AK50,", "&amp;AK50,IF(AK50&gt;AJ50,", "&amp;-AJ50,""))</f>
        <v>, 1</v>
      </c>
      <c r="BH50" s="8" t="str">
        <f>IF(AL50&gt;AM50,", "&amp;AM50,IF(AM50&gt;AL50,", "&amp;-AL50,""))</f>
        <v/>
      </c>
      <c r="BI50" s="8" t="str">
        <f>IF(AN50&gt;AO50,", "&amp;AO50,IF(AO50&gt;AN50,", "&amp;-AN50,""))</f>
        <v/>
      </c>
      <c r="BJ50" s="7"/>
      <c r="BK50" s="8">
        <f>IF(AG50&gt;AF50,AF50,IF(AF50&gt;AG50,-AG50,""))</f>
        <v>-1</v>
      </c>
      <c r="BL50" s="8" t="str">
        <f>IF(AI50&gt;AH50,", "&amp;AH50,IF(AH50&gt;AI50,", "&amp;-AI50,""))</f>
        <v>, -1</v>
      </c>
      <c r="BM50" s="8" t="str">
        <f>IF(AK50&gt;AJ50,", "&amp;AJ50,IF(AJ50&gt;AK50,", "&amp;-AK50,""))</f>
        <v>, -1</v>
      </c>
      <c r="BN50" s="8" t="str">
        <f>IF(AM50&gt;AL50,", "&amp;AL50,IF(AL50&gt;AM50,", "&amp;-AM50,""))</f>
        <v/>
      </c>
      <c r="BO50" s="8" t="str">
        <f>IF(AO50&gt;AN50,", "&amp;AN50,IF(AN50&gt;AO50,", "&amp;-AO50,""))</f>
        <v/>
      </c>
      <c r="BP50" s="7"/>
      <c r="BQ50" s="9" t="str">
        <f>CONCATENATE(,BE50,BF50,BG50,BH50,BI50,)</f>
        <v>1, 1, 1</v>
      </c>
      <c r="BR50" s="9" t="str">
        <f>CONCATENATE(,BK50,BL50,BM50,BN50,BO50,)</f>
        <v>-1, -1, -1</v>
      </c>
      <c r="BS50" s="9" t="str">
        <f>IF(AQ50&gt;AR50,BQ50,IF(AR50&gt;AQ50,BR50,""))</f>
        <v>1, 1, 1</v>
      </c>
      <c r="BT50" s="1" t="str">
        <f>IF(AQ50&gt;AR50,AR50&amp;" : "&amp;AQ50,IF(AR50&gt;AQ50,AQ50&amp;" : "&amp;AR50,""))</f>
        <v>0 : 3</v>
      </c>
      <c r="BU50" s="174" t="str">
        <f>V50</f>
        <v>Группа № 4</v>
      </c>
      <c r="BW50" s="29"/>
      <c r="BX50" s="30" t="s">
        <v>23</v>
      </c>
      <c r="BY50" s="30" t="s">
        <v>13</v>
      </c>
      <c r="BZ50" s="30" t="s">
        <v>17</v>
      </c>
      <c r="CA50" s="30" t="s">
        <v>24</v>
      </c>
      <c r="CB50" s="30" t="s">
        <v>21</v>
      </c>
      <c r="CC50" s="30" t="s">
        <v>25</v>
      </c>
      <c r="CD50" s="30" t="s">
        <v>15</v>
      </c>
      <c r="CE50" s="30" t="s">
        <v>26</v>
      </c>
      <c r="CF50" s="30" t="s">
        <v>18</v>
      </c>
      <c r="CG50" s="30" t="s">
        <v>22</v>
      </c>
      <c r="CI50" s="29"/>
      <c r="CJ50" s="30" t="s">
        <v>2</v>
      </c>
      <c r="CK50" s="30" t="s">
        <v>3</v>
      </c>
      <c r="CL50" s="30" t="s">
        <v>4</v>
      </c>
      <c r="CM50" s="30" t="s">
        <v>5</v>
      </c>
      <c r="CN50" s="30" t="s">
        <v>6</v>
      </c>
      <c r="CO50" s="30" t="s">
        <v>7</v>
      </c>
      <c r="CP50" s="31"/>
      <c r="CQ50" s="4" t="s">
        <v>8</v>
      </c>
      <c r="CR50" s="4" t="s">
        <v>10</v>
      </c>
      <c r="CS50" s="4"/>
      <c r="CU50" s="4" t="s">
        <v>8</v>
      </c>
      <c r="CV50" s="4" t="s">
        <v>10</v>
      </c>
      <c r="CX50" s="32"/>
      <c r="CZ50" s="32"/>
      <c r="DA50" s="32"/>
    </row>
    <row r="51" spans="1:111" ht="11.1" customHeight="1" thickTop="1" thickBot="1" x14ac:dyDescent="0.3">
      <c r="A51" s="60" t="s">
        <v>0</v>
      </c>
      <c r="B51" s="62"/>
      <c r="C51" s="60" t="s">
        <v>1</v>
      </c>
      <c r="D51" s="177">
        <v>1</v>
      </c>
      <c r="E51" s="177"/>
      <c r="F51" s="177"/>
      <c r="G51" s="177">
        <v>2</v>
      </c>
      <c r="H51" s="177"/>
      <c r="I51" s="177"/>
      <c r="J51" s="177">
        <v>3</v>
      </c>
      <c r="K51" s="177"/>
      <c r="L51" s="177"/>
      <c r="M51" s="177">
        <v>4</v>
      </c>
      <c r="N51" s="177"/>
      <c r="O51" s="177"/>
      <c r="P51" s="177">
        <v>5</v>
      </c>
      <c r="Q51" s="177"/>
      <c r="R51" s="177"/>
      <c r="S51" s="177">
        <v>6</v>
      </c>
      <c r="T51" s="177"/>
      <c r="U51" s="177"/>
      <c r="V51" s="65" t="s">
        <v>8</v>
      </c>
      <c r="W51" s="65" t="s">
        <v>9</v>
      </c>
      <c r="X51" s="60" t="s">
        <v>10</v>
      </c>
      <c r="Y51" s="54"/>
      <c r="AD51" s="13" t="str">
        <f>IF(B60=0," ","1-5")</f>
        <v>1-5</v>
      </c>
      <c r="AE51" s="16" t="str">
        <f>IF(B60=0," ",CONCATENATE(C52,"-",C60))</f>
        <v>ЭКИБАСТУЗ-ВКО-2</v>
      </c>
      <c r="AF51" s="19">
        <v>2</v>
      </c>
      <c r="AG51" s="22">
        <v>1</v>
      </c>
      <c r="AH51" s="19">
        <v>2</v>
      </c>
      <c r="AI51" s="22">
        <v>1</v>
      </c>
      <c r="AJ51" s="19">
        <v>1</v>
      </c>
      <c r="AK51" s="22">
        <v>2</v>
      </c>
      <c r="AL51" s="19">
        <v>1</v>
      </c>
      <c r="AM51" s="22">
        <v>2</v>
      </c>
      <c r="AN51" s="19">
        <v>1</v>
      </c>
      <c r="AO51" s="27">
        <v>2</v>
      </c>
      <c r="AP51" s="11"/>
      <c r="AQ51" s="10">
        <f t="shared" ref="AQ51:AQ64" si="148">IF(AF51+AG51&lt;&gt;0,SUM(AS51:AW51),"")</f>
        <v>2</v>
      </c>
      <c r="AR51" s="10">
        <f t="shared" ref="AR51:AR64" si="149">IF(AF51+AG51&lt;&gt;0,SUM(AY51:BC51),"")</f>
        <v>3</v>
      </c>
      <c r="AS51" s="8">
        <f t="shared" ref="AS51:AS64" si="150">IF(AF51&gt;AG51,1,0)</f>
        <v>1</v>
      </c>
      <c r="AT51" s="8">
        <f t="shared" ref="AT51:AT64" si="151">IF(AH51&gt;AI51,1,0)</f>
        <v>1</v>
      </c>
      <c r="AU51" s="8">
        <f t="shared" ref="AU51:AU64" si="152">IF(AJ51&gt;AK51,1,0)</f>
        <v>0</v>
      </c>
      <c r="AV51" s="8">
        <f t="shared" ref="AV51:AV64" si="153">IF(AL51&gt;AM51,1,0)</f>
        <v>0</v>
      </c>
      <c r="AW51" s="8">
        <f t="shared" ref="AW51:AW64" si="154">IF(AN51&gt;AO51,1,0)</f>
        <v>0</v>
      </c>
      <c r="AX51" s="7"/>
      <c r="AY51" s="8">
        <f t="shared" ref="AY51:AY64" si="155">IF(AG51&gt;AF51,1,0)</f>
        <v>0</v>
      </c>
      <c r="AZ51" s="8">
        <f t="shared" ref="AZ51:AZ64" si="156">IF(AI51&gt;AH51,1,0)</f>
        <v>0</v>
      </c>
      <c r="BA51" s="8">
        <f t="shared" ref="BA51:BA64" si="157">IF(AK51&gt;AJ51,1,0)</f>
        <v>1</v>
      </c>
      <c r="BB51" s="8">
        <f t="shared" ref="BB51:BB64" si="158">IF(AM51&gt;AL51,1,0)</f>
        <v>1</v>
      </c>
      <c r="BC51" s="8">
        <f t="shared" ref="BC51:BC64" si="159">IF(AO51&gt;AN51,1,0)</f>
        <v>1</v>
      </c>
      <c r="BD51" s="7"/>
      <c r="BE51" s="8">
        <f t="shared" ref="BE51:BE64" si="160">IF(AF51&gt;AG51,AG51,IF(AG51&gt;AF51,-AF51,""))</f>
        <v>1</v>
      </c>
      <c r="BF51" s="8" t="str">
        <f t="shared" ref="BF51:BF64" si="161">IF(AH51&gt;AI51,", "&amp;AI51,IF(AI51&gt;AH51,", "&amp;-AH51,""))</f>
        <v>, 1</v>
      </c>
      <c r="BG51" s="8" t="str">
        <f t="shared" ref="BG51:BG64" si="162">IF(AJ51&gt;AK51,", "&amp;AK51,IF(AK51&gt;AJ51,", "&amp;-AJ51,""))</f>
        <v>, -1</v>
      </c>
      <c r="BH51" s="8" t="str">
        <f t="shared" ref="BH51:BH64" si="163">IF(AL51&gt;AM51,", "&amp;AM51,IF(AM51&gt;AL51,", "&amp;-AL51,""))</f>
        <v>, -1</v>
      </c>
      <c r="BI51" s="8" t="str">
        <f t="shared" ref="BI51:BI64" si="164">IF(AN51&gt;AO51,", "&amp;AO51,IF(AO51&gt;AN51,", "&amp;-AN51,""))</f>
        <v>, -1</v>
      </c>
      <c r="BJ51" s="7"/>
      <c r="BK51" s="8">
        <f t="shared" ref="BK51:BK64" si="165">IF(AG51&gt;AF51,AF51,IF(AF51&gt;AG51,-AG51,""))</f>
        <v>-1</v>
      </c>
      <c r="BL51" s="8" t="str">
        <f t="shared" ref="BL51:BL64" si="166">IF(AI51&gt;AH51,", "&amp;AH51,IF(AH51&gt;AI51,", "&amp;-AI51,""))</f>
        <v>, -1</v>
      </c>
      <c r="BM51" s="8" t="str">
        <f t="shared" ref="BM51:BM64" si="167">IF(AK51&gt;AJ51,", "&amp;AJ51,IF(AJ51&gt;AK51,", "&amp;-AK51,""))</f>
        <v>, 1</v>
      </c>
      <c r="BN51" s="8" t="str">
        <f t="shared" ref="BN51:BN64" si="168">IF(AM51&gt;AL51,", "&amp;AL51,IF(AL51&gt;AM51,", "&amp;-AM51,""))</f>
        <v>, 1</v>
      </c>
      <c r="BO51" s="8" t="str">
        <f t="shared" ref="BO51:BO64" si="169">IF(AO51&gt;AN51,", "&amp;AN51,IF(AN51&gt;AO51,", "&amp;-AO51,""))</f>
        <v>, 1</v>
      </c>
      <c r="BP51" s="7"/>
      <c r="BQ51" s="9" t="str">
        <f t="shared" ref="BQ51:BQ64" si="170">CONCATENATE(,BE51,BF51,BG51,BH51,BI51,)</f>
        <v>1, 1, -1, -1, -1</v>
      </c>
      <c r="BR51" s="9" t="str">
        <f t="shared" ref="BR51:BR64" si="171">CONCATENATE(,BK51,BL51,BM51,BN51,BO51,)</f>
        <v>-1, -1, 1, 1, 1</v>
      </c>
      <c r="BS51" s="9" t="str">
        <f t="shared" ref="BS51:BS64" si="172">IF(AQ51&gt;AR51,BQ51,IF(AR51&gt;AQ51,BR51,""))</f>
        <v>-1, -1, 1, 1, 1</v>
      </c>
      <c r="BT51" s="1" t="str">
        <f t="shared" ref="BT51:BT64" si="173">IF(AQ51&gt;AR51,AR51&amp;" : "&amp;AQ51,IF(AR51&gt;AQ51,AQ51&amp;" : "&amp;AR51,""))</f>
        <v>2 : 3</v>
      </c>
      <c r="BU51" s="175"/>
      <c r="BW51" s="29">
        <v>1</v>
      </c>
      <c r="BX51" s="33">
        <f>((AQ62+AQ56)/(AR62+AR56))/10</f>
        <v>0.3</v>
      </c>
      <c r="BY51" s="33" t="e">
        <f>((AQ62+AR53)/(AR62+AQ53))/10</f>
        <v>#DIV/0!</v>
      </c>
      <c r="BZ51" s="33">
        <f>((AQ62+AQ51)/(AR62+AR51))/10</f>
        <v>0.16666666666666669</v>
      </c>
      <c r="CA51" s="33" t="e">
        <f>((AQ62+AR60)/(AR62+AQ60))/10</f>
        <v>#VALUE!</v>
      </c>
      <c r="CB51" s="33">
        <f>((AQ56+AR53)/(AR56+AQ53))/10</f>
        <v>0.3</v>
      </c>
      <c r="CC51" s="33">
        <f>((AQ56+AQ51)/(AR56+AR51))/10</f>
        <v>0.1</v>
      </c>
      <c r="CD51" s="33" t="e">
        <f>((AQ56+AR60)/(AQ60+AR56))/10</f>
        <v>#VALUE!</v>
      </c>
      <c r="CE51" s="33">
        <f>((AR53+AQ51)/(AQ53+AR51))/10</f>
        <v>0.16666666666666669</v>
      </c>
      <c r="CF51" s="33" t="e">
        <f>((AR53+AR60)/(AQ53+AQ60))/10</f>
        <v>#VALUE!</v>
      </c>
      <c r="CG51" s="33" t="e">
        <f>((AQ51+AR60)/(AR51+AQ60))/10</f>
        <v>#VALUE!</v>
      </c>
      <c r="CI51" s="29">
        <v>1</v>
      </c>
      <c r="CJ51" s="34"/>
      <c r="CK51" s="35">
        <f>IF(AQ62&gt;AR62,CQ51+0.1,CQ51-0.1)</f>
        <v>7.1</v>
      </c>
      <c r="CL51" s="35">
        <f>IF(AQ56&gt;AR56,CQ51+0.1,CQ51-0.1)</f>
        <v>7.1</v>
      </c>
      <c r="CM51" s="35">
        <f>IF(AR53&gt;AQ53,CQ51+0.1,CQ51-0.1)</f>
        <v>7.1</v>
      </c>
      <c r="CN51" s="35">
        <f>IF(AQ51&gt;AR51,CQ51+0.1,CQ51-0.1)</f>
        <v>6.9</v>
      </c>
      <c r="CO51" s="35">
        <f>IF(AR60&gt;AQ60,CQ51+0.1,CQ51-0.1)</f>
        <v>6.9</v>
      </c>
      <c r="CP51" s="63"/>
      <c r="CQ51" s="136">
        <f>V52</f>
        <v>7</v>
      </c>
      <c r="CR51" s="136">
        <f>IF(AND(CQ51=CQ53,CQ51=CQ55),BX51,(IF(AND(CQ51=CQ53,CQ51=CQ57),BY51,(IF(AND(CQ51=CQ53,CQ51=CQ59),BZ51,(IF(AND(CQ51=CQ53,CQ51=CQ61),CA51,(IF(AND(CQ51=CQ55,CQ51=CQ57),CB51,(IF(AND(CQ51=CQ55,CQ51=CQ59),CC51,(IF(AND(CQ51=CQ55,CQ51=CQ61),CD51,(IF(AND(CQ51=CQ57,CQ51=CQ59),CE51,(IF(AND(CQ51=CQ57,CQ51=CQ61),CF51,(IF(AND(CQ51=CQ59,CQ51=CQ61),CG51,999)))))))))))))))))))</f>
        <v>999</v>
      </c>
      <c r="CS51" s="136">
        <f>IF(CX51=1,CQ51+CR51,CR51)</f>
        <v>999</v>
      </c>
      <c r="CU51" s="136">
        <f>CQ51</f>
        <v>7</v>
      </c>
      <c r="CV51" s="154">
        <f>IF(CU51=CU53,CK51,(IF(CU51=CU55,CL51,(IF(CU51=CU57,CM51,(IF(CU51=CU59,CN51,(IF(CU51=CU61,CO51,999)))))))))</f>
        <v>999</v>
      </c>
      <c r="CX51" s="136">
        <f>IF(CR51&lt;&gt;999,1,0)</f>
        <v>0</v>
      </c>
      <c r="CZ51" s="154">
        <f>IF(CX51=1,CS51,CV51)</f>
        <v>999</v>
      </c>
      <c r="DA51" s="136">
        <f>IF(CZ51&lt;&gt;999,CZ51,CU51)</f>
        <v>7</v>
      </c>
    </row>
    <row r="52" spans="1:111" ht="11.1" customHeight="1" thickTop="1" x14ac:dyDescent="0.25">
      <c r="A52" s="168">
        <v>1</v>
      </c>
      <c r="B52" s="169">
        <f>[1]Лист3!$A$16</f>
        <v>3</v>
      </c>
      <c r="C52" s="108" t="s">
        <v>48</v>
      </c>
      <c r="D52" s="170"/>
      <c r="E52" s="170"/>
      <c r="F52" s="171"/>
      <c r="G52" s="56"/>
      <c r="H52" s="57">
        <f>IF(AQ62&gt;AR62,2,$AF$3)</f>
        <v>2</v>
      </c>
      <c r="I52" s="58"/>
      <c r="J52" s="56"/>
      <c r="K52" s="57">
        <f>IF(AQ56&gt;AR56,2,$AF$3)</f>
        <v>2</v>
      </c>
      <c r="L52" s="58"/>
      <c r="M52" s="56"/>
      <c r="N52" s="57">
        <f>IF(AR53&gt;AQ53,2,$AF$3)</f>
        <v>2</v>
      </c>
      <c r="O52" s="58"/>
      <c r="P52" s="56"/>
      <c r="Q52" s="57">
        <f>IF(AQ51&gt;AR51,2,$AF$3)</f>
        <v>1</v>
      </c>
      <c r="R52" s="58"/>
      <c r="S52" s="56"/>
      <c r="T52" s="57"/>
      <c r="U52" s="59"/>
      <c r="V52" s="172">
        <f>SUM(E52,H52,K52,N52,Q52,T52)</f>
        <v>7</v>
      </c>
      <c r="W52" s="173">
        <f t="shared" ref="W52" si="174">IF(($AF$3=1),IF(CX51=1,CR51*10,0),0)</f>
        <v>0</v>
      </c>
      <c r="X52" s="172">
        <v>2</v>
      </c>
      <c r="Y52" s="61"/>
      <c r="Z52" s="152">
        <f>IF(B52="","",VLOOKUP(B52,'[2]Список участников'!A:L,8,FALSE))</f>
        <v>0</v>
      </c>
      <c r="AB52" s="153">
        <f>IF(B52&gt;0,1,0)</f>
        <v>1</v>
      </c>
      <c r="AC52" s="153">
        <f>SUM(AB52:AB63)</f>
        <v>6</v>
      </c>
      <c r="AD52" s="13" t="str">
        <f>IF(B62=0," ","3-6")</f>
        <v>3-6</v>
      </c>
      <c r="AE52" s="16" t="str">
        <f>IF(B62=0," ",CONCATENATE(C56,"-",C62))</f>
        <v>TURAN-</v>
      </c>
      <c r="AF52" s="19"/>
      <c r="AG52" s="22"/>
      <c r="AH52" s="19"/>
      <c r="AI52" s="22"/>
      <c r="AJ52" s="19"/>
      <c r="AK52" s="22"/>
      <c r="AL52" s="19"/>
      <c r="AM52" s="22"/>
      <c r="AN52" s="19"/>
      <c r="AO52" s="27"/>
      <c r="AP52" s="11"/>
      <c r="AQ52" s="10" t="str">
        <f t="shared" si="148"/>
        <v/>
      </c>
      <c r="AR52" s="10" t="str">
        <f t="shared" si="149"/>
        <v/>
      </c>
      <c r="AS52" s="8">
        <f t="shared" si="150"/>
        <v>0</v>
      </c>
      <c r="AT52" s="8">
        <f t="shared" si="151"/>
        <v>0</v>
      </c>
      <c r="AU52" s="8">
        <f t="shared" si="152"/>
        <v>0</v>
      </c>
      <c r="AV52" s="8">
        <f t="shared" si="153"/>
        <v>0</v>
      </c>
      <c r="AW52" s="8">
        <f t="shared" si="154"/>
        <v>0</v>
      </c>
      <c r="AX52" s="7"/>
      <c r="AY52" s="8">
        <f t="shared" si="155"/>
        <v>0</v>
      </c>
      <c r="AZ52" s="8">
        <f t="shared" si="156"/>
        <v>0</v>
      </c>
      <c r="BA52" s="8">
        <f t="shared" si="157"/>
        <v>0</v>
      </c>
      <c r="BB52" s="8">
        <f t="shared" si="158"/>
        <v>0</v>
      </c>
      <c r="BC52" s="8">
        <f t="shared" si="159"/>
        <v>0</v>
      </c>
      <c r="BD52" s="7"/>
      <c r="BE52" s="8" t="str">
        <f t="shared" si="160"/>
        <v/>
      </c>
      <c r="BF52" s="8" t="str">
        <f t="shared" si="161"/>
        <v/>
      </c>
      <c r="BG52" s="8" t="str">
        <f t="shared" si="162"/>
        <v/>
      </c>
      <c r="BH52" s="8" t="str">
        <f t="shared" si="163"/>
        <v/>
      </c>
      <c r="BI52" s="8" t="str">
        <f t="shared" si="164"/>
        <v/>
      </c>
      <c r="BJ52" s="7"/>
      <c r="BK52" s="8" t="str">
        <f t="shared" si="165"/>
        <v/>
      </c>
      <c r="BL52" s="8" t="str">
        <f t="shared" si="166"/>
        <v/>
      </c>
      <c r="BM52" s="8" t="str">
        <f t="shared" si="167"/>
        <v/>
      </c>
      <c r="BN52" s="8" t="str">
        <f t="shared" si="168"/>
        <v/>
      </c>
      <c r="BO52" s="8" t="str">
        <f t="shared" si="169"/>
        <v/>
      </c>
      <c r="BP52" s="7"/>
      <c r="BQ52" s="9" t="str">
        <f t="shared" si="170"/>
        <v/>
      </c>
      <c r="BR52" s="9" t="str">
        <f t="shared" si="171"/>
        <v/>
      </c>
      <c r="BS52" s="9" t="str">
        <f t="shared" si="172"/>
        <v/>
      </c>
      <c r="BT52" s="1" t="str">
        <f t="shared" si="173"/>
        <v/>
      </c>
      <c r="BU52" s="175"/>
      <c r="BW52" s="29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I52" s="29">
        <v>2</v>
      </c>
      <c r="CJ52" s="35">
        <f>IF(AR62&gt;AQ62,CQ53+0.1,CQ53-0.1)</f>
        <v>5.9</v>
      </c>
      <c r="CK52" s="34"/>
      <c r="CL52" s="35">
        <f>IF(AR59&gt;AQ59,CQ53+0.1,CQ53-0.1)</f>
        <v>6.1</v>
      </c>
      <c r="CM52" s="35">
        <f>IF(AQ50&gt;AR50,CQ53+0.1,CQ53-0.1)</f>
        <v>6.1</v>
      </c>
      <c r="CN52" s="35">
        <f>IF(AQ57&gt;AR57,CQ53+0.1,CQ53-0.1)</f>
        <v>5.9</v>
      </c>
      <c r="CO52" s="35">
        <f>IF(AR54&gt;AQ54,CQ53,CQ53-0.1)</f>
        <v>5.9</v>
      </c>
      <c r="CP52" s="63"/>
      <c r="CQ52" s="137"/>
      <c r="CR52" s="137"/>
      <c r="CS52" s="137"/>
      <c r="CU52" s="137"/>
      <c r="CV52" s="155"/>
      <c r="CX52" s="137"/>
      <c r="CZ52" s="155"/>
      <c r="DA52" s="137"/>
    </row>
    <row r="53" spans="1:111" ht="11.1" customHeight="1" x14ac:dyDescent="0.25">
      <c r="A53" s="156"/>
      <c r="B53" s="157"/>
      <c r="C53" s="109" t="s">
        <v>49</v>
      </c>
      <c r="D53" s="160"/>
      <c r="E53" s="160"/>
      <c r="F53" s="161"/>
      <c r="G53" s="167" t="str">
        <f>IF(AQ62&gt;AR62,BS62,BT62)</f>
        <v>1, 1, 1</v>
      </c>
      <c r="H53" s="165"/>
      <c r="I53" s="166"/>
      <c r="J53" s="167" t="str">
        <f>IF(AQ56&gt;AR56,BS56,BT56)</f>
        <v>-1, 1, 1, -1, 1</v>
      </c>
      <c r="K53" s="165"/>
      <c r="L53" s="166"/>
      <c r="M53" s="167" t="str">
        <f>IF(AR53&gt;AQ53,BS53,BT53)</f>
        <v>1, 1, 1</v>
      </c>
      <c r="N53" s="165"/>
      <c r="O53" s="166"/>
      <c r="P53" s="167" t="str">
        <f>IF(AQ51&gt;AR51,BS51,BT51)</f>
        <v>2 : 3</v>
      </c>
      <c r="Q53" s="165"/>
      <c r="R53" s="166"/>
      <c r="S53" s="167"/>
      <c r="T53" s="165"/>
      <c r="U53" s="165"/>
      <c r="V53" s="162"/>
      <c r="W53" s="163"/>
      <c r="X53" s="162"/>
      <c r="Y53" s="61"/>
      <c r="Z53" s="152"/>
      <c r="AB53" s="153"/>
      <c r="AC53" s="153"/>
      <c r="AD53" s="13" t="str">
        <f>IF(B58=0," ","4-1")</f>
        <v>4-1</v>
      </c>
      <c r="AE53" s="16" t="str">
        <f>IF(B58=0," ",CONCATENATE(C58,"-",C52))</f>
        <v>ДЮСШ-1 ЭКИБАСТУЗ-ЭКИБАСТУЗ</v>
      </c>
      <c r="AF53" s="19">
        <v>1</v>
      </c>
      <c r="AG53" s="22">
        <v>2</v>
      </c>
      <c r="AH53" s="19">
        <v>1</v>
      </c>
      <c r="AI53" s="22">
        <v>2</v>
      </c>
      <c r="AJ53" s="19">
        <v>1</v>
      </c>
      <c r="AK53" s="22">
        <v>2</v>
      </c>
      <c r="AL53" s="19"/>
      <c r="AM53" s="22"/>
      <c r="AN53" s="19"/>
      <c r="AO53" s="27"/>
      <c r="AP53" s="11"/>
      <c r="AQ53" s="10">
        <f t="shared" si="148"/>
        <v>0</v>
      </c>
      <c r="AR53" s="10">
        <f t="shared" si="149"/>
        <v>3</v>
      </c>
      <c r="AS53" s="8">
        <f t="shared" si="150"/>
        <v>0</v>
      </c>
      <c r="AT53" s="8">
        <f t="shared" si="151"/>
        <v>0</v>
      </c>
      <c r="AU53" s="8">
        <f t="shared" si="152"/>
        <v>0</v>
      </c>
      <c r="AV53" s="8">
        <f t="shared" si="153"/>
        <v>0</v>
      </c>
      <c r="AW53" s="8">
        <f t="shared" si="154"/>
        <v>0</v>
      </c>
      <c r="AX53" s="7"/>
      <c r="AY53" s="8">
        <f t="shared" si="155"/>
        <v>1</v>
      </c>
      <c r="AZ53" s="8">
        <f t="shared" si="156"/>
        <v>1</v>
      </c>
      <c r="BA53" s="8">
        <f t="shared" si="157"/>
        <v>1</v>
      </c>
      <c r="BB53" s="8">
        <f t="shared" si="158"/>
        <v>0</v>
      </c>
      <c r="BC53" s="8">
        <f t="shared" si="159"/>
        <v>0</v>
      </c>
      <c r="BD53" s="7"/>
      <c r="BE53" s="8">
        <f t="shared" si="160"/>
        <v>-1</v>
      </c>
      <c r="BF53" s="8" t="str">
        <f t="shared" si="161"/>
        <v>, -1</v>
      </c>
      <c r="BG53" s="8" t="str">
        <f t="shared" si="162"/>
        <v>, -1</v>
      </c>
      <c r="BH53" s="8" t="str">
        <f t="shared" si="163"/>
        <v/>
      </c>
      <c r="BI53" s="8" t="str">
        <f t="shared" si="164"/>
        <v/>
      </c>
      <c r="BJ53" s="7"/>
      <c r="BK53" s="8">
        <f t="shared" si="165"/>
        <v>1</v>
      </c>
      <c r="BL53" s="8" t="str">
        <f t="shared" si="166"/>
        <v>, 1</v>
      </c>
      <c r="BM53" s="8" t="str">
        <f t="shared" si="167"/>
        <v>, 1</v>
      </c>
      <c r="BN53" s="8" t="str">
        <f t="shared" si="168"/>
        <v/>
      </c>
      <c r="BO53" s="8" t="str">
        <f t="shared" si="169"/>
        <v/>
      </c>
      <c r="BP53" s="7"/>
      <c r="BQ53" s="9" t="str">
        <f t="shared" si="170"/>
        <v>-1, -1, -1</v>
      </c>
      <c r="BR53" s="9" t="str">
        <f t="shared" si="171"/>
        <v>1, 1, 1</v>
      </c>
      <c r="BS53" s="9" t="str">
        <f t="shared" si="172"/>
        <v>1, 1, 1</v>
      </c>
      <c r="BT53" s="1" t="str">
        <f t="shared" si="173"/>
        <v>0 : 3</v>
      </c>
      <c r="BU53" s="175"/>
      <c r="BW53" s="29">
        <v>2</v>
      </c>
      <c r="BX53" s="30" t="s">
        <v>16</v>
      </c>
      <c r="BY53" s="30" t="s">
        <v>27</v>
      </c>
      <c r="BZ53" s="30" t="s">
        <v>14</v>
      </c>
      <c r="CA53" s="30" t="s">
        <v>28</v>
      </c>
      <c r="CB53" s="30" t="s">
        <v>21</v>
      </c>
      <c r="CC53" s="30" t="s">
        <v>25</v>
      </c>
      <c r="CD53" s="30" t="s">
        <v>15</v>
      </c>
      <c r="CE53" s="30" t="s">
        <v>26</v>
      </c>
      <c r="CF53" s="30" t="s">
        <v>18</v>
      </c>
      <c r="CG53" s="30" t="s">
        <v>22</v>
      </c>
      <c r="CI53" s="29">
        <v>3</v>
      </c>
      <c r="CJ53" s="35">
        <f>IF(AR56&gt;AQ56,CQ55+0.1,CQ55-0.1)</f>
        <v>4.9000000000000004</v>
      </c>
      <c r="CK53" s="35">
        <f>IF(AQ59&gt;AR59,CQ55+0.1,CQ55-0.1)</f>
        <v>4.9000000000000004</v>
      </c>
      <c r="CL53" s="36"/>
      <c r="CM53" s="35">
        <f>IF(AQ63&gt;AR63,CQ55+0.1,CQ55-0.1)</f>
        <v>5.0999999999999996</v>
      </c>
      <c r="CN53" s="35">
        <f>IF(AR55&gt;AQ55,CQ55+0.1,CQ55-0.1)</f>
        <v>4.9000000000000004</v>
      </c>
      <c r="CO53" s="35">
        <f>IF(AQ52&gt;AR52,CQ55+0.1,CQ55-0.1)</f>
        <v>4.9000000000000004</v>
      </c>
      <c r="CP53" s="31"/>
      <c r="CQ53" s="136">
        <f>V54</f>
        <v>6</v>
      </c>
      <c r="CR53" s="136">
        <f>IF(AND(CQ53=CQ51,CQ53=CQ55),BX54,(IF(AND(CQ53=CQ51,CQ53=CQ57),BY54,(IF(AND(CQ53=CQ51,CQ53=CQ59),BZ54,(IF(AND(CQ53=CQ51,CQ53=CQ61),CA54,(IF(AND(CQ53=CQ55,CQ53=CQ57),CB54,(IF(AND(CQ53=CQ55,CQ53=CQ59),CC54,(IF(AND(CQ53=CQ55,CQ53=CQ61),CD54,(IF(AND(CQ53=CQ57,CQ53=CQ59),CE54,(IF(AND(CQ53=CQ57,CQ53=CQ61),CF54,(IF(AND(CQ53=CQ59,CQ53=CQ61),CG54,999)))))))))))))))))))</f>
        <v>999</v>
      </c>
      <c r="CS53" s="136">
        <f t="shared" ref="CS53" si="175">IF(CX53=1,CQ53+CR53,CR53)</f>
        <v>999</v>
      </c>
      <c r="CU53" s="136">
        <f>CQ53</f>
        <v>6</v>
      </c>
      <c r="CV53" s="154">
        <f>IF(CU53=CU51,CJ52,(IF(CU53=CU55,CL52,(IF(CU53=CU57,CM52,(IF(CU53=CU59,CN52,(IF(CU53=CU61,CO52,999)))))))))</f>
        <v>999</v>
      </c>
      <c r="CX53" s="136">
        <f t="shared" ref="CX53" si="176">IF(CR53&lt;&gt;999,1,0)</f>
        <v>0</v>
      </c>
      <c r="CZ53" s="154">
        <f>IF(CX53=1,CS53,CV53)</f>
        <v>999</v>
      </c>
      <c r="DA53" s="136">
        <f t="shared" ref="DA53" si="177">IF(CZ53&lt;&gt;999,CZ53,CU53)</f>
        <v>6</v>
      </c>
    </row>
    <row r="54" spans="1:111" ht="11.1" customHeight="1" x14ac:dyDescent="0.25">
      <c r="A54" s="138">
        <v>2</v>
      </c>
      <c r="B54" s="140">
        <f>[1]Лист3!$A$17</f>
        <v>47</v>
      </c>
      <c r="C54" s="108" t="s">
        <v>50</v>
      </c>
      <c r="D54" s="55"/>
      <c r="E54" s="46">
        <f>IF(AR62&gt;AQ62,2,$AF$3)</f>
        <v>1</v>
      </c>
      <c r="F54" s="47"/>
      <c r="G54" s="144"/>
      <c r="H54" s="145"/>
      <c r="I54" s="158"/>
      <c r="J54" s="45"/>
      <c r="K54" s="46">
        <f>IF(AR59&gt;AQ59,2,$AF$3)</f>
        <v>2</v>
      </c>
      <c r="L54" s="47"/>
      <c r="M54" s="45"/>
      <c r="N54" s="46">
        <f>IF(AQ50&gt;AR50,2,$AF$3)</f>
        <v>2</v>
      </c>
      <c r="O54" s="47"/>
      <c r="P54" s="45"/>
      <c r="Q54" s="46">
        <f>IF(AQ57&gt;AR57,2,$AF$3)</f>
        <v>1</v>
      </c>
      <c r="R54" s="47"/>
      <c r="S54" s="45"/>
      <c r="T54" s="46"/>
      <c r="U54" s="55"/>
      <c r="V54" s="148">
        <f>SUM(E54,H54,K54,N54,Q54,T54)</f>
        <v>6</v>
      </c>
      <c r="W54" s="150">
        <f t="shared" ref="W54" si="178">IF(($AF$3=1),IF(CX53=1,CR53*10,0),0)</f>
        <v>0</v>
      </c>
      <c r="X54" s="148">
        <v>3</v>
      </c>
      <c r="Y54" s="61"/>
      <c r="Z54" s="152">
        <f>IF(B54="","",VLOOKUP(B54,'[2]Список участников'!A:L,8,FALSE))</f>
        <v>0</v>
      </c>
      <c r="AB54" s="153">
        <f>IF(B54&gt;0,1,0)</f>
        <v>1</v>
      </c>
      <c r="AC54" s="153"/>
      <c r="AD54" s="13" t="str">
        <f>IF(B62=0," ","6-2")</f>
        <v>6-2</v>
      </c>
      <c r="AE54" s="16" t="str">
        <f>IF(B62=0," ",CONCATENATE(C62,"-",C54))</f>
        <v>-TYPKICTAH</v>
      </c>
      <c r="AF54" s="19"/>
      <c r="AG54" s="22"/>
      <c r="AH54" s="19"/>
      <c r="AI54" s="22"/>
      <c r="AJ54" s="19"/>
      <c r="AK54" s="22"/>
      <c r="AL54" s="19"/>
      <c r="AM54" s="22"/>
      <c r="AN54" s="19"/>
      <c r="AO54" s="27"/>
      <c r="AP54" s="11"/>
      <c r="AQ54" s="10" t="str">
        <f t="shared" si="148"/>
        <v/>
      </c>
      <c r="AR54" s="10" t="str">
        <f t="shared" si="149"/>
        <v/>
      </c>
      <c r="AS54" s="8">
        <f t="shared" si="150"/>
        <v>0</v>
      </c>
      <c r="AT54" s="8">
        <f t="shared" si="151"/>
        <v>0</v>
      </c>
      <c r="AU54" s="8">
        <f t="shared" si="152"/>
        <v>0</v>
      </c>
      <c r="AV54" s="8">
        <f t="shared" si="153"/>
        <v>0</v>
      </c>
      <c r="AW54" s="8">
        <f t="shared" si="154"/>
        <v>0</v>
      </c>
      <c r="AX54" s="7"/>
      <c r="AY54" s="8">
        <f t="shared" si="155"/>
        <v>0</v>
      </c>
      <c r="AZ54" s="8">
        <f t="shared" si="156"/>
        <v>0</v>
      </c>
      <c r="BA54" s="8">
        <f t="shared" si="157"/>
        <v>0</v>
      </c>
      <c r="BB54" s="8">
        <f t="shared" si="158"/>
        <v>0</v>
      </c>
      <c r="BC54" s="8">
        <f t="shared" si="159"/>
        <v>0</v>
      </c>
      <c r="BD54" s="7"/>
      <c r="BE54" s="8" t="str">
        <f t="shared" si="160"/>
        <v/>
      </c>
      <c r="BF54" s="8" t="str">
        <f t="shared" si="161"/>
        <v/>
      </c>
      <c r="BG54" s="8" t="str">
        <f t="shared" si="162"/>
        <v/>
      </c>
      <c r="BH54" s="8" t="str">
        <f t="shared" si="163"/>
        <v/>
      </c>
      <c r="BI54" s="8" t="str">
        <f t="shared" si="164"/>
        <v/>
      </c>
      <c r="BJ54" s="7"/>
      <c r="BK54" s="8" t="str">
        <f t="shared" si="165"/>
        <v/>
      </c>
      <c r="BL54" s="8" t="str">
        <f t="shared" si="166"/>
        <v/>
      </c>
      <c r="BM54" s="8" t="str">
        <f t="shared" si="167"/>
        <v/>
      </c>
      <c r="BN54" s="8" t="str">
        <f t="shared" si="168"/>
        <v/>
      </c>
      <c r="BO54" s="8" t="str">
        <f t="shared" si="169"/>
        <v/>
      </c>
      <c r="BP54" s="7"/>
      <c r="BQ54" s="9" t="str">
        <f t="shared" si="170"/>
        <v/>
      </c>
      <c r="BR54" s="9" t="str">
        <f t="shared" si="171"/>
        <v/>
      </c>
      <c r="BS54" s="9" t="str">
        <f t="shared" si="172"/>
        <v/>
      </c>
      <c r="BT54" s="1" t="str">
        <f t="shared" si="173"/>
        <v/>
      </c>
      <c r="BU54" s="175"/>
      <c r="BW54" s="29"/>
      <c r="BX54" s="33">
        <f>((AR62+AR59)/(AQ62+AQ59))/10</f>
        <v>7.4999999999999997E-2</v>
      </c>
      <c r="BY54" s="33">
        <f>((AR62+AQ50)/(AQ62+AR50))/10</f>
        <v>0.1</v>
      </c>
      <c r="BZ54" s="33">
        <f>((AR62+AQ57)/(AQ62+AR57))/10</f>
        <v>0</v>
      </c>
      <c r="CA54" s="33" t="e">
        <f>((AR62+AR54)/(AQ62+AQ54))/10</f>
        <v>#VALUE!</v>
      </c>
      <c r="CB54" s="33">
        <f>((AR59+AQ50)/(AQ59+AR50))/10</f>
        <v>0.6</v>
      </c>
      <c r="CC54" s="33">
        <f>((AR59+AQ57)/(AQ59+AR57))/10</f>
        <v>7.4999999999999997E-2</v>
      </c>
      <c r="CD54" s="33" t="e">
        <f>((AR59+AR54)/(AQ59+AQ54))/10</f>
        <v>#VALUE!</v>
      </c>
      <c r="CE54" s="33">
        <f>((AQ50+AQ57)/(AR50+AR57))/10</f>
        <v>0.1</v>
      </c>
      <c r="CF54" s="33" t="e">
        <f>((AQ50+AR54)/(AR50+AQ54))/10</f>
        <v>#VALUE!</v>
      </c>
      <c r="CG54" s="33" t="e">
        <f>((AQ57+AR57)/(AR54+AQ54))/10</f>
        <v>#VALUE!</v>
      </c>
      <c r="CI54" s="29">
        <v>4</v>
      </c>
      <c r="CJ54" s="35">
        <f>IF(AQ53&gt;AR53,CQ57+0.1,CQ57-0.1)</f>
        <v>3.9</v>
      </c>
      <c r="CK54" s="35">
        <f>IF(AR50&gt;AQ50,CQ57+0.1,CQ57-0.1)</f>
        <v>3.9</v>
      </c>
      <c r="CL54" s="35" t="e">
        <f>IF(#REF!&gt;#REF!,CQ57+0.1,CQ57-0.1)</f>
        <v>#REF!</v>
      </c>
      <c r="CM54" s="34"/>
      <c r="CN54" s="35">
        <f>IF(AR61&gt;AQ61,CQ57+0.1,CQ57-0.1)</f>
        <v>3.9</v>
      </c>
      <c r="CO54" s="35">
        <f>IF(AQ58&gt;AR58,CQ57+0.1,CQ57-0.1)</f>
        <v>3.9</v>
      </c>
      <c r="CP54" s="63"/>
      <c r="CQ54" s="137"/>
      <c r="CR54" s="137"/>
      <c r="CS54" s="137"/>
      <c r="CU54" s="137"/>
      <c r="CV54" s="155"/>
      <c r="CX54" s="137"/>
      <c r="CZ54" s="155"/>
      <c r="DA54" s="137"/>
      <c r="DE54" s="3"/>
      <c r="DF54" s="3"/>
      <c r="DG54" s="3"/>
    </row>
    <row r="55" spans="1:111" ht="11.1" customHeight="1" x14ac:dyDescent="0.25">
      <c r="A55" s="156"/>
      <c r="B55" s="157"/>
      <c r="C55" s="113" t="s">
        <v>51</v>
      </c>
      <c r="D55" s="164" t="str">
        <f>IF(AR62&gt;AQ62,BS62,BT62)</f>
        <v>0 : 3</v>
      </c>
      <c r="E55" s="165"/>
      <c r="F55" s="166"/>
      <c r="G55" s="159"/>
      <c r="H55" s="160"/>
      <c r="I55" s="161"/>
      <c r="J55" s="167" t="str">
        <f>IF(AR59&gt;AQ59,BS59,BT59)</f>
        <v>1, -1, 1, 1</v>
      </c>
      <c r="K55" s="165"/>
      <c r="L55" s="166"/>
      <c r="M55" s="167" t="str">
        <f>IF(AQ50&gt;AR50,BS50,BT50)</f>
        <v>1, 1, 1</v>
      </c>
      <c r="N55" s="165"/>
      <c r="O55" s="166"/>
      <c r="P55" s="167" t="str">
        <f>IF(AQ57&gt;AR57,BS57,BT57)</f>
        <v>0 : 3</v>
      </c>
      <c r="Q55" s="165"/>
      <c r="R55" s="166"/>
      <c r="S55" s="167"/>
      <c r="T55" s="165"/>
      <c r="U55" s="165"/>
      <c r="V55" s="162"/>
      <c r="W55" s="163"/>
      <c r="X55" s="162"/>
      <c r="Y55" s="61"/>
      <c r="Z55" s="152"/>
      <c r="AB55" s="153"/>
      <c r="AC55" s="153"/>
      <c r="AD55" s="13" t="str">
        <f>IF(B60=0," ","5-3")</f>
        <v>5-3</v>
      </c>
      <c r="AE55" s="16" t="str">
        <f>IF(B60=0," ",CONCATENATE(C60,"-",C56))</f>
        <v>ВКО-2-TURAN</v>
      </c>
      <c r="AF55" s="19">
        <v>2</v>
      </c>
      <c r="AG55" s="22">
        <v>1</v>
      </c>
      <c r="AH55" s="19">
        <v>2</v>
      </c>
      <c r="AI55" s="22">
        <v>1</v>
      </c>
      <c r="AJ55" s="19">
        <v>2</v>
      </c>
      <c r="AK55" s="22">
        <v>1</v>
      </c>
      <c r="AL55" s="19"/>
      <c r="AM55" s="22"/>
      <c r="AN55" s="19"/>
      <c r="AO55" s="27"/>
      <c r="AP55" s="11"/>
      <c r="AQ55" s="10">
        <f t="shared" si="148"/>
        <v>3</v>
      </c>
      <c r="AR55" s="10">
        <f t="shared" si="149"/>
        <v>0</v>
      </c>
      <c r="AS55" s="8">
        <f t="shared" si="150"/>
        <v>1</v>
      </c>
      <c r="AT55" s="8">
        <f t="shared" si="151"/>
        <v>1</v>
      </c>
      <c r="AU55" s="8">
        <f t="shared" si="152"/>
        <v>1</v>
      </c>
      <c r="AV55" s="8">
        <f t="shared" si="153"/>
        <v>0</v>
      </c>
      <c r="AW55" s="8">
        <f t="shared" si="154"/>
        <v>0</v>
      </c>
      <c r="AX55" s="7"/>
      <c r="AY55" s="8">
        <f t="shared" si="155"/>
        <v>0</v>
      </c>
      <c r="AZ55" s="8">
        <f t="shared" si="156"/>
        <v>0</v>
      </c>
      <c r="BA55" s="8">
        <f t="shared" si="157"/>
        <v>0</v>
      </c>
      <c r="BB55" s="8">
        <f t="shared" si="158"/>
        <v>0</v>
      </c>
      <c r="BC55" s="8">
        <f t="shared" si="159"/>
        <v>0</v>
      </c>
      <c r="BD55" s="7"/>
      <c r="BE55" s="8">
        <f t="shared" si="160"/>
        <v>1</v>
      </c>
      <c r="BF55" s="8" t="str">
        <f t="shared" si="161"/>
        <v>, 1</v>
      </c>
      <c r="BG55" s="8" t="str">
        <f t="shared" si="162"/>
        <v>, 1</v>
      </c>
      <c r="BH55" s="8" t="str">
        <f t="shared" si="163"/>
        <v/>
      </c>
      <c r="BI55" s="8" t="str">
        <f t="shared" si="164"/>
        <v/>
      </c>
      <c r="BJ55" s="7"/>
      <c r="BK55" s="8">
        <f t="shared" si="165"/>
        <v>-1</v>
      </c>
      <c r="BL55" s="8" t="str">
        <f t="shared" si="166"/>
        <v>, -1</v>
      </c>
      <c r="BM55" s="8" t="str">
        <f t="shared" si="167"/>
        <v>, -1</v>
      </c>
      <c r="BN55" s="8" t="str">
        <f t="shared" si="168"/>
        <v/>
      </c>
      <c r="BO55" s="8" t="str">
        <f t="shared" si="169"/>
        <v/>
      </c>
      <c r="BP55" s="7"/>
      <c r="BQ55" s="9" t="str">
        <f t="shared" si="170"/>
        <v>1, 1, 1</v>
      </c>
      <c r="BR55" s="9" t="str">
        <f t="shared" si="171"/>
        <v>-1, -1, -1</v>
      </c>
      <c r="BS55" s="9" t="str">
        <f t="shared" si="172"/>
        <v>1, 1, 1</v>
      </c>
      <c r="BT55" s="1" t="str">
        <f t="shared" si="173"/>
        <v>0 : 3</v>
      </c>
      <c r="BU55" s="175"/>
      <c r="BW55" s="29">
        <v>3</v>
      </c>
      <c r="BX55" s="30" t="s">
        <v>20</v>
      </c>
      <c r="BY55" s="30" t="s">
        <v>27</v>
      </c>
      <c r="BZ55" s="30" t="s">
        <v>14</v>
      </c>
      <c r="CA55" s="30" t="s">
        <v>28</v>
      </c>
      <c r="CB55" s="30" t="s">
        <v>13</v>
      </c>
      <c r="CC55" s="30" t="s">
        <v>17</v>
      </c>
      <c r="CD55" s="30" t="s">
        <v>24</v>
      </c>
      <c r="CE55" s="30" t="s">
        <v>26</v>
      </c>
      <c r="CF55" s="30" t="s">
        <v>18</v>
      </c>
      <c r="CG55" s="30" t="s">
        <v>22</v>
      </c>
      <c r="CI55" s="29">
        <v>5</v>
      </c>
      <c r="CJ55" s="35">
        <f>IF(AR51&gt;AQ51,CQ59+0.1,CQ59-0.1)</f>
        <v>8.1</v>
      </c>
      <c r="CK55" s="35">
        <f>IF(AR57&gt;AQ57,CQ59+0.1,CQ59-0.1)</f>
        <v>8.1</v>
      </c>
      <c r="CL55" s="35">
        <f>IF(AQ55&gt;AR55,CQ59+0.1,CQ59-0.1)</f>
        <v>8.1</v>
      </c>
      <c r="CM55" s="35">
        <f>IF(AQ61&gt;AR61,CQ59+0.1,CQ59-0.1)</f>
        <v>8.1</v>
      </c>
      <c r="CN55" s="36"/>
      <c r="CO55" s="35">
        <f>IF(AQ64&gt;AR64,CQ59+0.1,CQ59-0.1)</f>
        <v>7.9</v>
      </c>
      <c r="CP55" s="31"/>
      <c r="CQ55" s="136">
        <f>V56</f>
        <v>5</v>
      </c>
      <c r="CR55" s="136">
        <f>IF(AND(CQ55=CQ51,CQ55=CQ53),BX56,(IF(AND(CQ55=CQ51,CQ55=CQ57),BY56,(IF(AND(CQ55=CQ51,CQ55=CQ59),BZ56,(IF(AND(CQ55=CQ51,CQ55=CQ61),CA56,(IF(AND(CQ55=CQ53,CQ55=CQ57),CB56,(IF(AND(CQ55=CQ53,CQ55=CQ59),CC56,(IF(AND(CQ55=CQ53,CQ55=CQ61),CD56,(IF(AND(CQ55=CQ57,CQ55=CQ59),CE56,(IF(AND(CQ55=CQ57,CQ55=CQ61),CF56,(IF(AND(CQ55=CQ59,CQ55=CQ61),CG56,999)))))))))))))))))))</f>
        <v>999</v>
      </c>
      <c r="CS55" s="136">
        <f t="shared" ref="CS55" si="179">IF(CX55=1,CQ55+CR55,CR55)</f>
        <v>999</v>
      </c>
      <c r="CU55" s="136">
        <f>CQ55</f>
        <v>5</v>
      </c>
      <c r="CV55" s="154">
        <f>IF(CU55=CU51,CJ53,(IF(CU55=CU53,CK53,(IF(CU55=CU57,CM53,(IF(CU55=CU59,CN53,(IF(CU55=CU61,CO53,999)))))))))</f>
        <v>999</v>
      </c>
      <c r="CX55" s="136">
        <f t="shared" ref="CX55" si="180">IF(CR55&lt;&gt;999,1,0)</f>
        <v>0</v>
      </c>
      <c r="CZ55" s="154">
        <f>IF(CX55=1,CS55,CV55)</f>
        <v>999</v>
      </c>
      <c r="DA55" s="136">
        <f t="shared" ref="DA55" si="181">IF(CZ55&lt;&gt;999,CZ55,CU55)</f>
        <v>5</v>
      </c>
      <c r="DE55" s="3"/>
      <c r="DF55" s="84"/>
      <c r="DG55" s="3"/>
    </row>
    <row r="56" spans="1:111" ht="11.1" customHeight="1" x14ac:dyDescent="0.25">
      <c r="A56" s="138">
        <v>3</v>
      </c>
      <c r="B56" s="140">
        <f>[1]Лист3!$A$18</f>
        <v>51</v>
      </c>
      <c r="C56" s="108" t="s">
        <v>57</v>
      </c>
      <c r="D56" s="55"/>
      <c r="E56" s="46">
        <f>IF(AR56&gt;AQ56,2,$AF$3)</f>
        <v>1</v>
      </c>
      <c r="F56" s="47"/>
      <c r="G56" s="45"/>
      <c r="H56" s="46">
        <f>IF(AQ59&gt;AR59,2,$AF$3)</f>
        <v>1</v>
      </c>
      <c r="I56" s="47"/>
      <c r="J56" s="144"/>
      <c r="K56" s="145"/>
      <c r="L56" s="158"/>
      <c r="M56" s="45"/>
      <c r="N56" s="46">
        <f>IF(AQ63&gt;AR63,2,$AF$3)</f>
        <v>2</v>
      </c>
      <c r="O56" s="47"/>
      <c r="P56" s="45"/>
      <c r="Q56" s="46">
        <f>IF(AR55&gt;AQ55,2,$AF$3)</f>
        <v>1</v>
      </c>
      <c r="R56" s="47"/>
      <c r="S56" s="45"/>
      <c r="T56" s="46"/>
      <c r="U56" s="55"/>
      <c r="V56" s="148">
        <f>SUM(E56,H56,K56,N56,Q56,T56)</f>
        <v>5</v>
      </c>
      <c r="W56" s="150">
        <f t="shared" ref="W56" si="182">IF(($AF$3=1),IF(CX55=1,CR55*10,0),0)</f>
        <v>0</v>
      </c>
      <c r="X56" s="148">
        <v>4</v>
      </c>
      <c r="Y56" s="61"/>
      <c r="Z56" s="152">
        <f>IF(B56="","",VLOOKUP(B56,'[2]Список участников'!A:L,8,FALSE))</f>
        <v>0</v>
      </c>
      <c r="AB56" s="153">
        <f>IF(B56&gt;0,1,0)</f>
        <v>1</v>
      </c>
      <c r="AC56" s="153"/>
      <c r="AD56" s="13" t="s">
        <v>16</v>
      </c>
      <c r="AE56" s="16" t="str">
        <f>IF(B56=0," ",CONCATENATE(C52,"-",C56))</f>
        <v>ЭКИБАСТУЗ-TURAN</v>
      </c>
      <c r="AF56" s="19">
        <v>1</v>
      </c>
      <c r="AG56" s="22">
        <v>2</v>
      </c>
      <c r="AH56" s="19">
        <v>2</v>
      </c>
      <c r="AI56" s="22">
        <v>1</v>
      </c>
      <c r="AJ56" s="19">
        <v>2</v>
      </c>
      <c r="AK56" s="22">
        <v>1</v>
      </c>
      <c r="AL56" s="19">
        <v>1</v>
      </c>
      <c r="AM56" s="22">
        <v>2</v>
      </c>
      <c r="AN56" s="19">
        <v>2</v>
      </c>
      <c r="AO56" s="27">
        <v>1</v>
      </c>
      <c r="AP56" s="11"/>
      <c r="AQ56" s="10">
        <f t="shared" si="148"/>
        <v>3</v>
      </c>
      <c r="AR56" s="10">
        <f t="shared" si="149"/>
        <v>2</v>
      </c>
      <c r="AS56" s="8">
        <f t="shared" si="150"/>
        <v>0</v>
      </c>
      <c r="AT56" s="8">
        <f t="shared" si="151"/>
        <v>1</v>
      </c>
      <c r="AU56" s="8">
        <f t="shared" si="152"/>
        <v>1</v>
      </c>
      <c r="AV56" s="8">
        <f t="shared" si="153"/>
        <v>0</v>
      </c>
      <c r="AW56" s="8">
        <f t="shared" si="154"/>
        <v>1</v>
      </c>
      <c r="AX56" s="7"/>
      <c r="AY56" s="8">
        <f t="shared" si="155"/>
        <v>1</v>
      </c>
      <c r="AZ56" s="8">
        <f t="shared" si="156"/>
        <v>0</v>
      </c>
      <c r="BA56" s="8">
        <f t="shared" si="157"/>
        <v>0</v>
      </c>
      <c r="BB56" s="8">
        <f t="shared" si="158"/>
        <v>1</v>
      </c>
      <c r="BC56" s="8">
        <f t="shared" si="159"/>
        <v>0</v>
      </c>
      <c r="BD56" s="7"/>
      <c r="BE56" s="8">
        <f t="shared" si="160"/>
        <v>-1</v>
      </c>
      <c r="BF56" s="8" t="str">
        <f t="shared" si="161"/>
        <v>, 1</v>
      </c>
      <c r="BG56" s="8" t="str">
        <f t="shared" si="162"/>
        <v>, 1</v>
      </c>
      <c r="BH56" s="8" t="str">
        <f t="shared" si="163"/>
        <v>, -1</v>
      </c>
      <c r="BI56" s="8" t="str">
        <f t="shared" si="164"/>
        <v>, 1</v>
      </c>
      <c r="BJ56" s="7"/>
      <c r="BK56" s="8">
        <f t="shared" si="165"/>
        <v>1</v>
      </c>
      <c r="BL56" s="8" t="str">
        <f t="shared" si="166"/>
        <v>, -1</v>
      </c>
      <c r="BM56" s="8" t="str">
        <f t="shared" si="167"/>
        <v>, -1</v>
      </c>
      <c r="BN56" s="8" t="str">
        <f t="shared" si="168"/>
        <v>, 1</v>
      </c>
      <c r="BO56" s="8" t="str">
        <f t="shared" si="169"/>
        <v>, -1</v>
      </c>
      <c r="BP56" s="7"/>
      <c r="BQ56" s="9" t="str">
        <f t="shared" si="170"/>
        <v>-1, 1, 1, -1, 1</v>
      </c>
      <c r="BR56" s="9" t="str">
        <f t="shared" si="171"/>
        <v>1, -1, -1, 1, -1</v>
      </c>
      <c r="BS56" s="9" t="str">
        <f t="shared" si="172"/>
        <v>-1, 1, 1, -1, 1</v>
      </c>
      <c r="BT56" s="1" t="str">
        <f t="shared" si="173"/>
        <v>2 : 3</v>
      </c>
      <c r="BU56" s="175"/>
      <c r="BW56" s="29"/>
      <c r="BX56" s="33">
        <f>((AR56+AQ59)/(AQ56+AR59))/10</f>
        <v>0.05</v>
      </c>
      <c r="BY56" s="33">
        <f>((AR56+AQ63)/(AQ56+AR63))/10</f>
        <v>0.16666666666666669</v>
      </c>
      <c r="BZ56" s="33">
        <f>((AR56+AR55)/(AQ56+AQ55))/10</f>
        <v>3.3333333333333333E-2</v>
      </c>
      <c r="CA56" s="33" t="e">
        <f>((AR56+AQ52)/(AQ56+AR52))/10</f>
        <v>#VALUE!</v>
      </c>
      <c r="CB56" s="33">
        <f>((AQ59+AQ63)/(AR59+AR63))/10</f>
        <v>0.13333333333333333</v>
      </c>
      <c r="CC56" s="33">
        <f>((AQ59+AR55)/(AR59+AQ55))/10</f>
        <v>1.6666666666666666E-2</v>
      </c>
      <c r="CD56" s="33" t="e">
        <f>((AQ59+AQ52)/(AR59+AR52))/10</f>
        <v>#VALUE!</v>
      </c>
      <c r="CE56" s="33">
        <f>((AQ63+AR55)/(AR63+AQ55))/10</f>
        <v>0.1</v>
      </c>
      <c r="CF56" s="33" t="e">
        <f>((AQ63+AQ52)/(AR63+AR52))/10</f>
        <v>#VALUE!</v>
      </c>
      <c r="CG56" s="33" t="e">
        <f>((AR55+AQ52)/(AQ55+AR52))/10</f>
        <v>#VALUE!</v>
      </c>
      <c r="CI56" s="29">
        <v>6</v>
      </c>
      <c r="CJ56" s="35">
        <f>IF(AQ60&gt;AR60,CQ61+0.1,CQ61-0.1)</f>
        <v>-0.1</v>
      </c>
      <c r="CK56" s="35">
        <f>IF(AQ54&gt;AR54,CQ61+0.1,CQ61-0.1)</f>
        <v>-0.1</v>
      </c>
      <c r="CL56" s="35">
        <f>IF(AR52&gt;AQ52,CQ61+0.1,CQ61-0.1)</f>
        <v>-0.1</v>
      </c>
      <c r="CM56" s="35">
        <f>IF(AR58&gt;AQ58,CQ61+0.1,CQ61-0.1)</f>
        <v>-0.1</v>
      </c>
      <c r="CN56" s="35">
        <f>IF(AR64&gt;AQ64,CQ61+0.1,CQ61-0.1)</f>
        <v>-0.1</v>
      </c>
      <c r="CO56" s="34"/>
      <c r="CP56" s="63"/>
      <c r="CQ56" s="137"/>
      <c r="CR56" s="137"/>
      <c r="CS56" s="137"/>
      <c r="CU56" s="137"/>
      <c r="CV56" s="155"/>
      <c r="CX56" s="137"/>
      <c r="CZ56" s="155"/>
      <c r="DA56" s="137"/>
      <c r="DE56" s="3"/>
      <c r="DF56" s="84"/>
      <c r="DG56" s="3"/>
    </row>
    <row r="57" spans="1:111" ht="11.1" customHeight="1" x14ac:dyDescent="0.25">
      <c r="A57" s="156"/>
      <c r="B57" s="157"/>
      <c r="C57" s="109" t="s">
        <v>51</v>
      </c>
      <c r="D57" s="164" t="str">
        <f>IF(AR56&gt;AQ56,BS56,BT56)</f>
        <v>2 : 3</v>
      </c>
      <c r="E57" s="165"/>
      <c r="F57" s="166"/>
      <c r="G57" s="167" t="str">
        <f>IF(AQ59&gt;AR59,BS59,BT59)</f>
        <v>1 : 3</v>
      </c>
      <c r="H57" s="165"/>
      <c r="I57" s="166"/>
      <c r="J57" s="159"/>
      <c r="K57" s="160"/>
      <c r="L57" s="161"/>
      <c r="M57" s="167" t="str">
        <f>IF(AQ63&gt;AR63,BS63,BT63)</f>
        <v>1, 1, 1</v>
      </c>
      <c r="N57" s="165"/>
      <c r="O57" s="166"/>
      <c r="P57" s="167" t="str">
        <f>IF(AR55&gt;AQ55,BS55,BT55)</f>
        <v>0 : 3</v>
      </c>
      <c r="Q57" s="165"/>
      <c r="R57" s="166"/>
      <c r="S57" s="167"/>
      <c r="T57" s="165"/>
      <c r="U57" s="165"/>
      <c r="V57" s="162"/>
      <c r="W57" s="163"/>
      <c r="X57" s="162"/>
      <c r="Y57" s="61"/>
      <c r="Z57" s="152"/>
      <c r="AB57" s="153"/>
      <c r="AC57" s="153"/>
      <c r="AD57" s="13" t="str">
        <f>IF(B60=0," ","2-5")</f>
        <v>2-5</v>
      </c>
      <c r="AE57" s="16" t="str">
        <f>IF(B60=0," ",CONCATENATE(C54,"-",C60))</f>
        <v>TYPKICTAH-ВКО-2</v>
      </c>
      <c r="AF57" s="19">
        <v>1</v>
      </c>
      <c r="AG57" s="22">
        <v>2</v>
      </c>
      <c r="AH57" s="19">
        <v>1</v>
      </c>
      <c r="AI57" s="22">
        <v>2</v>
      </c>
      <c r="AJ57" s="19">
        <v>1</v>
      </c>
      <c r="AK57" s="22">
        <v>2</v>
      </c>
      <c r="AL57" s="19"/>
      <c r="AM57" s="22"/>
      <c r="AN57" s="19"/>
      <c r="AO57" s="27"/>
      <c r="AP57" s="11"/>
      <c r="AQ57" s="10">
        <f t="shared" si="148"/>
        <v>0</v>
      </c>
      <c r="AR57" s="10">
        <f t="shared" si="149"/>
        <v>3</v>
      </c>
      <c r="AS57" s="8">
        <f t="shared" si="150"/>
        <v>0</v>
      </c>
      <c r="AT57" s="8">
        <f t="shared" si="151"/>
        <v>0</v>
      </c>
      <c r="AU57" s="8">
        <f t="shared" si="152"/>
        <v>0</v>
      </c>
      <c r="AV57" s="8">
        <f t="shared" si="153"/>
        <v>0</v>
      </c>
      <c r="AW57" s="8">
        <f t="shared" si="154"/>
        <v>0</v>
      </c>
      <c r="AX57" s="7"/>
      <c r="AY57" s="8">
        <f t="shared" si="155"/>
        <v>1</v>
      </c>
      <c r="AZ57" s="8">
        <f t="shared" si="156"/>
        <v>1</v>
      </c>
      <c r="BA57" s="8">
        <f t="shared" si="157"/>
        <v>1</v>
      </c>
      <c r="BB57" s="8">
        <f t="shared" si="158"/>
        <v>0</v>
      </c>
      <c r="BC57" s="8">
        <f t="shared" si="159"/>
        <v>0</v>
      </c>
      <c r="BD57" s="7"/>
      <c r="BE57" s="8">
        <f t="shared" si="160"/>
        <v>-1</v>
      </c>
      <c r="BF57" s="8" t="str">
        <f t="shared" si="161"/>
        <v>, -1</v>
      </c>
      <c r="BG57" s="8" t="str">
        <f t="shared" si="162"/>
        <v>, -1</v>
      </c>
      <c r="BH57" s="8" t="str">
        <f t="shared" si="163"/>
        <v/>
      </c>
      <c r="BI57" s="8" t="str">
        <f t="shared" si="164"/>
        <v/>
      </c>
      <c r="BJ57" s="7"/>
      <c r="BK57" s="8">
        <f t="shared" si="165"/>
        <v>1</v>
      </c>
      <c r="BL57" s="8" t="str">
        <f t="shared" si="166"/>
        <v>, 1</v>
      </c>
      <c r="BM57" s="8" t="str">
        <f t="shared" si="167"/>
        <v>, 1</v>
      </c>
      <c r="BN57" s="8" t="str">
        <f t="shared" si="168"/>
        <v/>
      </c>
      <c r="BO57" s="8" t="str">
        <f t="shared" si="169"/>
        <v/>
      </c>
      <c r="BP57" s="7"/>
      <c r="BQ57" s="9" t="str">
        <f t="shared" si="170"/>
        <v>-1, -1, -1</v>
      </c>
      <c r="BR57" s="9" t="str">
        <f t="shared" si="171"/>
        <v>1, 1, 1</v>
      </c>
      <c r="BS57" s="9" t="str">
        <f t="shared" si="172"/>
        <v>1, 1, 1</v>
      </c>
      <c r="BT57" s="1" t="str">
        <f t="shared" si="173"/>
        <v>0 : 3</v>
      </c>
      <c r="BU57" s="175"/>
      <c r="BW57" s="29">
        <v>4</v>
      </c>
      <c r="BX57" s="30" t="s">
        <v>20</v>
      </c>
      <c r="BY57" s="30" t="s">
        <v>16</v>
      </c>
      <c r="BZ57" s="30" t="s">
        <v>14</v>
      </c>
      <c r="CA57" s="30" t="s">
        <v>28</v>
      </c>
      <c r="CB57" s="30" t="s">
        <v>23</v>
      </c>
      <c r="CC57" s="30" t="s">
        <v>17</v>
      </c>
      <c r="CD57" s="30" t="s">
        <v>24</v>
      </c>
      <c r="CE57" s="30" t="s">
        <v>25</v>
      </c>
      <c r="CF57" s="30" t="s">
        <v>15</v>
      </c>
      <c r="CG57" s="30" t="s">
        <v>22</v>
      </c>
      <c r="CI57" s="63"/>
      <c r="CJ57" s="31"/>
      <c r="CK57" s="31"/>
      <c r="CL57" s="31"/>
      <c r="CM57" s="31"/>
      <c r="CN57" s="31"/>
      <c r="CO57" s="31"/>
      <c r="CP57" s="31"/>
      <c r="CQ57" s="136">
        <f>V58</f>
        <v>4</v>
      </c>
      <c r="CR57" s="136">
        <f>IF(AND(CQ57=CQ51,CQ57=CQ53),BX58,(IF(AND(CQ57=CQ51,CQ57=CQ55),BY58,(IF(AND(CQ57=CQ51,CQ57=CQ59),BZ58,(IF(AND(CQ57=CQ51,CQ57=CQ61),CA58,(IF(AND(CQ57=CQ53,CQ57=CQ55),CB58,(IF(AND(CQ57=CQ53,CQ57=CQ59),CC58,(IF(AND(CQ57=CQ53,CQ57=CQ61),CD58,(IF(AND(CQ57=CQ55,CQ57=CQ59),CE58,(IF(AND(CQ57=CQ55,CQ57=CQ61),CF58,(IF(AND(CQ57=CQ59,CQ57=CQ61),CG58,999)))))))))))))))))))</f>
        <v>999</v>
      </c>
      <c r="CS57" s="136">
        <f t="shared" ref="CS57" si="183">IF(CX57=1,CQ57+CR57,CR57)</f>
        <v>999</v>
      </c>
      <c r="CU57" s="136">
        <f>CQ57</f>
        <v>4</v>
      </c>
      <c r="CV57" s="154">
        <f>IF(CU57=CU51,CJ54,(IF(CU57=CU53,CK54,(IF(CU57=CU55,CL54,(IF(CU57=CU59,CN54,(IF(CU57=CU61,CO54,999)))))))))</f>
        <v>999</v>
      </c>
      <c r="CX57" s="136">
        <f t="shared" ref="CX57" si="184">IF(CR57&lt;&gt;999,1,0)</f>
        <v>0</v>
      </c>
      <c r="CZ57" s="154">
        <f>IF(CX57=1,CS57,CV57)</f>
        <v>999</v>
      </c>
      <c r="DA57" s="136">
        <f t="shared" ref="DA57" si="185">IF(CZ57&lt;&gt;999,CZ57,CU57)</f>
        <v>4</v>
      </c>
      <c r="DE57" s="3"/>
      <c r="DF57" s="84"/>
      <c r="DG57" s="3"/>
    </row>
    <row r="58" spans="1:111" ht="11.1" customHeight="1" x14ac:dyDescent="0.25">
      <c r="A58" s="138">
        <v>4</v>
      </c>
      <c r="B58" s="140">
        <f>[1]Лист3!$A$19</f>
        <v>94</v>
      </c>
      <c r="C58" s="108" t="s">
        <v>58</v>
      </c>
      <c r="D58" s="55"/>
      <c r="E58" s="46">
        <f>IF(AQ53&gt;AR53,2,$AF$3)</f>
        <v>1</v>
      </c>
      <c r="F58" s="47"/>
      <c r="G58" s="45"/>
      <c r="H58" s="46">
        <f>IF(AR50&gt;AQ50,2,$AF$3)</f>
        <v>1</v>
      </c>
      <c r="I58" s="47"/>
      <c r="J58" s="45"/>
      <c r="K58" s="46">
        <f>IF(AR63&gt;AQ63,2,$AF$3)</f>
        <v>1</v>
      </c>
      <c r="L58" s="47"/>
      <c r="M58" s="144"/>
      <c r="N58" s="145"/>
      <c r="O58" s="158"/>
      <c r="P58" s="45"/>
      <c r="Q58" s="46">
        <f>IF(AR61&gt;AQ61,2,$AF$3)</f>
        <v>1</v>
      </c>
      <c r="R58" s="47"/>
      <c r="S58" s="45"/>
      <c r="T58" s="46"/>
      <c r="U58" s="55"/>
      <c r="V58" s="148">
        <f>SUM(E58,H58,K58,N58,Q58,T58)</f>
        <v>4</v>
      </c>
      <c r="W58" s="150">
        <f t="shared" ref="W58" si="186">IF(($AF$3=1),IF(CX57=1,CR57*10,0),0)</f>
        <v>0</v>
      </c>
      <c r="X58" s="148">
        <v>5</v>
      </c>
      <c r="Y58" s="61"/>
      <c r="Z58" s="152">
        <f>IF(B58="","",VLOOKUP(B58,'[2]Список участников'!A:L,8,FALSE))</f>
        <v>0</v>
      </c>
      <c r="AB58" s="153">
        <f>IF(B58&gt;0,1,0)</f>
        <v>1</v>
      </c>
      <c r="AC58" s="153"/>
      <c r="AD58" s="13" t="str">
        <f>IF(B62=0," ","4-6")</f>
        <v>4-6</v>
      </c>
      <c r="AE58" s="16" t="str">
        <f>IF(B62=0," ",CONCATENATE(C58,"-",C62))</f>
        <v>ДЮСШ-1 ЭКИБАСТУЗ-</v>
      </c>
      <c r="AF58" s="19"/>
      <c r="AG58" s="22"/>
      <c r="AH58" s="19"/>
      <c r="AI58" s="22"/>
      <c r="AJ58" s="19"/>
      <c r="AK58" s="22"/>
      <c r="AL58" s="19"/>
      <c r="AM58" s="22"/>
      <c r="AN58" s="19"/>
      <c r="AO58" s="27"/>
      <c r="AP58" s="11"/>
      <c r="AQ58" s="10" t="str">
        <f t="shared" si="148"/>
        <v/>
      </c>
      <c r="AR58" s="10" t="str">
        <f t="shared" si="149"/>
        <v/>
      </c>
      <c r="AS58" s="8">
        <f t="shared" si="150"/>
        <v>0</v>
      </c>
      <c r="AT58" s="8">
        <f t="shared" si="151"/>
        <v>0</v>
      </c>
      <c r="AU58" s="8">
        <f t="shared" si="152"/>
        <v>0</v>
      </c>
      <c r="AV58" s="8">
        <f t="shared" si="153"/>
        <v>0</v>
      </c>
      <c r="AW58" s="8">
        <f t="shared" si="154"/>
        <v>0</v>
      </c>
      <c r="AX58" s="7"/>
      <c r="AY58" s="8">
        <f t="shared" si="155"/>
        <v>0</v>
      </c>
      <c r="AZ58" s="8">
        <f t="shared" si="156"/>
        <v>0</v>
      </c>
      <c r="BA58" s="8">
        <f t="shared" si="157"/>
        <v>0</v>
      </c>
      <c r="BB58" s="8">
        <f t="shared" si="158"/>
        <v>0</v>
      </c>
      <c r="BC58" s="8">
        <f t="shared" si="159"/>
        <v>0</v>
      </c>
      <c r="BD58" s="7"/>
      <c r="BE58" s="8" t="str">
        <f t="shared" si="160"/>
        <v/>
      </c>
      <c r="BF58" s="8" t="str">
        <f t="shared" si="161"/>
        <v/>
      </c>
      <c r="BG58" s="8" t="str">
        <f t="shared" si="162"/>
        <v/>
      </c>
      <c r="BH58" s="8" t="str">
        <f t="shared" si="163"/>
        <v/>
      </c>
      <c r="BI58" s="8" t="str">
        <f t="shared" si="164"/>
        <v/>
      </c>
      <c r="BJ58" s="7"/>
      <c r="BK58" s="8" t="str">
        <f t="shared" si="165"/>
        <v/>
      </c>
      <c r="BL58" s="8" t="str">
        <f t="shared" si="166"/>
        <v/>
      </c>
      <c r="BM58" s="8" t="str">
        <f t="shared" si="167"/>
        <v/>
      </c>
      <c r="BN58" s="8" t="str">
        <f t="shared" si="168"/>
        <v/>
      </c>
      <c r="BO58" s="8" t="str">
        <f t="shared" si="169"/>
        <v/>
      </c>
      <c r="BP58" s="7"/>
      <c r="BQ58" s="9" t="str">
        <f t="shared" si="170"/>
        <v/>
      </c>
      <c r="BR58" s="9" t="str">
        <f t="shared" si="171"/>
        <v/>
      </c>
      <c r="BS58" s="9" t="str">
        <f t="shared" si="172"/>
        <v/>
      </c>
      <c r="BT58" s="1" t="str">
        <f t="shared" si="173"/>
        <v/>
      </c>
      <c r="BU58" s="175"/>
      <c r="BW58" s="29"/>
      <c r="BX58" s="33">
        <f>((AQ53+AR50)/(AR53+AQ50))/10</f>
        <v>0</v>
      </c>
      <c r="BY58" s="33">
        <f>((AQ53+AR63)/(AR53+AQ63))/10</f>
        <v>0</v>
      </c>
      <c r="BZ58" s="33">
        <f>((AQ53+AR61)/(AR53+AQ61))/10</f>
        <v>0</v>
      </c>
      <c r="CA58" s="33" t="e">
        <f>((AQ53+AQ58)/(AR53+AR58))/10</f>
        <v>#VALUE!</v>
      </c>
      <c r="CB58" s="33">
        <f>((AR50+AR63)/(AQ50+AQ63))/10</f>
        <v>0</v>
      </c>
      <c r="CC58" s="33">
        <f>((AR50+AR61)/(AQ50+AQ61))/10</f>
        <v>0</v>
      </c>
      <c r="CD58" s="33" t="e">
        <f>((AR50+AQ58)/(AQ50+AR58))/10</f>
        <v>#VALUE!</v>
      </c>
      <c r="CE58" s="33">
        <f>((AR63+AR61)/(AQ63+AQ61))/10</f>
        <v>0</v>
      </c>
      <c r="CF58" s="33" t="e">
        <f>((AR63+AQ58)/(AQ63+AR58))/10</f>
        <v>#VALUE!</v>
      </c>
      <c r="CG58" s="33" t="e">
        <f>((AR61+AQ58)/(AQ61+AR58))/10</f>
        <v>#VALUE!</v>
      </c>
      <c r="CI58" s="63"/>
      <c r="CJ58" s="63"/>
      <c r="CK58" s="63"/>
      <c r="CL58" s="63"/>
      <c r="CM58" s="63"/>
      <c r="CN58" s="63"/>
      <c r="CO58" s="63"/>
      <c r="CP58" s="63"/>
      <c r="CQ58" s="137"/>
      <c r="CR58" s="137"/>
      <c r="CS58" s="137"/>
      <c r="CU58" s="137"/>
      <c r="CV58" s="155"/>
      <c r="CX58" s="137"/>
      <c r="CZ58" s="155"/>
      <c r="DA58" s="137"/>
      <c r="DE58" s="3"/>
      <c r="DF58" s="84"/>
      <c r="DG58" s="3"/>
    </row>
    <row r="59" spans="1:111" ht="11.1" customHeight="1" x14ac:dyDescent="0.25">
      <c r="A59" s="156"/>
      <c r="B59" s="157"/>
      <c r="C59" s="109" t="s">
        <v>49</v>
      </c>
      <c r="D59" s="164" t="str">
        <f>IF(AQ53&gt;AR53,BS53,BT53)</f>
        <v>0 : 3</v>
      </c>
      <c r="E59" s="165"/>
      <c r="F59" s="166"/>
      <c r="G59" s="167" t="str">
        <f>IF(AR50&gt;AQ50,BS50,BT50)</f>
        <v>0 : 3</v>
      </c>
      <c r="H59" s="165"/>
      <c r="I59" s="166"/>
      <c r="J59" s="167" t="str">
        <f>IF(AR63&gt;AQ63,BS63,BT63)</f>
        <v>0 : 3</v>
      </c>
      <c r="K59" s="165"/>
      <c r="L59" s="166"/>
      <c r="M59" s="159"/>
      <c r="N59" s="160"/>
      <c r="O59" s="161"/>
      <c r="P59" s="167" t="str">
        <f>IF(AR61&gt;AQ61,BS61,BT61)</f>
        <v>0 : 3</v>
      </c>
      <c r="Q59" s="165"/>
      <c r="R59" s="166"/>
      <c r="S59" s="167"/>
      <c r="T59" s="165"/>
      <c r="U59" s="165"/>
      <c r="V59" s="162"/>
      <c r="W59" s="163"/>
      <c r="X59" s="162"/>
      <c r="Y59" s="61"/>
      <c r="Z59" s="152"/>
      <c r="AB59" s="153"/>
      <c r="AC59" s="153"/>
      <c r="AD59" s="13" t="s">
        <v>19</v>
      </c>
      <c r="AE59" s="16" t="str">
        <f>CONCATENATE(C56,"-",C54)</f>
        <v>TURAN-TYPKICTAH</v>
      </c>
      <c r="AF59" s="19">
        <v>1</v>
      </c>
      <c r="AG59" s="22">
        <v>2</v>
      </c>
      <c r="AH59" s="19">
        <v>2</v>
      </c>
      <c r="AI59" s="22">
        <v>1</v>
      </c>
      <c r="AJ59" s="19">
        <v>1</v>
      </c>
      <c r="AK59" s="22">
        <v>2</v>
      </c>
      <c r="AL59" s="19">
        <v>1</v>
      </c>
      <c r="AM59" s="22">
        <v>2</v>
      </c>
      <c r="AN59" s="19"/>
      <c r="AO59" s="27"/>
      <c r="AP59" s="11"/>
      <c r="AQ59" s="10">
        <f t="shared" si="148"/>
        <v>1</v>
      </c>
      <c r="AR59" s="10">
        <f t="shared" si="149"/>
        <v>3</v>
      </c>
      <c r="AS59" s="8">
        <f t="shared" si="150"/>
        <v>0</v>
      </c>
      <c r="AT59" s="8">
        <f t="shared" si="151"/>
        <v>1</v>
      </c>
      <c r="AU59" s="8">
        <f t="shared" si="152"/>
        <v>0</v>
      </c>
      <c r="AV59" s="8">
        <f t="shared" si="153"/>
        <v>0</v>
      </c>
      <c r="AW59" s="8">
        <f t="shared" si="154"/>
        <v>0</v>
      </c>
      <c r="AX59" s="7"/>
      <c r="AY59" s="8">
        <f t="shared" si="155"/>
        <v>1</v>
      </c>
      <c r="AZ59" s="8">
        <f t="shared" si="156"/>
        <v>0</v>
      </c>
      <c r="BA59" s="8">
        <f t="shared" si="157"/>
        <v>1</v>
      </c>
      <c r="BB59" s="8">
        <f t="shared" si="158"/>
        <v>1</v>
      </c>
      <c r="BC59" s="8">
        <f t="shared" si="159"/>
        <v>0</v>
      </c>
      <c r="BD59" s="7"/>
      <c r="BE59" s="8">
        <f t="shared" si="160"/>
        <v>-1</v>
      </c>
      <c r="BF59" s="8" t="str">
        <f t="shared" si="161"/>
        <v>, 1</v>
      </c>
      <c r="BG59" s="8" t="str">
        <f t="shared" si="162"/>
        <v>, -1</v>
      </c>
      <c r="BH59" s="8" t="str">
        <f t="shared" si="163"/>
        <v>, -1</v>
      </c>
      <c r="BI59" s="8" t="str">
        <f t="shared" si="164"/>
        <v/>
      </c>
      <c r="BJ59" s="7"/>
      <c r="BK59" s="8">
        <f t="shared" si="165"/>
        <v>1</v>
      </c>
      <c r="BL59" s="8" t="str">
        <f t="shared" si="166"/>
        <v>, -1</v>
      </c>
      <c r="BM59" s="8" t="str">
        <f t="shared" si="167"/>
        <v>, 1</v>
      </c>
      <c r="BN59" s="8" t="str">
        <f t="shared" si="168"/>
        <v>, 1</v>
      </c>
      <c r="BO59" s="8" t="str">
        <f t="shared" si="169"/>
        <v/>
      </c>
      <c r="BP59" s="7"/>
      <c r="BQ59" s="9" t="str">
        <f t="shared" si="170"/>
        <v>-1, 1, -1, -1</v>
      </c>
      <c r="BR59" s="9" t="str">
        <f t="shared" si="171"/>
        <v>1, -1, 1, 1</v>
      </c>
      <c r="BS59" s="9" t="str">
        <f t="shared" si="172"/>
        <v>1, -1, 1, 1</v>
      </c>
      <c r="BT59" s="1" t="str">
        <f t="shared" si="173"/>
        <v>1 : 3</v>
      </c>
      <c r="BU59" s="175"/>
      <c r="BW59" s="29">
        <v>5</v>
      </c>
      <c r="BX59" s="30" t="s">
        <v>20</v>
      </c>
      <c r="BY59" s="30" t="s">
        <v>16</v>
      </c>
      <c r="BZ59" s="30" t="s">
        <v>27</v>
      </c>
      <c r="CA59" s="30" t="s">
        <v>28</v>
      </c>
      <c r="CB59" s="30" t="s">
        <v>23</v>
      </c>
      <c r="CC59" s="30" t="s">
        <v>13</v>
      </c>
      <c r="CD59" s="30" t="s">
        <v>24</v>
      </c>
      <c r="CE59" s="30" t="s">
        <v>21</v>
      </c>
      <c r="CF59" s="30" t="s">
        <v>15</v>
      </c>
      <c r="CG59" s="30" t="s">
        <v>18</v>
      </c>
      <c r="CI59" s="63"/>
      <c r="CJ59" s="31"/>
      <c r="CK59" s="31"/>
      <c r="CL59" s="31"/>
      <c r="CM59" s="31"/>
      <c r="CN59" s="31"/>
      <c r="CO59" s="31"/>
      <c r="CP59" s="31"/>
      <c r="CQ59" s="136">
        <f>V60</f>
        <v>8</v>
      </c>
      <c r="CR59" s="136">
        <f>IF(AND(CQ59=CQ51,CQ59=CQ53),BX60,(IF(AND(CQ59=CQ51,CQ59=CQ55),BY60,(IF(AND(CQ59=CQ51,CQ59=CQ57),BZ60,(IF(AND(CQ59=CQ51,CQ59=CQ61),CA60,(IF(AND(CQ59=CQ53,CQ59=CQ55),CB60,(IF(AND(CQ59=CQ53,CQ59=CQ57),CC60,(IF(AND(CQ59=CQ53,CQ59=CQ61),CD60,(IF(AND(CQ59=CQ55,CQ59=CQ57),CE60,(IF(AND(CQ59=CQ55,CQ59=CQ61),CF60,(IF(AND(CQ59=CQ57,CQ59=CQ61),CG60,999)))))))))))))))))))</f>
        <v>999</v>
      </c>
      <c r="CS59" s="136">
        <f t="shared" ref="CS59" si="187">IF(CX59=1,CQ59+CR59,CR59)</f>
        <v>999</v>
      </c>
      <c r="CU59" s="136">
        <f>CQ59</f>
        <v>8</v>
      </c>
      <c r="CV59" s="154">
        <f>IF(CU59=CU51,CJ55,(IF(CU59=CU53,CK55,(IF(CU59=CU55,CL55,(IF(CU59=CU57,CM55,(IF(CU59=CU61,CO55,999)))))))))</f>
        <v>999</v>
      </c>
      <c r="CX59" s="136">
        <f t="shared" ref="CX59" si="188">IF(CR59&lt;&gt;999,1,0)</f>
        <v>0</v>
      </c>
      <c r="CZ59" s="154">
        <f>IF(CX59=1,CS59,CV59)</f>
        <v>999</v>
      </c>
      <c r="DA59" s="136">
        <f t="shared" ref="DA59" si="189">IF(CZ59&lt;&gt;999,CZ59,CU59)</f>
        <v>8</v>
      </c>
      <c r="DE59" s="3"/>
      <c r="DF59" s="84"/>
      <c r="DG59" s="3"/>
    </row>
    <row r="60" spans="1:111" ht="11.1" customHeight="1" x14ac:dyDescent="0.25">
      <c r="A60" s="138">
        <v>5</v>
      </c>
      <c r="B60" s="140">
        <f>[1]Лист3!$A$20</f>
        <v>99</v>
      </c>
      <c r="C60" s="108" t="s">
        <v>59</v>
      </c>
      <c r="D60" s="55"/>
      <c r="E60" s="46">
        <f>IF(AR51&gt;AQ51,2,$AF$3)</f>
        <v>2</v>
      </c>
      <c r="F60" s="47"/>
      <c r="G60" s="45"/>
      <c r="H60" s="46">
        <f>IF(AR57&gt;AQ57,2,$AF$3)</f>
        <v>2</v>
      </c>
      <c r="I60" s="47"/>
      <c r="J60" s="45"/>
      <c r="K60" s="46">
        <f>IF(AQ55&gt;AR55,2,$AF$3)</f>
        <v>2</v>
      </c>
      <c r="L60" s="47"/>
      <c r="M60" s="45"/>
      <c r="N60" s="46">
        <f>IF(AQ61&gt;AR61,2,$AF$3)</f>
        <v>2</v>
      </c>
      <c r="O60" s="47"/>
      <c r="P60" s="144"/>
      <c r="Q60" s="145"/>
      <c r="R60" s="158"/>
      <c r="S60" s="45"/>
      <c r="T60" s="46"/>
      <c r="U60" s="55"/>
      <c r="V60" s="148">
        <f>SUM(E60,H60,K60,N60,Q60,T60)</f>
        <v>8</v>
      </c>
      <c r="W60" s="150">
        <f t="shared" ref="W60" si="190">IF(($AF$3=1),IF(CX59=1,CR59*10,0),0)</f>
        <v>0</v>
      </c>
      <c r="X60" s="148">
        <v>1</v>
      </c>
      <c r="Y60" s="61"/>
      <c r="Z60" s="152">
        <f>IF(B60="","",VLOOKUP(B60,'[2]Список участников'!A:L,8,FALSE))</f>
        <v>0</v>
      </c>
      <c r="AB60" s="153">
        <f>IF(B60&gt;0,1,0)</f>
        <v>1</v>
      </c>
      <c r="AC60" s="153"/>
      <c r="AD60" s="13" t="str">
        <f>IF(B62=0," ","6-1")</f>
        <v>6-1</v>
      </c>
      <c r="AE60" s="16" t="str">
        <f>IF(B62=0," ",CONCATENATE(C62,"-",C52))</f>
        <v>-ЭКИБАСТУЗ</v>
      </c>
      <c r="AF60" s="19"/>
      <c r="AG60" s="22"/>
      <c r="AH60" s="19"/>
      <c r="AI60" s="22"/>
      <c r="AJ60" s="19"/>
      <c r="AK60" s="22"/>
      <c r="AL60" s="19"/>
      <c r="AM60" s="22"/>
      <c r="AN60" s="19"/>
      <c r="AO60" s="27"/>
      <c r="AP60" s="11"/>
      <c r="AQ60" s="10" t="str">
        <f t="shared" si="148"/>
        <v/>
      </c>
      <c r="AR60" s="10" t="str">
        <f t="shared" si="149"/>
        <v/>
      </c>
      <c r="AS60" s="8">
        <f t="shared" si="150"/>
        <v>0</v>
      </c>
      <c r="AT60" s="8">
        <f t="shared" si="151"/>
        <v>0</v>
      </c>
      <c r="AU60" s="8">
        <f t="shared" si="152"/>
        <v>0</v>
      </c>
      <c r="AV60" s="8">
        <f t="shared" si="153"/>
        <v>0</v>
      </c>
      <c r="AW60" s="8">
        <f t="shared" si="154"/>
        <v>0</v>
      </c>
      <c r="AX60" s="7"/>
      <c r="AY60" s="8">
        <f t="shared" si="155"/>
        <v>0</v>
      </c>
      <c r="AZ60" s="8">
        <f t="shared" si="156"/>
        <v>0</v>
      </c>
      <c r="BA60" s="8">
        <f t="shared" si="157"/>
        <v>0</v>
      </c>
      <c r="BB60" s="8">
        <f t="shared" si="158"/>
        <v>0</v>
      </c>
      <c r="BC60" s="8">
        <f t="shared" si="159"/>
        <v>0</v>
      </c>
      <c r="BD60" s="7"/>
      <c r="BE60" s="8" t="str">
        <f t="shared" si="160"/>
        <v/>
      </c>
      <c r="BF60" s="8" t="str">
        <f t="shared" si="161"/>
        <v/>
      </c>
      <c r="BG60" s="8" t="str">
        <f t="shared" si="162"/>
        <v/>
      </c>
      <c r="BH60" s="8" t="str">
        <f t="shared" si="163"/>
        <v/>
      </c>
      <c r="BI60" s="8" t="str">
        <f t="shared" si="164"/>
        <v/>
      </c>
      <c r="BJ60" s="7"/>
      <c r="BK60" s="8" t="str">
        <f t="shared" si="165"/>
        <v/>
      </c>
      <c r="BL60" s="8" t="str">
        <f t="shared" si="166"/>
        <v/>
      </c>
      <c r="BM60" s="8" t="str">
        <f t="shared" si="167"/>
        <v/>
      </c>
      <c r="BN60" s="8" t="str">
        <f t="shared" si="168"/>
        <v/>
      </c>
      <c r="BO60" s="8" t="str">
        <f t="shared" si="169"/>
        <v/>
      </c>
      <c r="BP60" s="7"/>
      <c r="BQ60" s="9" t="str">
        <f t="shared" si="170"/>
        <v/>
      </c>
      <c r="BR60" s="9" t="str">
        <f t="shared" si="171"/>
        <v/>
      </c>
      <c r="BS60" s="9" t="str">
        <f t="shared" si="172"/>
        <v/>
      </c>
      <c r="BT60" s="1" t="str">
        <f t="shared" si="173"/>
        <v/>
      </c>
      <c r="BU60" s="175"/>
      <c r="BW60" s="29"/>
      <c r="BX60" s="33">
        <f>((AR51+AR57)/(AQ51+AQ57))/10</f>
        <v>0.3</v>
      </c>
      <c r="BY60" s="33">
        <f>((AR51+AQ55)/(AQ51+AR55))/10</f>
        <v>0.3</v>
      </c>
      <c r="BZ60" s="33">
        <f>((AR51+AQ61)/(AQ51+AR61))/10</f>
        <v>0.3</v>
      </c>
      <c r="CA60" s="33" t="e">
        <f>((AR51+AQ64)/(AQ51+AR64))/10</f>
        <v>#VALUE!</v>
      </c>
      <c r="CB60" s="33" t="e">
        <f>((AR57+AQ55)/(AQ57+AR55))/10</f>
        <v>#DIV/0!</v>
      </c>
      <c r="CC60" s="33" t="e">
        <f>((AR57+AQ61)/(AQ57+AR61))/10</f>
        <v>#DIV/0!</v>
      </c>
      <c r="CD60" s="33" t="e">
        <f>((AR57+AQ64)/(AQ57+AR64))/10</f>
        <v>#VALUE!</v>
      </c>
      <c r="CE60" s="33" t="e">
        <f>((AQ55+AQ61)/(AR55+AR61))/10</f>
        <v>#DIV/0!</v>
      </c>
      <c r="CF60" s="33" t="e">
        <f>((AQ55+AQ64)/(AR55+AR64))/10</f>
        <v>#VALUE!</v>
      </c>
      <c r="CG60" s="33" t="e">
        <f>((AQ61+AQ64)/(AR61+AR64))/10</f>
        <v>#VALUE!</v>
      </c>
      <c r="CI60" s="63"/>
      <c r="CJ60" s="63"/>
      <c r="CK60" s="63"/>
      <c r="CL60" s="63"/>
      <c r="CM60" s="63"/>
      <c r="CN60" s="63"/>
      <c r="CO60" s="63"/>
      <c r="CP60" s="63"/>
      <c r="CQ60" s="137"/>
      <c r="CR60" s="137"/>
      <c r="CS60" s="137"/>
      <c r="CU60" s="137"/>
      <c r="CV60" s="155"/>
      <c r="CX60" s="137"/>
      <c r="CZ60" s="155"/>
      <c r="DA60" s="137"/>
      <c r="DE60" s="3"/>
      <c r="DF60" s="84"/>
      <c r="DG60" s="3"/>
    </row>
    <row r="61" spans="1:111" ht="11.1" customHeight="1" x14ac:dyDescent="0.25">
      <c r="A61" s="156"/>
      <c r="B61" s="157"/>
      <c r="C61" s="109" t="s">
        <v>43</v>
      </c>
      <c r="D61" s="164" t="str">
        <f>IF(AR51&gt;AQ51,BS51,BT51)</f>
        <v>-1, -1, 1, 1, 1</v>
      </c>
      <c r="E61" s="165"/>
      <c r="F61" s="166"/>
      <c r="G61" s="167" t="str">
        <f>IF(AR57&gt;AQ57,BS57,BT57)</f>
        <v>1, 1, 1</v>
      </c>
      <c r="H61" s="165"/>
      <c r="I61" s="166"/>
      <c r="J61" s="167" t="str">
        <f>IF(AQ55&gt;AR55,BS55,BT55)</f>
        <v>1, 1, 1</v>
      </c>
      <c r="K61" s="165"/>
      <c r="L61" s="166"/>
      <c r="M61" s="167" t="str">
        <f>IF(AQ61&gt;AR61,BS61,BT61)</f>
        <v>1, 1, 1</v>
      </c>
      <c r="N61" s="165"/>
      <c r="O61" s="166"/>
      <c r="P61" s="159"/>
      <c r="Q61" s="160"/>
      <c r="R61" s="161"/>
      <c r="S61" s="167"/>
      <c r="T61" s="165"/>
      <c r="U61" s="165"/>
      <c r="V61" s="162"/>
      <c r="W61" s="163"/>
      <c r="X61" s="162"/>
      <c r="Y61" s="61"/>
      <c r="Z61" s="152"/>
      <c r="AB61" s="153"/>
      <c r="AC61" s="153"/>
      <c r="AD61" s="13" t="str">
        <f>IF(B60=0," ","5-4")</f>
        <v>5-4</v>
      </c>
      <c r="AE61" s="16" t="str">
        <f>IF(B60=0," ",CONCATENATE(C60,"-",C58))</f>
        <v>ВКО-2-ДЮСШ-1 ЭКИБАСТУЗ</v>
      </c>
      <c r="AF61" s="19">
        <v>2</v>
      </c>
      <c r="AG61" s="22">
        <v>1</v>
      </c>
      <c r="AH61" s="19">
        <v>2</v>
      </c>
      <c r="AI61" s="22">
        <v>1</v>
      </c>
      <c r="AJ61" s="19">
        <v>2</v>
      </c>
      <c r="AK61" s="22">
        <v>1</v>
      </c>
      <c r="AL61" s="19"/>
      <c r="AM61" s="22"/>
      <c r="AN61" s="19"/>
      <c r="AO61" s="27"/>
      <c r="AP61" s="11"/>
      <c r="AQ61" s="10">
        <f t="shared" si="148"/>
        <v>3</v>
      </c>
      <c r="AR61" s="10">
        <f t="shared" si="149"/>
        <v>0</v>
      </c>
      <c r="AS61" s="8">
        <f t="shared" si="150"/>
        <v>1</v>
      </c>
      <c r="AT61" s="8">
        <f t="shared" si="151"/>
        <v>1</v>
      </c>
      <c r="AU61" s="8">
        <f t="shared" si="152"/>
        <v>1</v>
      </c>
      <c r="AV61" s="8">
        <f t="shared" si="153"/>
        <v>0</v>
      </c>
      <c r="AW61" s="8">
        <f t="shared" si="154"/>
        <v>0</v>
      </c>
      <c r="AX61" s="7"/>
      <c r="AY61" s="8">
        <f t="shared" si="155"/>
        <v>0</v>
      </c>
      <c r="AZ61" s="8">
        <f t="shared" si="156"/>
        <v>0</v>
      </c>
      <c r="BA61" s="8">
        <f t="shared" si="157"/>
        <v>0</v>
      </c>
      <c r="BB61" s="8">
        <f t="shared" si="158"/>
        <v>0</v>
      </c>
      <c r="BC61" s="8">
        <f t="shared" si="159"/>
        <v>0</v>
      </c>
      <c r="BD61" s="7"/>
      <c r="BE61" s="8">
        <f t="shared" si="160"/>
        <v>1</v>
      </c>
      <c r="BF61" s="8" t="str">
        <f t="shared" si="161"/>
        <v>, 1</v>
      </c>
      <c r="BG61" s="8" t="str">
        <f t="shared" si="162"/>
        <v>, 1</v>
      </c>
      <c r="BH61" s="8" t="str">
        <f t="shared" si="163"/>
        <v/>
      </c>
      <c r="BI61" s="8" t="str">
        <f t="shared" si="164"/>
        <v/>
      </c>
      <c r="BJ61" s="7"/>
      <c r="BK61" s="8">
        <f t="shared" si="165"/>
        <v>-1</v>
      </c>
      <c r="BL61" s="8" t="str">
        <f t="shared" si="166"/>
        <v>, -1</v>
      </c>
      <c r="BM61" s="8" t="str">
        <f t="shared" si="167"/>
        <v>, -1</v>
      </c>
      <c r="BN61" s="8" t="str">
        <f t="shared" si="168"/>
        <v/>
      </c>
      <c r="BO61" s="8" t="str">
        <f t="shared" si="169"/>
        <v/>
      </c>
      <c r="BP61" s="7"/>
      <c r="BQ61" s="9" t="str">
        <f t="shared" si="170"/>
        <v>1, 1, 1</v>
      </c>
      <c r="BR61" s="9" t="str">
        <f t="shared" si="171"/>
        <v>-1, -1, -1</v>
      </c>
      <c r="BS61" s="9" t="str">
        <f t="shared" si="172"/>
        <v>1, 1, 1</v>
      </c>
      <c r="BT61" s="1" t="str">
        <f t="shared" si="173"/>
        <v>0 : 3</v>
      </c>
      <c r="BU61" s="175"/>
      <c r="BW61" s="29">
        <v>6</v>
      </c>
      <c r="BX61" s="30" t="s">
        <v>20</v>
      </c>
      <c r="BY61" s="30" t="s">
        <v>16</v>
      </c>
      <c r="BZ61" s="30" t="s">
        <v>27</v>
      </c>
      <c r="CA61" s="30" t="s">
        <v>14</v>
      </c>
      <c r="CB61" s="30" t="s">
        <v>23</v>
      </c>
      <c r="CC61" s="30" t="s">
        <v>13</v>
      </c>
      <c r="CD61" s="30" t="s">
        <v>17</v>
      </c>
      <c r="CE61" s="30" t="s">
        <v>21</v>
      </c>
      <c r="CF61" s="30" t="s">
        <v>25</v>
      </c>
      <c r="CG61" s="30" t="s">
        <v>26</v>
      </c>
      <c r="CI61" s="63"/>
      <c r="CJ61" s="31"/>
      <c r="CK61" s="31"/>
      <c r="CL61" s="31"/>
      <c r="CM61" s="31"/>
      <c r="CN61" s="31"/>
      <c r="CO61" s="31"/>
      <c r="CP61" s="31"/>
      <c r="CQ61" s="136">
        <f>V62</f>
        <v>0</v>
      </c>
      <c r="CR61" s="136">
        <f>IF(AND(CQ61=CQ51,CQ61=CQ53),BX62,(IF(AND(CQ61=CQ51,CQ61=CQ55),BY62,(IF(AND(CQ61=CQ51,CQ61=CQ57),BZ62,(IF(AND(CQ61=CQ51,CQ61=CQ59),CA62,(IF(AND(CQ61=CQ53,CQ61=CQ55),CB62,(IF(AND(CQ61=CQ53,CQ61=CQ57),CC62,(IF(AND(CQ61=CQ53,CQ61=CQ59),CD62,(IF(AND(CQ61=CQ55,CQ61=CQ57),CE62,(IF(AND(CQ61=CQ55,CQ61=CQ59),CF62,(IF(AND(CQ61=CQ57,CQ61=CQ59),CG62,999)))))))))))))))))))</f>
        <v>999</v>
      </c>
      <c r="CS61" s="136">
        <f t="shared" ref="CS61" si="191">IF(CX61=1,CQ61+CR61,CR61)</f>
        <v>999</v>
      </c>
      <c r="CU61" s="136">
        <f>CQ61</f>
        <v>0</v>
      </c>
      <c r="CV61" s="154">
        <f>IF(CU61=CU51,CJ56,(IF(CU61=CU53,CK56,(IF(CU61=CU55,CL56,(IF(CU61=CU57,CM56,(IF(CU61=CU59,CN56,999)))))))))</f>
        <v>999</v>
      </c>
      <c r="CX61" s="136">
        <f t="shared" ref="CX61" si="192">IF(CR61&lt;&gt;999,1,0)</f>
        <v>0</v>
      </c>
      <c r="CZ61" s="154">
        <f t="shared" ref="CZ61" si="193">IF(CX61=11,CS61,CV61)</f>
        <v>999</v>
      </c>
      <c r="DA61" s="136">
        <f t="shared" ref="DA61" si="194">IF(CZ61&lt;&gt;999,CZ61,CU61)</f>
        <v>0</v>
      </c>
      <c r="DE61" s="3"/>
      <c r="DF61" s="84"/>
      <c r="DG61" s="3"/>
    </row>
    <row r="62" spans="1:111" ht="11.1" customHeight="1" x14ac:dyDescent="0.25">
      <c r="A62" s="138" t="s">
        <v>7</v>
      </c>
      <c r="B62" s="140">
        <f>[1]Лист3!$A$21</f>
        <v>142</v>
      </c>
      <c r="C62" s="180"/>
      <c r="D62" s="55"/>
      <c r="E62" s="46"/>
      <c r="F62" s="47"/>
      <c r="G62" s="45"/>
      <c r="H62" s="46"/>
      <c r="I62" s="47"/>
      <c r="J62" s="45"/>
      <c r="K62" s="46"/>
      <c r="L62" s="47"/>
      <c r="M62" s="45"/>
      <c r="N62" s="46"/>
      <c r="O62" s="47"/>
      <c r="P62" s="45"/>
      <c r="Q62" s="46"/>
      <c r="R62" s="47"/>
      <c r="S62" s="144"/>
      <c r="T62" s="145"/>
      <c r="U62" s="145"/>
      <c r="V62" s="148"/>
      <c r="W62" s="150"/>
      <c r="X62" s="148"/>
      <c r="Y62" s="61"/>
      <c r="Z62" s="152">
        <f>IF(B62="","",VLOOKUP(B62,'[2]Список участников'!A:L,8,FALSE))</f>
        <v>0</v>
      </c>
      <c r="AB62" s="153">
        <f>IF(B62&gt;0,1,0)</f>
        <v>1</v>
      </c>
      <c r="AC62" s="153"/>
      <c r="AD62" s="13" t="s">
        <v>20</v>
      </c>
      <c r="AE62" s="16" t="str">
        <f>CONCATENATE(C52,"-",C54)</f>
        <v>ЭКИБАСТУЗ-TYPKICTAH</v>
      </c>
      <c r="AF62" s="19">
        <v>2</v>
      </c>
      <c r="AG62" s="22">
        <v>1</v>
      </c>
      <c r="AH62" s="19">
        <v>2</v>
      </c>
      <c r="AI62" s="22">
        <v>1</v>
      </c>
      <c r="AJ62" s="19">
        <v>2</v>
      </c>
      <c r="AK62" s="22">
        <v>1</v>
      </c>
      <c r="AL62" s="19"/>
      <c r="AM62" s="22"/>
      <c r="AN62" s="19"/>
      <c r="AO62" s="27"/>
      <c r="AP62" s="11"/>
      <c r="AQ62" s="10">
        <f t="shared" si="148"/>
        <v>3</v>
      </c>
      <c r="AR62" s="10">
        <f t="shared" si="149"/>
        <v>0</v>
      </c>
      <c r="AS62" s="8">
        <f t="shared" si="150"/>
        <v>1</v>
      </c>
      <c r="AT62" s="8">
        <f t="shared" si="151"/>
        <v>1</v>
      </c>
      <c r="AU62" s="8">
        <f t="shared" si="152"/>
        <v>1</v>
      </c>
      <c r="AV62" s="8">
        <f t="shared" si="153"/>
        <v>0</v>
      </c>
      <c r="AW62" s="8">
        <f t="shared" si="154"/>
        <v>0</v>
      </c>
      <c r="AX62" s="7"/>
      <c r="AY62" s="8">
        <f t="shared" si="155"/>
        <v>0</v>
      </c>
      <c r="AZ62" s="8">
        <f t="shared" si="156"/>
        <v>0</v>
      </c>
      <c r="BA62" s="8">
        <f t="shared" si="157"/>
        <v>0</v>
      </c>
      <c r="BB62" s="8">
        <f t="shared" si="158"/>
        <v>0</v>
      </c>
      <c r="BC62" s="8">
        <f t="shared" si="159"/>
        <v>0</v>
      </c>
      <c r="BD62" s="7"/>
      <c r="BE62" s="8">
        <f t="shared" si="160"/>
        <v>1</v>
      </c>
      <c r="BF62" s="8" t="str">
        <f t="shared" si="161"/>
        <v>, 1</v>
      </c>
      <c r="BG62" s="8" t="str">
        <f t="shared" si="162"/>
        <v>, 1</v>
      </c>
      <c r="BH62" s="8" t="str">
        <f t="shared" si="163"/>
        <v/>
      </c>
      <c r="BI62" s="8" t="str">
        <f t="shared" si="164"/>
        <v/>
      </c>
      <c r="BJ62" s="7"/>
      <c r="BK62" s="8">
        <f t="shared" si="165"/>
        <v>-1</v>
      </c>
      <c r="BL62" s="8" t="str">
        <f t="shared" si="166"/>
        <v>, -1</v>
      </c>
      <c r="BM62" s="8" t="str">
        <f t="shared" si="167"/>
        <v>, -1</v>
      </c>
      <c r="BN62" s="8" t="str">
        <f t="shared" si="168"/>
        <v/>
      </c>
      <c r="BO62" s="8" t="str">
        <f t="shared" si="169"/>
        <v/>
      </c>
      <c r="BP62" s="7"/>
      <c r="BQ62" s="9" t="str">
        <f t="shared" si="170"/>
        <v>1, 1, 1</v>
      </c>
      <c r="BR62" s="9" t="str">
        <f t="shared" si="171"/>
        <v>-1, -1, -1</v>
      </c>
      <c r="BS62" s="9" t="str">
        <f t="shared" si="172"/>
        <v>1, 1, 1</v>
      </c>
      <c r="BT62" s="1" t="str">
        <f t="shared" si="173"/>
        <v>0 : 3</v>
      </c>
      <c r="BU62" s="175"/>
      <c r="BW62" s="29"/>
      <c r="BX62" s="33" t="e">
        <f>((AQ60+AQ54)/(AR60+AR54))/10</f>
        <v>#VALUE!</v>
      </c>
      <c r="BY62" s="33" t="e">
        <f>((AQ60+AR52)/(AR60+AQ52))/10</f>
        <v>#VALUE!</v>
      </c>
      <c r="BZ62" s="33" t="e">
        <f>((AQ60+AR58)/(AR60+AQ58))/10</f>
        <v>#VALUE!</v>
      </c>
      <c r="CA62" s="33" t="e">
        <f>((AQ60+AR64)/(AR60+AQ64))/10</f>
        <v>#VALUE!</v>
      </c>
      <c r="CB62" s="33" t="e">
        <f>((AQ54+AR52)/(AR54+AQ52))/10</f>
        <v>#VALUE!</v>
      </c>
      <c r="CC62" s="33" t="e">
        <f>((AQ54+AR58)/(AR54+AQ58))/10</f>
        <v>#VALUE!</v>
      </c>
      <c r="CD62" s="33" t="e">
        <f>((AQ54+AR64)/(AR54+AQ64))/10</f>
        <v>#VALUE!</v>
      </c>
      <c r="CE62" s="33" t="e">
        <f>((AR52+AR58)/(AQ52+AQ58))/10</f>
        <v>#VALUE!</v>
      </c>
      <c r="CF62" s="33" t="e">
        <f>((AR52+AR64)/(AQ52+AQ64))/10</f>
        <v>#VALUE!</v>
      </c>
      <c r="CG62" s="33" t="e">
        <f>((AR58+AR64)/(AQ58+AQ64))/10</f>
        <v>#VALUE!</v>
      </c>
      <c r="CI62" s="63"/>
      <c r="CJ62" s="63"/>
      <c r="CK62" s="63"/>
      <c r="CL62" s="63"/>
      <c r="CM62" s="63"/>
      <c r="CN62" s="63"/>
      <c r="CO62" s="63"/>
      <c r="CP62" s="63"/>
      <c r="CQ62" s="137"/>
      <c r="CR62" s="137"/>
      <c r="CS62" s="137"/>
      <c r="CU62" s="137"/>
      <c r="CV62" s="155"/>
      <c r="CX62" s="137"/>
      <c r="CZ62" s="155"/>
      <c r="DA62" s="137"/>
      <c r="DE62" s="3"/>
      <c r="DF62" s="84"/>
      <c r="DG62" s="3"/>
    </row>
    <row r="63" spans="1:111" ht="11.1" customHeight="1" thickBot="1" x14ac:dyDescent="0.3">
      <c r="A63" s="139"/>
      <c r="B63" s="141"/>
      <c r="C63" s="187"/>
      <c r="D63" s="132"/>
      <c r="E63" s="133"/>
      <c r="F63" s="134"/>
      <c r="G63" s="135"/>
      <c r="H63" s="133"/>
      <c r="I63" s="134"/>
      <c r="J63" s="135"/>
      <c r="K63" s="133"/>
      <c r="L63" s="134"/>
      <c r="M63" s="135"/>
      <c r="N63" s="133"/>
      <c r="O63" s="134"/>
      <c r="P63" s="135"/>
      <c r="Q63" s="133"/>
      <c r="R63" s="134"/>
      <c r="S63" s="146"/>
      <c r="T63" s="147"/>
      <c r="U63" s="147"/>
      <c r="V63" s="149"/>
      <c r="W63" s="151"/>
      <c r="X63" s="149"/>
      <c r="Y63" s="61"/>
      <c r="Z63" s="152"/>
      <c r="AB63" s="153"/>
      <c r="AC63" s="153"/>
      <c r="AD63" s="13" t="str">
        <f>IF(B58=0," ","3-4")</f>
        <v>3-4</v>
      </c>
      <c r="AE63" s="16" t="str">
        <f>IF(B58=0," ",CONCATENATE(C56,"-",C58))</f>
        <v>TURAN-ДЮСШ-1 ЭКИБАСТУЗ</v>
      </c>
      <c r="AF63" s="19">
        <v>2</v>
      </c>
      <c r="AG63" s="22">
        <v>1</v>
      </c>
      <c r="AH63" s="19">
        <v>2</v>
      </c>
      <c r="AI63" s="22">
        <v>1</v>
      </c>
      <c r="AJ63" s="19">
        <v>2</v>
      </c>
      <c r="AK63" s="22">
        <v>1</v>
      </c>
      <c r="AL63" s="19"/>
      <c r="AM63" s="22"/>
      <c r="AN63" s="19"/>
      <c r="AO63" s="27"/>
      <c r="AP63" s="11"/>
      <c r="AQ63" s="10">
        <f t="shared" si="148"/>
        <v>3</v>
      </c>
      <c r="AR63" s="10">
        <f t="shared" si="149"/>
        <v>0</v>
      </c>
      <c r="AS63" s="8">
        <f t="shared" si="150"/>
        <v>1</v>
      </c>
      <c r="AT63" s="8">
        <f t="shared" si="151"/>
        <v>1</v>
      </c>
      <c r="AU63" s="8">
        <f t="shared" si="152"/>
        <v>1</v>
      </c>
      <c r="AV63" s="8">
        <f t="shared" si="153"/>
        <v>0</v>
      </c>
      <c r="AW63" s="8">
        <f t="shared" si="154"/>
        <v>0</v>
      </c>
      <c r="AX63" s="7"/>
      <c r="AY63" s="8">
        <f t="shared" si="155"/>
        <v>0</v>
      </c>
      <c r="AZ63" s="8">
        <f t="shared" si="156"/>
        <v>0</v>
      </c>
      <c r="BA63" s="8">
        <f t="shared" si="157"/>
        <v>0</v>
      </c>
      <c r="BB63" s="8">
        <f t="shared" si="158"/>
        <v>0</v>
      </c>
      <c r="BC63" s="8">
        <f t="shared" si="159"/>
        <v>0</v>
      </c>
      <c r="BD63" s="7"/>
      <c r="BE63" s="8">
        <f t="shared" si="160"/>
        <v>1</v>
      </c>
      <c r="BF63" s="8" t="str">
        <f t="shared" si="161"/>
        <v>, 1</v>
      </c>
      <c r="BG63" s="8" t="str">
        <f t="shared" si="162"/>
        <v>, 1</v>
      </c>
      <c r="BH63" s="8" t="str">
        <f t="shared" si="163"/>
        <v/>
      </c>
      <c r="BI63" s="8" t="str">
        <f t="shared" si="164"/>
        <v/>
      </c>
      <c r="BJ63" s="7"/>
      <c r="BK63" s="8">
        <f t="shared" si="165"/>
        <v>-1</v>
      </c>
      <c r="BL63" s="8" t="str">
        <f t="shared" si="166"/>
        <v>, -1</v>
      </c>
      <c r="BM63" s="8" t="str">
        <f t="shared" si="167"/>
        <v>, -1</v>
      </c>
      <c r="BN63" s="8" t="str">
        <f t="shared" si="168"/>
        <v/>
      </c>
      <c r="BO63" s="8" t="str">
        <f t="shared" si="169"/>
        <v/>
      </c>
      <c r="BP63" s="7"/>
      <c r="BQ63" s="9" t="str">
        <f t="shared" si="170"/>
        <v>1, 1, 1</v>
      </c>
      <c r="BR63" s="9" t="str">
        <f t="shared" si="171"/>
        <v>-1, -1, -1</v>
      </c>
      <c r="BS63" s="9" t="str">
        <f t="shared" si="172"/>
        <v>1, 1, 1</v>
      </c>
      <c r="BT63" s="1" t="str">
        <f t="shared" si="173"/>
        <v>0 : 3</v>
      </c>
      <c r="BU63" s="175"/>
      <c r="DE63" s="3"/>
      <c r="DF63" s="84"/>
      <c r="DG63" s="3"/>
    </row>
    <row r="64" spans="1:111" ht="11.1" customHeight="1" thickTop="1" thickBot="1" x14ac:dyDescent="0.3">
      <c r="A64" s="48"/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3"/>
      <c r="AD64" s="14" t="str">
        <f>IF(B62=0," ","5-6")</f>
        <v>5-6</v>
      </c>
      <c r="AE64" s="17" t="str">
        <f>IF(B62=0," ",CONCATENATE(C60,"-",C62))</f>
        <v>ВКО-2-</v>
      </c>
      <c r="AF64" s="20"/>
      <c r="AG64" s="23"/>
      <c r="AH64" s="20"/>
      <c r="AI64" s="23"/>
      <c r="AJ64" s="20"/>
      <c r="AK64" s="23"/>
      <c r="AL64" s="20"/>
      <c r="AM64" s="23"/>
      <c r="AN64" s="20"/>
      <c r="AO64" s="28"/>
      <c r="AP64" s="11"/>
      <c r="AQ64" s="10" t="str">
        <f t="shared" si="148"/>
        <v/>
      </c>
      <c r="AR64" s="10" t="str">
        <f t="shared" si="149"/>
        <v/>
      </c>
      <c r="AS64" s="8">
        <f t="shared" si="150"/>
        <v>0</v>
      </c>
      <c r="AT64" s="8">
        <f t="shared" si="151"/>
        <v>0</v>
      </c>
      <c r="AU64" s="8">
        <f t="shared" si="152"/>
        <v>0</v>
      </c>
      <c r="AV64" s="8">
        <f t="shared" si="153"/>
        <v>0</v>
      </c>
      <c r="AW64" s="8">
        <f t="shared" si="154"/>
        <v>0</v>
      </c>
      <c r="AX64" s="7"/>
      <c r="AY64" s="8">
        <f t="shared" si="155"/>
        <v>0</v>
      </c>
      <c r="AZ64" s="8">
        <f t="shared" si="156"/>
        <v>0</v>
      </c>
      <c r="BA64" s="8">
        <f t="shared" si="157"/>
        <v>0</v>
      </c>
      <c r="BB64" s="8">
        <f t="shared" si="158"/>
        <v>0</v>
      </c>
      <c r="BC64" s="8">
        <f t="shared" si="159"/>
        <v>0</v>
      </c>
      <c r="BD64" s="7"/>
      <c r="BE64" s="8" t="str">
        <f t="shared" si="160"/>
        <v/>
      </c>
      <c r="BF64" s="8" t="str">
        <f t="shared" si="161"/>
        <v/>
      </c>
      <c r="BG64" s="8" t="str">
        <f t="shared" si="162"/>
        <v/>
      </c>
      <c r="BH64" s="8" t="str">
        <f t="shared" si="163"/>
        <v/>
      </c>
      <c r="BI64" s="8" t="str">
        <f t="shared" si="164"/>
        <v/>
      </c>
      <c r="BJ64" s="7"/>
      <c r="BK64" s="8" t="str">
        <f t="shared" si="165"/>
        <v/>
      </c>
      <c r="BL64" s="8" t="str">
        <f t="shared" si="166"/>
        <v/>
      </c>
      <c r="BM64" s="8" t="str">
        <f t="shared" si="167"/>
        <v/>
      </c>
      <c r="BN64" s="8" t="str">
        <f t="shared" si="168"/>
        <v/>
      </c>
      <c r="BO64" s="8" t="str">
        <f t="shared" si="169"/>
        <v/>
      </c>
      <c r="BP64" s="7"/>
      <c r="BQ64" s="9" t="str">
        <f t="shared" si="170"/>
        <v/>
      </c>
      <c r="BR64" s="9" t="str">
        <f t="shared" si="171"/>
        <v/>
      </c>
      <c r="BS64" s="9" t="str">
        <f t="shared" si="172"/>
        <v/>
      </c>
      <c r="BT64" s="1" t="str">
        <f t="shared" si="173"/>
        <v/>
      </c>
      <c r="BU64" s="176"/>
      <c r="DE64" s="3"/>
      <c r="DF64" s="84"/>
      <c r="DG64" s="3"/>
    </row>
    <row r="65" spans="1:111" ht="11.1" customHeight="1" x14ac:dyDescent="0.25">
      <c r="A65" s="131" t="s">
        <v>81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53"/>
      <c r="DE65" s="3"/>
      <c r="DF65" s="185"/>
      <c r="DG65" s="3"/>
    </row>
    <row r="66" spans="1:111" ht="11.1" customHeight="1" x14ac:dyDescent="0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53"/>
      <c r="DE66" s="3"/>
      <c r="DF66" s="186"/>
      <c r="DG66" s="3"/>
    </row>
    <row r="67" spans="1:111" ht="11.1" customHeight="1" x14ac:dyDescent="0.25">
      <c r="A67" s="131" t="s">
        <v>82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53"/>
      <c r="DE67" s="3"/>
      <c r="DF67" s="3"/>
      <c r="DG67" s="3"/>
    </row>
    <row r="68" spans="1:111" ht="11.1" customHeight="1" x14ac:dyDescent="0.2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53"/>
    </row>
    <row r="69" spans="1:111" ht="11.1" customHeight="1" x14ac:dyDescent="0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53"/>
    </row>
    <row r="70" spans="1:111" ht="11.1" customHeight="1" x14ac:dyDescent="0.2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53"/>
    </row>
    <row r="71" spans="1:111" ht="11.1" customHeight="1" x14ac:dyDescent="0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53"/>
    </row>
    <row r="72" spans="1:111" ht="11.1" customHeight="1" x14ac:dyDescent="0.25">
      <c r="A72" s="179" t="s">
        <v>29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53"/>
    </row>
    <row r="73" spans="1:111" ht="11.1" customHeight="1" x14ac:dyDescent="0.25">
      <c r="A73" s="179" t="s">
        <v>83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53"/>
    </row>
    <row r="74" spans="1:111" ht="11.1" customHeight="1" x14ac:dyDescent="0.25">
      <c r="A74" s="179" t="s">
        <v>87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53"/>
    </row>
    <row r="75" spans="1:111" ht="11.1" customHeight="1" x14ac:dyDescent="0.25">
      <c r="A75" s="39"/>
      <c r="B75" s="40"/>
      <c r="C75" s="39"/>
      <c r="D75" s="37"/>
      <c r="E75" s="37"/>
      <c r="F75" s="37"/>
      <c r="G75" s="37"/>
      <c r="H75" s="178" t="s">
        <v>78</v>
      </c>
      <c r="I75" s="178"/>
      <c r="J75" s="178"/>
      <c r="K75" s="178"/>
      <c r="L75" s="178"/>
      <c r="M75" s="178"/>
      <c r="N75" s="178"/>
      <c r="O75" s="178"/>
      <c r="P75" s="37"/>
      <c r="Q75" s="37"/>
      <c r="R75" s="37"/>
      <c r="S75" s="37"/>
      <c r="T75" s="37"/>
      <c r="U75" s="37"/>
      <c r="V75" s="37"/>
      <c r="W75" s="37"/>
      <c r="X75" s="41"/>
      <c r="Y75" s="53"/>
    </row>
    <row r="76" spans="1:111" ht="11.1" customHeight="1" x14ac:dyDescent="0.3">
      <c r="A76" s="86"/>
      <c r="B76" s="87"/>
      <c r="C76" s="88"/>
      <c r="D76" s="88"/>
      <c r="E76" s="88"/>
      <c r="F76" s="88"/>
      <c r="G76" s="88"/>
      <c r="H76" s="88"/>
      <c r="I76" s="88"/>
      <c r="J76" s="88"/>
      <c r="K76" s="117" t="s">
        <v>30</v>
      </c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9"/>
      <c r="Y76" s="90"/>
      <c r="Z76" s="91"/>
      <c r="AA76" s="91"/>
      <c r="AB76" s="92"/>
      <c r="AC76" s="92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9"/>
      <c r="AR76" s="119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</row>
    <row r="77" spans="1:111" ht="11.1" customHeight="1" thickBot="1" x14ac:dyDescent="0.3">
      <c r="A77" s="42"/>
      <c r="B77" s="43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107" t="s">
        <v>12</v>
      </c>
      <c r="W77" s="38"/>
      <c r="X77" s="38"/>
      <c r="Y77" s="52"/>
      <c r="AD77" s="120" t="str">
        <f>IF(B85=0," ","2-4")</f>
        <v>2-4</v>
      </c>
      <c r="AE77" s="121" t="str">
        <f>IF(B85=0," ",CONCATENATE(C81,"-",C85))</f>
        <v>CYHKAP-МАНГИСТАУ-ВКО-2</v>
      </c>
      <c r="AF77" s="93">
        <v>1</v>
      </c>
      <c r="AG77" s="94">
        <v>2</v>
      </c>
      <c r="AH77" s="93">
        <v>1</v>
      </c>
      <c r="AI77" s="94">
        <v>2</v>
      </c>
      <c r="AJ77" s="93">
        <v>1</v>
      </c>
      <c r="AK77" s="94">
        <v>2</v>
      </c>
      <c r="AL77" s="93"/>
      <c r="AM77" s="94"/>
      <c r="AN77" s="93"/>
      <c r="AO77" s="95"/>
      <c r="AP77" s="96"/>
      <c r="AQ77" s="97">
        <f>IF(AF77+AG77&lt;&gt;0,SUM(AS77:AW77),"")</f>
        <v>0</v>
      </c>
      <c r="AR77" s="97">
        <f>IF(AF77+AG77&lt;&gt;0,SUM(AY77:BC77),"")</f>
        <v>3</v>
      </c>
      <c r="AS77" s="98">
        <f>IF(AF77&gt;AG77,1,0)</f>
        <v>0</v>
      </c>
      <c r="AT77" s="98">
        <f>IF(AH77&gt;AI77,1,0)</f>
        <v>0</v>
      </c>
      <c r="AU77" s="98">
        <f>IF(AJ77&gt;AK77,1,0)</f>
        <v>0</v>
      </c>
      <c r="AV77" s="98">
        <f>IF(AL77&gt;AM77,1,0)</f>
        <v>0</v>
      </c>
      <c r="AW77" s="98">
        <f>IF(AN77&gt;AO77,1,0)</f>
        <v>0</v>
      </c>
      <c r="AX77" s="99"/>
      <c r="AY77" s="98">
        <f>IF(AG77&gt;AF77,1,0)</f>
        <v>1</v>
      </c>
      <c r="AZ77" s="98">
        <f>IF(AI77&gt;AH77,1,0)</f>
        <v>1</v>
      </c>
      <c r="BA77" s="98">
        <f>IF(AK77&gt;AJ77,1,0)</f>
        <v>1</v>
      </c>
      <c r="BB77" s="98">
        <f>IF(AM77&gt;AL77,1,0)</f>
        <v>0</v>
      </c>
      <c r="BC77" s="98">
        <f>IF(AO77&gt;AN77,1,0)</f>
        <v>0</v>
      </c>
      <c r="BD77" s="99"/>
      <c r="BE77" s="98">
        <f>IF(AF77&gt;AG77,AG77,IF(AG77&gt;AF77,-AF77,""))</f>
        <v>-1</v>
      </c>
      <c r="BF77" s="98" t="str">
        <f>IF(AH77&gt;AI77,", "&amp;AI77,IF(AI77&gt;AH77,", "&amp;-AH77,""))</f>
        <v>, -1</v>
      </c>
      <c r="BG77" s="98" t="str">
        <f>IF(AJ77&gt;AK77,", "&amp;AK77,IF(AK77&gt;AJ77,", "&amp;-AJ77,""))</f>
        <v>, -1</v>
      </c>
      <c r="BH77" s="98" t="str">
        <f>IF(AL77&gt;AM77,", "&amp;AM77,IF(AM77&gt;AL77,", "&amp;-AL77,""))</f>
        <v/>
      </c>
      <c r="BI77" s="98" t="str">
        <f>IF(AN77&gt;AO77,", "&amp;AO77,IF(AO77&gt;AN77,", "&amp;-AN77,""))</f>
        <v/>
      </c>
      <c r="BJ77" s="99"/>
      <c r="BK77" s="98">
        <f>IF(AG77&gt;AF77,AF77,IF(AF77&gt;AG77,-AG77,""))</f>
        <v>1</v>
      </c>
      <c r="BL77" s="98" t="str">
        <f>IF(AI77&gt;AH77,", "&amp;AH77,IF(AH77&gt;AI77,", "&amp;-AI77,""))</f>
        <v>, 1</v>
      </c>
      <c r="BM77" s="98" t="str">
        <f>IF(AK77&gt;AJ77,", "&amp;AJ77,IF(AJ77&gt;AK77,", "&amp;-AK77,""))</f>
        <v>, 1</v>
      </c>
      <c r="BN77" s="98" t="str">
        <f>IF(AM77&gt;AL77,", "&amp;AL77,IF(AL77&gt;AM77,", "&amp;-AM77,""))</f>
        <v/>
      </c>
      <c r="BO77" s="98" t="str">
        <f>IF(AO77&gt;AN77,", "&amp;AN77,IF(AN77&gt;AO77,", "&amp;-AO77,""))</f>
        <v/>
      </c>
      <c r="BP77" s="99"/>
      <c r="BQ77" s="100" t="str">
        <f>CONCATENATE(,BE77,BF77,BG77,BH77,BI77,)</f>
        <v>-1, -1, -1</v>
      </c>
      <c r="BR77" s="100" t="str">
        <f>CONCATENATE(,BK77,BL77,BM77,BN77,BO77,)</f>
        <v>1, 1, 1</v>
      </c>
      <c r="BS77" s="100" t="str">
        <f>IF(AQ77&gt;AR77,BQ77,IF(AR77&gt;AQ77,BR77,""))</f>
        <v>1, 1, 1</v>
      </c>
      <c r="BT77" s="1" t="str">
        <f>IF(AQ77&gt;AR77,AR77&amp;" : "&amp;AQ77,IF(AR77&gt;AQ77,AQ77&amp;" : "&amp;AR77,""))</f>
        <v>0 : 3</v>
      </c>
      <c r="BU77" s="184" t="str">
        <f>V77</f>
        <v>Группа № 1</v>
      </c>
      <c r="BW77" s="101"/>
      <c r="BX77" s="102" t="s">
        <v>23</v>
      </c>
      <c r="BY77" s="102" t="s">
        <v>13</v>
      </c>
      <c r="BZ77" s="102" t="s">
        <v>17</v>
      </c>
      <c r="CA77" s="102" t="s">
        <v>24</v>
      </c>
      <c r="CB77" s="102" t="s">
        <v>21</v>
      </c>
      <c r="CC77" s="102" t="s">
        <v>25</v>
      </c>
      <c r="CD77" s="102" t="s">
        <v>15</v>
      </c>
      <c r="CE77" s="102" t="s">
        <v>26</v>
      </c>
      <c r="CF77" s="102" t="s">
        <v>18</v>
      </c>
      <c r="CG77" s="102" t="s">
        <v>22</v>
      </c>
      <c r="CI77" s="101"/>
      <c r="CJ77" s="102" t="s">
        <v>2</v>
      </c>
      <c r="CK77" s="102" t="s">
        <v>3</v>
      </c>
      <c r="CL77" s="102" t="s">
        <v>4</v>
      </c>
      <c r="CM77" s="102" t="s">
        <v>5</v>
      </c>
      <c r="CN77" s="102" t="s">
        <v>6</v>
      </c>
      <c r="CO77" s="102" t="s">
        <v>7</v>
      </c>
      <c r="CP77" s="31"/>
      <c r="CQ77" s="103" t="s">
        <v>8</v>
      </c>
      <c r="CR77" s="103" t="s">
        <v>10</v>
      </c>
      <c r="CS77" s="103"/>
      <c r="CU77" s="103" t="s">
        <v>8</v>
      </c>
      <c r="CV77" s="103" t="s">
        <v>10</v>
      </c>
      <c r="CX77" s="104"/>
      <c r="CZ77" s="104"/>
      <c r="DA77" s="104"/>
    </row>
    <row r="78" spans="1:111" ht="11.1" customHeight="1" thickTop="1" thickBot="1" x14ac:dyDescent="0.3">
      <c r="A78" s="60" t="s">
        <v>0</v>
      </c>
      <c r="B78" s="62"/>
      <c r="C78" s="60" t="s">
        <v>1</v>
      </c>
      <c r="D78" s="177">
        <v>1</v>
      </c>
      <c r="E78" s="177"/>
      <c r="F78" s="177"/>
      <c r="G78" s="177">
        <v>2</v>
      </c>
      <c r="H78" s="177"/>
      <c r="I78" s="177"/>
      <c r="J78" s="177">
        <v>3</v>
      </c>
      <c r="K78" s="177"/>
      <c r="L78" s="177"/>
      <c r="M78" s="177">
        <v>4</v>
      </c>
      <c r="N78" s="177"/>
      <c r="O78" s="177"/>
      <c r="P78" s="177">
        <v>5</v>
      </c>
      <c r="Q78" s="177"/>
      <c r="R78" s="177"/>
      <c r="S78" s="177">
        <v>6</v>
      </c>
      <c r="T78" s="177"/>
      <c r="U78" s="177"/>
      <c r="V78" s="65" t="s">
        <v>8</v>
      </c>
      <c r="W78" s="65" t="s">
        <v>9</v>
      </c>
      <c r="X78" s="60" t="s">
        <v>10</v>
      </c>
      <c r="Y78" s="54"/>
      <c r="AD78" s="122" t="str">
        <f>IF(B87=0," ","1-5")</f>
        <v>1-5</v>
      </c>
      <c r="AE78" s="123" t="str">
        <f>IF(B87=0," ",CONCATENATE(C79,"-",C87))</f>
        <v>ШВСМ по ЛВС-ЭКИБАСТУЗ</v>
      </c>
      <c r="AF78" s="19">
        <v>2</v>
      </c>
      <c r="AG78" s="22">
        <v>1</v>
      </c>
      <c r="AH78" s="19">
        <v>2</v>
      </c>
      <c r="AI78" s="22">
        <v>1</v>
      </c>
      <c r="AJ78" s="19">
        <v>2</v>
      </c>
      <c r="AK78" s="22">
        <v>1</v>
      </c>
      <c r="AL78" s="19"/>
      <c r="AM78" s="22"/>
      <c r="AN78" s="19"/>
      <c r="AO78" s="27"/>
      <c r="AP78" s="11"/>
      <c r="AQ78" s="10">
        <f t="shared" ref="AQ78:AQ91" si="195">IF(AF78+AG78&lt;&gt;0,SUM(AS78:AW78),"")</f>
        <v>3</v>
      </c>
      <c r="AR78" s="10">
        <f t="shared" ref="AR78:AR91" si="196">IF(AF78+AG78&lt;&gt;0,SUM(AY78:BC78),"")</f>
        <v>0</v>
      </c>
      <c r="AS78" s="8">
        <f t="shared" ref="AS78:AS91" si="197">IF(AF78&gt;AG78,1,0)</f>
        <v>1</v>
      </c>
      <c r="AT78" s="8">
        <f t="shared" ref="AT78:AT91" si="198">IF(AH78&gt;AI78,1,0)</f>
        <v>1</v>
      </c>
      <c r="AU78" s="8">
        <f t="shared" ref="AU78:AU91" si="199">IF(AJ78&gt;AK78,1,0)</f>
        <v>1</v>
      </c>
      <c r="AV78" s="8">
        <f t="shared" ref="AV78:AV91" si="200">IF(AL78&gt;AM78,1,0)</f>
        <v>0</v>
      </c>
      <c r="AW78" s="8">
        <f t="shared" ref="AW78:AW91" si="201">IF(AN78&gt;AO78,1,0)</f>
        <v>0</v>
      </c>
      <c r="AX78" s="7"/>
      <c r="AY78" s="8">
        <f t="shared" ref="AY78:AY91" si="202">IF(AG78&gt;AF78,1,0)</f>
        <v>0</v>
      </c>
      <c r="AZ78" s="8">
        <f t="shared" ref="AZ78:AZ91" si="203">IF(AI78&gt;AH78,1,0)</f>
        <v>0</v>
      </c>
      <c r="BA78" s="8">
        <f t="shared" ref="BA78:BA91" si="204">IF(AK78&gt;AJ78,1,0)</f>
        <v>0</v>
      </c>
      <c r="BB78" s="8">
        <f t="shared" ref="BB78:BB91" si="205">IF(AM78&gt;AL78,1,0)</f>
        <v>0</v>
      </c>
      <c r="BC78" s="8">
        <f t="shared" ref="BC78:BC91" si="206">IF(AO78&gt;AN78,1,0)</f>
        <v>0</v>
      </c>
      <c r="BD78" s="7"/>
      <c r="BE78" s="8">
        <f t="shared" ref="BE78:BE91" si="207">IF(AF78&gt;AG78,AG78,IF(AG78&gt;AF78,-AF78,""))</f>
        <v>1</v>
      </c>
      <c r="BF78" s="8" t="str">
        <f t="shared" ref="BF78:BF91" si="208">IF(AH78&gt;AI78,", "&amp;AI78,IF(AI78&gt;AH78,", "&amp;-AH78,""))</f>
        <v>, 1</v>
      </c>
      <c r="BG78" s="8" t="str">
        <f t="shared" ref="BG78:BG91" si="209">IF(AJ78&gt;AK78,", "&amp;AK78,IF(AK78&gt;AJ78,", "&amp;-AJ78,""))</f>
        <v>, 1</v>
      </c>
      <c r="BH78" s="8" t="str">
        <f t="shared" ref="BH78:BH91" si="210">IF(AL78&gt;AM78,", "&amp;AM78,IF(AM78&gt;AL78,", "&amp;-AL78,""))</f>
        <v/>
      </c>
      <c r="BI78" s="8" t="str">
        <f t="shared" ref="BI78:BI91" si="211">IF(AN78&gt;AO78,", "&amp;AO78,IF(AO78&gt;AN78,", "&amp;-AN78,""))</f>
        <v/>
      </c>
      <c r="BJ78" s="7"/>
      <c r="BK78" s="8">
        <f t="shared" ref="BK78:BK91" si="212">IF(AG78&gt;AF78,AF78,IF(AF78&gt;AG78,-AG78,""))</f>
        <v>-1</v>
      </c>
      <c r="BL78" s="8" t="str">
        <f t="shared" ref="BL78:BL91" si="213">IF(AI78&gt;AH78,", "&amp;AH78,IF(AH78&gt;AI78,", "&amp;-AI78,""))</f>
        <v>, -1</v>
      </c>
      <c r="BM78" s="8" t="str">
        <f t="shared" ref="BM78:BM91" si="214">IF(AK78&gt;AJ78,", "&amp;AJ78,IF(AJ78&gt;AK78,", "&amp;-AK78,""))</f>
        <v>, -1</v>
      </c>
      <c r="BN78" s="8" t="str">
        <f t="shared" ref="BN78:BN91" si="215">IF(AM78&gt;AL78,", "&amp;AL78,IF(AL78&gt;AM78,", "&amp;-AM78,""))</f>
        <v/>
      </c>
      <c r="BO78" s="8" t="str">
        <f t="shared" ref="BO78:BO91" si="216">IF(AO78&gt;AN78,", "&amp;AN78,IF(AN78&gt;AO78,", "&amp;-AO78,""))</f>
        <v/>
      </c>
      <c r="BP78" s="7"/>
      <c r="BQ78" s="9" t="str">
        <f t="shared" ref="BQ78:BQ91" si="217">CONCATENATE(,BE78,BF78,BG78,BH78,BI78,)</f>
        <v>1, 1, 1</v>
      </c>
      <c r="BR78" s="9" t="str">
        <f t="shared" ref="BR78:BR91" si="218">CONCATENATE(,BK78,BL78,BM78,BN78,BO78,)</f>
        <v>-1, -1, -1</v>
      </c>
      <c r="BS78" s="9" t="str">
        <f t="shared" ref="BS78:BS91" si="219">IF(AQ78&gt;AR78,BQ78,IF(AR78&gt;AQ78,BR78,""))</f>
        <v>1, 1, 1</v>
      </c>
      <c r="BT78" s="1" t="str">
        <f t="shared" ref="BT78:BT91" si="220">IF(AQ78&gt;AR78,AR78&amp;" : "&amp;AQ78,IF(AR78&gt;AQ78,AQ78&amp;" : "&amp;AR78,""))</f>
        <v>0 : 3</v>
      </c>
      <c r="BU78" s="175"/>
      <c r="BW78" s="29">
        <v>1</v>
      </c>
      <c r="BX78" s="33">
        <f>((AQ89+AQ83)/(AR89+AR83))/10</f>
        <v>0.6</v>
      </c>
      <c r="BY78" s="33">
        <f>((AQ89+AR80)/(AR89+AQ80))/10</f>
        <v>0.6</v>
      </c>
      <c r="BZ78" s="33" t="e">
        <f>((AQ89+AQ78)/(AR89+AR78))/10</f>
        <v>#DIV/0!</v>
      </c>
      <c r="CA78" s="33" t="e">
        <f>((AQ89+AR87)/(AR89+AQ87))/10</f>
        <v>#DIV/0!</v>
      </c>
      <c r="CB78" s="33">
        <f>((AQ83+AR80)/(AR83+AQ80))/10</f>
        <v>0.3</v>
      </c>
      <c r="CC78" s="33">
        <f>((AQ83+AQ78)/(AR83+AR78))/10</f>
        <v>0.6</v>
      </c>
      <c r="CD78" s="33">
        <f>((AQ83+AR87)/(AQ87+AR83))/10</f>
        <v>0.6</v>
      </c>
      <c r="CE78" s="33">
        <f>((AR80+AQ78)/(AQ80+AR78))/10</f>
        <v>0.6</v>
      </c>
      <c r="CF78" s="33">
        <f>((AR80+AR87)/(AQ80+AQ87))/10</f>
        <v>0.6</v>
      </c>
      <c r="CG78" s="33" t="e">
        <f>((AQ78+AR87)/(AR78+AQ87))/10</f>
        <v>#DIV/0!</v>
      </c>
      <c r="CI78" s="29">
        <v>1</v>
      </c>
      <c r="CJ78" s="34"/>
      <c r="CK78" s="35">
        <f>IF(AQ89&gt;AR89,CQ78+0.1,CQ78-0.1)</f>
        <v>10.1</v>
      </c>
      <c r="CL78" s="35">
        <f>IF(AQ83&gt;AR83,CQ78+0.1,CQ78-0.1)</f>
        <v>10.1</v>
      </c>
      <c r="CM78" s="35">
        <f>IF(AR80&gt;AQ80,CQ78+0.1,CQ78-0.1)</f>
        <v>10.1</v>
      </c>
      <c r="CN78" s="35">
        <f>IF(AQ78&gt;AR78,CQ78+0.1,CQ78-0.1)</f>
        <v>10.1</v>
      </c>
      <c r="CO78" s="35">
        <f>IF(AR87&gt;AQ87,CQ78+0.1,CQ78-0.1)</f>
        <v>10.1</v>
      </c>
      <c r="CP78" s="63"/>
      <c r="CQ78" s="136">
        <f>V79</f>
        <v>10</v>
      </c>
      <c r="CR78" s="136">
        <f>IF(AND(CQ78=CQ80,CQ78=CQ82),BX78,(IF(AND(CQ78=CQ80,CQ78=CQ84),BY78,(IF(AND(CQ78=CQ80,CQ78=CQ86),BZ78,(IF(AND(CQ78=CQ80,CQ78=CQ88),CA78,(IF(AND(CQ78=CQ82,CQ78=CQ84),CB78,(IF(AND(CQ78=CQ82,CQ78=CQ86),CC78,(IF(AND(CQ78=CQ82,CQ78=CQ88),CD78,(IF(AND(CQ78=CQ84,CQ78=CQ86),CE78,(IF(AND(CQ78=CQ84,CQ78=CQ88),CF78,(IF(AND(CQ78=CQ86,CQ78=CQ88),CG78,999)))))))))))))))))))</f>
        <v>999</v>
      </c>
      <c r="CS78" s="136">
        <f>IF(CX78=1,CQ78+CR78,CR78)</f>
        <v>999</v>
      </c>
      <c r="CU78" s="136">
        <f>CQ78</f>
        <v>10</v>
      </c>
      <c r="CV78" s="154">
        <f>IF(CU78=CU80,CK78,(IF(CU78=CU82,CL78,(IF(CU78=CU84,CM78,(IF(CU78=CU86,CN78,(IF(CU78=CU88,CO78,999)))))))))</f>
        <v>999</v>
      </c>
      <c r="CX78" s="136">
        <f>IF(CR78&lt;&gt;999,1,0)</f>
        <v>0</v>
      </c>
      <c r="CZ78" s="154">
        <f>IF(CX78=1,CS78,CV78)</f>
        <v>999</v>
      </c>
      <c r="DA78" s="136">
        <f>IF(CZ78&lt;&gt;999,CZ78,CU78)</f>
        <v>10</v>
      </c>
    </row>
    <row r="79" spans="1:111" ht="11.1" customHeight="1" thickTop="1" x14ac:dyDescent="0.25">
      <c r="A79" s="168">
        <v>1</v>
      </c>
      <c r="B79" s="169">
        <f>[1]Лист3!$A$51</f>
        <v>8</v>
      </c>
      <c r="C79" s="108" t="s">
        <v>42</v>
      </c>
      <c r="D79" s="170"/>
      <c r="E79" s="170"/>
      <c r="F79" s="171"/>
      <c r="G79" s="56"/>
      <c r="H79" s="57">
        <f>IF(AQ89&gt;AR89,2,$AF$3)</f>
        <v>2</v>
      </c>
      <c r="I79" s="58"/>
      <c r="J79" s="56"/>
      <c r="K79" s="57">
        <f>IF(AQ83&gt;AR83,2,$AF$3)</f>
        <v>2</v>
      </c>
      <c r="L79" s="58"/>
      <c r="M79" s="56"/>
      <c r="N79" s="57">
        <f>IF(AR80&gt;AQ80,2,$AF$3)</f>
        <v>2</v>
      </c>
      <c r="O79" s="58"/>
      <c r="P79" s="56"/>
      <c r="Q79" s="57">
        <f>IF(AQ78&gt;AR78,2,$AF$3)</f>
        <v>2</v>
      </c>
      <c r="R79" s="58"/>
      <c r="S79" s="56"/>
      <c r="T79" s="57">
        <f>IF(AR87&gt;AQ87,2,$AF$3)</f>
        <v>2</v>
      </c>
      <c r="U79" s="59"/>
      <c r="V79" s="172">
        <f>SUM(E79,H79,K79,N79,Q79,T79)</f>
        <v>10</v>
      </c>
      <c r="W79" s="173">
        <f t="shared" ref="W79" si="221">IF(($AF$3=1),IF(CX78=1,CR78*10,0),0)</f>
        <v>0</v>
      </c>
      <c r="X79" s="172">
        <v>1</v>
      </c>
      <c r="Y79" s="61"/>
      <c r="Z79" s="152">
        <f>IF(B79="","",VLOOKUP(B79,'[2]Список участников'!A:L,8,FALSE))</f>
        <v>0</v>
      </c>
      <c r="AB79" s="153">
        <f>IF(B79&gt;0,1,0)</f>
        <v>1</v>
      </c>
      <c r="AC79" s="153">
        <f>SUM(AB79:AB90)</f>
        <v>6</v>
      </c>
      <c r="AD79" s="122" t="str">
        <f>IF(B89=0," ","3-6")</f>
        <v>3-6</v>
      </c>
      <c r="AE79" s="123" t="str">
        <f>IF(B89=0," ",CONCATENATE(C83,"-",C89))</f>
        <v>САРЫАГАШ-TYPKICTAH</v>
      </c>
      <c r="AF79" s="19">
        <v>1</v>
      </c>
      <c r="AG79" s="22">
        <v>2</v>
      </c>
      <c r="AH79" s="19">
        <v>2</v>
      </c>
      <c r="AI79" s="22">
        <v>1</v>
      </c>
      <c r="AJ79" s="19">
        <v>1</v>
      </c>
      <c r="AK79" s="22">
        <v>2</v>
      </c>
      <c r="AL79" s="19">
        <v>1</v>
      </c>
      <c r="AM79" s="22">
        <v>2</v>
      </c>
      <c r="AN79" s="19"/>
      <c r="AO79" s="27"/>
      <c r="AP79" s="11"/>
      <c r="AQ79" s="10">
        <f t="shared" si="195"/>
        <v>1</v>
      </c>
      <c r="AR79" s="10">
        <f t="shared" si="196"/>
        <v>3</v>
      </c>
      <c r="AS79" s="8">
        <f t="shared" si="197"/>
        <v>0</v>
      </c>
      <c r="AT79" s="8">
        <f t="shared" si="198"/>
        <v>1</v>
      </c>
      <c r="AU79" s="8">
        <f t="shared" si="199"/>
        <v>0</v>
      </c>
      <c r="AV79" s="8">
        <f t="shared" si="200"/>
        <v>0</v>
      </c>
      <c r="AW79" s="8">
        <f t="shared" si="201"/>
        <v>0</v>
      </c>
      <c r="AX79" s="7"/>
      <c r="AY79" s="8">
        <f t="shared" si="202"/>
        <v>1</v>
      </c>
      <c r="AZ79" s="8">
        <f t="shared" si="203"/>
        <v>0</v>
      </c>
      <c r="BA79" s="8">
        <f t="shared" si="204"/>
        <v>1</v>
      </c>
      <c r="BB79" s="8">
        <f t="shared" si="205"/>
        <v>1</v>
      </c>
      <c r="BC79" s="8">
        <f t="shared" si="206"/>
        <v>0</v>
      </c>
      <c r="BD79" s="7"/>
      <c r="BE79" s="8">
        <f t="shared" si="207"/>
        <v>-1</v>
      </c>
      <c r="BF79" s="8" t="str">
        <f t="shared" si="208"/>
        <v>, 1</v>
      </c>
      <c r="BG79" s="8" t="str">
        <f t="shared" si="209"/>
        <v>, -1</v>
      </c>
      <c r="BH79" s="8" t="str">
        <f t="shared" si="210"/>
        <v>, -1</v>
      </c>
      <c r="BI79" s="8" t="str">
        <f t="shared" si="211"/>
        <v/>
      </c>
      <c r="BJ79" s="7"/>
      <c r="BK79" s="8">
        <f t="shared" si="212"/>
        <v>1</v>
      </c>
      <c r="BL79" s="8" t="str">
        <f t="shared" si="213"/>
        <v>, -1</v>
      </c>
      <c r="BM79" s="8" t="str">
        <f t="shared" si="214"/>
        <v>, 1</v>
      </c>
      <c r="BN79" s="8" t="str">
        <f t="shared" si="215"/>
        <v>, 1</v>
      </c>
      <c r="BO79" s="8" t="str">
        <f t="shared" si="216"/>
        <v/>
      </c>
      <c r="BP79" s="7"/>
      <c r="BQ79" s="9" t="str">
        <f t="shared" si="217"/>
        <v>-1, 1, -1, -1</v>
      </c>
      <c r="BR79" s="9" t="str">
        <f t="shared" si="218"/>
        <v>1, -1, 1, 1</v>
      </c>
      <c r="BS79" s="9" t="str">
        <f t="shared" si="219"/>
        <v>1, -1, 1, 1</v>
      </c>
      <c r="BT79" s="1" t="str">
        <f t="shared" si="220"/>
        <v>1 : 3</v>
      </c>
      <c r="BU79" s="175"/>
      <c r="BW79" s="29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I79" s="29">
        <v>2</v>
      </c>
      <c r="CJ79" s="35">
        <f>IF(AR89&gt;AQ89,CQ80+0.1,CQ80-0.1)</f>
        <v>5.9</v>
      </c>
      <c r="CK79" s="34"/>
      <c r="CL79" s="35">
        <f>IF(AR86&gt;AQ86,CQ80+0.1,CQ80-0.1)</f>
        <v>6.1</v>
      </c>
      <c r="CM79" s="35">
        <f>IF(AQ77&gt;AR77,CQ80+0.1,CQ80-0.1)</f>
        <v>5.9</v>
      </c>
      <c r="CN79" s="35">
        <f>IF(AQ84&gt;AR84,CQ80+0.1,CQ80-0.1)</f>
        <v>5.9</v>
      </c>
      <c r="CO79" s="35">
        <f>IF(AR81&gt;AQ81,CQ80,CQ80-0.1)</f>
        <v>5.9</v>
      </c>
      <c r="CP79" s="63"/>
      <c r="CQ79" s="137"/>
      <c r="CR79" s="137"/>
      <c r="CS79" s="137"/>
      <c r="CU79" s="137"/>
      <c r="CV79" s="155"/>
      <c r="CX79" s="137"/>
      <c r="CZ79" s="155"/>
      <c r="DA79" s="137"/>
    </row>
    <row r="80" spans="1:111" ht="11.1" customHeight="1" x14ac:dyDescent="0.25">
      <c r="A80" s="156"/>
      <c r="B80" s="157"/>
      <c r="C80" s="109" t="s">
        <v>43</v>
      </c>
      <c r="D80" s="160"/>
      <c r="E80" s="160"/>
      <c r="F80" s="161"/>
      <c r="G80" s="167" t="str">
        <f>IF(AQ89&gt;AR89,BS89,BT89)</f>
        <v>1, 1, 1</v>
      </c>
      <c r="H80" s="165"/>
      <c r="I80" s="166"/>
      <c r="J80" s="167" t="str">
        <f>IF(AQ83&gt;AR83,BS83,BT83)</f>
        <v>1, 1, -1, 1</v>
      </c>
      <c r="K80" s="165"/>
      <c r="L80" s="166"/>
      <c r="M80" s="167" t="str">
        <f>IF(AR80&gt;AQ80,BS80,BT80)</f>
        <v>1, 1, -1, 1</v>
      </c>
      <c r="N80" s="165"/>
      <c r="O80" s="166"/>
      <c r="P80" s="167" t="str">
        <f>IF(AQ78&gt;AR78,BS78,BT78)</f>
        <v>1, 1, 1</v>
      </c>
      <c r="Q80" s="165"/>
      <c r="R80" s="166"/>
      <c r="S80" s="167" t="str">
        <f>IF(AR87&gt;AQ87,BS87,BT87)</f>
        <v>1, 1, 1</v>
      </c>
      <c r="T80" s="165"/>
      <c r="U80" s="165"/>
      <c r="V80" s="162"/>
      <c r="W80" s="163"/>
      <c r="X80" s="162"/>
      <c r="Y80" s="61"/>
      <c r="Z80" s="152"/>
      <c r="AB80" s="153"/>
      <c r="AC80" s="153"/>
      <c r="AD80" s="122" t="str">
        <f>IF(B85=0," ","4-1")</f>
        <v>4-1</v>
      </c>
      <c r="AE80" s="123" t="str">
        <f>IF(B85=0," ",CONCATENATE(C85,"-",C79))</f>
        <v>ВКО-2-ШВСМ по ЛВС</v>
      </c>
      <c r="AF80" s="19">
        <v>1</v>
      </c>
      <c r="AG80" s="22">
        <v>2</v>
      </c>
      <c r="AH80" s="19">
        <v>1</v>
      </c>
      <c r="AI80" s="22">
        <v>2</v>
      </c>
      <c r="AJ80" s="19">
        <v>2</v>
      </c>
      <c r="AK80" s="22">
        <v>1</v>
      </c>
      <c r="AL80" s="19">
        <v>1</v>
      </c>
      <c r="AM80" s="22">
        <v>2</v>
      </c>
      <c r="AN80" s="19"/>
      <c r="AO80" s="27"/>
      <c r="AP80" s="11"/>
      <c r="AQ80" s="10">
        <f t="shared" si="195"/>
        <v>1</v>
      </c>
      <c r="AR80" s="10">
        <f t="shared" si="196"/>
        <v>3</v>
      </c>
      <c r="AS80" s="8">
        <f t="shared" si="197"/>
        <v>0</v>
      </c>
      <c r="AT80" s="8">
        <f t="shared" si="198"/>
        <v>0</v>
      </c>
      <c r="AU80" s="8">
        <f t="shared" si="199"/>
        <v>1</v>
      </c>
      <c r="AV80" s="8">
        <f t="shared" si="200"/>
        <v>0</v>
      </c>
      <c r="AW80" s="8">
        <f t="shared" si="201"/>
        <v>0</v>
      </c>
      <c r="AX80" s="7"/>
      <c r="AY80" s="8">
        <f t="shared" si="202"/>
        <v>1</v>
      </c>
      <c r="AZ80" s="8">
        <f t="shared" si="203"/>
        <v>1</v>
      </c>
      <c r="BA80" s="8">
        <f t="shared" si="204"/>
        <v>0</v>
      </c>
      <c r="BB80" s="8">
        <f t="shared" si="205"/>
        <v>1</v>
      </c>
      <c r="BC80" s="8">
        <f t="shared" si="206"/>
        <v>0</v>
      </c>
      <c r="BD80" s="7"/>
      <c r="BE80" s="8">
        <f t="shared" si="207"/>
        <v>-1</v>
      </c>
      <c r="BF80" s="8" t="str">
        <f t="shared" si="208"/>
        <v>, -1</v>
      </c>
      <c r="BG80" s="8" t="str">
        <f t="shared" si="209"/>
        <v>, 1</v>
      </c>
      <c r="BH80" s="8" t="str">
        <f t="shared" si="210"/>
        <v>, -1</v>
      </c>
      <c r="BI80" s="8" t="str">
        <f t="shared" si="211"/>
        <v/>
      </c>
      <c r="BJ80" s="7"/>
      <c r="BK80" s="8">
        <f t="shared" si="212"/>
        <v>1</v>
      </c>
      <c r="BL80" s="8" t="str">
        <f t="shared" si="213"/>
        <v>, 1</v>
      </c>
      <c r="BM80" s="8" t="str">
        <f t="shared" si="214"/>
        <v>, -1</v>
      </c>
      <c r="BN80" s="8" t="str">
        <f t="shared" si="215"/>
        <v>, 1</v>
      </c>
      <c r="BO80" s="8" t="str">
        <f t="shared" si="216"/>
        <v/>
      </c>
      <c r="BP80" s="7"/>
      <c r="BQ80" s="9" t="str">
        <f t="shared" si="217"/>
        <v>-1, -1, 1, -1</v>
      </c>
      <c r="BR80" s="9" t="str">
        <f t="shared" si="218"/>
        <v>1, 1, -1, 1</v>
      </c>
      <c r="BS80" s="9" t="str">
        <f t="shared" si="219"/>
        <v>1, 1, -1, 1</v>
      </c>
      <c r="BT80" s="1" t="str">
        <f t="shared" si="220"/>
        <v>1 : 3</v>
      </c>
      <c r="BU80" s="175"/>
      <c r="BW80" s="29">
        <v>2</v>
      </c>
      <c r="BX80" s="30" t="s">
        <v>16</v>
      </c>
      <c r="BY80" s="30" t="s">
        <v>27</v>
      </c>
      <c r="BZ80" s="30" t="s">
        <v>14</v>
      </c>
      <c r="CA80" s="30" t="s">
        <v>28</v>
      </c>
      <c r="CB80" s="30" t="s">
        <v>21</v>
      </c>
      <c r="CC80" s="30" t="s">
        <v>25</v>
      </c>
      <c r="CD80" s="30" t="s">
        <v>15</v>
      </c>
      <c r="CE80" s="30" t="s">
        <v>26</v>
      </c>
      <c r="CF80" s="30" t="s">
        <v>18</v>
      </c>
      <c r="CG80" s="30" t="s">
        <v>22</v>
      </c>
      <c r="CI80" s="29">
        <v>3</v>
      </c>
      <c r="CJ80" s="35">
        <f>IF(AR83&gt;AQ83,CQ82+0.1,CQ82-0.1)</f>
        <v>4.9000000000000004</v>
      </c>
      <c r="CK80" s="35">
        <f>IF(AQ86&gt;AR86,CQ82+0.1,CQ82-0.1)</f>
        <v>4.9000000000000004</v>
      </c>
      <c r="CL80" s="36"/>
      <c r="CM80" s="35">
        <f>IF(AQ90&gt;AR90,CQ82+0.1,CQ82-0.1)</f>
        <v>4.9000000000000004</v>
      </c>
      <c r="CN80" s="35">
        <f>IF(AR82&gt;AQ82,CQ82+0.1,CQ82-0.1)</f>
        <v>4.9000000000000004</v>
      </c>
      <c r="CO80" s="35">
        <f>IF(AQ79&gt;AR79,CQ82+0.1,CQ82-0.1)</f>
        <v>4.9000000000000004</v>
      </c>
      <c r="CP80" s="31"/>
      <c r="CQ80" s="136">
        <f>V81</f>
        <v>6</v>
      </c>
      <c r="CR80" s="136">
        <f>IF(AND(CQ80=CQ78,CQ80=CQ82),BX81,(IF(AND(CQ80=CQ78,CQ80=CQ84),BY81,(IF(AND(CQ80=CQ78,CQ80=CQ86),BZ81,(IF(AND(CQ80=CQ78,CQ80=CQ88),CA81,(IF(AND(CQ80=CQ82,CQ80=CQ84),CB81,(IF(AND(CQ80=CQ82,CQ80=CQ86),CC81,(IF(AND(CQ80=CQ82,CQ80=CQ88),CD81,(IF(AND(CQ80=CQ84,CQ80=CQ86),CE81,(IF(AND(CQ80=CQ84,CQ80=CQ88),CF81,(IF(AND(CQ80=CQ86,CQ80=CQ88),CG81,999)))))))))))))))))))</f>
        <v>999</v>
      </c>
      <c r="CS80" s="136">
        <f t="shared" ref="CS80" si="222">IF(CX80=1,CQ80+CR80,CR80)</f>
        <v>999</v>
      </c>
      <c r="CU80" s="136">
        <f>CQ80</f>
        <v>6</v>
      </c>
      <c r="CV80" s="154">
        <f>IF(CU80=CU78,CJ79,(IF(CU80=CU82,CL79,(IF(CU80=CU84,CM79,(IF(CU80=CU86,CN79,(IF(CU80=CU88,CO79,999)))))))))</f>
        <v>999</v>
      </c>
      <c r="CX80" s="136">
        <f t="shared" ref="CX80" si="223">IF(CR80&lt;&gt;999,1,0)</f>
        <v>0</v>
      </c>
      <c r="CZ80" s="154">
        <f>IF(CX80=1,CS80,CV80)</f>
        <v>999</v>
      </c>
      <c r="DA80" s="136">
        <f t="shared" ref="DA80" si="224">IF(CZ80&lt;&gt;999,CZ80,CU80)</f>
        <v>6</v>
      </c>
    </row>
    <row r="81" spans="1:105" ht="11.1" customHeight="1" x14ac:dyDescent="0.25">
      <c r="A81" s="138">
        <v>2</v>
      </c>
      <c r="B81" s="140">
        <f>[1]Лист3!$A$52</f>
        <v>40</v>
      </c>
      <c r="C81" s="108" t="s">
        <v>44</v>
      </c>
      <c r="D81" s="55"/>
      <c r="E81" s="46">
        <f>IF(AR89&gt;AQ89,2,$AF$3)</f>
        <v>1</v>
      </c>
      <c r="F81" s="47"/>
      <c r="G81" s="144"/>
      <c r="H81" s="145"/>
      <c r="I81" s="158"/>
      <c r="J81" s="45"/>
      <c r="K81" s="46">
        <f>IF(AR86&gt;AQ86,2,$AF$3)</f>
        <v>2</v>
      </c>
      <c r="L81" s="47"/>
      <c r="M81" s="45"/>
      <c r="N81" s="46">
        <f>IF(AQ77&gt;AR77,2,$AF$3)</f>
        <v>1</v>
      </c>
      <c r="O81" s="47"/>
      <c r="P81" s="45"/>
      <c r="Q81" s="46">
        <f>IF(AQ84&gt;AR84,2,$AF$3)</f>
        <v>1</v>
      </c>
      <c r="R81" s="47"/>
      <c r="S81" s="45"/>
      <c r="T81" s="46">
        <f>IF(AR81&gt;AQ81,2,$AF$3)</f>
        <v>1</v>
      </c>
      <c r="U81" s="55"/>
      <c r="V81" s="148">
        <f>SUM(E81,H81,K81,N81,Q81,T81)</f>
        <v>6</v>
      </c>
      <c r="W81" s="150">
        <f t="shared" ref="W81" si="225">IF(($AF$3=1),IF(CX80=1,CR80*10,0),0)</f>
        <v>0</v>
      </c>
      <c r="X81" s="148">
        <v>5</v>
      </c>
      <c r="Y81" s="61"/>
      <c r="Z81" s="152">
        <f>IF(B81="","",VLOOKUP(B81,'[2]Список участников'!A:L,8,FALSE))</f>
        <v>0</v>
      </c>
      <c r="AB81" s="153">
        <f>IF(B81&gt;0,1,0)</f>
        <v>1</v>
      </c>
      <c r="AC81" s="153"/>
      <c r="AD81" s="122" t="str">
        <f>IF(B89=0," ","6-2")</f>
        <v>6-2</v>
      </c>
      <c r="AE81" s="123" t="str">
        <f>IF(B89=0," ",CONCATENATE(C89,"-",C81))</f>
        <v>TYPKICTAH-CYHKAP-МАНГИСТАУ</v>
      </c>
      <c r="AF81" s="19">
        <v>1</v>
      </c>
      <c r="AG81" s="22">
        <v>2</v>
      </c>
      <c r="AH81" s="19">
        <v>2</v>
      </c>
      <c r="AI81" s="22">
        <v>1</v>
      </c>
      <c r="AJ81" s="19">
        <v>2</v>
      </c>
      <c r="AK81" s="22">
        <v>1</v>
      </c>
      <c r="AL81" s="19">
        <v>1</v>
      </c>
      <c r="AM81" s="22">
        <v>2</v>
      </c>
      <c r="AN81" s="19">
        <v>2</v>
      </c>
      <c r="AO81" s="27">
        <v>1</v>
      </c>
      <c r="AP81" s="11"/>
      <c r="AQ81" s="10">
        <f t="shared" si="195"/>
        <v>3</v>
      </c>
      <c r="AR81" s="10">
        <f t="shared" si="196"/>
        <v>2</v>
      </c>
      <c r="AS81" s="8">
        <f t="shared" si="197"/>
        <v>0</v>
      </c>
      <c r="AT81" s="8">
        <f t="shared" si="198"/>
        <v>1</v>
      </c>
      <c r="AU81" s="8">
        <f t="shared" si="199"/>
        <v>1</v>
      </c>
      <c r="AV81" s="8">
        <f t="shared" si="200"/>
        <v>0</v>
      </c>
      <c r="AW81" s="8">
        <f t="shared" si="201"/>
        <v>1</v>
      </c>
      <c r="AX81" s="7"/>
      <c r="AY81" s="8">
        <f t="shared" si="202"/>
        <v>1</v>
      </c>
      <c r="AZ81" s="8">
        <f t="shared" si="203"/>
        <v>0</v>
      </c>
      <c r="BA81" s="8">
        <f t="shared" si="204"/>
        <v>0</v>
      </c>
      <c r="BB81" s="8">
        <f t="shared" si="205"/>
        <v>1</v>
      </c>
      <c r="BC81" s="8">
        <f t="shared" si="206"/>
        <v>0</v>
      </c>
      <c r="BD81" s="7"/>
      <c r="BE81" s="8">
        <f t="shared" si="207"/>
        <v>-1</v>
      </c>
      <c r="BF81" s="8" t="str">
        <f t="shared" si="208"/>
        <v>, 1</v>
      </c>
      <c r="BG81" s="8" t="str">
        <f t="shared" si="209"/>
        <v>, 1</v>
      </c>
      <c r="BH81" s="8" t="str">
        <f t="shared" si="210"/>
        <v>, -1</v>
      </c>
      <c r="BI81" s="8" t="str">
        <f t="shared" si="211"/>
        <v>, 1</v>
      </c>
      <c r="BJ81" s="7"/>
      <c r="BK81" s="8">
        <f t="shared" si="212"/>
        <v>1</v>
      </c>
      <c r="BL81" s="8" t="str">
        <f t="shared" si="213"/>
        <v>, -1</v>
      </c>
      <c r="BM81" s="8" t="str">
        <f t="shared" si="214"/>
        <v>, -1</v>
      </c>
      <c r="BN81" s="8" t="str">
        <f t="shared" si="215"/>
        <v>, 1</v>
      </c>
      <c r="BO81" s="8" t="str">
        <f t="shared" si="216"/>
        <v>, -1</v>
      </c>
      <c r="BP81" s="7"/>
      <c r="BQ81" s="9" t="str">
        <f t="shared" si="217"/>
        <v>-1, 1, 1, -1, 1</v>
      </c>
      <c r="BR81" s="9" t="str">
        <f t="shared" si="218"/>
        <v>1, -1, -1, 1, -1</v>
      </c>
      <c r="BS81" s="9" t="str">
        <f t="shared" si="219"/>
        <v>-1, 1, 1, -1, 1</v>
      </c>
      <c r="BT81" s="1" t="str">
        <f t="shared" si="220"/>
        <v>2 : 3</v>
      </c>
      <c r="BU81" s="175"/>
      <c r="BW81" s="29"/>
      <c r="BX81" s="33">
        <f>((AR89+AR86)/(AQ89+AQ86))/10</f>
        <v>0.1</v>
      </c>
      <c r="BY81" s="33">
        <f>((AR89+AQ77)/(AQ89+AR77))/10</f>
        <v>0</v>
      </c>
      <c r="BZ81" s="33">
        <f>((AR89+AQ84)/(AQ89+AR84))/10</f>
        <v>1.6666666666666666E-2</v>
      </c>
      <c r="CA81" s="33">
        <f>((AR89+AR81)/(AQ89+AQ81))/10</f>
        <v>3.3333333333333333E-2</v>
      </c>
      <c r="CB81" s="33">
        <f>((AR86+AQ77)/(AQ86+AR77))/10</f>
        <v>0.1</v>
      </c>
      <c r="CC81" s="33">
        <f>((AR86+AQ84)/(AQ86+AR84))/10</f>
        <v>0.13333333333333333</v>
      </c>
      <c r="CD81" s="33">
        <f>((AR86+AR81)/(AQ86+AQ81))/10</f>
        <v>0.16666666666666669</v>
      </c>
      <c r="CE81" s="33">
        <f>((AQ77+AQ84)/(AR77+AR84))/10</f>
        <v>1.6666666666666666E-2</v>
      </c>
      <c r="CF81" s="33">
        <f>((AQ77+AR81)/(AR77+AQ81))/10</f>
        <v>3.3333333333333333E-2</v>
      </c>
      <c r="CG81" s="33">
        <f>((AQ84+AR84)/(AR81+AQ81))/10</f>
        <v>0.08</v>
      </c>
      <c r="CI81" s="29">
        <v>4</v>
      </c>
      <c r="CJ81" s="35">
        <f>IF(AQ80&gt;AR80,CQ84+0.1,CQ84-0.1)</f>
        <v>8.9</v>
      </c>
      <c r="CK81" s="35">
        <f>IF(AR77&gt;AQ77,CQ84+0.1,CQ84-0.1)</f>
        <v>9.1</v>
      </c>
      <c r="CL81" s="35">
        <f>IF(AR106&gt;AS106,CQ84+0.1,CQ84-0.1)</f>
        <v>8.9</v>
      </c>
      <c r="CM81" s="34"/>
      <c r="CN81" s="35">
        <f>IF(AR88&gt;AQ88,CQ84+0.1,CQ84-0.1)</f>
        <v>9.1</v>
      </c>
      <c r="CO81" s="35">
        <f>IF(AQ85&gt;AR85,CQ84+0.1,CQ84-0.1)</f>
        <v>9.1</v>
      </c>
      <c r="CP81" s="63"/>
      <c r="CQ81" s="137"/>
      <c r="CR81" s="137"/>
      <c r="CS81" s="137"/>
      <c r="CU81" s="137"/>
      <c r="CV81" s="155"/>
      <c r="CX81" s="137"/>
      <c r="CZ81" s="155"/>
      <c r="DA81" s="137"/>
    </row>
    <row r="82" spans="1:105" ht="11.1" customHeight="1" x14ac:dyDescent="0.25">
      <c r="A82" s="156"/>
      <c r="B82" s="157"/>
      <c r="C82" s="109" t="s">
        <v>45</v>
      </c>
      <c r="D82" s="164" t="str">
        <f>IF(AR89&gt;AQ89,BS89,BT89)</f>
        <v>0 : 3</v>
      </c>
      <c r="E82" s="165"/>
      <c r="F82" s="166"/>
      <c r="G82" s="159"/>
      <c r="H82" s="160"/>
      <c r="I82" s="161"/>
      <c r="J82" s="167" t="str">
        <f>IF(AR86&gt;AQ86,BS86,BT86)</f>
        <v>1, 1, 1</v>
      </c>
      <c r="K82" s="165"/>
      <c r="L82" s="166"/>
      <c r="M82" s="167" t="str">
        <f>IF(AQ77&gt;AR77,BS77,BT77)</f>
        <v>0 : 3</v>
      </c>
      <c r="N82" s="165"/>
      <c r="O82" s="166"/>
      <c r="P82" s="167" t="str">
        <f>IF(AQ84&gt;AR84,BS84,BT84)</f>
        <v>1 : 3</v>
      </c>
      <c r="Q82" s="165"/>
      <c r="R82" s="166"/>
      <c r="S82" s="167" t="str">
        <f>IF(AR81&gt;AQ81,BS81,BT81)</f>
        <v>2 : 3</v>
      </c>
      <c r="T82" s="165"/>
      <c r="U82" s="165"/>
      <c r="V82" s="162"/>
      <c r="W82" s="163"/>
      <c r="X82" s="162"/>
      <c r="Y82" s="61"/>
      <c r="Z82" s="152"/>
      <c r="AB82" s="153"/>
      <c r="AC82" s="153"/>
      <c r="AD82" s="122" t="str">
        <f>IF(B87=0," ","5-3")</f>
        <v>5-3</v>
      </c>
      <c r="AE82" s="123" t="str">
        <f>IF(B87=0," ",CONCATENATE(C87,"-",C83))</f>
        <v>ЭКИБАСТУЗ-САРЫАГАШ</v>
      </c>
      <c r="AF82" s="19">
        <v>2</v>
      </c>
      <c r="AG82" s="22">
        <v>1</v>
      </c>
      <c r="AH82" s="19">
        <v>2</v>
      </c>
      <c r="AI82" s="22">
        <v>1</v>
      </c>
      <c r="AJ82" s="19">
        <v>2</v>
      </c>
      <c r="AK82" s="22">
        <v>1</v>
      </c>
      <c r="AL82" s="19"/>
      <c r="AM82" s="22"/>
      <c r="AN82" s="19"/>
      <c r="AO82" s="27"/>
      <c r="AP82" s="11"/>
      <c r="AQ82" s="10">
        <f t="shared" si="195"/>
        <v>3</v>
      </c>
      <c r="AR82" s="10">
        <f t="shared" si="196"/>
        <v>0</v>
      </c>
      <c r="AS82" s="8">
        <f t="shared" si="197"/>
        <v>1</v>
      </c>
      <c r="AT82" s="8">
        <f t="shared" si="198"/>
        <v>1</v>
      </c>
      <c r="AU82" s="8">
        <f t="shared" si="199"/>
        <v>1</v>
      </c>
      <c r="AV82" s="8">
        <f t="shared" si="200"/>
        <v>0</v>
      </c>
      <c r="AW82" s="8">
        <f t="shared" si="201"/>
        <v>0</v>
      </c>
      <c r="AX82" s="7"/>
      <c r="AY82" s="8">
        <f t="shared" si="202"/>
        <v>0</v>
      </c>
      <c r="AZ82" s="8">
        <f t="shared" si="203"/>
        <v>0</v>
      </c>
      <c r="BA82" s="8">
        <f t="shared" si="204"/>
        <v>0</v>
      </c>
      <c r="BB82" s="8">
        <f t="shared" si="205"/>
        <v>0</v>
      </c>
      <c r="BC82" s="8">
        <f t="shared" si="206"/>
        <v>0</v>
      </c>
      <c r="BD82" s="7"/>
      <c r="BE82" s="8">
        <f t="shared" si="207"/>
        <v>1</v>
      </c>
      <c r="BF82" s="8" t="str">
        <f t="shared" si="208"/>
        <v>, 1</v>
      </c>
      <c r="BG82" s="8" t="str">
        <f t="shared" si="209"/>
        <v>, 1</v>
      </c>
      <c r="BH82" s="8" t="str">
        <f t="shared" si="210"/>
        <v/>
      </c>
      <c r="BI82" s="8" t="str">
        <f t="shared" si="211"/>
        <v/>
      </c>
      <c r="BJ82" s="7"/>
      <c r="BK82" s="8">
        <f t="shared" si="212"/>
        <v>-1</v>
      </c>
      <c r="BL82" s="8" t="str">
        <f t="shared" si="213"/>
        <v>, -1</v>
      </c>
      <c r="BM82" s="8" t="str">
        <f t="shared" si="214"/>
        <v>, -1</v>
      </c>
      <c r="BN82" s="8" t="str">
        <f t="shared" si="215"/>
        <v/>
      </c>
      <c r="BO82" s="8" t="str">
        <f t="shared" si="216"/>
        <v/>
      </c>
      <c r="BP82" s="7"/>
      <c r="BQ82" s="9" t="str">
        <f t="shared" si="217"/>
        <v>1, 1, 1</v>
      </c>
      <c r="BR82" s="9" t="str">
        <f t="shared" si="218"/>
        <v>-1, -1, -1</v>
      </c>
      <c r="BS82" s="9" t="str">
        <f t="shared" si="219"/>
        <v>1, 1, 1</v>
      </c>
      <c r="BT82" s="1" t="str">
        <f t="shared" si="220"/>
        <v>0 : 3</v>
      </c>
      <c r="BU82" s="175"/>
      <c r="BW82" s="29">
        <v>3</v>
      </c>
      <c r="BX82" s="30" t="s">
        <v>20</v>
      </c>
      <c r="BY82" s="30" t="s">
        <v>27</v>
      </c>
      <c r="BZ82" s="30" t="s">
        <v>14</v>
      </c>
      <c r="CA82" s="30" t="s">
        <v>28</v>
      </c>
      <c r="CB82" s="30" t="s">
        <v>13</v>
      </c>
      <c r="CC82" s="30" t="s">
        <v>17</v>
      </c>
      <c r="CD82" s="30" t="s">
        <v>24</v>
      </c>
      <c r="CE82" s="30" t="s">
        <v>26</v>
      </c>
      <c r="CF82" s="30" t="s">
        <v>18</v>
      </c>
      <c r="CG82" s="30" t="s">
        <v>22</v>
      </c>
      <c r="CI82" s="29">
        <v>5</v>
      </c>
      <c r="CJ82" s="35">
        <f>IF(AR78&gt;AQ78,CQ86+0.1,CQ86-0.1)</f>
        <v>7.9</v>
      </c>
      <c r="CK82" s="35">
        <f>IF(AR84&gt;AQ84,CQ86+0.1,CQ86-0.1)</f>
        <v>8.1</v>
      </c>
      <c r="CL82" s="35">
        <f>IF(AQ82&gt;AR82,CQ86+0.1,CQ86-0.1)</f>
        <v>8.1</v>
      </c>
      <c r="CM82" s="35">
        <f>IF(AQ88&gt;AR88,CQ86+0.1,CQ86-0.1)</f>
        <v>7.9</v>
      </c>
      <c r="CN82" s="36"/>
      <c r="CO82" s="35">
        <f>IF(AQ91&gt;AR91,CQ86+0.1,CQ86-0.1)</f>
        <v>8.1</v>
      </c>
      <c r="CP82" s="31"/>
      <c r="CQ82" s="136">
        <f>V83</f>
        <v>5</v>
      </c>
      <c r="CR82" s="136">
        <f>IF(AND(CQ82=CQ78,CQ82=CQ80),BX83,(IF(AND(CQ82=CQ78,CQ82=CQ84),BY83,(IF(AND(CQ82=CQ78,CQ82=CQ86),BZ83,(IF(AND(CQ82=CQ78,CQ82=CQ88),CA83,(IF(AND(CQ82=CQ80,CQ82=CQ84),CB83,(IF(AND(CQ82=CQ80,CQ82=CQ86),CC83,(IF(AND(CQ82=CQ80,CQ82=CQ88),CD83,(IF(AND(CQ82=CQ84,CQ82=CQ86),CE83,(IF(AND(CQ82=CQ84,CQ82=CQ88),CF83,(IF(AND(CQ82=CQ86,CQ82=CQ88),CG83,999)))))))))))))))))))</f>
        <v>999</v>
      </c>
      <c r="CS82" s="136">
        <f t="shared" ref="CS82" si="226">IF(CX82=1,CQ82+CR82,CR82)</f>
        <v>999</v>
      </c>
      <c r="CU82" s="136">
        <f>CQ82</f>
        <v>5</v>
      </c>
      <c r="CV82" s="154">
        <f>IF(CU82=CU78,CJ80,(IF(CU82=CU80,CK80,(IF(CU82=CU84,CM80,(IF(CU82=CU86,CN80,(IF(CU82=CU88,CO80,999)))))))))</f>
        <v>999</v>
      </c>
      <c r="CX82" s="136">
        <f t="shared" ref="CX82" si="227">IF(CR82&lt;&gt;999,1,0)</f>
        <v>0</v>
      </c>
      <c r="CZ82" s="154">
        <f>IF(CX82=1,CS82,CV82)</f>
        <v>999</v>
      </c>
      <c r="DA82" s="136">
        <f t="shared" ref="DA82" si="228">IF(CZ82&lt;&gt;999,CZ82,CU82)</f>
        <v>5</v>
      </c>
    </row>
    <row r="83" spans="1:105" ht="11.1" customHeight="1" x14ac:dyDescent="0.25">
      <c r="A83" s="138">
        <v>3</v>
      </c>
      <c r="B83" s="140">
        <f>[1]Лист3!$A$53</f>
        <v>56</v>
      </c>
      <c r="C83" s="108" t="s">
        <v>60</v>
      </c>
      <c r="D83" s="55"/>
      <c r="E83" s="46">
        <f>IF(AR83&gt;AQ83,2,$AF$3)</f>
        <v>1</v>
      </c>
      <c r="F83" s="47"/>
      <c r="G83" s="45"/>
      <c r="H83" s="46">
        <f>IF(AQ86&gt;AR86,2,$AF$3)</f>
        <v>1</v>
      </c>
      <c r="I83" s="47"/>
      <c r="J83" s="144"/>
      <c r="K83" s="145"/>
      <c r="L83" s="158"/>
      <c r="M83" s="45"/>
      <c r="N83" s="46">
        <f>IF(AQ90&gt;AR90,2,$AF$3)</f>
        <v>1</v>
      </c>
      <c r="O83" s="47"/>
      <c r="P83" s="45"/>
      <c r="Q83" s="46">
        <f>IF(AR82&gt;AQ82,2,$AF$3)</f>
        <v>1</v>
      </c>
      <c r="R83" s="47"/>
      <c r="S83" s="45"/>
      <c r="T83" s="46">
        <f>IF(AQ79&gt;AR79,2,$AF$3)</f>
        <v>1</v>
      </c>
      <c r="U83" s="55"/>
      <c r="V83" s="148">
        <f>SUM(E83,H83,K83,N83,Q83,T83)</f>
        <v>5</v>
      </c>
      <c r="W83" s="150">
        <f t="shared" ref="W83" si="229">IF(($AF$3=1),IF(CX82=1,CR82*10,0),0)</f>
        <v>0</v>
      </c>
      <c r="X83" s="148">
        <v>6</v>
      </c>
      <c r="Y83" s="61"/>
      <c r="Z83" s="152">
        <f>IF(B83="","",VLOOKUP(B83,'[2]Список участников'!A:L,8,FALSE))</f>
        <v>0</v>
      </c>
      <c r="AB83" s="153">
        <f>IF(B83&gt;0,1,0)</f>
        <v>1</v>
      </c>
      <c r="AC83" s="153"/>
      <c r="AD83" s="122" t="s">
        <v>16</v>
      </c>
      <c r="AE83" s="123" t="str">
        <f>IF(B83=0," ",CONCATENATE(C79,"-",C83))</f>
        <v>ШВСМ по ЛВС-САРЫАГАШ</v>
      </c>
      <c r="AF83" s="19">
        <v>2</v>
      </c>
      <c r="AG83" s="22">
        <v>1</v>
      </c>
      <c r="AH83" s="19">
        <v>2</v>
      </c>
      <c r="AI83" s="22">
        <v>1</v>
      </c>
      <c r="AJ83" s="19">
        <v>1</v>
      </c>
      <c r="AK83" s="22">
        <v>2</v>
      </c>
      <c r="AL83" s="19">
        <v>2</v>
      </c>
      <c r="AM83" s="22">
        <v>1</v>
      </c>
      <c r="AN83" s="19"/>
      <c r="AO83" s="27"/>
      <c r="AP83" s="11"/>
      <c r="AQ83" s="10">
        <f t="shared" si="195"/>
        <v>3</v>
      </c>
      <c r="AR83" s="10">
        <f t="shared" si="196"/>
        <v>1</v>
      </c>
      <c r="AS83" s="8">
        <f t="shared" si="197"/>
        <v>1</v>
      </c>
      <c r="AT83" s="8">
        <f t="shared" si="198"/>
        <v>1</v>
      </c>
      <c r="AU83" s="8">
        <f t="shared" si="199"/>
        <v>0</v>
      </c>
      <c r="AV83" s="8">
        <f t="shared" si="200"/>
        <v>1</v>
      </c>
      <c r="AW83" s="8">
        <f t="shared" si="201"/>
        <v>0</v>
      </c>
      <c r="AX83" s="7"/>
      <c r="AY83" s="8">
        <f t="shared" si="202"/>
        <v>0</v>
      </c>
      <c r="AZ83" s="8">
        <f t="shared" si="203"/>
        <v>0</v>
      </c>
      <c r="BA83" s="8">
        <f t="shared" si="204"/>
        <v>1</v>
      </c>
      <c r="BB83" s="8">
        <f t="shared" si="205"/>
        <v>0</v>
      </c>
      <c r="BC83" s="8">
        <f t="shared" si="206"/>
        <v>0</v>
      </c>
      <c r="BD83" s="7"/>
      <c r="BE83" s="8">
        <f t="shared" si="207"/>
        <v>1</v>
      </c>
      <c r="BF83" s="8" t="str">
        <f t="shared" si="208"/>
        <v>, 1</v>
      </c>
      <c r="BG83" s="8" t="str">
        <f t="shared" si="209"/>
        <v>, -1</v>
      </c>
      <c r="BH83" s="8" t="str">
        <f t="shared" si="210"/>
        <v>, 1</v>
      </c>
      <c r="BI83" s="8" t="str">
        <f t="shared" si="211"/>
        <v/>
      </c>
      <c r="BJ83" s="7"/>
      <c r="BK83" s="8">
        <f t="shared" si="212"/>
        <v>-1</v>
      </c>
      <c r="BL83" s="8" t="str">
        <f t="shared" si="213"/>
        <v>, -1</v>
      </c>
      <c r="BM83" s="8" t="str">
        <f t="shared" si="214"/>
        <v>, 1</v>
      </c>
      <c r="BN83" s="8" t="str">
        <f t="shared" si="215"/>
        <v>, -1</v>
      </c>
      <c r="BO83" s="8" t="str">
        <f t="shared" si="216"/>
        <v/>
      </c>
      <c r="BP83" s="7"/>
      <c r="BQ83" s="9" t="str">
        <f t="shared" si="217"/>
        <v>1, 1, -1, 1</v>
      </c>
      <c r="BR83" s="9" t="str">
        <f t="shared" si="218"/>
        <v>-1, -1, 1, -1</v>
      </c>
      <c r="BS83" s="9" t="str">
        <f t="shared" si="219"/>
        <v>1, 1, -1, 1</v>
      </c>
      <c r="BT83" s="1" t="str">
        <f t="shared" si="220"/>
        <v>1 : 3</v>
      </c>
      <c r="BU83" s="175"/>
      <c r="BW83" s="29"/>
      <c r="BX83" s="33">
        <f>((AR83+AQ86)/(AQ83+AR86))/10</f>
        <v>1.6666666666666666E-2</v>
      </c>
      <c r="BY83" s="33">
        <f>((AR83+AQ90)/(AQ83+AR90))/10</f>
        <v>1.6666666666666666E-2</v>
      </c>
      <c r="BZ83" s="33">
        <f>((AR83+AR82)/(AQ83+AQ82))/10</f>
        <v>1.6666666666666666E-2</v>
      </c>
      <c r="CA83" s="33">
        <f>((AR83+AQ79)/(AQ83+AR79))/10</f>
        <v>3.3333333333333333E-2</v>
      </c>
      <c r="CB83" s="33">
        <f>((AQ86+AQ90)/(AR86+AR90))/10</f>
        <v>0</v>
      </c>
      <c r="CC83" s="33">
        <f>((AQ86+AR82)/(AR86+AQ82))/10</f>
        <v>0</v>
      </c>
      <c r="CD83" s="33">
        <f>((AQ86+AQ79)/(AR86+AR79))/10</f>
        <v>1.6666666666666666E-2</v>
      </c>
      <c r="CE83" s="33">
        <f>((AQ90+AR82)/(AR90+AQ82))/10</f>
        <v>0</v>
      </c>
      <c r="CF83" s="33">
        <f>((AQ90+AQ79)/(AR90+AR79))/10</f>
        <v>1.6666666666666666E-2</v>
      </c>
      <c r="CG83" s="33">
        <f>((AR82+AQ79)/(AQ82+AR79))/10</f>
        <v>1.6666666666666666E-2</v>
      </c>
      <c r="CI83" s="29">
        <v>6</v>
      </c>
      <c r="CJ83" s="35">
        <f>IF(AQ87&gt;AR87,CQ88+0.1,CQ88-0.1)</f>
        <v>6.9</v>
      </c>
      <c r="CK83" s="35">
        <f>IF(AQ81&gt;AR81,CQ88+0.1,CQ88-0.1)</f>
        <v>7.1</v>
      </c>
      <c r="CL83" s="35">
        <f>IF(AR79&gt;AQ79,CQ88+0.1,CQ88-0.1)</f>
        <v>7.1</v>
      </c>
      <c r="CM83" s="35">
        <f>IF(AR85&gt;AQ85,CQ88+0.1,CQ88-0.1)</f>
        <v>6.9</v>
      </c>
      <c r="CN83" s="35">
        <f>IF(AR91&gt;AQ91,CQ88+0.1,CQ88-0.1)</f>
        <v>6.9</v>
      </c>
      <c r="CO83" s="34"/>
      <c r="CP83" s="63"/>
      <c r="CQ83" s="137"/>
      <c r="CR83" s="137"/>
      <c r="CS83" s="137"/>
      <c r="CU83" s="137"/>
      <c r="CV83" s="155"/>
      <c r="CX83" s="137"/>
      <c r="CZ83" s="155"/>
      <c r="DA83" s="137"/>
    </row>
    <row r="84" spans="1:105" ht="11.1" customHeight="1" x14ac:dyDescent="0.25">
      <c r="A84" s="156"/>
      <c r="B84" s="157"/>
      <c r="C84" s="109" t="s">
        <v>51</v>
      </c>
      <c r="D84" s="164" t="str">
        <f>IF(AR83&gt;AQ83,BS83,BT83)</f>
        <v>1 : 3</v>
      </c>
      <c r="E84" s="165"/>
      <c r="F84" s="166"/>
      <c r="G84" s="167" t="str">
        <f>IF(AQ86&gt;AR86,BS86,BT86)</f>
        <v>0 : 3</v>
      </c>
      <c r="H84" s="165"/>
      <c r="I84" s="166"/>
      <c r="J84" s="159"/>
      <c r="K84" s="160"/>
      <c r="L84" s="161"/>
      <c r="M84" s="167" t="str">
        <f>IF(AQ90&gt;AR90,BS90,BT90)</f>
        <v>0 : 3</v>
      </c>
      <c r="N84" s="165"/>
      <c r="O84" s="166"/>
      <c r="P84" s="167" t="str">
        <f>IF(AR82&gt;AQ82,BS82,BT82)</f>
        <v>0 : 3</v>
      </c>
      <c r="Q84" s="165"/>
      <c r="R84" s="166"/>
      <c r="S84" s="167" t="str">
        <f>IF(AQ79&gt;AR79,BS79,BT79)</f>
        <v>1 : 3</v>
      </c>
      <c r="T84" s="165"/>
      <c r="U84" s="165"/>
      <c r="V84" s="162"/>
      <c r="W84" s="163"/>
      <c r="X84" s="162"/>
      <c r="Y84" s="61"/>
      <c r="Z84" s="152"/>
      <c r="AB84" s="153"/>
      <c r="AC84" s="153"/>
      <c r="AD84" s="122" t="str">
        <f>IF(B87=0," ","2-5")</f>
        <v>2-5</v>
      </c>
      <c r="AE84" s="123" t="str">
        <f>IF(B87=0," ",CONCATENATE(C81,"-",C87))</f>
        <v>CYHKAP-МАНГИСТАУ-ЭКИБАСТУЗ</v>
      </c>
      <c r="AF84" s="19">
        <v>2</v>
      </c>
      <c r="AG84" s="22">
        <v>1</v>
      </c>
      <c r="AH84" s="19">
        <v>1</v>
      </c>
      <c r="AI84" s="22">
        <v>2</v>
      </c>
      <c r="AJ84" s="19">
        <v>1</v>
      </c>
      <c r="AK84" s="22">
        <v>2</v>
      </c>
      <c r="AL84" s="19">
        <v>1</v>
      </c>
      <c r="AM84" s="22">
        <v>2</v>
      </c>
      <c r="AN84" s="19"/>
      <c r="AO84" s="27"/>
      <c r="AP84" s="11"/>
      <c r="AQ84" s="10">
        <f t="shared" si="195"/>
        <v>1</v>
      </c>
      <c r="AR84" s="10">
        <f t="shared" si="196"/>
        <v>3</v>
      </c>
      <c r="AS84" s="8">
        <f t="shared" si="197"/>
        <v>1</v>
      </c>
      <c r="AT84" s="8">
        <f t="shared" si="198"/>
        <v>0</v>
      </c>
      <c r="AU84" s="8">
        <f t="shared" si="199"/>
        <v>0</v>
      </c>
      <c r="AV84" s="8">
        <f t="shared" si="200"/>
        <v>0</v>
      </c>
      <c r="AW84" s="8">
        <f t="shared" si="201"/>
        <v>0</v>
      </c>
      <c r="AX84" s="7"/>
      <c r="AY84" s="8">
        <f t="shared" si="202"/>
        <v>0</v>
      </c>
      <c r="AZ84" s="8">
        <f t="shared" si="203"/>
        <v>1</v>
      </c>
      <c r="BA84" s="8">
        <f t="shared" si="204"/>
        <v>1</v>
      </c>
      <c r="BB84" s="8">
        <f t="shared" si="205"/>
        <v>1</v>
      </c>
      <c r="BC84" s="8">
        <f t="shared" si="206"/>
        <v>0</v>
      </c>
      <c r="BD84" s="7"/>
      <c r="BE84" s="8">
        <f t="shared" si="207"/>
        <v>1</v>
      </c>
      <c r="BF84" s="8" t="str">
        <f t="shared" si="208"/>
        <v>, -1</v>
      </c>
      <c r="BG84" s="8" t="str">
        <f t="shared" si="209"/>
        <v>, -1</v>
      </c>
      <c r="BH84" s="8" t="str">
        <f t="shared" si="210"/>
        <v>, -1</v>
      </c>
      <c r="BI84" s="8" t="str">
        <f t="shared" si="211"/>
        <v/>
      </c>
      <c r="BJ84" s="7"/>
      <c r="BK84" s="8">
        <f t="shared" si="212"/>
        <v>-1</v>
      </c>
      <c r="BL84" s="8" t="str">
        <f t="shared" si="213"/>
        <v>, 1</v>
      </c>
      <c r="BM84" s="8" t="str">
        <f t="shared" si="214"/>
        <v>, 1</v>
      </c>
      <c r="BN84" s="8" t="str">
        <f t="shared" si="215"/>
        <v>, 1</v>
      </c>
      <c r="BO84" s="8" t="str">
        <f t="shared" si="216"/>
        <v/>
      </c>
      <c r="BP84" s="7"/>
      <c r="BQ84" s="9" t="str">
        <f t="shared" si="217"/>
        <v>1, -1, -1, -1</v>
      </c>
      <c r="BR84" s="9" t="str">
        <f t="shared" si="218"/>
        <v>-1, 1, 1, 1</v>
      </c>
      <c r="BS84" s="9" t="str">
        <f t="shared" si="219"/>
        <v>-1, 1, 1, 1</v>
      </c>
      <c r="BT84" s="1" t="str">
        <f t="shared" si="220"/>
        <v>1 : 3</v>
      </c>
      <c r="BU84" s="175"/>
      <c r="BW84" s="29">
        <v>4</v>
      </c>
      <c r="BX84" s="30" t="s">
        <v>20</v>
      </c>
      <c r="BY84" s="30" t="s">
        <v>16</v>
      </c>
      <c r="BZ84" s="30" t="s">
        <v>14</v>
      </c>
      <c r="CA84" s="30" t="s">
        <v>28</v>
      </c>
      <c r="CB84" s="30" t="s">
        <v>23</v>
      </c>
      <c r="CC84" s="30" t="s">
        <v>17</v>
      </c>
      <c r="CD84" s="30" t="s">
        <v>24</v>
      </c>
      <c r="CE84" s="30" t="s">
        <v>25</v>
      </c>
      <c r="CF84" s="30" t="s">
        <v>15</v>
      </c>
      <c r="CG84" s="30" t="s">
        <v>22</v>
      </c>
      <c r="CI84" s="63"/>
      <c r="CJ84" s="31"/>
      <c r="CK84" s="31"/>
      <c r="CL84" s="31"/>
      <c r="CM84" s="31"/>
      <c r="CN84" s="31"/>
      <c r="CO84" s="31"/>
      <c r="CP84" s="31"/>
      <c r="CQ84" s="136">
        <f>V85</f>
        <v>9</v>
      </c>
      <c r="CR84" s="136">
        <f>IF(AND(CQ84=CQ78,CQ84=CQ80),BX85,(IF(AND(CQ84=CQ78,CQ84=CQ82),BY85,(IF(AND(CQ84=CQ78,CQ84=CQ86),BZ85,(IF(AND(CQ84=CQ78,CQ84=CQ88),CA85,(IF(AND(CQ84=CQ80,CQ84=CQ82),CB85,(IF(AND(CQ84=CQ80,CQ84=CQ86),CC85,(IF(AND(CQ84=CQ80,CQ84=CQ88),CD85,(IF(AND(CQ84=CQ82,CQ84=CQ86),CE85,(IF(AND(CQ84=CQ82,CQ84=CQ88),CF85,(IF(AND(CQ84=CQ86,CQ84=CQ88),CG85,999)))))))))))))))))))</f>
        <v>999</v>
      </c>
      <c r="CS84" s="136">
        <f t="shared" ref="CS84" si="230">IF(CX84=1,CQ84+CR84,CR84)</f>
        <v>999</v>
      </c>
      <c r="CU84" s="136">
        <f>CQ84</f>
        <v>9</v>
      </c>
      <c r="CV84" s="154">
        <f>IF(CU84=CU78,CJ81,(IF(CU84=CU80,CK81,(IF(CU84=CU82,CL81,(IF(CU84=CU86,CN81,(IF(CU84=CU88,CO81,999)))))))))</f>
        <v>999</v>
      </c>
      <c r="CX84" s="136">
        <f t="shared" ref="CX84" si="231">IF(CR84&lt;&gt;999,1,0)</f>
        <v>0</v>
      </c>
      <c r="CZ84" s="154">
        <f>IF(CX84=1,CS84,CV84)</f>
        <v>999</v>
      </c>
      <c r="DA84" s="136">
        <f t="shared" ref="DA84" si="232">IF(CZ84&lt;&gt;999,CZ84,CU84)</f>
        <v>9</v>
      </c>
    </row>
    <row r="85" spans="1:105" ht="11.1" customHeight="1" x14ac:dyDescent="0.25">
      <c r="A85" s="138">
        <v>4</v>
      </c>
      <c r="B85" s="140">
        <f>[1]Лист3!$A$54</f>
        <v>89</v>
      </c>
      <c r="C85" s="108" t="s">
        <v>59</v>
      </c>
      <c r="D85" s="55"/>
      <c r="E85" s="46">
        <f>IF(AQ80&gt;AR80,2,$AF$3)</f>
        <v>1</v>
      </c>
      <c r="F85" s="47"/>
      <c r="G85" s="45"/>
      <c r="H85" s="46">
        <f>IF(AR77&gt;AQ77,2,$AF$3)</f>
        <v>2</v>
      </c>
      <c r="I85" s="47"/>
      <c r="J85" s="45"/>
      <c r="K85" s="46">
        <f>IF(AR90&gt;AQ90,2,$AF$3)</f>
        <v>2</v>
      </c>
      <c r="L85" s="47"/>
      <c r="M85" s="144"/>
      <c r="N85" s="145"/>
      <c r="O85" s="158"/>
      <c r="P85" s="45"/>
      <c r="Q85" s="46">
        <f>IF(AR88&gt;AQ88,2,$AF$3)</f>
        <v>2</v>
      </c>
      <c r="R85" s="47"/>
      <c r="S85" s="45"/>
      <c r="T85" s="46">
        <f>IF(AQ85&gt;AR85,2,$AF$3)</f>
        <v>2</v>
      </c>
      <c r="U85" s="55"/>
      <c r="V85" s="148">
        <f>SUM(E85,H85,K85,N85,Q85,T85)</f>
        <v>9</v>
      </c>
      <c r="W85" s="150">
        <f t="shared" ref="W85" si="233">IF(($AF$3=1),IF(CX84=1,CR84*10,0),0)</f>
        <v>0</v>
      </c>
      <c r="X85" s="148">
        <v>2</v>
      </c>
      <c r="Y85" s="61"/>
      <c r="Z85" s="152">
        <f>IF(B85="","",VLOOKUP(B85,'[2]Список участников'!A:L,8,FALSE))</f>
        <v>0</v>
      </c>
      <c r="AB85" s="153">
        <f>IF(B85&gt;0,1,0)</f>
        <v>1</v>
      </c>
      <c r="AC85" s="153"/>
      <c r="AD85" s="122" t="str">
        <f>IF(B89=0," ","4-6")</f>
        <v>4-6</v>
      </c>
      <c r="AE85" s="123" t="str">
        <f>IF(B89=0," ",CONCATENATE(C85,"-",C89))</f>
        <v>ВКО-2-TYPKICTAH</v>
      </c>
      <c r="AF85" s="19">
        <v>2</v>
      </c>
      <c r="AG85" s="22">
        <v>1</v>
      </c>
      <c r="AH85" s="19">
        <v>2</v>
      </c>
      <c r="AI85" s="22">
        <v>1</v>
      </c>
      <c r="AJ85" s="19">
        <v>2</v>
      </c>
      <c r="AK85" s="22">
        <v>1</v>
      </c>
      <c r="AL85" s="19"/>
      <c r="AM85" s="22"/>
      <c r="AN85" s="19"/>
      <c r="AO85" s="27"/>
      <c r="AP85" s="11"/>
      <c r="AQ85" s="10">
        <f t="shared" si="195"/>
        <v>3</v>
      </c>
      <c r="AR85" s="10">
        <f t="shared" si="196"/>
        <v>0</v>
      </c>
      <c r="AS85" s="8">
        <f t="shared" si="197"/>
        <v>1</v>
      </c>
      <c r="AT85" s="8">
        <f t="shared" si="198"/>
        <v>1</v>
      </c>
      <c r="AU85" s="8">
        <f t="shared" si="199"/>
        <v>1</v>
      </c>
      <c r="AV85" s="8">
        <f t="shared" si="200"/>
        <v>0</v>
      </c>
      <c r="AW85" s="8">
        <f t="shared" si="201"/>
        <v>0</v>
      </c>
      <c r="AX85" s="7"/>
      <c r="AY85" s="8">
        <f t="shared" si="202"/>
        <v>0</v>
      </c>
      <c r="AZ85" s="8">
        <f t="shared" si="203"/>
        <v>0</v>
      </c>
      <c r="BA85" s="8">
        <f t="shared" si="204"/>
        <v>0</v>
      </c>
      <c r="BB85" s="8">
        <f t="shared" si="205"/>
        <v>0</v>
      </c>
      <c r="BC85" s="8">
        <f t="shared" si="206"/>
        <v>0</v>
      </c>
      <c r="BD85" s="7"/>
      <c r="BE85" s="8">
        <f t="shared" si="207"/>
        <v>1</v>
      </c>
      <c r="BF85" s="8" t="str">
        <f t="shared" si="208"/>
        <v>, 1</v>
      </c>
      <c r="BG85" s="8" t="str">
        <f t="shared" si="209"/>
        <v>, 1</v>
      </c>
      <c r="BH85" s="8" t="str">
        <f t="shared" si="210"/>
        <v/>
      </c>
      <c r="BI85" s="8" t="str">
        <f t="shared" si="211"/>
        <v/>
      </c>
      <c r="BJ85" s="7"/>
      <c r="BK85" s="8">
        <f t="shared" si="212"/>
        <v>-1</v>
      </c>
      <c r="BL85" s="8" t="str">
        <f t="shared" si="213"/>
        <v>, -1</v>
      </c>
      <c r="BM85" s="8" t="str">
        <f t="shared" si="214"/>
        <v>, -1</v>
      </c>
      <c r="BN85" s="8" t="str">
        <f t="shared" si="215"/>
        <v/>
      </c>
      <c r="BO85" s="8" t="str">
        <f t="shared" si="216"/>
        <v/>
      </c>
      <c r="BP85" s="7"/>
      <c r="BQ85" s="9" t="str">
        <f t="shared" si="217"/>
        <v>1, 1, 1</v>
      </c>
      <c r="BR85" s="9" t="str">
        <f t="shared" si="218"/>
        <v>-1, -1, -1</v>
      </c>
      <c r="BS85" s="9" t="str">
        <f t="shared" si="219"/>
        <v>1, 1, 1</v>
      </c>
      <c r="BT85" s="1" t="str">
        <f t="shared" si="220"/>
        <v>0 : 3</v>
      </c>
      <c r="BU85" s="175"/>
      <c r="BW85" s="29"/>
      <c r="BX85" s="33">
        <f>((AQ80+AR77)/(AR80+AQ77))/10</f>
        <v>0.13333333333333333</v>
      </c>
      <c r="BY85" s="33">
        <f>((AQ80+AR90)/(AR80+AQ90))/10</f>
        <v>0.13333333333333333</v>
      </c>
      <c r="BZ85" s="33">
        <f>((AQ80+AR88)/(AR80+AQ88))/10</f>
        <v>0.08</v>
      </c>
      <c r="CA85" s="33">
        <f>((AQ80+AQ85)/(AR80+AR85))/10</f>
        <v>0.13333333333333333</v>
      </c>
      <c r="CB85" s="33" t="e">
        <f>((AR77+AR90)/(AQ77+AQ90))/10</f>
        <v>#DIV/0!</v>
      </c>
      <c r="CC85" s="33">
        <f>((AR77+AR88)/(AQ77+AQ88))/10</f>
        <v>0.3</v>
      </c>
      <c r="CD85" s="33" t="e">
        <f>((AR77+AQ85)/(AQ77+AR85))/10</f>
        <v>#DIV/0!</v>
      </c>
      <c r="CE85" s="33">
        <f>((AR90+AR88)/(AQ90+AQ88))/10</f>
        <v>0.3</v>
      </c>
      <c r="CF85" s="33" t="e">
        <f>((AR90+AQ85)/(AQ90+AR85))/10</f>
        <v>#DIV/0!</v>
      </c>
      <c r="CG85" s="33">
        <f>((AR88+AQ85)/(AQ88+AR85))/10</f>
        <v>0.3</v>
      </c>
      <c r="CI85" s="63"/>
      <c r="CJ85" s="63"/>
      <c r="CK85" s="63"/>
      <c r="CL85" s="63"/>
      <c r="CM85" s="63"/>
      <c r="CN85" s="63"/>
      <c r="CO85" s="63"/>
      <c r="CP85" s="63"/>
      <c r="CQ85" s="137"/>
      <c r="CR85" s="137"/>
      <c r="CS85" s="137"/>
      <c r="CU85" s="137"/>
      <c r="CV85" s="155"/>
      <c r="CX85" s="137"/>
      <c r="CZ85" s="155"/>
      <c r="DA85" s="137"/>
    </row>
    <row r="86" spans="1:105" ht="11.1" customHeight="1" x14ac:dyDescent="0.25">
      <c r="A86" s="156"/>
      <c r="B86" s="157"/>
      <c r="C86" s="109" t="s">
        <v>43</v>
      </c>
      <c r="D86" s="164" t="str">
        <f>IF(AQ80&gt;AR80,BS80,BT80)</f>
        <v>1 : 3</v>
      </c>
      <c r="E86" s="165"/>
      <c r="F86" s="166"/>
      <c r="G86" s="167" t="str">
        <f>IF(AR77&gt;AQ77,BS77,BT77)</f>
        <v>1, 1, 1</v>
      </c>
      <c r="H86" s="165"/>
      <c r="I86" s="166"/>
      <c r="J86" s="167" t="str">
        <f>IF(AR90&gt;AQ90,BS90,BT90)</f>
        <v>1, 1, 1</v>
      </c>
      <c r="K86" s="165"/>
      <c r="L86" s="166"/>
      <c r="M86" s="159"/>
      <c r="N86" s="160"/>
      <c r="O86" s="161"/>
      <c r="P86" s="167" t="str">
        <f>IF(AR88&gt;AQ88,BS88,BT88)</f>
        <v>-1, -1, 1, 1, 1</v>
      </c>
      <c r="Q86" s="165"/>
      <c r="R86" s="166"/>
      <c r="S86" s="167" t="str">
        <f>IF(AQ85&gt;AR85,BS85,BT85)</f>
        <v>1, 1, 1</v>
      </c>
      <c r="T86" s="165"/>
      <c r="U86" s="165"/>
      <c r="V86" s="162"/>
      <c r="W86" s="163"/>
      <c r="X86" s="162"/>
      <c r="Y86" s="61"/>
      <c r="Z86" s="152"/>
      <c r="AB86" s="153"/>
      <c r="AC86" s="153"/>
      <c r="AD86" s="122" t="s">
        <v>19</v>
      </c>
      <c r="AE86" s="123" t="str">
        <f>CONCATENATE(C83,"-",C81)</f>
        <v>САРЫАГАШ-CYHKAP-МАНГИСТАУ</v>
      </c>
      <c r="AF86" s="19">
        <v>1</v>
      </c>
      <c r="AG86" s="22">
        <v>2</v>
      </c>
      <c r="AH86" s="19">
        <v>1</v>
      </c>
      <c r="AI86" s="22">
        <v>2</v>
      </c>
      <c r="AJ86" s="19">
        <v>1</v>
      </c>
      <c r="AK86" s="22">
        <v>2</v>
      </c>
      <c r="AL86" s="19"/>
      <c r="AM86" s="22"/>
      <c r="AN86" s="19"/>
      <c r="AO86" s="27"/>
      <c r="AP86" s="11"/>
      <c r="AQ86" s="10">
        <f t="shared" si="195"/>
        <v>0</v>
      </c>
      <c r="AR86" s="10">
        <f t="shared" si="196"/>
        <v>3</v>
      </c>
      <c r="AS86" s="8">
        <f t="shared" si="197"/>
        <v>0</v>
      </c>
      <c r="AT86" s="8">
        <f t="shared" si="198"/>
        <v>0</v>
      </c>
      <c r="AU86" s="8">
        <f t="shared" si="199"/>
        <v>0</v>
      </c>
      <c r="AV86" s="8">
        <f t="shared" si="200"/>
        <v>0</v>
      </c>
      <c r="AW86" s="8">
        <f t="shared" si="201"/>
        <v>0</v>
      </c>
      <c r="AX86" s="7"/>
      <c r="AY86" s="8">
        <f t="shared" si="202"/>
        <v>1</v>
      </c>
      <c r="AZ86" s="8">
        <f t="shared" si="203"/>
        <v>1</v>
      </c>
      <c r="BA86" s="8">
        <f t="shared" si="204"/>
        <v>1</v>
      </c>
      <c r="BB86" s="8">
        <f t="shared" si="205"/>
        <v>0</v>
      </c>
      <c r="BC86" s="8">
        <f t="shared" si="206"/>
        <v>0</v>
      </c>
      <c r="BD86" s="7"/>
      <c r="BE86" s="8">
        <f t="shared" si="207"/>
        <v>-1</v>
      </c>
      <c r="BF86" s="8" t="str">
        <f t="shared" si="208"/>
        <v>, -1</v>
      </c>
      <c r="BG86" s="8" t="str">
        <f t="shared" si="209"/>
        <v>, -1</v>
      </c>
      <c r="BH86" s="8" t="str">
        <f t="shared" si="210"/>
        <v/>
      </c>
      <c r="BI86" s="8" t="str">
        <f t="shared" si="211"/>
        <v/>
      </c>
      <c r="BJ86" s="7"/>
      <c r="BK86" s="8">
        <f t="shared" si="212"/>
        <v>1</v>
      </c>
      <c r="BL86" s="8" t="str">
        <f t="shared" si="213"/>
        <v>, 1</v>
      </c>
      <c r="BM86" s="8" t="str">
        <f t="shared" si="214"/>
        <v>, 1</v>
      </c>
      <c r="BN86" s="8" t="str">
        <f t="shared" si="215"/>
        <v/>
      </c>
      <c r="BO86" s="8" t="str">
        <f t="shared" si="216"/>
        <v/>
      </c>
      <c r="BP86" s="7"/>
      <c r="BQ86" s="9" t="str">
        <f t="shared" si="217"/>
        <v>-1, -1, -1</v>
      </c>
      <c r="BR86" s="9" t="str">
        <f t="shared" si="218"/>
        <v>1, 1, 1</v>
      </c>
      <c r="BS86" s="9" t="str">
        <f t="shared" si="219"/>
        <v>1, 1, 1</v>
      </c>
      <c r="BT86" s="1" t="str">
        <f t="shared" si="220"/>
        <v>0 : 3</v>
      </c>
      <c r="BU86" s="175"/>
      <c r="BW86" s="29">
        <v>5</v>
      </c>
      <c r="BX86" s="30" t="s">
        <v>20</v>
      </c>
      <c r="BY86" s="30" t="s">
        <v>16</v>
      </c>
      <c r="BZ86" s="30" t="s">
        <v>27</v>
      </c>
      <c r="CA86" s="30" t="s">
        <v>28</v>
      </c>
      <c r="CB86" s="30" t="s">
        <v>23</v>
      </c>
      <c r="CC86" s="30" t="s">
        <v>13</v>
      </c>
      <c r="CD86" s="30" t="s">
        <v>24</v>
      </c>
      <c r="CE86" s="30" t="s">
        <v>21</v>
      </c>
      <c r="CF86" s="30" t="s">
        <v>15</v>
      </c>
      <c r="CG86" s="30" t="s">
        <v>18</v>
      </c>
      <c r="CI86" s="63"/>
      <c r="CJ86" s="31"/>
      <c r="CK86" s="31"/>
      <c r="CL86" s="31"/>
      <c r="CM86" s="31"/>
      <c r="CN86" s="31"/>
      <c r="CO86" s="31"/>
      <c r="CP86" s="31"/>
      <c r="CQ86" s="136">
        <f>V87</f>
        <v>8</v>
      </c>
      <c r="CR86" s="136">
        <f>IF(AND(CQ86=CQ78,CQ86=CQ80),BX87,(IF(AND(CQ86=CQ78,CQ86=CQ82),BY87,(IF(AND(CQ86=CQ78,CQ86=CQ84),BZ87,(IF(AND(CQ86=CQ78,CQ86=CQ88),CA87,(IF(AND(CQ86=CQ80,CQ86=CQ82),CB87,(IF(AND(CQ86=CQ80,CQ86=CQ84),CC87,(IF(AND(CQ86=CQ80,CQ86=CQ88),CD87,(IF(AND(CQ86=CQ82,CQ86=CQ84),CE87,(IF(AND(CQ86=CQ82,CQ86=CQ88),CF87,(IF(AND(CQ86=CQ84,CQ86=CQ88),CG87,999)))))))))))))))))))</f>
        <v>999</v>
      </c>
      <c r="CS86" s="136">
        <f t="shared" ref="CS86" si="234">IF(CX86=1,CQ86+CR86,CR86)</f>
        <v>999</v>
      </c>
      <c r="CU86" s="136">
        <f>CQ86</f>
        <v>8</v>
      </c>
      <c r="CV86" s="154">
        <f>IF(CU86=CU78,CJ82,(IF(CU86=CU80,CK82,(IF(CU86=CU82,CL82,(IF(CU86=CU84,CM82,(IF(CU86=CU88,CO82,999)))))))))</f>
        <v>999</v>
      </c>
      <c r="CX86" s="136">
        <f t="shared" ref="CX86" si="235">IF(CR86&lt;&gt;999,1,0)</f>
        <v>0</v>
      </c>
      <c r="CZ86" s="154">
        <f>IF(CX86=1,CS86,CV86)</f>
        <v>999</v>
      </c>
      <c r="DA86" s="136">
        <f t="shared" ref="DA86" si="236">IF(CZ86&lt;&gt;999,CZ86,CU86)</f>
        <v>8</v>
      </c>
    </row>
    <row r="87" spans="1:105" ht="11.1" customHeight="1" x14ac:dyDescent="0.25">
      <c r="A87" s="138">
        <v>5</v>
      </c>
      <c r="B87" s="140">
        <f>[1]Лист3!$A$55</f>
        <v>104</v>
      </c>
      <c r="C87" s="108" t="s">
        <v>48</v>
      </c>
      <c r="D87" s="55"/>
      <c r="E87" s="46">
        <f>IF(AR78&gt;AQ78,2,$AF$3)</f>
        <v>1</v>
      </c>
      <c r="F87" s="47"/>
      <c r="G87" s="45"/>
      <c r="H87" s="46">
        <f>IF(AR84&gt;AQ84,2,$AF$3)</f>
        <v>2</v>
      </c>
      <c r="I87" s="47"/>
      <c r="J87" s="45"/>
      <c r="K87" s="46">
        <f>IF(AQ82&gt;AR82,2,$AF$3)</f>
        <v>2</v>
      </c>
      <c r="L87" s="47"/>
      <c r="M87" s="45"/>
      <c r="N87" s="46">
        <f>IF(AQ88&gt;AR88,2,$AF$3)</f>
        <v>1</v>
      </c>
      <c r="O87" s="47"/>
      <c r="P87" s="144"/>
      <c r="Q87" s="145"/>
      <c r="R87" s="158"/>
      <c r="S87" s="45"/>
      <c r="T87" s="46">
        <f>IF(AQ91&gt;AR91,2,$AF$3)</f>
        <v>2</v>
      </c>
      <c r="U87" s="55"/>
      <c r="V87" s="148">
        <f>SUM(E87,H87,K87,N87,Q87,T87)</f>
        <v>8</v>
      </c>
      <c r="W87" s="150">
        <f t="shared" ref="W87" si="237">IF(($AF$3=1),IF(CX86=1,CR86*10,0),0)</f>
        <v>0</v>
      </c>
      <c r="X87" s="148">
        <v>3</v>
      </c>
      <c r="Y87" s="61"/>
      <c r="Z87" s="152">
        <f>IF(B87="","",VLOOKUP(B87,'[2]Список участников'!A:L,8,FALSE))</f>
        <v>0</v>
      </c>
      <c r="AB87" s="153">
        <f>IF(B87&gt;0,1,0)</f>
        <v>1</v>
      </c>
      <c r="AC87" s="153"/>
      <c r="AD87" s="122" t="str">
        <f>IF(B89=0," ","6-1")</f>
        <v>6-1</v>
      </c>
      <c r="AE87" s="123" t="str">
        <f>IF(B89=0," ",CONCATENATE(C89,"-",C79))</f>
        <v>TYPKICTAH-ШВСМ по ЛВС</v>
      </c>
      <c r="AF87" s="19">
        <v>1</v>
      </c>
      <c r="AG87" s="22">
        <v>2</v>
      </c>
      <c r="AH87" s="19">
        <v>1</v>
      </c>
      <c r="AI87" s="22">
        <v>2</v>
      </c>
      <c r="AJ87" s="19">
        <v>1</v>
      </c>
      <c r="AK87" s="22">
        <v>2</v>
      </c>
      <c r="AL87" s="19"/>
      <c r="AM87" s="22"/>
      <c r="AN87" s="19"/>
      <c r="AO87" s="27"/>
      <c r="AP87" s="11"/>
      <c r="AQ87" s="10">
        <f t="shared" si="195"/>
        <v>0</v>
      </c>
      <c r="AR87" s="10">
        <f t="shared" si="196"/>
        <v>3</v>
      </c>
      <c r="AS87" s="8">
        <f t="shared" si="197"/>
        <v>0</v>
      </c>
      <c r="AT87" s="8">
        <f t="shared" si="198"/>
        <v>0</v>
      </c>
      <c r="AU87" s="8">
        <f t="shared" si="199"/>
        <v>0</v>
      </c>
      <c r="AV87" s="8">
        <f t="shared" si="200"/>
        <v>0</v>
      </c>
      <c r="AW87" s="8">
        <f t="shared" si="201"/>
        <v>0</v>
      </c>
      <c r="AX87" s="7"/>
      <c r="AY87" s="8">
        <f t="shared" si="202"/>
        <v>1</v>
      </c>
      <c r="AZ87" s="8">
        <f t="shared" si="203"/>
        <v>1</v>
      </c>
      <c r="BA87" s="8">
        <f t="shared" si="204"/>
        <v>1</v>
      </c>
      <c r="BB87" s="8">
        <f t="shared" si="205"/>
        <v>0</v>
      </c>
      <c r="BC87" s="8">
        <f t="shared" si="206"/>
        <v>0</v>
      </c>
      <c r="BD87" s="7"/>
      <c r="BE87" s="8">
        <f t="shared" si="207"/>
        <v>-1</v>
      </c>
      <c r="BF87" s="8" t="str">
        <f t="shared" si="208"/>
        <v>, -1</v>
      </c>
      <c r="BG87" s="8" t="str">
        <f t="shared" si="209"/>
        <v>, -1</v>
      </c>
      <c r="BH87" s="8" t="str">
        <f t="shared" si="210"/>
        <v/>
      </c>
      <c r="BI87" s="8" t="str">
        <f t="shared" si="211"/>
        <v/>
      </c>
      <c r="BJ87" s="7"/>
      <c r="BK87" s="8">
        <f t="shared" si="212"/>
        <v>1</v>
      </c>
      <c r="BL87" s="8" t="str">
        <f t="shared" si="213"/>
        <v>, 1</v>
      </c>
      <c r="BM87" s="8" t="str">
        <f t="shared" si="214"/>
        <v>, 1</v>
      </c>
      <c r="BN87" s="8" t="str">
        <f t="shared" si="215"/>
        <v/>
      </c>
      <c r="BO87" s="8" t="str">
        <f t="shared" si="216"/>
        <v/>
      </c>
      <c r="BP87" s="7"/>
      <c r="BQ87" s="9" t="str">
        <f t="shared" si="217"/>
        <v>-1, -1, -1</v>
      </c>
      <c r="BR87" s="9" t="str">
        <f t="shared" si="218"/>
        <v>1, 1, 1</v>
      </c>
      <c r="BS87" s="9" t="str">
        <f t="shared" si="219"/>
        <v>1, 1, 1</v>
      </c>
      <c r="BT87" s="1" t="str">
        <f t="shared" si="220"/>
        <v>0 : 3</v>
      </c>
      <c r="BU87" s="175"/>
      <c r="BW87" s="29"/>
      <c r="BX87" s="33">
        <f>((AR78+AR84)/(AQ78+AQ84))/10</f>
        <v>7.4999999999999997E-2</v>
      </c>
      <c r="BY87" s="33">
        <f>((AR78+AQ82)/(AQ78+AR82))/10</f>
        <v>0.1</v>
      </c>
      <c r="BZ87" s="33">
        <f>((AR78+AQ88)/(AQ78+AR88))/10</f>
        <v>3.3333333333333333E-2</v>
      </c>
      <c r="CA87" s="33">
        <f>((AR78+AQ91)/(AQ78+AR91))/10</f>
        <v>0.1</v>
      </c>
      <c r="CB87" s="33">
        <f>((AR84+AQ82)/(AQ84+AR82))/10</f>
        <v>0.6</v>
      </c>
      <c r="CC87" s="33">
        <f>((AR84+AQ88)/(AQ84+AR88))/10</f>
        <v>0.125</v>
      </c>
      <c r="CD87" s="33">
        <f>((AR84+AQ91)/(AQ84+AR91))/10</f>
        <v>0.6</v>
      </c>
      <c r="CE87" s="33">
        <f>((AQ82+AQ88)/(AR82+AR88))/10</f>
        <v>0.16666666666666669</v>
      </c>
      <c r="CF87" s="33" t="e">
        <f>((AQ82+AQ91)/(AR82+AR91))/10</f>
        <v>#DIV/0!</v>
      </c>
      <c r="CG87" s="33">
        <f>((AQ88+AQ91)/(AR88+AR91))/10</f>
        <v>0.16666666666666669</v>
      </c>
      <c r="CI87" s="63"/>
      <c r="CJ87" s="63"/>
      <c r="CK87" s="63"/>
      <c r="CL87" s="63"/>
      <c r="CM87" s="63"/>
      <c r="CN87" s="63"/>
      <c r="CO87" s="63"/>
      <c r="CP87" s="63"/>
      <c r="CQ87" s="137"/>
      <c r="CR87" s="137"/>
      <c r="CS87" s="137"/>
      <c r="CU87" s="137"/>
      <c r="CV87" s="155"/>
      <c r="CX87" s="137"/>
      <c r="CZ87" s="155"/>
      <c r="DA87" s="137"/>
    </row>
    <row r="88" spans="1:105" ht="11.1" customHeight="1" x14ac:dyDescent="0.25">
      <c r="A88" s="156"/>
      <c r="B88" s="157"/>
      <c r="C88" s="109" t="s">
        <v>49</v>
      </c>
      <c r="D88" s="164" t="str">
        <f>IF(AR78&gt;AQ78,BS78,BT78)</f>
        <v>0 : 3</v>
      </c>
      <c r="E88" s="165"/>
      <c r="F88" s="166"/>
      <c r="G88" s="167" t="str">
        <f>IF(AR84&gt;AQ84,BS84,BT84)</f>
        <v>-1, 1, 1, 1</v>
      </c>
      <c r="H88" s="165"/>
      <c r="I88" s="166"/>
      <c r="J88" s="167" t="str">
        <f>IF(AQ82&gt;AR82,BS82,BT82)</f>
        <v>1, 1, 1</v>
      </c>
      <c r="K88" s="165"/>
      <c r="L88" s="166"/>
      <c r="M88" s="167" t="str">
        <f>IF(AQ88&gt;AR88,BS88,BT88)</f>
        <v>2 : 3</v>
      </c>
      <c r="N88" s="165"/>
      <c r="O88" s="166"/>
      <c r="P88" s="159"/>
      <c r="Q88" s="160"/>
      <c r="R88" s="161"/>
      <c r="S88" s="167" t="str">
        <f>IF(AQ91&gt;AR91,BS91,BT91)</f>
        <v>1, 1, 1</v>
      </c>
      <c r="T88" s="165"/>
      <c r="U88" s="165"/>
      <c r="V88" s="162"/>
      <c r="W88" s="163"/>
      <c r="X88" s="162"/>
      <c r="Y88" s="61"/>
      <c r="Z88" s="152"/>
      <c r="AB88" s="153"/>
      <c r="AC88" s="153"/>
      <c r="AD88" s="122" t="str">
        <f>IF(B87=0," ","5-4")</f>
        <v>5-4</v>
      </c>
      <c r="AE88" s="123" t="str">
        <f>IF(B87=0," ",CONCATENATE(C87,"-",C85))</f>
        <v>ЭКИБАСТУЗ-ВКО-2</v>
      </c>
      <c r="AF88" s="19">
        <v>2</v>
      </c>
      <c r="AG88" s="22">
        <v>1</v>
      </c>
      <c r="AH88" s="19">
        <v>2</v>
      </c>
      <c r="AI88" s="22">
        <v>1</v>
      </c>
      <c r="AJ88" s="19">
        <v>1</v>
      </c>
      <c r="AK88" s="22">
        <v>2</v>
      </c>
      <c r="AL88" s="19">
        <v>1</v>
      </c>
      <c r="AM88" s="22">
        <v>2</v>
      </c>
      <c r="AN88" s="19">
        <v>1</v>
      </c>
      <c r="AO88" s="27">
        <v>2</v>
      </c>
      <c r="AP88" s="11"/>
      <c r="AQ88" s="10">
        <f t="shared" si="195"/>
        <v>2</v>
      </c>
      <c r="AR88" s="10">
        <f t="shared" si="196"/>
        <v>3</v>
      </c>
      <c r="AS88" s="8">
        <f t="shared" si="197"/>
        <v>1</v>
      </c>
      <c r="AT88" s="8">
        <f t="shared" si="198"/>
        <v>1</v>
      </c>
      <c r="AU88" s="8">
        <f t="shared" si="199"/>
        <v>0</v>
      </c>
      <c r="AV88" s="8">
        <f t="shared" si="200"/>
        <v>0</v>
      </c>
      <c r="AW88" s="8">
        <f t="shared" si="201"/>
        <v>0</v>
      </c>
      <c r="AX88" s="7"/>
      <c r="AY88" s="8">
        <f t="shared" si="202"/>
        <v>0</v>
      </c>
      <c r="AZ88" s="8">
        <f t="shared" si="203"/>
        <v>0</v>
      </c>
      <c r="BA88" s="8">
        <f t="shared" si="204"/>
        <v>1</v>
      </c>
      <c r="BB88" s="8">
        <f t="shared" si="205"/>
        <v>1</v>
      </c>
      <c r="BC88" s="8">
        <f t="shared" si="206"/>
        <v>1</v>
      </c>
      <c r="BD88" s="7"/>
      <c r="BE88" s="8">
        <f t="shared" si="207"/>
        <v>1</v>
      </c>
      <c r="BF88" s="8" t="str">
        <f t="shared" si="208"/>
        <v>, 1</v>
      </c>
      <c r="BG88" s="8" t="str">
        <f t="shared" si="209"/>
        <v>, -1</v>
      </c>
      <c r="BH88" s="8" t="str">
        <f t="shared" si="210"/>
        <v>, -1</v>
      </c>
      <c r="BI88" s="8" t="str">
        <f t="shared" si="211"/>
        <v>, -1</v>
      </c>
      <c r="BJ88" s="7"/>
      <c r="BK88" s="8">
        <f t="shared" si="212"/>
        <v>-1</v>
      </c>
      <c r="BL88" s="8" t="str">
        <f t="shared" si="213"/>
        <v>, -1</v>
      </c>
      <c r="BM88" s="8" t="str">
        <f t="shared" si="214"/>
        <v>, 1</v>
      </c>
      <c r="BN88" s="8" t="str">
        <f t="shared" si="215"/>
        <v>, 1</v>
      </c>
      <c r="BO88" s="8" t="str">
        <f t="shared" si="216"/>
        <v>, 1</v>
      </c>
      <c r="BP88" s="7"/>
      <c r="BQ88" s="9" t="str">
        <f t="shared" si="217"/>
        <v>1, 1, -1, -1, -1</v>
      </c>
      <c r="BR88" s="9" t="str">
        <f t="shared" si="218"/>
        <v>-1, -1, 1, 1, 1</v>
      </c>
      <c r="BS88" s="9" t="str">
        <f t="shared" si="219"/>
        <v>-1, -1, 1, 1, 1</v>
      </c>
      <c r="BT88" s="1" t="str">
        <f t="shared" si="220"/>
        <v>2 : 3</v>
      </c>
      <c r="BU88" s="175"/>
      <c r="BW88" s="29">
        <v>6</v>
      </c>
      <c r="BX88" s="30" t="s">
        <v>20</v>
      </c>
      <c r="BY88" s="30" t="s">
        <v>16</v>
      </c>
      <c r="BZ88" s="30" t="s">
        <v>27</v>
      </c>
      <c r="CA88" s="30" t="s">
        <v>14</v>
      </c>
      <c r="CB88" s="30" t="s">
        <v>23</v>
      </c>
      <c r="CC88" s="30" t="s">
        <v>13</v>
      </c>
      <c r="CD88" s="30" t="s">
        <v>17</v>
      </c>
      <c r="CE88" s="30" t="s">
        <v>21</v>
      </c>
      <c r="CF88" s="30" t="s">
        <v>25</v>
      </c>
      <c r="CG88" s="30" t="s">
        <v>26</v>
      </c>
      <c r="CI88" s="63"/>
      <c r="CJ88" s="31"/>
      <c r="CK88" s="31"/>
      <c r="CL88" s="31"/>
      <c r="CM88" s="31"/>
      <c r="CN88" s="31"/>
      <c r="CO88" s="31"/>
      <c r="CP88" s="31"/>
      <c r="CQ88" s="136">
        <f>V89</f>
        <v>7</v>
      </c>
      <c r="CR88" s="136">
        <f>IF(AND(CQ88=CQ78,CQ88=CQ80),BX89,(IF(AND(CQ88=CQ78,CQ88=CQ82),BY89,(IF(AND(CQ88=CQ78,CQ88=CQ84),BZ89,(IF(AND(CQ88=CQ78,CQ88=CQ86),CA89,(IF(AND(CQ88=CQ80,CQ88=CQ82),CB89,(IF(AND(CQ88=CQ80,CQ88=CQ84),CC89,(IF(AND(CQ88=CQ80,CQ88=CQ86),CD89,(IF(AND(CQ88=CQ82,CQ88=CQ84),CE89,(IF(AND(CQ88=CQ82,CQ88=CQ86),CF89,(IF(AND(CQ88=CQ84,CQ88=CQ86),CG89,999)))))))))))))))))))</f>
        <v>999</v>
      </c>
      <c r="CS88" s="136">
        <f t="shared" ref="CS88" si="238">IF(CX88=1,CQ88+CR88,CR88)</f>
        <v>999</v>
      </c>
      <c r="CU88" s="136">
        <f>CQ88</f>
        <v>7</v>
      </c>
      <c r="CV88" s="154">
        <f>IF(CU88=CU78,CJ83,(IF(CU88=CU80,CK83,(IF(CU88=CU82,CL83,(IF(CU88=CU84,CM83,(IF(CU88=CU86,CN83,999)))))))))</f>
        <v>999</v>
      </c>
      <c r="CX88" s="136">
        <f t="shared" ref="CX88" si="239">IF(CR88&lt;&gt;999,1,0)</f>
        <v>0</v>
      </c>
      <c r="CZ88" s="154">
        <f t="shared" ref="CZ88" si="240">IF(CX88=11,CS88,CV88)</f>
        <v>999</v>
      </c>
      <c r="DA88" s="136">
        <f t="shared" ref="DA88" si="241">IF(CZ88&lt;&gt;999,CZ88,CU88)</f>
        <v>7</v>
      </c>
    </row>
    <row r="89" spans="1:105" ht="11.1" customHeight="1" x14ac:dyDescent="0.25">
      <c r="A89" s="138" t="s">
        <v>7</v>
      </c>
      <c r="B89" s="140">
        <f>[1]Лист3!$A$56</f>
        <v>137</v>
      </c>
      <c r="C89" s="124" t="s">
        <v>50</v>
      </c>
      <c r="D89" s="55"/>
      <c r="E89" s="46">
        <f>IF(AQ87&gt;AR87,2,$AF$3)</f>
        <v>1</v>
      </c>
      <c r="F89" s="47"/>
      <c r="G89" s="45"/>
      <c r="H89" s="46">
        <f>IF(AQ81&gt;AR81,2,$AF$3)</f>
        <v>2</v>
      </c>
      <c r="I89" s="47"/>
      <c r="J89" s="45"/>
      <c r="K89" s="46">
        <f>IF(AR79&gt;AQ79,2,$AF$3)</f>
        <v>2</v>
      </c>
      <c r="L89" s="47"/>
      <c r="M89" s="45"/>
      <c r="N89" s="46">
        <f>IF(AR85&gt;AQ85,2,$AF$3)</f>
        <v>1</v>
      </c>
      <c r="O89" s="47"/>
      <c r="P89" s="45"/>
      <c r="Q89" s="46">
        <f>IF(AR91&gt;AQ91,2,$AF$3)</f>
        <v>1</v>
      </c>
      <c r="R89" s="47"/>
      <c r="S89" s="144"/>
      <c r="T89" s="145"/>
      <c r="U89" s="145"/>
      <c r="V89" s="148">
        <f>SUM(E89,H89,K89,N89,Q89,T89)</f>
        <v>7</v>
      </c>
      <c r="W89" s="150">
        <f t="shared" ref="W89" si="242">IF(($AF$3=1),IF(CX88=1,CR88*10,0),0)</f>
        <v>0</v>
      </c>
      <c r="X89" s="148">
        <v>4</v>
      </c>
      <c r="Y89" s="61"/>
      <c r="Z89" s="152">
        <f>IF(B89="","",VLOOKUP(B89,'[2]Список участников'!A:L,8,FALSE))</f>
        <v>0</v>
      </c>
      <c r="AB89" s="153">
        <f>IF(B89&gt;0,1,0)</f>
        <v>1</v>
      </c>
      <c r="AC89" s="153"/>
      <c r="AD89" s="122" t="s">
        <v>20</v>
      </c>
      <c r="AE89" s="123" t="str">
        <f>CONCATENATE(C79,"-",C81)</f>
        <v>ШВСМ по ЛВС-CYHKAP-МАНГИСТАУ</v>
      </c>
      <c r="AF89" s="19">
        <v>2</v>
      </c>
      <c r="AG89" s="22">
        <v>1</v>
      </c>
      <c r="AH89" s="19">
        <v>2</v>
      </c>
      <c r="AI89" s="22">
        <v>1</v>
      </c>
      <c r="AJ89" s="19">
        <v>2</v>
      </c>
      <c r="AK89" s="22">
        <v>1</v>
      </c>
      <c r="AL89" s="19"/>
      <c r="AM89" s="22"/>
      <c r="AN89" s="19"/>
      <c r="AO89" s="27"/>
      <c r="AP89" s="11"/>
      <c r="AQ89" s="10">
        <f t="shared" si="195"/>
        <v>3</v>
      </c>
      <c r="AR89" s="10">
        <f t="shared" si="196"/>
        <v>0</v>
      </c>
      <c r="AS89" s="8">
        <f t="shared" si="197"/>
        <v>1</v>
      </c>
      <c r="AT89" s="8">
        <f t="shared" si="198"/>
        <v>1</v>
      </c>
      <c r="AU89" s="8">
        <f t="shared" si="199"/>
        <v>1</v>
      </c>
      <c r="AV89" s="8">
        <f t="shared" si="200"/>
        <v>0</v>
      </c>
      <c r="AW89" s="8">
        <f t="shared" si="201"/>
        <v>0</v>
      </c>
      <c r="AX89" s="7"/>
      <c r="AY89" s="8">
        <f t="shared" si="202"/>
        <v>0</v>
      </c>
      <c r="AZ89" s="8">
        <f t="shared" si="203"/>
        <v>0</v>
      </c>
      <c r="BA89" s="8">
        <f t="shared" si="204"/>
        <v>0</v>
      </c>
      <c r="BB89" s="8">
        <f t="shared" si="205"/>
        <v>0</v>
      </c>
      <c r="BC89" s="8">
        <f t="shared" si="206"/>
        <v>0</v>
      </c>
      <c r="BD89" s="7"/>
      <c r="BE89" s="8">
        <f t="shared" si="207"/>
        <v>1</v>
      </c>
      <c r="BF89" s="8" t="str">
        <f t="shared" si="208"/>
        <v>, 1</v>
      </c>
      <c r="BG89" s="8" t="str">
        <f t="shared" si="209"/>
        <v>, 1</v>
      </c>
      <c r="BH89" s="8" t="str">
        <f t="shared" si="210"/>
        <v/>
      </c>
      <c r="BI89" s="8" t="str">
        <f t="shared" si="211"/>
        <v/>
      </c>
      <c r="BJ89" s="7"/>
      <c r="BK89" s="8">
        <f t="shared" si="212"/>
        <v>-1</v>
      </c>
      <c r="BL89" s="8" t="str">
        <f t="shared" si="213"/>
        <v>, -1</v>
      </c>
      <c r="BM89" s="8" t="str">
        <f t="shared" si="214"/>
        <v>, -1</v>
      </c>
      <c r="BN89" s="8" t="str">
        <f t="shared" si="215"/>
        <v/>
      </c>
      <c r="BO89" s="8" t="str">
        <f t="shared" si="216"/>
        <v/>
      </c>
      <c r="BP89" s="7"/>
      <c r="BQ89" s="9" t="str">
        <f t="shared" si="217"/>
        <v>1, 1, 1</v>
      </c>
      <c r="BR89" s="9" t="str">
        <f t="shared" si="218"/>
        <v>-1, -1, -1</v>
      </c>
      <c r="BS89" s="9" t="str">
        <f t="shared" si="219"/>
        <v>1, 1, 1</v>
      </c>
      <c r="BT89" s="1" t="str">
        <f t="shared" si="220"/>
        <v>0 : 3</v>
      </c>
      <c r="BU89" s="175"/>
      <c r="BW89" s="29"/>
      <c r="BX89" s="33">
        <f>((AQ87+AQ81)/(AR87+AR81))/10</f>
        <v>0.06</v>
      </c>
      <c r="BY89" s="33">
        <f>((AQ87+AR79)/(AR87+AQ79))/10</f>
        <v>7.4999999999999997E-2</v>
      </c>
      <c r="BZ89" s="33">
        <f>((AQ87+AR85)/(AR87+AQ85))/10</f>
        <v>0</v>
      </c>
      <c r="CA89" s="33">
        <f>((AQ87+AR91)/(AR87+AQ91))/10</f>
        <v>0</v>
      </c>
      <c r="CB89" s="33">
        <f>((AQ81+AR79)/(AR81+AQ79))/10</f>
        <v>0.2</v>
      </c>
      <c r="CC89" s="33">
        <f>((AQ81+AR85)/(AR81+AQ85))/10</f>
        <v>0.06</v>
      </c>
      <c r="CD89" s="33">
        <f>((AQ81+AR91)/(AR81+AQ91))/10</f>
        <v>0.06</v>
      </c>
      <c r="CE89" s="33">
        <f>((AR79+AR85)/(AQ79+AQ85))/10</f>
        <v>7.4999999999999997E-2</v>
      </c>
      <c r="CF89" s="33">
        <f>((AR79+AR91)/(AQ79+AQ91))/10</f>
        <v>7.4999999999999997E-2</v>
      </c>
      <c r="CG89" s="33">
        <f>((AR85+AR91)/(AQ85+AQ91))/10</f>
        <v>0</v>
      </c>
      <c r="CI89" s="63"/>
      <c r="CJ89" s="63"/>
      <c r="CK89" s="63"/>
      <c r="CL89" s="63"/>
      <c r="CM89" s="63"/>
      <c r="CN89" s="63"/>
      <c r="CO89" s="63"/>
      <c r="CP89" s="63"/>
      <c r="CQ89" s="137"/>
      <c r="CR89" s="137"/>
      <c r="CS89" s="137"/>
      <c r="CU89" s="137"/>
      <c r="CV89" s="155"/>
      <c r="CX89" s="137"/>
      <c r="CZ89" s="155"/>
      <c r="DA89" s="137"/>
    </row>
    <row r="90" spans="1:105" ht="11.1" customHeight="1" thickBot="1" x14ac:dyDescent="0.3">
      <c r="A90" s="139"/>
      <c r="B90" s="141"/>
      <c r="C90" s="125" t="s">
        <v>51</v>
      </c>
      <c r="D90" s="132" t="str">
        <f>IF(AQ87&gt;AR87,BS87,BT87)</f>
        <v>0 : 3</v>
      </c>
      <c r="E90" s="133"/>
      <c r="F90" s="134"/>
      <c r="G90" s="135" t="str">
        <f>IF(AQ81&gt;AR81,BS81,BT81)</f>
        <v>-1, 1, 1, -1, 1</v>
      </c>
      <c r="H90" s="133"/>
      <c r="I90" s="134"/>
      <c r="J90" s="135" t="str">
        <f>IF(AR79&gt;AQ79,BS79,BT79)</f>
        <v>1, -1, 1, 1</v>
      </c>
      <c r="K90" s="133"/>
      <c r="L90" s="134"/>
      <c r="M90" s="135" t="str">
        <f>IF(AR85&gt;AQ85,BS85,BT85)</f>
        <v>0 : 3</v>
      </c>
      <c r="N90" s="133"/>
      <c r="O90" s="134"/>
      <c r="P90" s="135" t="str">
        <f>IF(AR91&gt;AQ91,BS91,BT91)</f>
        <v>0 : 3</v>
      </c>
      <c r="Q90" s="133"/>
      <c r="R90" s="134"/>
      <c r="S90" s="146"/>
      <c r="T90" s="147"/>
      <c r="U90" s="147"/>
      <c r="V90" s="149"/>
      <c r="W90" s="151"/>
      <c r="X90" s="149"/>
      <c r="Y90" s="61"/>
      <c r="Z90" s="152"/>
      <c r="AB90" s="153"/>
      <c r="AC90" s="153"/>
      <c r="AD90" s="122" t="str">
        <f>IF(B85=0," ","3-4")</f>
        <v>3-4</v>
      </c>
      <c r="AE90" s="123" t="str">
        <f>IF(B85=0," ",CONCATENATE(C83,"-",C85))</f>
        <v>САРЫАГАШ-ВКО-2</v>
      </c>
      <c r="AF90" s="19">
        <v>1</v>
      </c>
      <c r="AG90" s="22">
        <v>2</v>
      </c>
      <c r="AH90" s="19">
        <v>1</v>
      </c>
      <c r="AI90" s="22">
        <v>2</v>
      </c>
      <c r="AJ90" s="19">
        <v>1</v>
      </c>
      <c r="AK90" s="22">
        <v>2</v>
      </c>
      <c r="AL90" s="19"/>
      <c r="AM90" s="22"/>
      <c r="AN90" s="19"/>
      <c r="AO90" s="27"/>
      <c r="AP90" s="11"/>
      <c r="AQ90" s="10">
        <f t="shared" si="195"/>
        <v>0</v>
      </c>
      <c r="AR90" s="10">
        <f t="shared" si="196"/>
        <v>3</v>
      </c>
      <c r="AS90" s="8">
        <f t="shared" si="197"/>
        <v>0</v>
      </c>
      <c r="AT90" s="8">
        <f t="shared" si="198"/>
        <v>0</v>
      </c>
      <c r="AU90" s="8">
        <f t="shared" si="199"/>
        <v>0</v>
      </c>
      <c r="AV90" s="8">
        <f t="shared" si="200"/>
        <v>0</v>
      </c>
      <c r="AW90" s="8">
        <f t="shared" si="201"/>
        <v>0</v>
      </c>
      <c r="AX90" s="7"/>
      <c r="AY90" s="8">
        <f t="shared" si="202"/>
        <v>1</v>
      </c>
      <c r="AZ90" s="8">
        <f t="shared" si="203"/>
        <v>1</v>
      </c>
      <c r="BA90" s="8">
        <f t="shared" si="204"/>
        <v>1</v>
      </c>
      <c r="BB90" s="8">
        <f t="shared" si="205"/>
        <v>0</v>
      </c>
      <c r="BC90" s="8">
        <f t="shared" si="206"/>
        <v>0</v>
      </c>
      <c r="BD90" s="7"/>
      <c r="BE90" s="8">
        <f t="shared" si="207"/>
        <v>-1</v>
      </c>
      <c r="BF90" s="8" t="str">
        <f t="shared" si="208"/>
        <v>, -1</v>
      </c>
      <c r="BG90" s="8" t="str">
        <f t="shared" si="209"/>
        <v>, -1</v>
      </c>
      <c r="BH90" s="8" t="str">
        <f t="shared" si="210"/>
        <v/>
      </c>
      <c r="BI90" s="8" t="str">
        <f t="shared" si="211"/>
        <v/>
      </c>
      <c r="BJ90" s="7"/>
      <c r="BK90" s="8">
        <f t="shared" si="212"/>
        <v>1</v>
      </c>
      <c r="BL90" s="8" t="str">
        <f t="shared" si="213"/>
        <v>, 1</v>
      </c>
      <c r="BM90" s="8" t="str">
        <f t="shared" si="214"/>
        <v>, 1</v>
      </c>
      <c r="BN90" s="8" t="str">
        <f t="shared" si="215"/>
        <v/>
      </c>
      <c r="BO90" s="8" t="str">
        <f t="shared" si="216"/>
        <v/>
      </c>
      <c r="BP90" s="7"/>
      <c r="BQ90" s="9" t="str">
        <f t="shared" si="217"/>
        <v>-1, -1, -1</v>
      </c>
      <c r="BR90" s="9" t="str">
        <f t="shared" si="218"/>
        <v>1, 1, 1</v>
      </c>
      <c r="BS90" s="9" t="str">
        <f t="shared" si="219"/>
        <v>1, 1, 1</v>
      </c>
      <c r="BT90" s="1" t="str">
        <f t="shared" si="220"/>
        <v>0 : 3</v>
      </c>
      <c r="BU90" s="175"/>
    </row>
    <row r="91" spans="1:105" ht="11.1" customHeight="1" thickTop="1" thickBot="1" x14ac:dyDescent="0.3">
      <c r="A91" s="48"/>
      <c r="B91" s="49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53"/>
      <c r="AD91" s="126" t="str">
        <f>IF(B89=0," ","5-6")</f>
        <v>5-6</v>
      </c>
      <c r="AE91" s="127" t="str">
        <f>IF(B89=0," ",CONCATENATE(C87,"-",C89))</f>
        <v>ЭКИБАСТУЗ-TYPKICTAH</v>
      </c>
      <c r="AF91" s="20">
        <v>2</v>
      </c>
      <c r="AG91" s="23">
        <v>1</v>
      </c>
      <c r="AH91" s="20">
        <v>2</v>
      </c>
      <c r="AI91" s="23">
        <v>1</v>
      </c>
      <c r="AJ91" s="20">
        <v>2</v>
      </c>
      <c r="AK91" s="23">
        <v>1</v>
      </c>
      <c r="AL91" s="20"/>
      <c r="AM91" s="23"/>
      <c r="AN91" s="20"/>
      <c r="AO91" s="28"/>
      <c r="AP91" s="11"/>
      <c r="AQ91" s="10">
        <f t="shared" si="195"/>
        <v>3</v>
      </c>
      <c r="AR91" s="10">
        <f t="shared" si="196"/>
        <v>0</v>
      </c>
      <c r="AS91" s="8">
        <f t="shared" si="197"/>
        <v>1</v>
      </c>
      <c r="AT91" s="8">
        <f t="shared" si="198"/>
        <v>1</v>
      </c>
      <c r="AU91" s="8">
        <f t="shared" si="199"/>
        <v>1</v>
      </c>
      <c r="AV91" s="8">
        <f t="shared" si="200"/>
        <v>0</v>
      </c>
      <c r="AW91" s="8">
        <f t="shared" si="201"/>
        <v>0</v>
      </c>
      <c r="AX91" s="7"/>
      <c r="AY91" s="8">
        <f t="shared" si="202"/>
        <v>0</v>
      </c>
      <c r="AZ91" s="8">
        <f t="shared" si="203"/>
        <v>0</v>
      </c>
      <c r="BA91" s="8">
        <f t="shared" si="204"/>
        <v>0</v>
      </c>
      <c r="BB91" s="8">
        <f t="shared" si="205"/>
        <v>0</v>
      </c>
      <c r="BC91" s="8">
        <f t="shared" si="206"/>
        <v>0</v>
      </c>
      <c r="BD91" s="7"/>
      <c r="BE91" s="8">
        <f t="shared" si="207"/>
        <v>1</v>
      </c>
      <c r="BF91" s="8" t="str">
        <f t="shared" si="208"/>
        <v>, 1</v>
      </c>
      <c r="BG91" s="8" t="str">
        <f t="shared" si="209"/>
        <v>, 1</v>
      </c>
      <c r="BH91" s="8" t="str">
        <f t="shared" si="210"/>
        <v/>
      </c>
      <c r="BI91" s="8" t="str">
        <f t="shared" si="211"/>
        <v/>
      </c>
      <c r="BJ91" s="7"/>
      <c r="BK91" s="8">
        <f t="shared" si="212"/>
        <v>-1</v>
      </c>
      <c r="BL91" s="8" t="str">
        <f t="shared" si="213"/>
        <v>, -1</v>
      </c>
      <c r="BM91" s="8" t="str">
        <f t="shared" si="214"/>
        <v>, -1</v>
      </c>
      <c r="BN91" s="8" t="str">
        <f t="shared" si="215"/>
        <v/>
      </c>
      <c r="BO91" s="8" t="str">
        <f t="shared" si="216"/>
        <v/>
      </c>
      <c r="BP91" s="7"/>
      <c r="BQ91" s="9" t="str">
        <f t="shared" si="217"/>
        <v>1, 1, 1</v>
      </c>
      <c r="BR91" s="9" t="str">
        <f t="shared" si="218"/>
        <v>-1, -1, -1</v>
      </c>
      <c r="BS91" s="9" t="str">
        <f t="shared" si="219"/>
        <v>1, 1, 1</v>
      </c>
      <c r="BT91" s="1" t="str">
        <f t="shared" si="220"/>
        <v>0 : 3</v>
      </c>
      <c r="BU91" s="176"/>
    </row>
    <row r="92" spans="1:105" ht="11.1" customHeight="1" thickBot="1" x14ac:dyDescent="0.3">
      <c r="A92" s="42"/>
      <c r="B92" s="43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107" t="s">
        <v>11</v>
      </c>
      <c r="W92" s="38"/>
      <c r="X92" s="38"/>
      <c r="Y92" s="52"/>
      <c r="AD92" s="120" t="str">
        <f>IF(B100=0," ","2-4")</f>
        <v>2-4</v>
      </c>
      <c r="AE92" s="121" t="str">
        <f>IF(B100=0," ",CONCATENATE(C96,"-",C100))</f>
        <v>ТАРАЗ-АК АЛТЫН</v>
      </c>
      <c r="AF92" s="93">
        <v>2</v>
      </c>
      <c r="AG92" s="94">
        <v>1</v>
      </c>
      <c r="AH92" s="93">
        <v>1</v>
      </c>
      <c r="AI92" s="94">
        <v>2</v>
      </c>
      <c r="AJ92" s="93">
        <v>1</v>
      </c>
      <c r="AK92" s="94">
        <v>2</v>
      </c>
      <c r="AL92" s="93">
        <v>1</v>
      </c>
      <c r="AM92" s="94">
        <v>2</v>
      </c>
      <c r="AN92" s="93"/>
      <c r="AO92" s="95"/>
      <c r="AP92" s="96"/>
      <c r="AQ92" s="97">
        <f>IF(AF92+AG92&lt;&gt;0,SUM(AS92:AW92),"")</f>
        <v>1</v>
      </c>
      <c r="AR92" s="97">
        <f>IF(AF92+AG92&lt;&gt;0,SUM(AY92:BC92),"")</f>
        <v>3</v>
      </c>
      <c r="AS92" s="98">
        <f>IF(AF92&gt;AG92,1,0)</f>
        <v>1</v>
      </c>
      <c r="AT92" s="98">
        <f>IF(AH92&gt;AI92,1,0)</f>
        <v>0</v>
      </c>
      <c r="AU92" s="98">
        <f>IF(AJ92&gt;AK92,1,0)</f>
        <v>0</v>
      </c>
      <c r="AV92" s="98">
        <f>IF(AL92&gt;AM92,1,0)</f>
        <v>0</v>
      </c>
      <c r="AW92" s="98">
        <f>IF(AN92&gt;AO92,1,0)</f>
        <v>0</v>
      </c>
      <c r="AX92" s="99"/>
      <c r="AY92" s="98">
        <f>IF(AG92&gt;AF92,1,0)</f>
        <v>0</v>
      </c>
      <c r="AZ92" s="98">
        <f>IF(AI92&gt;AH92,1,0)</f>
        <v>1</v>
      </c>
      <c r="BA92" s="98">
        <f>IF(AK92&gt;AJ92,1,0)</f>
        <v>1</v>
      </c>
      <c r="BB92" s="98">
        <f>IF(AM92&gt;AL92,1,0)</f>
        <v>1</v>
      </c>
      <c r="BC92" s="98">
        <f>IF(AO92&gt;AN92,1,0)</f>
        <v>0</v>
      </c>
      <c r="BD92" s="99"/>
      <c r="BE92" s="98">
        <f>IF(AF92&gt;AG92,AG92,IF(AG92&gt;AF92,-AF92,""))</f>
        <v>1</v>
      </c>
      <c r="BF92" s="98" t="str">
        <f>IF(AH92&gt;AI92,", "&amp;AI92,IF(AI92&gt;AH92,", "&amp;-AH92,""))</f>
        <v>, -1</v>
      </c>
      <c r="BG92" s="98" t="str">
        <f>IF(AJ92&gt;AK92,", "&amp;AK92,IF(AK92&gt;AJ92,", "&amp;-AJ92,""))</f>
        <v>, -1</v>
      </c>
      <c r="BH92" s="98" t="str">
        <f>IF(AL92&gt;AM92,", "&amp;AM92,IF(AM92&gt;AL92,", "&amp;-AL92,""))</f>
        <v>, -1</v>
      </c>
      <c r="BI92" s="98" t="str">
        <f>IF(AN92&gt;AO92,", "&amp;AO92,IF(AO92&gt;AN92,", "&amp;-AN92,""))</f>
        <v/>
      </c>
      <c r="BJ92" s="99"/>
      <c r="BK92" s="98">
        <f>IF(AG92&gt;AF92,AF92,IF(AF92&gt;AG92,-AG92,""))</f>
        <v>-1</v>
      </c>
      <c r="BL92" s="98" t="str">
        <f>IF(AI92&gt;AH92,", "&amp;AH92,IF(AH92&gt;AI92,", "&amp;-AI92,""))</f>
        <v>, 1</v>
      </c>
      <c r="BM92" s="98" t="str">
        <f>IF(AK92&gt;AJ92,", "&amp;AJ92,IF(AJ92&gt;AK92,", "&amp;-AK92,""))</f>
        <v>, 1</v>
      </c>
      <c r="BN92" s="98" t="str">
        <f>IF(AM92&gt;AL92,", "&amp;AL92,IF(AL92&gt;AM92,", "&amp;-AM92,""))</f>
        <v>, 1</v>
      </c>
      <c r="BO92" s="98" t="str">
        <f>IF(AO92&gt;AN92,", "&amp;AN92,IF(AN92&gt;AO92,", "&amp;-AO92,""))</f>
        <v/>
      </c>
      <c r="BP92" s="99"/>
      <c r="BQ92" s="100" t="str">
        <f>CONCATENATE(,BE92,BF92,BG92,BH92,BI92,)</f>
        <v>1, -1, -1, -1</v>
      </c>
      <c r="BR92" s="100" t="str">
        <f>CONCATENATE(,BK92,BL92,BM92,BN92,BO92,)</f>
        <v>-1, 1, 1, 1</v>
      </c>
      <c r="BS92" s="100" t="str">
        <f>IF(AQ92&gt;AR92,BQ92,IF(AR92&gt;AQ92,BR92,""))</f>
        <v>-1, 1, 1, 1</v>
      </c>
      <c r="BT92" s="1" t="str">
        <f>IF(AQ92&gt;AR92,AR92&amp;" : "&amp;AQ92,IF(AR92&gt;AQ92,AQ92&amp;" : "&amp;AR92,""))</f>
        <v>1 : 3</v>
      </c>
      <c r="BU92" s="184" t="str">
        <f>V92</f>
        <v>Группа № 2</v>
      </c>
      <c r="BW92" s="101"/>
      <c r="BX92" s="102" t="s">
        <v>23</v>
      </c>
      <c r="BY92" s="102" t="s">
        <v>13</v>
      </c>
      <c r="BZ92" s="102" t="s">
        <v>17</v>
      </c>
      <c r="CA92" s="102" t="s">
        <v>24</v>
      </c>
      <c r="CB92" s="102" t="s">
        <v>21</v>
      </c>
      <c r="CC92" s="102" t="s">
        <v>25</v>
      </c>
      <c r="CD92" s="102" t="s">
        <v>15</v>
      </c>
      <c r="CE92" s="102" t="s">
        <v>26</v>
      </c>
      <c r="CF92" s="102" t="s">
        <v>18</v>
      </c>
      <c r="CG92" s="102" t="s">
        <v>22</v>
      </c>
      <c r="CI92" s="101"/>
      <c r="CJ92" s="102" t="s">
        <v>2</v>
      </c>
      <c r="CK92" s="102" t="s">
        <v>3</v>
      </c>
      <c r="CL92" s="102" t="s">
        <v>4</v>
      </c>
      <c r="CM92" s="102" t="s">
        <v>5</v>
      </c>
      <c r="CN92" s="102" t="s">
        <v>6</v>
      </c>
      <c r="CO92" s="102" t="s">
        <v>7</v>
      </c>
      <c r="CP92" s="31"/>
      <c r="CQ92" s="103" t="s">
        <v>8</v>
      </c>
      <c r="CR92" s="103" t="s">
        <v>10</v>
      </c>
      <c r="CS92" s="103"/>
      <c r="CU92" s="103" t="s">
        <v>8</v>
      </c>
      <c r="CV92" s="103" t="s">
        <v>10</v>
      </c>
      <c r="CX92" s="104"/>
      <c r="CZ92" s="104"/>
      <c r="DA92" s="104"/>
    </row>
    <row r="93" spans="1:105" ht="11.1" customHeight="1" thickTop="1" thickBot="1" x14ac:dyDescent="0.3">
      <c r="A93" s="60" t="s">
        <v>0</v>
      </c>
      <c r="B93" s="62"/>
      <c r="C93" s="60" t="s">
        <v>1</v>
      </c>
      <c r="D93" s="177">
        <v>1</v>
      </c>
      <c r="E93" s="177"/>
      <c r="F93" s="177"/>
      <c r="G93" s="177">
        <v>2</v>
      </c>
      <c r="H93" s="177"/>
      <c r="I93" s="177"/>
      <c r="J93" s="177">
        <v>3</v>
      </c>
      <c r="K93" s="177"/>
      <c r="L93" s="177"/>
      <c r="M93" s="177">
        <v>4</v>
      </c>
      <c r="N93" s="177"/>
      <c r="O93" s="177"/>
      <c r="P93" s="177">
        <v>5</v>
      </c>
      <c r="Q93" s="177"/>
      <c r="R93" s="177"/>
      <c r="S93" s="177">
        <v>6</v>
      </c>
      <c r="T93" s="177"/>
      <c r="U93" s="177"/>
      <c r="V93" s="65" t="s">
        <v>8</v>
      </c>
      <c r="W93" s="65" t="s">
        <v>9</v>
      </c>
      <c r="X93" s="60" t="s">
        <v>10</v>
      </c>
      <c r="Y93" s="54"/>
      <c r="AD93" s="122" t="str">
        <f>IF(B102=0," ","1-5")</f>
        <v>1-5</v>
      </c>
      <c r="AE93" s="123" t="str">
        <f>IF(B102=0," ",CONCATENATE(C94,"-",C102))</f>
        <v>АРЫСТАН-KEZAR</v>
      </c>
      <c r="AF93" s="19">
        <v>2</v>
      </c>
      <c r="AG93" s="22">
        <v>1</v>
      </c>
      <c r="AH93" s="19">
        <v>2</v>
      </c>
      <c r="AI93" s="22">
        <v>1</v>
      </c>
      <c r="AJ93" s="19">
        <v>2</v>
      </c>
      <c r="AK93" s="22">
        <v>1</v>
      </c>
      <c r="AL93" s="19"/>
      <c r="AM93" s="22"/>
      <c r="AN93" s="19"/>
      <c r="AO93" s="27"/>
      <c r="AP93" s="11"/>
      <c r="AQ93" s="10">
        <f t="shared" ref="AQ93:AQ106" si="243">IF(AF93+AG93&lt;&gt;0,SUM(AS93:AW93),"")</f>
        <v>3</v>
      </c>
      <c r="AR93" s="10">
        <f t="shared" ref="AR93:AR106" si="244">IF(AF93+AG93&lt;&gt;0,SUM(AY93:BC93),"")</f>
        <v>0</v>
      </c>
      <c r="AS93" s="8">
        <f t="shared" ref="AS93:AS106" si="245">IF(AF93&gt;AG93,1,0)</f>
        <v>1</v>
      </c>
      <c r="AT93" s="8">
        <f t="shared" ref="AT93:AT106" si="246">IF(AH93&gt;AI93,1,0)</f>
        <v>1</v>
      </c>
      <c r="AU93" s="8">
        <f t="shared" ref="AU93:AU106" si="247">IF(AJ93&gt;AK93,1,0)</f>
        <v>1</v>
      </c>
      <c r="AV93" s="8">
        <f t="shared" ref="AV93:AV106" si="248">IF(AL93&gt;AM93,1,0)</f>
        <v>0</v>
      </c>
      <c r="AW93" s="8">
        <f t="shared" ref="AW93:AW106" si="249">IF(AN93&gt;AO93,1,0)</f>
        <v>0</v>
      </c>
      <c r="AX93" s="7"/>
      <c r="AY93" s="8">
        <f t="shared" ref="AY93:AY106" si="250">IF(AG93&gt;AF93,1,0)</f>
        <v>0</v>
      </c>
      <c r="AZ93" s="8">
        <f t="shared" ref="AZ93:AZ106" si="251">IF(AI93&gt;AH93,1,0)</f>
        <v>0</v>
      </c>
      <c r="BA93" s="8">
        <f t="shared" ref="BA93:BA106" si="252">IF(AK93&gt;AJ93,1,0)</f>
        <v>0</v>
      </c>
      <c r="BB93" s="8">
        <f t="shared" ref="BB93:BB106" si="253">IF(AM93&gt;AL93,1,0)</f>
        <v>0</v>
      </c>
      <c r="BC93" s="8">
        <f t="shared" ref="BC93:BC106" si="254">IF(AO93&gt;AN93,1,0)</f>
        <v>0</v>
      </c>
      <c r="BD93" s="7"/>
      <c r="BE93" s="8">
        <f t="shared" ref="BE93:BE106" si="255">IF(AF93&gt;AG93,AG93,IF(AG93&gt;AF93,-AF93,""))</f>
        <v>1</v>
      </c>
      <c r="BF93" s="8" t="str">
        <f t="shared" ref="BF93:BF106" si="256">IF(AH93&gt;AI93,", "&amp;AI93,IF(AI93&gt;AH93,", "&amp;-AH93,""))</f>
        <v>, 1</v>
      </c>
      <c r="BG93" s="8" t="str">
        <f t="shared" ref="BG93:BG106" si="257">IF(AJ93&gt;AK93,", "&amp;AK93,IF(AK93&gt;AJ93,", "&amp;-AJ93,""))</f>
        <v>, 1</v>
      </c>
      <c r="BH93" s="8" t="str">
        <f t="shared" ref="BH93:BH106" si="258">IF(AL93&gt;AM93,", "&amp;AM93,IF(AM93&gt;AL93,", "&amp;-AL93,""))</f>
        <v/>
      </c>
      <c r="BI93" s="8" t="str">
        <f t="shared" ref="BI93:BI106" si="259">IF(AN93&gt;AO93,", "&amp;AO93,IF(AO93&gt;AN93,", "&amp;-AN93,""))</f>
        <v/>
      </c>
      <c r="BJ93" s="7"/>
      <c r="BK93" s="8">
        <f t="shared" ref="BK93:BK106" si="260">IF(AG93&gt;AF93,AF93,IF(AF93&gt;AG93,-AG93,""))</f>
        <v>-1</v>
      </c>
      <c r="BL93" s="8" t="str">
        <f t="shared" ref="BL93:BL106" si="261">IF(AI93&gt;AH93,", "&amp;AH93,IF(AH93&gt;AI93,", "&amp;-AI93,""))</f>
        <v>, -1</v>
      </c>
      <c r="BM93" s="8" t="str">
        <f t="shared" ref="BM93:BM106" si="262">IF(AK93&gt;AJ93,", "&amp;AJ93,IF(AJ93&gt;AK93,", "&amp;-AK93,""))</f>
        <v>, -1</v>
      </c>
      <c r="BN93" s="8" t="str">
        <f t="shared" ref="BN93:BN106" si="263">IF(AM93&gt;AL93,", "&amp;AL93,IF(AL93&gt;AM93,", "&amp;-AM93,""))</f>
        <v/>
      </c>
      <c r="BO93" s="8" t="str">
        <f t="shared" ref="BO93:BO106" si="264">IF(AO93&gt;AN93,", "&amp;AN93,IF(AN93&gt;AO93,", "&amp;-AO93,""))</f>
        <v/>
      </c>
      <c r="BP93" s="7"/>
      <c r="BQ93" s="9" t="str">
        <f t="shared" ref="BQ93:BQ106" si="265">CONCATENATE(,BE93,BF93,BG93,BH93,BI93,)</f>
        <v>1, 1, 1</v>
      </c>
      <c r="BR93" s="9" t="str">
        <f t="shared" ref="BR93:BR106" si="266">CONCATENATE(,BK93,BL93,BM93,BN93,BO93,)</f>
        <v>-1, -1, -1</v>
      </c>
      <c r="BS93" s="9" t="str">
        <f t="shared" ref="BS93:BS106" si="267">IF(AQ93&gt;AR93,BQ93,IF(AR93&gt;AQ93,BR93,""))</f>
        <v>1, 1, 1</v>
      </c>
      <c r="BT93" s="1" t="str">
        <f t="shared" ref="BT93:BT106" si="268">IF(AQ93&gt;AR93,AR93&amp;" : "&amp;AQ93,IF(AR93&gt;AQ93,AQ93&amp;" : "&amp;AR93,""))</f>
        <v>0 : 3</v>
      </c>
      <c r="BU93" s="175"/>
      <c r="BW93" s="29">
        <v>1</v>
      </c>
      <c r="BX93" s="33">
        <f>((AQ104+AQ98)/(AR104+AR98))/10</f>
        <v>0.6</v>
      </c>
      <c r="BY93" s="33">
        <f>((AQ104+AR95)/(AR104+AQ95))/10</f>
        <v>0.2</v>
      </c>
      <c r="BZ93" s="33">
        <f>((AQ104+AQ93)/(AR104+AR93))/10</f>
        <v>0.6</v>
      </c>
      <c r="CA93" s="33">
        <f>((AQ104+AR102)/(AR104+AQ102))/10</f>
        <v>0.6</v>
      </c>
      <c r="CB93" s="33">
        <f>((AQ98+AR95)/(AR98+AQ95))/10</f>
        <v>0.3</v>
      </c>
      <c r="CC93" s="33" t="e">
        <f>((AQ98+AQ93)/(AR98+AR93))/10</f>
        <v>#DIV/0!</v>
      </c>
      <c r="CD93" s="33" t="e">
        <f>((AQ98+AR102)/(AQ102+AR98))/10</f>
        <v>#DIV/0!</v>
      </c>
      <c r="CE93" s="33">
        <f>((AR95+AQ93)/(AQ95+AR93))/10</f>
        <v>0.3</v>
      </c>
      <c r="CF93" s="33">
        <f>((AR95+AR102)/(AQ95+AQ102))/10</f>
        <v>0.3</v>
      </c>
      <c r="CG93" s="33" t="e">
        <f>((AQ93+AR102)/(AR93+AQ102))/10</f>
        <v>#DIV/0!</v>
      </c>
      <c r="CI93" s="29">
        <v>1</v>
      </c>
      <c r="CJ93" s="34"/>
      <c r="CK93" s="35">
        <f>IF(AQ104&gt;AR104,CQ93+0.1,CQ93-0.1)</f>
        <v>10.1</v>
      </c>
      <c r="CL93" s="35">
        <f>IF(AQ98&gt;AR98,CQ93+0.1,CQ93-0.1)</f>
        <v>10.1</v>
      </c>
      <c r="CM93" s="35">
        <f>IF(AR95&gt;AQ95,CQ93+0.1,CQ93-0.1)</f>
        <v>10.1</v>
      </c>
      <c r="CN93" s="35">
        <f>IF(AQ93&gt;AR93,CQ93+0.1,CQ93-0.1)</f>
        <v>10.1</v>
      </c>
      <c r="CO93" s="35">
        <f>IF(AR102&gt;AQ102,CQ93+0.1,CQ93-0.1)</f>
        <v>10.1</v>
      </c>
      <c r="CP93" s="63"/>
      <c r="CQ93" s="136">
        <f>V94</f>
        <v>10</v>
      </c>
      <c r="CR93" s="136">
        <f>IF(AND(CQ93=CQ95,CQ93=CQ97),BX93,(IF(AND(CQ93=CQ95,CQ93=CQ99),BY93,(IF(AND(CQ93=CQ95,CQ93=CQ101),BZ93,(IF(AND(CQ93=CQ95,CQ93=CQ103),CA93,(IF(AND(CQ93=CQ97,CQ93=CQ99),CB93,(IF(AND(CQ93=CQ97,CQ93=CQ101),CC93,(IF(AND(CQ93=CQ97,CQ93=CQ103),CD93,(IF(AND(CQ93=CQ99,CQ93=CQ101),CE93,(IF(AND(CQ93=CQ99,CQ93=CQ103),CF93,(IF(AND(CQ93=CQ101,CQ93=CQ103),CG93,999)))))))))))))))))))</f>
        <v>999</v>
      </c>
      <c r="CS93" s="136">
        <f>IF(CX93=1,CQ93+CR93,CR93)</f>
        <v>999</v>
      </c>
      <c r="CU93" s="136">
        <f>CQ93</f>
        <v>10</v>
      </c>
      <c r="CV93" s="154">
        <f>IF(CU93=CU95,CK93,(IF(CU93=CU97,CL93,(IF(CU93=CU99,CM93,(IF(CU93=CU101,CN93,(IF(CU93=CU103,CO93,999)))))))))</f>
        <v>999</v>
      </c>
      <c r="CX93" s="136">
        <f>IF(CR93&lt;&gt;999,1,0)</f>
        <v>0</v>
      </c>
      <c r="CZ93" s="154">
        <f>IF(CX93=1,CS93,CV93)</f>
        <v>999</v>
      </c>
      <c r="DA93" s="136">
        <f>IF(CZ93&lt;&gt;999,CZ93,CU93)</f>
        <v>10</v>
      </c>
    </row>
    <row r="94" spans="1:105" ht="11.1" customHeight="1" thickTop="1" x14ac:dyDescent="0.25">
      <c r="A94" s="168">
        <v>1</v>
      </c>
      <c r="B94" s="169">
        <f>[1]Лист3!$A$51</f>
        <v>8</v>
      </c>
      <c r="C94" s="112" t="s">
        <v>31</v>
      </c>
      <c r="D94" s="170"/>
      <c r="E94" s="170"/>
      <c r="F94" s="171"/>
      <c r="G94" s="56"/>
      <c r="H94" s="57">
        <f>IF(AQ104&gt;AR104,2,$AF$3)</f>
        <v>2</v>
      </c>
      <c r="I94" s="58"/>
      <c r="J94" s="56"/>
      <c r="K94" s="57">
        <f>IF(AQ98&gt;AR98,2,$AF$3)</f>
        <v>2</v>
      </c>
      <c r="L94" s="58"/>
      <c r="M94" s="56"/>
      <c r="N94" s="57">
        <f>IF(AR95&gt;AQ95,2,$AF$3)</f>
        <v>2</v>
      </c>
      <c r="O94" s="58"/>
      <c r="P94" s="56"/>
      <c r="Q94" s="57">
        <f>IF(AQ93&gt;AR93,2,$AF$3)</f>
        <v>2</v>
      </c>
      <c r="R94" s="58"/>
      <c r="S94" s="56"/>
      <c r="T94" s="57">
        <f>IF(AR102&gt;AQ102,2,$AF$3)</f>
        <v>2</v>
      </c>
      <c r="U94" s="59"/>
      <c r="V94" s="172">
        <f>SUM(E94,H94,K94,N94,Q94,T94)</f>
        <v>10</v>
      </c>
      <c r="W94" s="173">
        <f t="shared" ref="W94" si="269">IF(($AF$3=1),IF(CX93=1,CR93*10,0),0)</f>
        <v>0</v>
      </c>
      <c r="X94" s="172">
        <v>1</v>
      </c>
      <c r="Y94" s="61"/>
      <c r="Z94" s="152">
        <f>IF(B94="","",VLOOKUP(B94,'[2]Список участников'!A:L,8,FALSE))</f>
        <v>0</v>
      </c>
      <c r="AB94" s="153">
        <f>IF(B94&gt;0,1,0)</f>
        <v>1</v>
      </c>
      <c r="AC94" s="153">
        <f>SUM(AB94:AB105)</f>
        <v>6</v>
      </c>
      <c r="AD94" s="122" t="str">
        <f>IF(B104=0," ","3-6")</f>
        <v>3-6</v>
      </c>
      <c r="AE94" s="123" t="str">
        <f>IF(B104=0," ",CONCATENATE(C98,"-",C104))</f>
        <v>MUSTAFA-RIM-SHAH-SHAH</v>
      </c>
      <c r="AF94" s="19">
        <v>2</v>
      </c>
      <c r="AG94" s="22">
        <v>1</v>
      </c>
      <c r="AH94" s="19">
        <v>1</v>
      </c>
      <c r="AI94" s="22">
        <v>2</v>
      </c>
      <c r="AJ94" s="19">
        <v>1</v>
      </c>
      <c r="AK94" s="22">
        <v>2</v>
      </c>
      <c r="AL94" s="19">
        <v>1</v>
      </c>
      <c r="AM94" s="22">
        <v>2</v>
      </c>
      <c r="AN94" s="19"/>
      <c r="AO94" s="27"/>
      <c r="AP94" s="11"/>
      <c r="AQ94" s="10">
        <f t="shared" si="243"/>
        <v>1</v>
      </c>
      <c r="AR94" s="10">
        <f t="shared" si="244"/>
        <v>3</v>
      </c>
      <c r="AS94" s="8">
        <f t="shared" si="245"/>
        <v>1</v>
      </c>
      <c r="AT94" s="8">
        <f t="shared" si="246"/>
        <v>0</v>
      </c>
      <c r="AU94" s="8">
        <f t="shared" si="247"/>
        <v>0</v>
      </c>
      <c r="AV94" s="8">
        <f t="shared" si="248"/>
        <v>0</v>
      </c>
      <c r="AW94" s="8">
        <f t="shared" si="249"/>
        <v>0</v>
      </c>
      <c r="AX94" s="7"/>
      <c r="AY94" s="8">
        <f t="shared" si="250"/>
        <v>0</v>
      </c>
      <c r="AZ94" s="8">
        <f t="shared" si="251"/>
        <v>1</v>
      </c>
      <c r="BA94" s="8">
        <f t="shared" si="252"/>
        <v>1</v>
      </c>
      <c r="BB94" s="8">
        <f t="shared" si="253"/>
        <v>1</v>
      </c>
      <c r="BC94" s="8">
        <f t="shared" si="254"/>
        <v>0</v>
      </c>
      <c r="BD94" s="7"/>
      <c r="BE94" s="8">
        <f t="shared" si="255"/>
        <v>1</v>
      </c>
      <c r="BF94" s="8" t="str">
        <f t="shared" si="256"/>
        <v>, -1</v>
      </c>
      <c r="BG94" s="8" t="str">
        <f t="shared" si="257"/>
        <v>, -1</v>
      </c>
      <c r="BH94" s="8" t="str">
        <f t="shared" si="258"/>
        <v>, -1</v>
      </c>
      <c r="BI94" s="8" t="str">
        <f t="shared" si="259"/>
        <v/>
      </c>
      <c r="BJ94" s="7"/>
      <c r="BK94" s="8">
        <f t="shared" si="260"/>
        <v>-1</v>
      </c>
      <c r="BL94" s="8" t="str">
        <f t="shared" si="261"/>
        <v>, 1</v>
      </c>
      <c r="BM94" s="8" t="str">
        <f t="shared" si="262"/>
        <v>, 1</v>
      </c>
      <c r="BN94" s="8" t="str">
        <f t="shared" si="263"/>
        <v>, 1</v>
      </c>
      <c r="BO94" s="8" t="str">
        <f t="shared" si="264"/>
        <v/>
      </c>
      <c r="BP94" s="7"/>
      <c r="BQ94" s="9" t="str">
        <f t="shared" si="265"/>
        <v>1, -1, -1, -1</v>
      </c>
      <c r="BR94" s="9" t="str">
        <f t="shared" si="266"/>
        <v>-1, 1, 1, 1</v>
      </c>
      <c r="BS94" s="9" t="str">
        <f t="shared" si="267"/>
        <v>-1, 1, 1, 1</v>
      </c>
      <c r="BT94" s="1" t="str">
        <f t="shared" si="268"/>
        <v>1 : 3</v>
      </c>
      <c r="BU94" s="175"/>
      <c r="BW94" s="29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I94" s="29">
        <v>2</v>
      </c>
      <c r="CJ94" s="35">
        <f>IF(AR104&gt;AQ104,CQ95+0.1,CQ95-0.1)</f>
        <v>7.9</v>
      </c>
      <c r="CK94" s="34"/>
      <c r="CL94" s="35">
        <f>IF(AR101&gt;AQ101,CQ95+0.1,CQ95-0.1)</f>
        <v>8.1</v>
      </c>
      <c r="CM94" s="35">
        <f>IF(AQ92&gt;AR92,CQ95+0.1,CQ95-0.1)</f>
        <v>7.9</v>
      </c>
      <c r="CN94" s="35">
        <f>IF(AQ99&gt;AR99,CQ95+0.1,CQ95-0.1)</f>
        <v>8.1</v>
      </c>
      <c r="CO94" s="35">
        <f>IF(AR96&gt;AQ96,CQ95,CQ95-0.1)</f>
        <v>8</v>
      </c>
      <c r="CP94" s="63"/>
      <c r="CQ94" s="137"/>
      <c r="CR94" s="137"/>
      <c r="CS94" s="137"/>
      <c r="CU94" s="137"/>
      <c r="CV94" s="155"/>
      <c r="CX94" s="137"/>
      <c r="CZ94" s="155"/>
      <c r="DA94" s="137"/>
    </row>
    <row r="95" spans="1:105" ht="11.1" customHeight="1" x14ac:dyDescent="0.25">
      <c r="A95" s="156"/>
      <c r="B95" s="157"/>
      <c r="C95" s="109" t="s">
        <v>32</v>
      </c>
      <c r="D95" s="160"/>
      <c r="E95" s="160"/>
      <c r="F95" s="161"/>
      <c r="G95" s="167" t="str">
        <f>IF(AQ104&gt;AR104,BS104,BT104)</f>
        <v>-1, 1, 1, 1</v>
      </c>
      <c r="H95" s="165"/>
      <c r="I95" s="166"/>
      <c r="J95" s="167" t="str">
        <f>IF(AQ98&gt;AR98,BS98,BT98)</f>
        <v>1, 1, 1</v>
      </c>
      <c r="K95" s="165"/>
      <c r="L95" s="166"/>
      <c r="M95" s="167" t="str">
        <f>IF(AR95&gt;AQ95,BS95,BT95)</f>
        <v>-1, 1, -1, 1, 1</v>
      </c>
      <c r="N95" s="165"/>
      <c r="O95" s="166"/>
      <c r="P95" s="167" t="str">
        <f>IF(AQ93&gt;AR93,BS93,BT93)</f>
        <v>1, 1, 1</v>
      </c>
      <c r="Q95" s="165"/>
      <c r="R95" s="166"/>
      <c r="S95" s="167" t="str">
        <f>IF(AR102&gt;AQ102,BS102,BT102)</f>
        <v>1, 1, 1</v>
      </c>
      <c r="T95" s="165"/>
      <c r="U95" s="165"/>
      <c r="V95" s="162"/>
      <c r="W95" s="163"/>
      <c r="X95" s="162"/>
      <c r="Y95" s="61"/>
      <c r="Z95" s="152"/>
      <c r="AB95" s="153"/>
      <c r="AC95" s="153"/>
      <c r="AD95" s="122" t="str">
        <f>IF(B100=0," ","4-1")</f>
        <v>4-1</v>
      </c>
      <c r="AE95" s="123" t="str">
        <f>IF(B100=0," ",CONCATENATE(C100,"-",C94))</f>
        <v>АК АЛТЫН-АРЫСТАН</v>
      </c>
      <c r="AF95" s="19">
        <v>2</v>
      </c>
      <c r="AG95" s="22">
        <v>1</v>
      </c>
      <c r="AH95" s="19">
        <v>1</v>
      </c>
      <c r="AI95" s="22">
        <v>2</v>
      </c>
      <c r="AJ95" s="19">
        <v>2</v>
      </c>
      <c r="AK95" s="22">
        <v>1</v>
      </c>
      <c r="AL95" s="19">
        <v>1</v>
      </c>
      <c r="AM95" s="22">
        <v>2</v>
      </c>
      <c r="AN95" s="19">
        <v>1</v>
      </c>
      <c r="AO95" s="27">
        <v>2</v>
      </c>
      <c r="AP95" s="11"/>
      <c r="AQ95" s="10">
        <f t="shared" si="243"/>
        <v>2</v>
      </c>
      <c r="AR95" s="10">
        <f t="shared" si="244"/>
        <v>3</v>
      </c>
      <c r="AS95" s="8">
        <f t="shared" si="245"/>
        <v>1</v>
      </c>
      <c r="AT95" s="8">
        <f t="shared" si="246"/>
        <v>0</v>
      </c>
      <c r="AU95" s="8">
        <f t="shared" si="247"/>
        <v>1</v>
      </c>
      <c r="AV95" s="8">
        <f t="shared" si="248"/>
        <v>0</v>
      </c>
      <c r="AW95" s="8">
        <f t="shared" si="249"/>
        <v>0</v>
      </c>
      <c r="AX95" s="7"/>
      <c r="AY95" s="8">
        <f t="shared" si="250"/>
        <v>0</v>
      </c>
      <c r="AZ95" s="8">
        <f t="shared" si="251"/>
        <v>1</v>
      </c>
      <c r="BA95" s="8">
        <f t="shared" si="252"/>
        <v>0</v>
      </c>
      <c r="BB95" s="8">
        <f t="shared" si="253"/>
        <v>1</v>
      </c>
      <c r="BC95" s="8">
        <f t="shared" si="254"/>
        <v>1</v>
      </c>
      <c r="BD95" s="7"/>
      <c r="BE95" s="8">
        <f t="shared" si="255"/>
        <v>1</v>
      </c>
      <c r="BF95" s="8" t="str">
        <f t="shared" si="256"/>
        <v>, -1</v>
      </c>
      <c r="BG95" s="8" t="str">
        <f t="shared" si="257"/>
        <v>, 1</v>
      </c>
      <c r="BH95" s="8" t="str">
        <f t="shared" si="258"/>
        <v>, -1</v>
      </c>
      <c r="BI95" s="8" t="str">
        <f t="shared" si="259"/>
        <v>, -1</v>
      </c>
      <c r="BJ95" s="7"/>
      <c r="BK95" s="8">
        <f t="shared" si="260"/>
        <v>-1</v>
      </c>
      <c r="BL95" s="8" t="str">
        <f t="shared" si="261"/>
        <v>, 1</v>
      </c>
      <c r="BM95" s="8" t="str">
        <f t="shared" si="262"/>
        <v>, -1</v>
      </c>
      <c r="BN95" s="8" t="str">
        <f t="shared" si="263"/>
        <v>, 1</v>
      </c>
      <c r="BO95" s="8" t="str">
        <f t="shared" si="264"/>
        <v>, 1</v>
      </c>
      <c r="BP95" s="7"/>
      <c r="BQ95" s="9" t="str">
        <f t="shared" si="265"/>
        <v>1, -1, 1, -1, -1</v>
      </c>
      <c r="BR95" s="9" t="str">
        <f t="shared" si="266"/>
        <v>-1, 1, -1, 1, 1</v>
      </c>
      <c r="BS95" s="9" t="str">
        <f t="shared" si="267"/>
        <v>-1, 1, -1, 1, 1</v>
      </c>
      <c r="BT95" s="1" t="str">
        <f t="shared" si="268"/>
        <v>2 : 3</v>
      </c>
      <c r="BU95" s="175"/>
      <c r="BW95" s="29">
        <v>2</v>
      </c>
      <c r="BX95" s="30" t="s">
        <v>16</v>
      </c>
      <c r="BY95" s="30" t="s">
        <v>27</v>
      </c>
      <c r="BZ95" s="30" t="s">
        <v>14</v>
      </c>
      <c r="CA95" s="30" t="s">
        <v>28</v>
      </c>
      <c r="CB95" s="30" t="s">
        <v>21</v>
      </c>
      <c r="CC95" s="30" t="s">
        <v>25</v>
      </c>
      <c r="CD95" s="30" t="s">
        <v>15</v>
      </c>
      <c r="CE95" s="30" t="s">
        <v>26</v>
      </c>
      <c r="CF95" s="30" t="s">
        <v>18</v>
      </c>
      <c r="CG95" s="30" t="s">
        <v>22</v>
      </c>
      <c r="CI95" s="29">
        <v>3</v>
      </c>
      <c r="CJ95" s="35">
        <f>IF(AR98&gt;AQ98,CQ97+0.1,CQ97-0.1)</f>
        <v>5.9</v>
      </c>
      <c r="CK95" s="35">
        <f>IF(AQ101&gt;AR101,CQ97+0.1,CQ97-0.1)</f>
        <v>5.9</v>
      </c>
      <c r="CL95" s="36"/>
      <c r="CM95" s="35">
        <f>IF(AQ105&gt;AR105,CQ97+0.1,CQ97-0.1)</f>
        <v>5.9</v>
      </c>
      <c r="CN95" s="35">
        <f>IF(AR97&gt;AQ97,CQ97+0.1,CQ97-0.1)</f>
        <v>6.1</v>
      </c>
      <c r="CO95" s="35">
        <f>IF(AQ94&gt;AR94,CQ97+0.1,CQ97-0.1)</f>
        <v>5.9</v>
      </c>
      <c r="CP95" s="31"/>
      <c r="CQ95" s="136">
        <f>V96</f>
        <v>8</v>
      </c>
      <c r="CR95" s="136">
        <f>IF(AND(CQ95=CQ93,CQ95=CQ97),BX96,(IF(AND(CQ95=CQ93,CQ95=CQ99),BY96,(IF(AND(CQ95=CQ93,CQ95=CQ101),BZ96,(IF(AND(CQ95=CQ93,CQ95=CQ103),CA96,(IF(AND(CQ95=CQ97,CQ95=CQ99),CB96,(IF(AND(CQ95=CQ97,CQ95=CQ101),CC96,(IF(AND(CQ95=CQ97,CQ95=CQ103),CD96,(IF(AND(CQ95=CQ99,CQ95=CQ101),CE96,(IF(AND(CQ95=CQ99,CQ95=CQ103),CF96,(IF(AND(CQ95=CQ101,CQ95=CQ103),CG96,999)))))))))))))))))))</f>
        <v>999</v>
      </c>
      <c r="CS95" s="136">
        <f t="shared" ref="CS95" si="270">IF(CX95=1,CQ95+CR95,CR95)</f>
        <v>999</v>
      </c>
      <c r="CU95" s="136">
        <f>CQ95</f>
        <v>8</v>
      </c>
      <c r="CV95" s="154">
        <f>IF(CU95=CU93,CJ94,(IF(CU95=CU97,CL94,(IF(CU95=CU99,CM94,(IF(CU95=CU101,CN94,(IF(CU95=CU103,CO94,999)))))))))</f>
        <v>999</v>
      </c>
      <c r="CX95" s="136">
        <f t="shared" ref="CX95" si="271">IF(CR95&lt;&gt;999,1,0)</f>
        <v>0</v>
      </c>
      <c r="CZ95" s="154">
        <f>IF(CX95=1,CS95,CV95)</f>
        <v>999</v>
      </c>
      <c r="DA95" s="136">
        <f t="shared" ref="DA95" si="272">IF(CZ95&lt;&gt;999,CZ95,CU95)</f>
        <v>8</v>
      </c>
    </row>
    <row r="96" spans="1:105" ht="11.1" customHeight="1" x14ac:dyDescent="0.25">
      <c r="A96" s="138">
        <v>2</v>
      </c>
      <c r="B96" s="140">
        <f>[1]Лист3!$A$52</f>
        <v>40</v>
      </c>
      <c r="C96" s="108" t="s">
        <v>38</v>
      </c>
      <c r="D96" s="55"/>
      <c r="E96" s="46">
        <f>IF(AR104&gt;AQ104,2,$AF$3)</f>
        <v>1</v>
      </c>
      <c r="F96" s="47"/>
      <c r="G96" s="144"/>
      <c r="H96" s="145"/>
      <c r="I96" s="158"/>
      <c r="J96" s="45"/>
      <c r="K96" s="46">
        <f>IF(AR101&gt;AQ101,2,$AF$3)</f>
        <v>2</v>
      </c>
      <c r="L96" s="47"/>
      <c r="M96" s="45"/>
      <c r="N96" s="46">
        <f>IF(AQ92&gt;AR92,2,$AF$3)</f>
        <v>1</v>
      </c>
      <c r="O96" s="47"/>
      <c r="P96" s="45"/>
      <c r="Q96" s="46">
        <f>IF(AQ99&gt;AR99,2,$AF$3)</f>
        <v>2</v>
      </c>
      <c r="R96" s="47"/>
      <c r="S96" s="45"/>
      <c r="T96" s="46">
        <f>IF(AR96&gt;AQ96,2,$AF$3)</f>
        <v>2</v>
      </c>
      <c r="U96" s="55"/>
      <c r="V96" s="148">
        <f>SUM(E96,H96,K96,N96,Q96,T96)</f>
        <v>8</v>
      </c>
      <c r="W96" s="150">
        <f t="shared" ref="W96" si="273">IF(($AF$3=1),IF(CX95=1,CR95*10,0),0)</f>
        <v>0</v>
      </c>
      <c r="X96" s="148">
        <v>3</v>
      </c>
      <c r="Y96" s="61"/>
      <c r="Z96" s="152">
        <f>IF(B96="","",VLOOKUP(B96,'[2]Список участников'!A:L,8,FALSE))</f>
        <v>0</v>
      </c>
      <c r="AB96" s="153">
        <f>IF(B96&gt;0,1,0)</f>
        <v>1</v>
      </c>
      <c r="AC96" s="153"/>
      <c r="AD96" s="122" t="str">
        <f>IF(B104=0," ","6-2")</f>
        <v>6-2</v>
      </c>
      <c r="AE96" s="123" t="str">
        <f>IF(B104=0," ",CONCATENATE(C104,"-",C96))</f>
        <v>SHAH-SHAH-ТАРАЗ</v>
      </c>
      <c r="AF96" s="19">
        <v>1</v>
      </c>
      <c r="AG96" s="22">
        <v>2</v>
      </c>
      <c r="AH96" s="19">
        <v>1</v>
      </c>
      <c r="AI96" s="22">
        <v>2</v>
      </c>
      <c r="AJ96" s="19">
        <v>1</v>
      </c>
      <c r="AK96" s="22">
        <v>2</v>
      </c>
      <c r="AL96" s="19"/>
      <c r="AM96" s="22"/>
      <c r="AN96" s="19"/>
      <c r="AO96" s="27"/>
      <c r="AP96" s="11"/>
      <c r="AQ96" s="10">
        <f t="shared" si="243"/>
        <v>0</v>
      </c>
      <c r="AR96" s="10">
        <f t="shared" si="244"/>
        <v>3</v>
      </c>
      <c r="AS96" s="8">
        <f t="shared" si="245"/>
        <v>0</v>
      </c>
      <c r="AT96" s="8">
        <f t="shared" si="246"/>
        <v>0</v>
      </c>
      <c r="AU96" s="8">
        <f t="shared" si="247"/>
        <v>0</v>
      </c>
      <c r="AV96" s="8">
        <f t="shared" si="248"/>
        <v>0</v>
      </c>
      <c r="AW96" s="8">
        <f t="shared" si="249"/>
        <v>0</v>
      </c>
      <c r="AX96" s="7"/>
      <c r="AY96" s="8">
        <f t="shared" si="250"/>
        <v>1</v>
      </c>
      <c r="AZ96" s="8">
        <f t="shared" si="251"/>
        <v>1</v>
      </c>
      <c r="BA96" s="8">
        <f t="shared" si="252"/>
        <v>1</v>
      </c>
      <c r="BB96" s="8">
        <f t="shared" si="253"/>
        <v>0</v>
      </c>
      <c r="BC96" s="8">
        <f t="shared" si="254"/>
        <v>0</v>
      </c>
      <c r="BD96" s="7"/>
      <c r="BE96" s="8">
        <f t="shared" si="255"/>
        <v>-1</v>
      </c>
      <c r="BF96" s="8" t="str">
        <f t="shared" si="256"/>
        <v>, -1</v>
      </c>
      <c r="BG96" s="8" t="str">
        <f t="shared" si="257"/>
        <v>, -1</v>
      </c>
      <c r="BH96" s="8" t="str">
        <f t="shared" si="258"/>
        <v/>
      </c>
      <c r="BI96" s="8" t="str">
        <f t="shared" si="259"/>
        <v/>
      </c>
      <c r="BJ96" s="7"/>
      <c r="BK96" s="8">
        <f t="shared" si="260"/>
        <v>1</v>
      </c>
      <c r="BL96" s="8" t="str">
        <f t="shared" si="261"/>
        <v>, 1</v>
      </c>
      <c r="BM96" s="8" t="str">
        <f t="shared" si="262"/>
        <v>, 1</v>
      </c>
      <c r="BN96" s="8" t="str">
        <f t="shared" si="263"/>
        <v/>
      </c>
      <c r="BO96" s="8" t="str">
        <f t="shared" si="264"/>
        <v/>
      </c>
      <c r="BP96" s="7"/>
      <c r="BQ96" s="9" t="str">
        <f t="shared" si="265"/>
        <v>-1, -1, -1</v>
      </c>
      <c r="BR96" s="9" t="str">
        <f t="shared" si="266"/>
        <v>1, 1, 1</v>
      </c>
      <c r="BS96" s="9" t="str">
        <f t="shared" si="267"/>
        <v>1, 1, 1</v>
      </c>
      <c r="BT96" s="1" t="str">
        <f t="shared" si="268"/>
        <v>0 : 3</v>
      </c>
      <c r="BU96" s="175"/>
      <c r="BW96" s="29"/>
      <c r="BX96" s="33">
        <f>((AR104+AR101)/(AQ104+AQ101))/10</f>
        <v>0.13333333333333333</v>
      </c>
      <c r="BY96" s="33">
        <f>((AR104+AQ92)/(AQ104+AR92))/10</f>
        <v>3.3333333333333333E-2</v>
      </c>
      <c r="BZ96" s="33">
        <f>((AR104+AQ99)/(AQ104+AR99))/10</f>
        <v>0.13333333333333333</v>
      </c>
      <c r="CA96" s="33">
        <f>((AR104+AR96)/(AQ104+AQ96))/10</f>
        <v>0.13333333333333333</v>
      </c>
      <c r="CB96" s="33">
        <f>((AR101+AQ92)/(AQ101+AR92))/10</f>
        <v>0.13333333333333333</v>
      </c>
      <c r="CC96" s="33" t="e">
        <f>((AR101+AQ99)/(AQ101+AR99))/10</f>
        <v>#DIV/0!</v>
      </c>
      <c r="CD96" s="33" t="e">
        <f>((AR101+AR96)/(AQ101+AQ96))/10</f>
        <v>#DIV/0!</v>
      </c>
      <c r="CE96" s="33">
        <f>((AQ92+AQ99)/(AR92+AR99))/10</f>
        <v>0.13333333333333333</v>
      </c>
      <c r="CF96" s="33">
        <f>((AQ92+AR96)/(AR92+AQ96))/10</f>
        <v>0.13333333333333333</v>
      </c>
      <c r="CG96" s="33">
        <f>((AQ99+AR99)/(AR96+AQ96))/10</f>
        <v>0.1</v>
      </c>
      <c r="CI96" s="29">
        <v>4</v>
      </c>
      <c r="CJ96" s="35">
        <f>IF(AQ95&gt;AR95,CQ99+0.1,CQ99-0.1)</f>
        <v>8.9</v>
      </c>
      <c r="CK96" s="35">
        <f>IF(AR92&gt;AQ92,CQ99+0.1,CQ99-0.1)</f>
        <v>9.1</v>
      </c>
      <c r="CL96" s="35">
        <f>IF(AR122&gt;AS122,CQ99+0.1,CQ99-0.1)</f>
        <v>9.1</v>
      </c>
      <c r="CM96" s="34"/>
      <c r="CN96" s="35">
        <f>IF(AR103&gt;AQ103,CQ99+0.1,CQ99-0.1)</f>
        <v>9.1</v>
      </c>
      <c r="CO96" s="35">
        <f>IF(AQ100&gt;AR100,CQ99+0.1,CQ99-0.1)</f>
        <v>9.1</v>
      </c>
      <c r="CP96" s="63"/>
      <c r="CQ96" s="137"/>
      <c r="CR96" s="137"/>
      <c r="CS96" s="137"/>
      <c r="CU96" s="137"/>
      <c r="CV96" s="155"/>
      <c r="CX96" s="137"/>
      <c r="CZ96" s="155"/>
      <c r="DA96" s="137"/>
    </row>
    <row r="97" spans="1:105" ht="11.1" customHeight="1" x14ac:dyDescent="0.25">
      <c r="A97" s="156"/>
      <c r="B97" s="157"/>
      <c r="C97" s="109" t="s">
        <v>39</v>
      </c>
      <c r="D97" s="164" t="str">
        <f>IF(AR104&gt;AQ104,BS104,BT104)</f>
        <v>1 : 3</v>
      </c>
      <c r="E97" s="165"/>
      <c r="F97" s="166"/>
      <c r="G97" s="159"/>
      <c r="H97" s="160"/>
      <c r="I97" s="161"/>
      <c r="J97" s="167" t="str">
        <f>IF(AR101&gt;AQ101,BS101,BT101)</f>
        <v>1, 1, 1</v>
      </c>
      <c r="K97" s="165"/>
      <c r="L97" s="166"/>
      <c r="M97" s="167" t="str">
        <f>IF(AQ92&gt;AR92,BS92,BT92)</f>
        <v>1 : 3</v>
      </c>
      <c r="N97" s="165"/>
      <c r="O97" s="166"/>
      <c r="P97" s="167" t="str">
        <f>IF(AQ99&gt;AR99,BS99,BT99)</f>
        <v>1, 1, 1</v>
      </c>
      <c r="Q97" s="165"/>
      <c r="R97" s="166"/>
      <c r="S97" s="167" t="str">
        <f>IF(AR96&gt;AQ96,BS96,BT96)</f>
        <v>1, 1, 1</v>
      </c>
      <c r="T97" s="165"/>
      <c r="U97" s="165"/>
      <c r="V97" s="162"/>
      <c r="W97" s="163"/>
      <c r="X97" s="162"/>
      <c r="Y97" s="61"/>
      <c r="Z97" s="152"/>
      <c r="AB97" s="153"/>
      <c r="AC97" s="153"/>
      <c r="AD97" s="122" t="str">
        <f>IF(B102=0," ","5-3")</f>
        <v>5-3</v>
      </c>
      <c r="AE97" s="123" t="str">
        <f>IF(B102=0," ",CONCATENATE(C102,"-",C98))</f>
        <v>KEZAR-MUSTAFA-RIM</v>
      </c>
      <c r="AF97" s="19">
        <v>1</v>
      </c>
      <c r="AG97" s="22">
        <v>2</v>
      </c>
      <c r="AH97" s="19">
        <v>2</v>
      </c>
      <c r="AI97" s="22">
        <v>1</v>
      </c>
      <c r="AJ97" s="19">
        <v>1</v>
      </c>
      <c r="AK97" s="22">
        <v>2</v>
      </c>
      <c r="AL97" s="19">
        <v>1</v>
      </c>
      <c r="AM97" s="22">
        <v>2</v>
      </c>
      <c r="AN97" s="19"/>
      <c r="AO97" s="27"/>
      <c r="AP97" s="11"/>
      <c r="AQ97" s="10">
        <f t="shared" si="243"/>
        <v>1</v>
      </c>
      <c r="AR97" s="10">
        <f t="shared" si="244"/>
        <v>3</v>
      </c>
      <c r="AS97" s="8">
        <f t="shared" si="245"/>
        <v>0</v>
      </c>
      <c r="AT97" s="8">
        <f t="shared" si="246"/>
        <v>1</v>
      </c>
      <c r="AU97" s="8">
        <f t="shared" si="247"/>
        <v>0</v>
      </c>
      <c r="AV97" s="8">
        <f t="shared" si="248"/>
        <v>0</v>
      </c>
      <c r="AW97" s="8">
        <f t="shared" si="249"/>
        <v>0</v>
      </c>
      <c r="AX97" s="7"/>
      <c r="AY97" s="8">
        <f t="shared" si="250"/>
        <v>1</v>
      </c>
      <c r="AZ97" s="8">
        <f t="shared" si="251"/>
        <v>0</v>
      </c>
      <c r="BA97" s="8">
        <f t="shared" si="252"/>
        <v>1</v>
      </c>
      <c r="BB97" s="8">
        <f t="shared" si="253"/>
        <v>1</v>
      </c>
      <c r="BC97" s="8">
        <f t="shared" si="254"/>
        <v>0</v>
      </c>
      <c r="BD97" s="7"/>
      <c r="BE97" s="8">
        <f t="shared" si="255"/>
        <v>-1</v>
      </c>
      <c r="BF97" s="8" t="str">
        <f t="shared" si="256"/>
        <v>, 1</v>
      </c>
      <c r="BG97" s="8" t="str">
        <f t="shared" si="257"/>
        <v>, -1</v>
      </c>
      <c r="BH97" s="8" t="str">
        <f t="shared" si="258"/>
        <v>, -1</v>
      </c>
      <c r="BI97" s="8" t="str">
        <f t="shared" si="259"/>
        <v/>
      </c>
      <c r="BJ97" s="7"/>
      <c r="BK97" s="8">
        <f t="shared" si="260"/>
        <v>1</v>
      </c>
      <c r="BL97" s="8" t="str">
        <f t="shared" si="261"/>
        <v>, -1</v>
      </c>
      <c r="BM97" s="8" t="str">
        <f t="shared" si="262"/>
        <v>, 1</v>
      </c>
      <c r="BN97" s="8" t="str">
        <f t="shared" si="263"/>
        <v>, 1</v>
      </c>
      <c r="BO97" s="8" t="str">
        <f t="shared" si="264"/>
        <v/>
      </c>
      <c r="BP97" s="7"/>
      <c r="BQ97" s="9" t="str">
        <f t="shared" si="265"/>
        <v>-1, 1, -1, -1</v>
      </c>
      <c r="BR97" s="9" t="str">
        <f t="shared" si="266"/>
        <v>1, -1, 1, 1</v>
      </c>
      <c r="BS97" s="9" t="str">
        <f t="shared" si="267"/>
        <v>1, -1, 1, 1</v>
      </c>
      <c r="BT97" s="1" t="str">
        <f t="shared" si="268"/>
        <v>1 : 3</v>
      </c>
      <c r="BU97" s="175"/>
      <c r="BW97" s="29">
        <v>3</v>
      </c>
      <c r="BX97" s="30" t="s">
        <v>20</v>
      </c>
      <c r="BY97" s="30" t="s">
        <v>27</v>
      </c>
      <c r="BZ97" s="30" t="s">
        <v>14</v>
      </c>
      <c r="CA97" s="30" t="s">
        <v>28</v>
      </c>
      <c r="CB97" s="30" t="s">
        <v>13</v>
      </c>
      <c r="CC97" s="30" t="s">
        <v>17</v>
      </c>
      <c r="CD97" s="30" t="s">
        <v>24</v>
      </c>
      <c r="CE97" s="30" t="s">
        <v>26</v>
      </c>
      <c r="CF97" s="30" t="s">
        <v>18</v>
      </c>
      <c r="CG97" s="30" t="s">
        <v>22</v>
      </c>
      <c r="CI97" s="29">
        <v>5</v>
      </c>
      <c r="CJ97" s="35">
        <f>IF(AR93&gt;AQ93,CQ101+0.1,CQ101-0.1)</f>
        <v>4.9000000000000004</v>
      </c>
      <c r="CK97" s="35">
        <f>IF(AR99&gt;AQ99,CQ101+0.1,CQ101-0.1)</f>
        <v>4.9000000000000004</v>
      </c>
      <c r="CL97" s="35">
        <f>IF(AQ97&gt;AR97,CQ101+0.1,CQ101-0.1)</f>
        <v>4.9000000000000004</v>
      </c>
      <c r="CM97" s="35">
        <f>IF(AQ103&gt;AR103,CQ101+0.1,CQ101-0.1)</f>
        <v>4.9000000000000004</v>
      </c>
      <c r="CN97" s="36"/>
      <c r="CO97" s="35">
        <f>IF(AQ106&gt;AR106,CQ101+0.1,CQ101-0.1)</f>
        <v>5.0999999999999996</v>
      </c>
      <c r="CP97" s="31"/>
      <c r="CQ97" s="136">
        <f>V98</f>
        <v>6</v>
      </c>
      <c r="CR97" s="136">
        <f>IF(AND(CQ97=CQ93,CQ97=CQ95),BX98,(IF(AND(CQ97=CQ93,CQ97=CQ99),BY98,(IF(AND(CQ97=CQ93,CQ97=CQ101),BZ98,(IF(AND(CQ97=CQ93,CQ97=CQ103),CA98,(IF(AND(CQ97=CQ95,CQ97=CQ99),CB98,(IF(AND(CQ97=CQ95,CQ97=CQ101),CC98,(IF(AND(CQ97=CQ95,CQ97=CQ103),CD98,(IF(AND(CQ97=CQ99,CQ97=CQ101),CE98,(IF(AND(CQ97=CQ99,CQ97=CQ103),CF98,(IF(AND(CQ97=CQ101,CQ97=CQ103),CG98,999)))))))))))))))))))</f>
        <v>999</v>
      </c>
      <c r="CS97" s="136">
        <f t="shared" ref="CS97" si="274">IF(CX97=1,CQ97+CR97,CR97)</f>
        <v>999</v>
      </c>
      <c r="CU97" s="136">
        <f>CQ97</f>
        <v>6</v>
      </c>
      <c r="CV97" s="154">
        <f>IF(CU97=CU93,CJ95,(IF(CU97=CU95,CK95,(IF(CU97=CU99,CM95,(IF(CU97=CU101,CN95,(IF(CU97=CU103,CO95,999)))))))))</f>
        <v>5.9</v>
      </c>
      <c r="CX97" s="136">
        <f t="shared" ref="CX97" si="275">IF(CR97&lt;&gt;999,1,0)</f>
        <v>0</v>
      </c>
      <c r="CZ97" s="154">
        <f>IF(CX97=1,CS97,CV97)</f>
        <v>5.9</v>
      </c>
      <c r="DA97" s="136">
        <f t="shared" ref="DA97" si="276">IF(CZ97&lt;&gt;999,CZ97,CU97)</f>
        <v>5.9</v>
      </c>
    </row>
    <row r="98" spans="1:105" ht="11.1" customHeight="1" x14ac:dyDescent="0.25">
      <c r="A98" s="138">
        <v>3</v>
      </c>
      <c r="B98" s="140">
        <f>[1]Лист3!$A$53</f>
        <v>56</v>
      </c>
      <c r="C98" s="114" t="s">
        <v>53</v>
      </c>
      <c r="D98" s="55"/>
      <c r="E98" s="46">
        <f>IF(AR98&gt;AQ98,2,$AF$3)</f>
        <v>1</v>
      </c>
      <c r="F98" s="47"/>
      <c r="G98" s="45"/>
      <c r="H98" s="46">
        <f>IF(AQ101&gt;AR101,2,$AF$3)</f>
        <v>1</v>
      </c>
      <c r="I98" s="47"/>
      <c r="J98" s="144"/>
      <c r="K98" s="145"/>
      <c r="L98" s="158"/>
      <c r="M98" s="45"/>
      <c r="N98" s="46">
        <f>IF(AQ105&gt;AR105,2,$AF$3)</f>
        <v>1</v>
      </c>
      <c r="O98" s="47"/>
      <c r="P98" s="45"/>
      <c r="Q98" s="46">
        <f>IF(AR97&gt;AQ97,2,$AF$3)</f>
        <v>2</v>
      </c>
      <c r="R98" s="47"/>
      <c r="S98" s="45"/>
      <c r="T98" s="46">
        <f>IF(AQ94&gt;AR94,2,$AF$3)</f>
        <v>1</v>
      </c>
      <c r="U98" s="55"/>
      <c r="V98" s="148">
        <f>SUM(E98,H98,K98,N98,Q98,T98)</f>
        <v>6</v>
      </c>
      <c r="W98" s="150">
        <f t="shared" ref="W98" si="277">IF(($AF$3=1),IF(CX97=1,CR97*10,0),0)</f>
        <v>0</v>
      </c>
      <c r="X98" s="138" t="s">
        <v>6</v>
      </c>
      <c r="Y98" s="61"/>
      <c r="Z98" s="152">
        <f>IF(B98="","",VLOOKUP(B98,'[2]Список участников'!A:L,8,FALSE))</f>
        <v>0</v>
      </c>
      <c r="AB98" s="153">
        <f>IF(B98&gt;0,1,0)</f>
        <v>1</v>
      </c>
      <c r="AC98" s="153"/>
      <c r="AD98" s="122" t="s">
        <v>16</v>
      </c>
      <c r="AE98" s="123" t="str">
        <f>IF(B98=0," ",CONCATENATE(C94,"-",C98))</f>
        <v>АРЫСТАН-MUSTAFA-RIM</v>
      </c>
      <c r="AF98" s="19">
        <v>2</v>
      </c>
      <c r="AG98" s="22">
        <v>1</v>
      </c>
      <c r="AH98" s="19">
        <v>2</v>
      </c>
      <c r="AI98" s="22">
        <v>1</v>
      </c>
      <c r="AJ98" s="19">
        <v>2</v>
      </c>
      <c r="AK98" s="22">
        <v>1</v>
      </c>
      <c r="AL98" s="19"/>
      <c r="AM98" s="22"/>
      <c r="AN98" s="19"/>
      <c r="AO98" s="27"/>
      <c r="AP98" s="11"/>
      <c r="AQ98" s="10">
        <f t="shared" si="243"/>
        <v>3</v>
      </c>
      <c r="AR98" s="10">
        <f t="shared" si="244"/>
        <v>0</v>
      </c>
      <c r="AS98" s="8">
        <f t="shared" si="245"/>
        <v>1</v>
      </c>
      <c r="AT98" s="8">
        <f t="shared" si="246"/>
        <v>1</v>
      </c>
      <c r="AU98" s="8">
        <f t="shared" si="247"/>
        <v>1</v>
      </c>
      <c r="AV98" s="8">
        <f t="shared" si="248"/>
        <v>0</v>
      </c>
      <c r="AW98" s="8">
        <f t="shared" si="249"/>
        <v>0</v>
      </c>
      <c r="AX98" s="7"/>
      <c r="AY98" s="8">
        <f t="shared" si="250"/>
        <v>0</v>
      </c>
      <c r="AZ98" s="8">
        <f t="shared" si="251"/>
        <v>0</v>
      </c>
      <c r="BA98" s="8">
        <f t="shared" si="252"/>
        <v>0</v>
      </c>
      <c r="BB98" s="8">
        <f t="shared" si="253"/>
        <v>0</v>
      </c>
      <c r="BC98" s="8">
        <f t="shared" si="254"/>
        <v>0</v>
      </c>
      <c r="BD98" s="7"/>
      <c r="BE98" s="8">
        <f t="shared" si="255"/>
        <v>1</v>
      </c>
      <c r="BF98" s="8" t="str">
        <f t="shared" si="256"/>
        <v>, 1</v>
      </c>
      <c r="BG98" s="8" t="str">
        <f t="shared" si="257"/>
        <v>, 1</v>
      </c>
      <c r="BH98" s="8" t="str">
        <f t="shared" si="258"/>
        <v/>
      </c>
      <c r="BI98" s="8" t="str">
        <f t="shared" si="259"/>
        <v/>
      </c>
      <c r="BJ98" s="7"/>
      <c r="BK98" s="8">
        <f t="shared" si="260"/>
        <v>-1</v>
      </c>
      <c r="BL98" s="8" t="str">
        <f t="shared" si="261"/>
        <v>, -1</v>
      </c>
      <c r="BM98" s="8" t="str">
        <f t="shared" si="262"/>
        <v>, -1</v>
      </c>
      <c r="BN98" s="8" t="str">
        <f t="shared" si="263"/>
        <v/>
      </c>
      <c r="BO98" s="8" t="str">
        <f t="shared" si="264"/>
        <v/>
      </c>
      <c r="BP98" s="7"/>
      <c r="BQ98" s="9" t="str">
        <f t="shared" si="265"/>
        <v>1, 1, 1</v>
      </c>
      <c r="BR98" s="9" t="str">
        <f t="shared" si="266"/>
        <v>-1, -1, -1</v>
      </c>
      <c r="BS98" s="9" t="str">
        <f t="shared" si="267"/>
        <v>1, 1, 1</v>
      </c>
      <c r="BT98" s="1" t="str">
        <f t="shared" si="268"/>
        <v>0 : 3</v>
      </c>
      <c r="BU98" s="175"/>
      <c r="BW98" s="29"/>
      <c r="BX98" s="33">
        <f>((AR98+AQ101)/(AQ98+AR101))/10</f>
        <v>0</v>
      </c>
      <c r="BY98" s="33">
        <f>((AR98+AQ105)/(AQ98+AR105))/10</f>
        <v>1.6666666666666666E-2</v>
      </c>
      <c r="BZ98" s="33">
        <f>((AR98+AR97)/(AQ98+AQ97))/10</f>
        <v>7.4999999999999997E-2</v>
      </c>
      <c r="CA98" s="33">
        <f>((AR98+AQ94)/(AQ98+AR94))/10</f>
        <v>1.6666666666666666E-2</v>
      </c>
      <c r="CB98" s="33">
        <f>((AQ101+AQ105)/(AR101+AR105))/10</f>
        <v>1.6666666666666666E-2</v>
      </c>
      <c r="CC98" s="33">
        <f>((AQ101+AR97)/(AR101+AQ97))/10</f>
        <v>7.4999999999999997E-2</v>
      </c>
      <c r="CD98" s="33">
        <f>((AQ101+AQ94)/(AR101+AR94))/10</f>
        <v>1.6666666666666666E-2</v>
      </c>
      <c r="CE98" s="33">
        <f>((AQ105+AR97)/(AR105+AQ97))/10</f>
        <v>0.1</v>
      </c>
      <c r="CF98" s="33">
        <f>((AQ105+AQ94)/(AR105+AR94))/10</f>
        <v>3.3333333333333333E-2</v>
      </c>
      <c r="CG98" s="33">
        <f>((AR97+AQ94)/(AQ97+AR94))/10</f>
        <v>0.1</v>
      </c>
      <c r="CI98" s="29">
        <v>6</v>
      </c>
      <c r="CJ98" s="35">
        <f>IF(AQ102&gt;AR102,CQ103+0.1,CQ103-0.1)</f>
        <v>5.9</v>
      </c>
      <c r="CK98" s="35">
        <f>IF(AQ96&gt;AR96,CQ103+0.1,CQ103-0.1)</f>
        <v>5.9</v>
      </c>
      <c r="CL98" s="35">
        <f>IF(AR94&gt;AQ94,CQ103+0.1,CQ103-0.1)</f>
        <v>6.1</v>
      </c>
      <c r="CM98" s="35">
        <f>IF(AR100&gt;AQ100,CQ103+0.1,CQ103-0.1)</f>
        <v>5.9</v>
      </c>
      <c r="CN98" s="35">
        <f>IF(AR106&gt;AQ106,CQ103+0.1,CQ103-0.1)</f>
        <v>5.9</v>
      </c>
      <c r="CO98" s="34"/>
      <c r="CP98" s="63"/>
      <c r="CQ98" s="137"/>
      <c r="CR98" s="137"/>
      <c r="CS98" s="137"/>
      <c r="CU98" s="137"/>
      <c r="CV98" s="155"/>
      <c r="CX98" s="137"/>
      <c r="CZ98" s="155"/>
      <c r="DA98" s="137"/>
    </row>
    <row r="99" spans="1:105" ht="11.1" customHeight="1" x14ac:dyDescent="0.25">
      <c r="A99" s="156"/>
      <c r="B99" s="157"/>
      <c r="C99" s="115" t="s">
        <v>54</v>
      </c>
      <c r="D99" s="164" t="str">
        <f>IF(AR98&gt;AQ98,BS98,BT98)</f>
        <v>0 : 3</v>
      </c>
      <c r="E99" s="165"/>
      <c r="F99" s="166"/>
      <c r="G99" s="167" t="str">
        <f>IF(AQ101&gt;AR101,BS101,BT101)</f>
        <v>0 : 3</v>
      </c>
      <c r="H99" s="165"/>
      <c r="I99" s="166"/>
      <c r="J99" s="159"/>
      <c r="K99" s="160"/>
      <c r="L99" s="161"/>
      <c r="M99" s="167" t="str">
        <f>IF(AQ105&gt;AR105,BS105,BT105)</f>
        <v>1 : 3</v>
      </c>
      <c r="N99" s="165"/>
      <c r="O99" s="166"/>
      <c r="P99" s="167" t="str">
        <f>IF(AR97&gt;AQ97,BS97,BT97)</f>
        <v>1, -1, 1, 1</v>
      </c>
      <c r="Q99" s="165"/>
      <c r="R99" s="166"/>
      <c r="S99" s="167" t="str">
        <f>IF(AQ94&gt;AR94,BS94,BT94)</f>
        <v>1 : 3</v>
      </c>
      <c r="T99" s="165"/>
      <c r="U99" s="165"/>
      <c r="V99" s="162"/>
      <c r="W99" s="163"/>
      <c r="X99" s="156"/>
      <c r="Y99" s="61"/>
      <c r="Z99" s="152"/>
      <c r="AB99" s="153"/>
      <c r="AC99" s="153"/>
      <c r="AD99" s="122" t="str">
        <f>IF(B102=0," ","2-5")</f>
        <v>2-5</v>
      </c>
      <c r="AE99" s="123" t="str">
        <f>IF(B102=0," ",CONCATENATE(C96,"-",C102))</f>
        <v>ТАРАЗ-KEZAR</v>
      </c>
      <c r="AF99" s="19">
        <v>2</v>
      </c>
      <c r="AG99" s="22">
        <v>1</v>
      </c>
      <c r="AH99" s="19">
        <v>2</v>
      </c>
      <c r="AI99" s="22">
        <v>1</v>
      </c>
      <c r="AJ99" s="19">
        <v>2</v>
      </c>
      <c r="AK99" s="22">
        <v>1</v>
      </c>
      <c r="AL99" s="19"/>
      <c r="AM99" s="22"/>
      <c r="AN99" s="19"/>
      <c r="AO99" s="27"/>
      <c r="AP99" s="11"/>
      <c r="AQ99" s="10">
        <f t="shared" si="243"/>
        <v>3</v>
      </c>
      <c r="AR99" s="10">
        <f t="shared" si="244"/>
        <v>0</v>
      </c>
      <c r="AS99" s="8">
        <f t="shared" si="245"/>
        <v>1</v>
      </c>
      <c r="AT99" s="8">
        <f t="shared" si="246"/>
        <v>1</v>
      </c>
      <c r="AU99" s="8">
        <f t="shared" si="247"/>
        <v>1</v>
      </c>
      <c r="AV99" s="8">
        <f t="shared" si="248"/>
        <v>0</v>
      </c>
      <c r="AW99" s="8">
        <f t="shared" si="249"/>
        <v>0</v>
      </c>
      <c r="AX99" s="7"/>
      <c r="AY99" s="8">
        <f t="shared" si="250"/>
        <v>0</v>
      </c>
      <c r="AZ99" s="8">
        <f t="shared" si="251"/>
        <v>0</v>
      </c>
      <c r="BA99" s="8">
        <f t="shared" si="252"/>
        <v>0</v>
      </c>
      <c r="BB99" s="8">
        <f t="shared" si="253"/>
        <v>0</v>
      </c>
      <c r="BC99" s="8">
        <f t="shared" si="254"/>
        <v>0</v>
      </c>
      <c r="BD99" s="7"/>
      <c r="BE99" s="8">
        <f t="shared" si="255"/>
        <v>1</v>
      </c>
      <c r="BF99" s="8" t="str">
        <f t="shared" si="256"/>
        <v>, 1</v>
      </c>
      <c r="BG99" s="8" t="str">
        <f t="shared" si="257"/>
        <v>, 1</v>
      </c>
      <c r="BH99" s="8" t="str">
        <f t="shared" si="258"/>
        <v/>
      </c>
      <c r="BI99" s="8" t="str">
        <f t="shared" si="259"/>
        <v/>
      </c>
      <c r="BJ99" s="7"/>
      <c r="BK99" s="8">
        <f t="shared" si="260"/>
        <v>-1</v>
      </c>
      <c r="BL99" s="8" t="str">
        <f t="shared" si="261"/>
        <v>, -1</v>
      </c>
      <c r="BM99" s="8" t="str">
        <f t="shared" si="262"/>
        <v>, -1</v>
      </c>
      <c r="BN99" s="8" t="str">
        <f t="shared" si="263"/>
        <v/>
      </c>
      <c r="BO99" s="8" t="str">
        <f t="shared" si="264"/>
        <v/>
      </c>
      <c r="BP99" s="7"/>
      <c r="BQ99" s="9" t="str">
        <f t="shared" si="265"/>
        <v>1, 1, 1</v>
      </c>
      <c r="BR99" s="9" t="str">
        <f t="shared" si="266"/>
        <v>-1, -1, -1</v>
      </c>
      <c r="BS99" s="9" t="str">
        <f t="shared" si="267"/>
        <v>1, 1, 1</v>
      </c>
      <c r="BT99" s="1" t="str">
        <f t="shared" si="268"/>
        <v>0 : 3</v>
      </c>
      <c r="BU99" s="175"/>
      <c r="BW99" s="29">
        <v>4</v>
      </c>
      <c r="BX99" s="30" t="s">
        <v>20</v>
      </c>
      <c r="BY99" s="30" t="s">
        <v>16</v>
      </c>
      <c r="BZ99" s="30" t="s">
        <v>14</v>
      </c>
      <c r="CA99" s="30" t="s">
        <v>28</v>
      </c>
      <c r="CB99" s="30" t="s">
        <v>23</v>
      </c>
      <c r="CC99" s="30" t="s">
        <v>17</v>
      </c>
      <c r="CD99" s="30" t="s">
        <v>24</v>
      </c>
      <c r="CE99" s="30" t="s">
        <v>25</v>
      </c>
      <c r="CF99" s="30" t="s">
        <v>15</v>
      </c>
      <c r="CG99" s="30" t="s">
        <v>22</v>
      </c>
      <c r="CI99" s="63"/>
      <c r="CJ99" s="31"/>
      <c r="CK99" s="31"/>
      <c r="CL99" s="31"/>
      <c r="CM99" s="31"/>
      <c r="CN99" s="31"/>
      <c r="CO99" s="31"/>
      <c r="CP99" s="31"/>
      <c r="CQ99" s="136">
        <f>V100</f>
        <v>9</v>
      </c>
      <c r="CR99" s="136">
        <f>IF(AND(CQ99=CQ93,CQ99=CQ95),BX100,(IF(AND(CQ99=CQ93,CQ99=CQ97),BY100,(IF(AND(CQ99=CQ93,CQ99=CQ101),BZ100,(IF(AND(CQ99=CQ93,CQ99=CQ103),CA100,(IF(AND(CQ99=CQ95,CQ99=CQ97),CB100,(IF(AND(CQ99=CQ95,CQ99=CQ101),CC100,(IF(AND(CQ99=CQ95,CQ99=CQ103),CD100,(IF(AND(CQ99=CQ97,CQ99=CQ101),CE100,(IF(AND(CQ99=CQ97,CQ99=CQ103),CF100,(IF(AND(CQ99=CQ101,CQ99=CQ103),CG100,999)))))))))))))))))))</f>
        <v>999</v>
      </c>
      <c r="CS99" s="136">
        <f t="shared" ref="CS99" si="278">IF(CX99=1,CQ99+CR99,CR99)</f>
        <v>999</v>
      </c>
      <c r="CU99" s="136">
        <f>CQ99</f>
        <v>9</v>
      </c>
      <c r="CV99" s="154">
        <f>IF(CU99=CU93,CJ96,(IF(CU99=CU95,CK96,(IF(CU99=CU97,CL96,(IF(CU99=CU101,CN96,(IF(CU99=CU103,CO96,999)))))))))</f>
        <v>999</v>
      </c>
      <c r="CX99" s="136">
        <f t="shared" ref="CX99" si="279">IF(CR99&lt;&gt;999,1,0)</f>
        <v>0</v>
      </c>
      <c r="CZ99" s="154">
        <f>IF(CX99=1,CS99,CV99)</f>
        <v>999</v>
      </c>
      <c r="DA99" s="136">
        <f t="shared" ref="DA99" si="280">IF(CZ99&lt;&gt;999,CZ99,CU99)</f>
        <v>9</v>
      </c>
    </row>
    <row r="100" spans="1:105" ht="11.1" customHeight="1" x14ac:dyDescent="0.25">
      <c r="A100" s="138">
        <v>4</v>
      </c>
      <c r="B100" s="140">
        <f>[1]Лист3!$A$54</f>
        <v>89</v>
      </c>
      <c r="C100" s="108" t="s">
        <v>36</v>
      </c>
      <c r="D100" s="55"/>
      <c r="E100" s="46">
        <f>IF(AQ95&gt;AR95,2,$AF$3)</f>
        <v>1</v>
      </c>
      <c r="F100" s="47"/>
      <c r="G100" s="45"/>
      <c r="H100" s="46">
        <f>IF(AR92&gt;AQ92,2,$AF$3)</f>
        <v>2</v>
      </c>
      <c r="I100" s="47"/>
      <c r="J100" s="45"/>
      <c r="K100" s="46">
        <f>IF(AR105&gt;AQ105,2,$AF$3)</f>
        <v>2</v>
      </c>
      <c r="L100" s="47"/>
      <c r="M100" s="144"/>
      <c r="N100" s="145"/>
      <c r="O100" s="158"/>
      <c r="P100" s="45"/>
      <c r="Q100" s="46">
        <f>IF(AR103&gt;AQ103,2,$AF$3)</f>
        <v>2</v>
      </c>
      <c r="R100" s="47"/>
      <c r="S100" s="45"/>
      <c r="T100" s="46">
        <f>IF(AQ100&gt;AR100,2,$AF$3)</f>
        <v>2</v>
      </c>
      <c r="U100" s="55"/>
      <c r="V100" s="148">
        <f>SUM(E100,H100,K100,N100,Q100,T100)</f>
        <v>9</v>
      </c>
      <c r="W100" s="150">
        <f t="shared" ref="W100" si="281">IF(($AF$3=1),IF(CX99=1,CR99*10,0),0)</f>
        <v>0</v>
      </c>
      <c r="X100" s="148">
        <v>2</v>
      </c>
      <c r="Y100" s="61"/>
      <c r="Z100" s="152">
        <f>IF(B100="","",VLOOKUP(B100,'[2]Список участников'!A:L,8,FALSE))</f>
        <v>0</v>
      </c>
      <c r="AB100" s="153">
        <f>IF(B100&gt;0,1,0)</f>
        <v>1</v>
      </c>
      <c r="AC100" s="153"/>
      <c r="AD100" s="122" t="str">
        <f>IF(B104=0," ","4-6")</f>
        <v>4-6</v>
      </c>
      <c r="AE100" s="123" t="str">
        <f>IF(B104=0," ",CONCATENATE(C100,"-",C104))</f>
        <v>АК АЛТЫН-SHAH-SHAH</v>
      </c>
      <c r="AF100" s="19">
        <v>2</v>
      </c>
      <c r="AG100" s="22">
        <v>1</v>
      </c>
      <c r="AH100" s="19">
        <v>2</v>
      </c>
      <c r="AI100" s="22">
        <v>1</v>
      </c>
      <c r="AJ100" s="19">
        <v>1</v>
      </c>
      <c r="AK100" s="22">
        <v>2</v>
      </c>
      <c r="AL100" s="19">
        <v>2</v>
      </c>
      <c r="AM100" s="22">
        <v>1</v>
      </c>
      <c r="AN100" s="19"/>
      <c r="AO100" s="27"/>
      <c r="AP100" s="11"/>
      <c r="AQ100" s="10">
        <f t="shared" si="243"/>
        <v>3</v>
      </c>
      <c r="AR100" s="10">
        <f t="shared" si="244"/>
        <v>1</v>
      </c>
      <c r="AS100" s="8">
        <f t="shared" si="245"/>
        <v>1</v>
      </c>
      <c r="AT100" s="8">
        <f t="shared" si="246"/>
        <v>1</v>
      </c>
      <c r="AU100" s="8">
        <f t="shared" si="247"/>
        <v>0</v>
      </c>
      <c r="AV100" s="8">
        <f t="shared" si="248"/>
        <v>1</v>
      </c>
      <c r="AW100" s="8">
        <f t="shared" si="249"/>
        <v>0</v>
      </c>
      <c r="AX100" s="7"/>
      <c r="AY100" s="8">
        <f t="shared" si="250"/>
        <v>0</v>
      </c>
      <c r="AZ100" s="8">
        <f t="shared" si="251"/>
        <v>0</v>
      </c>
      <c r="BA100" s="8">
        <f t="shared" si="252"/>
        <v>1</v>
      </c>
      <c r="BB100" s="8">
        <f t="shared" si="253"/>
        <v>0</v>
      </c>
      <c r="BC100" s="8">
        <f t="shared" si="254"/>
        <v>0</v>
      </c>
      <c r="BD100" s="7"/>
      <c r="BE100" s="8">
        <f t="shared" si="255"/>
        <v>1</v>
      </c>
      <c r="BF100" s="8" t="str">
        <f t="shared" si="256"/>
        <v>, 1</v>
      </c>
      <c r="BG100" s="8" t="str">
        <f t="shared" si="257"/>
        <v>, -1</v>
      </c>
      <c r="BH100" s="8" t="str">
        <f t="shared" si="258"/>
        <v>, 1</v>
      </c>
      <c r="BI100" s="8" t="str">
        <f t="shared" si="259"/>
        <v/>
      </c>
      <c r="BJ100" s="7"/>
      <c r="BK100" s="8">
        <f t="shared" si="260"/>
        <v>-1</v>
      </c>
      <c r="BL100" s="8" t="str">
        <f t="shared" si="261"/>
        <v>, -1</v>
      </c>
      <c r="BM100" s="8" t="str">
        <f t="shared" si="262"/>
        <v>, 1</v>
      </c>
      <c r="BN100" s="8" t="str">
        <f t="shared" si="263"/>
        <v>, -1</v>
      </c>
      <c r="BO100" s="8" t="str">
        <f t="shared" si="264"/>
        <v/>
      </c>
      <c r="BP100" s="7"/>
      <c r="BQ100" s="9" t="str">
        <f t="shared" si="265"/>
        <v>1, 1, -1, 1</v>
      </c>
      <c r="BR100" s="9" t="str">
        <f t="shared" si="266"/>
        <v>-1, -1, 1, -1</v>
      </c>
      <c r="BS100" s="9" t="str">
        <f t="shared" si="267"/>
        <v>1, 1, -1, 1</v>
      </c>
      <c r="BT100" s="1" t="str">
        <f t="shared" si="268"/>
        <v>1 : 3</v>
      </c>
      <c r="BU100" s="175"/>
      <c r="BW100" s="29"/>
      <c r="BX100" s="33">
        <f>((AQ95+AR92)/(AR95+AQ92))/10</f>
        <v>0.125</v>
      </c>
      <c r="BY100" s="33">
        <f>((AQ95+AR105)/(AR95+AQ105))/10</f>
        <v>0.125</v>
      </c>
      <c r="BZ100" s="33">
        <f>((AQ95+AR103)/(AR95+AQ103))/10</f>
        <v>0.16666666666666669</v>
      </c>
      <c r="CA100" s="33">
        <f>((AQ95+AQ100)/(AR95+AR100))/10</f>
        <v>0.125</v>
      </c>
      <c r="CB100" s="33">
        <f>((AR92+AR105)/(AQ92+AQ105))/10</f>
        <v>0.3</v>
      </c>
      <c r="CC100" s="33">
        <f>((AR92+AR103)/(AQ92+AQ103))/10</f>
        <v>0.6</v>
      </c>
      <c r="CD100" s="33">
        <f>((AR92+AQ100)/(AQ92+AR100))/10</f>
        <v>0.3</v>
      </c>
      <c r="CE100" s="33">
        <f>((AR105+AR103)/(AQ105+AQ103))/10</f>
        <v>0.6</v>
      </c>
      <c r="CF100" s="33">
        <f>((AR105+AQ100)/(AQ105+AR100))/10</f>
        <v>0.3</v>
      </c>
      <c r="CG100" s="33">
        <f>((AR103+AQ100)/(AQ103+AR100))/10</f>
        <v>0.6</v>
      </c>
      <c r="CI100" s="63"/>
      <c r="CJ100" s="63"/>
      <c r="CK100" s="63"/>
      <c r="CL100" s="63"/>
      <c r="CM100" s="63"/>
      <c r="CN100" s="63"/>
      <c r="CO100" s="63"/>
      <c r="CP100" s="63"/>
      <c r="CQ100" s="137"/>
      <c r="CR100" s="137"/>
      <c r="CS100" s="137"/>
      <c r="CU100" s="137"/>
      <c r="CV100" s="155"/>
      <c r="CX100" s="137"/>
      <c r="CZ100" s="155"/>
      <c r="DA100" s="137"/>
    </row>
    <row r="101" spans="1:105" ht="11.1" customHeight="1" x14ac:dyDescent="0.25">
      <c r="A101" s="156"/>
      <c r="B101" s="157"/>
      <c r="C101" s="109" t="s">
        <v>37</v>
      </c>
      <c r="D101" s="164" t="str">
        <f>IF(AQ95&gt;AR95,BS95,BT95)</f>
        <v>2 : 3</v>
      </c>
      <c r="E101" s="165"/>
      <c r="F101" s="166"/>
      <c r="G101" s="167" t="str">
        <f>IF(AR92&gt;AQ92,BS92,BT92)</f>
        <v>-1, 1, 1, 1</v>
      </c>
      <c r="H101" s="165"/>
      <c r="I101" s="166"/>
      <c r="J101" s="167" t="str">
        <f>IF(AR105&gt;AQ105,BS105,BT105)</f>
        <v>-1, 1, 1, 1</v>
      </c>
      <c r="K101" s="165"/>
      <c r="L101" s="166"/>
      <c r="M101" s="159"/>
      <c r="N101" s="160"/>
      <c r="O101" s="161"/>
      <c r="P101" s="167" t="str">
        <f>IF(AR103&gt;AQ103,BS103,BT103)</f>
        <v>1, 1, 1</v>
      </c>
      <c r="Q101" s="165"/>
      <c r="R101" s="166"/>
      <c r="S101" s="167" t="str">
        <f>IF(AQ100&gt;AR100,BS100,BT100)</f>
        <v>1, 1, -1, 1</v>
      </c>
      <c r="T101" s="165"/>
      <c r="U101" s="165"/>
      <c r="V101" s="162"/>
      <c r="W101" s="163"/>
      <c r="X101" s="162"/>
      <c r="Y101" s="61"/>
      <c r="Z101" s="152"/>
      <c r="AB101" s="153"/>
      <c r="AC101" s="153"/>
      <c r="AD101" s="122" t="s">
        <v>19</v>
      </c>
      <c r="AE101" s="123" t="str">
        <f>CONCATENATE(C98,"-",C96)</f>
        <v>MUSTAFA-RIM-ТАРАЗ</v>
      </c>
      <c r="AF101" s="19">
        <v>1</v>
      </c>
      <c r="AG101" s="22">
        <v>2</v>
      </c>
      <c r="AH101" s="19">
        <v>1</v>
      </c>
      <c r="AI101" s="22">
        <v>2</v>
      </c>
      <c r="AJ101" s="19">
        <v>1</v>
      </c>
      <c r="AK101" s="22">
        <v>2</v>
      </c>
      <c r="AL101" s="19"/>
      <c r="AM101" s="22"/>
      <c r="AN101" s="19"/>
      <c r="AO101" s="27"/>
      <c r="AP101" s="11"/>
      <c r="AQ101" s="10">
        <f t="shared" si="243"/>
        <v>0</v>
      </c>
      <c r="AR101" s="10">
        <f t="shared" si="244"/>
        <v>3</v>
      </c>
      <c r="AS101" s="8">
        <f t="shared" si="245"/>
        <v>0</v>
      </c>
      <c r="AT101" s="8">
        <f t="shared" si="246"/>
        <v>0</v>
      </c>
      <c r="AU101" s="8">
        <f t="shared" si="247"/>
        <v>0</v>
      </c>
      <c r="AV101" s="8">
        <f t="shared" si="248"/>
        <v>0</v>
      </c>
      <c r="AW101" s="8">
        <f t="shared" si="249"/>
        <v>0</v>
      </c>
      <c r="AX101" s="7"/>
      <c r="AY101" s="8">
        <f t="shared" si="250"/>
        <v>1</v>
      </c>
      <c r="AZ101" s="8">
        <f t="shared" si="251"/>
        <v>1</v>
      </c>
      <c r="BA101" s="8">
        <f t="shared" si="252"/>
        <v>1</v>
      </c>
      <c r="BB101" s="8">
        <f t="shared" si="253"/>
        <v>0</v>
      </c>
      <c r="BC101" s="8">
        <f t="shared" si="254"/>
        <v>0</v>
      </c>
      <c r="BD101" s="7"/>
      <c r="BE101" s="8">
        <f t="shared" si="255"/>
        <v>-1</v>
      </c>
      <c r="BF101" s="8" t="str">
        <f t="shared" si="256"/>
        <v>, -1</v>
      </c>
      <c r="BG101" s="8" t="str">
        <f t="shared" si="257"/>
        <v>, -1</v>
      </c>
      <c r="BH101" s="8" t="str">
        <f t="shared" si="258"/>
        <v/>
      </c>
      <c r="BI101" s="8" t="str">
        <f t="shared" si="259"/>
        <v/>
      </c>
      <c r="BJ101" s="7"/>
      <c r="BK101" s="8">
        <f t="shared" si="260"/>
        <v>1</v>
      </c>
      <c r="BL101" s="8" t="str">
        <f t="shared" si="261"/>
        <v>, 1</v>
      </c>
      <c r="BM101" s="8" t="str">
        <f t="shared" si="262"/>
        <v>, 1</v>
      </c>
      <c r="BN101" s="8" t="str">
        <f t="shared" si="263"/>
        <v/>
      </c>
      <c r="BO101" s="8" t="str">
        <f t="shared" si="264"/>
        <v/>
      </c>
      <c r="BP101" s="7"/>
      <c r="BQ101" s="9" t="str">
        <f t="shared" si="265"/>
        <v>-1, -1, -1</v>
      </c>
      <c r="BR101" s="9" t="str">
        <f t="shared" si="266"/>
        <v>1, 1, 1</v>
      </c>
      <c r="BS101" s="9" t="str">
        <f t="shared" si="267"/>
        <v>1, 1, 1</v>
      </c>
      <c r="BT101" s="1" t="str">
        <f t="shared" si="268"/>
        <v>0 : 3</v>
      </c>
      <c r="BU101" s="175"/>
      <c r="BW101" s="29">
        <v>5</v>
      </c>
      <c r="BX101" s="30" t="s">
        <v>20</v>
      </c>
      <c r="BY101" s="30" t="s">
        <v>16</v>
      </c>
      <c r="BZ101" s="30" t="s">
        <v>27</v>
      </c>
      <c r="CA101" s="30" t="s">
        <v>28</v>
      </c>
      <c r="CB101" s="30" t="s">
        <v>23</v>
      </c>
      <c r="CC101" s="30" t="s">
        <v>13</v>
      </c>
      <c r="CD101" s="30" t="s">
        <v>24</v>
      </c>
      <c r="CE101" s="30" t="s">
        <v>21</v>
      </c>
      <c r="CF101" s="30" t="s">
        <v>15</v>
      </c>
      <c r="CG101" s="30" t="s">
        <v>18</v>
      </c>
      <c r="CI101" s="63"/>
      <c r="CJ101" s="31"/>
      <c r="CK101" s="31"/>
      <c r="CL101" s="31"/>
      <c r="CM101" s="31"/>
      <c r="CN101" s="31"/>
      <c r="CO101" s="31"/>
      <c r="CP101" s="31"/>
      <c r="CQ101" s="136">
        <f>V102</f>
        <v>5</v>
      </c>
      <c r="CR101" s="136">
        <f>IF(AND(CQ101=CQ93,CQ101=CQ95),BX102,(IF(AND(CQ101=CQ93,CQ101=CQ97),BY102,(IF(AND(CQ101=CQ93,CQ101=CQ99),BZ102,(IF(AND(CQ101=CQ93,CQ101=CQ103),CA102,(IF(AND(CQ101=CQ95,CQ101=CQ97),CB102,(IF(AND(CQ101=CQ95,CQ101=CQ99),CC102,(IF(AND(CQ101=CQ95,CQ101=CQ103),CD102,(IF(AND(CQ101=CQ97,CQ101=CQ99),CE102,(IF(AND(CQ101=CQ97,CQ101=CQ103),CF102,(IF(AND(CQ101=CQ99,CQ101=CQ103),CG102,999)))))))))))))))))))</f>
        <v>999</v>
      </c>
      <c r="CS101" s="136">
        <f t="shared" ref="CS101" si="282">IF(CX101=1,CQ101+CR101,CR101)</f>
        <v>999</v>
      </c>
      <c r="CU101" s="136">
        <f>CQ101</f>
        <v>5</v>
      </c>
      <c r="CV101" s="154">
        <f>IF(CU101=CU93,CJ97,(IF(CU101=CU95,CK97,(IF(CU101=CU97,CL97,(IF(CU101=CU99,CM97,(IF(CU101=CU103,CO97,999)))))))))</f>
        <v>999</v>
      </c>
      <c r="CX101" s="136">
        <f t="shared" ref="CX101" si="283">IF(CR101&lt;&gt;999,1,0)</f>
        <v>0</v>
      </c>
      <c r="CZ101" s="154">
        <f>IF(CX101=1,CS101,CV101)</f>
        <v>999</v>
      </c>
      <c r="DA101" s="136">
        <f t="shared" ref="DA101" si="284">IF(CZ101&lt;&gt;999,CZ101,CU101)</f>
        <v>5</v>
      </c>
    </row>
    <row r="102" spans="1:105" ht="11.1" customHeight="1" x14ac:dyDescent="0.25">
      <c r="A102" s="138">
        <v>5</v>
      </c>
      <c r="B102" s="140">
        <f>[1]Лист3!$A$55</f>
        <v>104</v>
      </c>
      <c r="C102" s="113" t="s">
        <v>34</v>
      </c>
      <c r="D102" s="55"/>
      <c r="E102" s="46">
        <f>IF(AR93&gt;AQ93,2,$AF$3)</f>
        <v>1</v>
      </c>
      <c r="F102" s="47"/>
      <c r="G102" s="45"/>
      <c r="H102" s="46">
        <v>0</v>
      </c>
      <c r="I102" s="47"/>
      <c r="J102" s="45"/>
      <c r="K102" s="46">
        <f>IF(AQ97&gt;AR97,2,$AF$3)</f>
        <v>1</v>
      </c>
      <c r="L102" s="47"/>
      <c r="M102" s="45"/>
      <c r="N102" s="46">
        <f>IF(AQ103&gt;AR103,2,$AF$3)</f>
        <v>1</v>
      </c>
      <c r="O102" s="47"/>
      <c r="P102" s="144"/>
      <c r="Q102" s="145"/>
      <c r="R102" s="158"/>
      <c r="S102" s="45"/>
      <c r="T102" s="46">
        <f>IF(AQ106&gt;AR106,2,$AF$3)</f>
        <v>2</v>
      </c>
      <c r="U102" s="55"/>
      <c r="V102" s="148">
        <f>SUM(E102,H102,K102,N102,Q102,T102)</f>
        <v>5</v>
      </c>
      <c r="W102" s="150">
        <f t="shared" ref="W102" si="285">IF(($AF$3=1),IF(CX101=1,CR101*10,0),0)</f>
        <v>0</v>
      </c>
      <c r="X102" s="148">
        <v>6</v>
      </c>
      <c r="Y102" s="61"/>
      <c r="Z102" s="152">
        <f>IF(B102="","",VLOOKUP(B102,'[2]Список участников'!A:L,8,FALSE))</f>
        <v>0</v>
      </c>
      <c r="AB102" s="153">
        <f>IF(B102&gt;0,1,0)</f>
        <v>1</v>
      </c>
      <c r="AC102" s="153"/>
      <c r="AD102" s="122" t="str">
        <f>IF(B104=0," ","6-1")</f>
        <v>6-1</v>
      </c>
      <c r="AE102" s="123" t="str">
        <f>IF(B104=0," ",CONCATENATE(C104,"-",C94))</f>
        <v>SHAH-SHAH-АРЫСТАН</v>
      </c>
      <c r="AF102" s="19">
        <v>1</v>
      </c>
      <c r="AG102" s="22">
        <v>2</v>
      </c>
      <c r="AH102" s="19">
        <v>1</v>
      </c>
      <c r="AI102" s="22">
        <v>2</v>
      </c>
      <c r="AJ102" s="19">
        <v>1</v>
      </c>
      <c r="AK102" s="22">
        <v>2</v>
      </c>
      <c r="AL102" s="19"/>
      <c r="AM102" s="22"/>
      <c r="AN102" s="19"/>
      <c r="AO102" s="27"/>
      <c r="AP102" s="11"/>
      <c r="AQ102" s="10">
        <f t="shared" si="243"/>
        <v>0</v>
      </c>
      <c r="AR102" s="10">
        <f t="shared" si="244"/>
        <v>3</v>
      </c>
      <c r="AS102" s="8">
        <f t="shared" si="245"/>
        <v>0</v>
      </c>
      <c r="AT102" s="8">
        <f t="shared" si="246"/>
        <v>0</v>
      </c>
      <c r="AU102" s="8">
        <f t="shared" si="247"/>
        <v>0</v>
      </c>
      <c r="AV102" s="8">
        <f t="shared" si="248"/>
        <v>0</v>
      </c>
      <c r="AW102" s="8">
        <f t="shared" si="249"/>
        <v>0</v>
      </c>
      <c r="AX102" s="7"/>
      <c r="AY102" s="8">
        <f t="shared" si="250"/>
        <v>1</v>
      </c>
      <c r="AZ102" s="8">
        <f t="shared" si="251"/>
        <v>1</v>
      </c>
      <c r="BA102" s="8">
        <f t="shared" si="252"/>
        <v>1</v>
      </c>
      <c r="BB102" s="8">
        <f t="shared" si="253"/>
        <v>0</v>
      </c>
      <c r="BC102" s="8">
        <f t="shared" si="254"/>
        <v>0</v>
      </c>
      <c r="BD102" s="7"/>
      <c r="BE102" s="8">
        <f t="shared" si="255"/>
        <v>-1</v>
      </c>
      <c r="BF102" s="8" t="str">
        <f t="shared" si="256"/>
        <v>, -1</v>
      </c>
      <c r="BG102" s="8" t="str">
        <f t="shared" si="257"/>
        <v>, -1</v>
      </c>
      <c r="BH102" s="8" t="str">
        <f t="shared" si="258"/>
        <v/>
      </c>
      <c r="BI102" s="8" t="str">
        <f t="shared" si="259"/>
        <v/>
      </c>
      <c r="BJ102" s="7"/>
      <c r="BK102" s="8">
        <f t="shared" si="260"/>
        <v>1</v>
      </c>
      <c r="BL102" s="8" t="str">
        <f t="shared" si="261"/>
        <v>, 1</v>
      </c>
      <c r="BM102" s="8" t="str">
        <f t="shared" si="262"/>
        <v>, 1</v>
      </c>
      <c r="BN102" s="8" t="str">
        <f t="shared" si="263"/>
        <v/>
      </c>
      <c r="BO102" s="8" t="str">
        <f t="shared" si="264"/>
        <v/>
      </c>
      <c r="BP102" s="7"/>
      <c r="BQ102" s="9" t="str">
        <f t="shared" si="265"/>
        <v>-1, -1, -1</v>
      </c>
      <c r="BR102" s="9" t="str">
        <f t="shared" si="266"/>
        <v>1, 1, 1</v>
      </c>
      <c r="BS102" s="9" t="str">
        <f t="shared" si="267"/>
        <v>1, 1, 1</v>
      </c>
      <c r="BT102" s="1" t="str">
        <f t="shared" si="268"/>
        <v>0 : 3</v>
      </c>
      <c r="BU102" s="175"/>
      <c r="BW102" s="29"/>
      <c r="BX102" s="33">
        <f>((AR93+AR99)/(AQ93+AQ99))/10</f>
        <v>0</v>
      </c>
      <c r="BY102" s="33">
        <f>((AR93+AQ97)/(AQ93+AR97))/10</f>
        <v>1.6666666666666666E-2</v>
      </c>
      <c r="BZ102" s="33">
        <f>((AR93+AQ103)/(AQ93+AR103))/10</f>
        <v>0</v>
      </c>
      <c r="CA102" s="33">
        <f>((AR93+AQ106)/(AQ93+AR106))/10</f>
        <v>7.4999999999999997E-2</v>
      </c>
      <c r="CB102" s="33">
        <f>((AR99+AQ97)/(AQ99+AR97))/10</f>
        <v>1.6666666666666666E-2</v>
      </c>
      <c r="CC102" s="33">
        <f>((AR99+AQ103)/(AQ99+AR103))/10</f>
        <v>0</v>
      </c>
      <c r="CD102" s="33">
        <f>((AR99+AQ106)/(AQ99+AR106))/10</f>
        <v>7.4999999999999997E-2</v>
      </c>
      <c r="CE102" s="33">
        <f>((AQ97+AQ103)/(AR97+AR103))/10</f>
        <v>1.6666666666666666E-2</v>
      </c>
      <c r="CF102" s="33">
        <f>((AQ97+AQ106)/(AR97+AR106))/10</f>
        <v>0.1</v>
      </c>
      <c r="CG102" s="33">
        <f>((AQ103+AQ106)/(AR103+AR106))/10</f>
        <v>7.4999999999999997E-2</v>
      </c>
      <c r="CI102" s="63"/>
      <c r="CJ102" s="63"/>
      <c r="CK102" s="63"/>
      <c r="CL102" s="63"/>
      <c r="CM102" s="63"/>
      <c r="CN102" s="63"/>
      <c r="CO102" s="63"/>
      <c r="CP102" s="63"/>
      <c r="CQ102" s="137"/>
      <c r="CR102" s="137"/>
      <c r="CS102" s="137"/>
      <c r="CU102" s="137"/>
      <c r="CV102" s="155"/>
      <c r="CX102" s="137"/>
      <c r="CZ102" s="155"/>
      <c r="DA102" s="137"/>
    </row>
    <row r="103" spans="1:105" ht="11.1" customHeight="1" x14ac:dyDescent="0.25">
      <c r="A103" s="156"/>
      <c r="B103" s="157"/>
      <c r="C103" s="109" t="s">
        <v>35</v>
      </c>
      <c r="D103" s="164" t="str">
        <f>IF(AR93&gt;AQ93,BS93,BT93)</f>
        <v>0 : 3</v>
      </c>
      <c r="E103" s="165"/>
      <c r="F103" s="166"/>
      <c r="G103" s="167" t="str">
        <f>IF(AR99&gt;AQ99,BS99,BT99)</f>
        <v>0 : 3</v>
      </c>
      <c r="H103" s="165"/>
      <c r="I103" s="166"/>
      <c r="J103" s="167" t="str">
        <f>IF(AQ97&gt;AR97,BS97,BT97)</f>
        <v>1 : 3</v>
      </c>
      <c r="K103" s="165"/>
      <c r="L103" s="166"/>
      <c r="M103" s="167" t="str">
        <f>IF(AQ103&gt;AR103,BS103,BT103)</f>
        <v>0 : 3</v>
      </c>
      <c r="N103" s="165"/>
      <c r="O103" s="166"/>
      <c r="P103" s="159"/>
      <c r="Q103" s="160"/>
      <c r="R103" s="161"/>
      <c r="S103" s="167" t="str">
        <f>IF(AQ106&gt;AR106,BS106,BT106)</f>
        <v>1, -1, 1, 1</v>
      </c>
      <c r="T103" s="165"/>
      <c r="U103" s="165"/>
      <c r="V103" s="162"/>
      <c r="W103" s="163"/>
      <c r="X103" s="162"/>
      <c r="Y103" s="61"/>
      <c r="Z103" s="152"/>
      <c r="AB103" s="153"/>
      <c r="AC103" s="153"/>
      <c r="AD103" s="122" t="str">
        <f>IF(B102=0," ","5-4")</f>
        <v>5-4</v>
      </c>
      <c r="AE103" s="123" t="str">
        <f>IF(B102=0," ",CONCATENATE(C102,"-",C100))</f>
        <v>KEZAR-АК АЛТЫН</v>
      </c>
      <c r="AF103" s="19">
        <v>1</v>
      </c>
      <c r="AG103" s="22">
        <v>2</v>
      </c>
      <c r="AH103" s="19">
        <v>1</v>
      </c>
      <c r="AI103" s="22">
        <v>2</v>
      </c>
      <c r="AJ103" s="19">
        <v>1</v>
      </c>
      <c r="AK103" s="22">
        <v>2</v>
      </c>
      <c r="AL103" s="19"/>
      <c r="AM103" s="22"/>
      <c r="AN103" s="19"/>
      <c r="AO103" s="27"/>
      <c r="AP103" s="11"/>
      <c r="AQ103" s="10">
        <f t="shared" si="243"/>
        <v>0</v>
      </c>
      <c r="AR103" s="10">
        <f t="shared" si="244"/>
        <v>3</v>
      </c>
      <c r="AS103" s="8">
        <f t="shared" si="245"/>
        <v>0</v>
      </c>
      <c r="AT103" s="8">
        <f t="shared" si="246"/>
        <v>0</v>
      </c>
      <c r="AU103" s="8">
        <f t="shared" si="247"/>
        <v>0</v>
      </c>
      <c r="AV103" s="8">
        <f t="shared" si="248"/>
        <v>0</v>
      </c>
      <c r="AW103" s="8">
        <f t="shared" si="249"/>
        <v>0</v>
      </c>
      <c r="AX103" s="7"/>
      <c r="AY103" s="8">
        <f t="shared" si="250"/>
        <v>1</v>
      </c>
      <c r="AZ103" s="8">
        <f t="shared" si="251"/>
        <v>1</v>
      </c>
      <c r="BA103" s="8">
        <f t="shared" si="252"/>
        <v>1</v>
      </c>
      <c r="BB103" s="8">
        <f t="shared" si="253"/>
        <v>0</v>
      </c>
      <c r="BC103" s="8">
        <f t="shared" si="254"/>
        <v>0</v>
      </c>
      <c r="BD103" s="7"/>
      <c r="BE103" s="8">
        <f t="shared" si="255"/>
        <v>-1</v>
      </c>
      <c r="BF103" s="8" t="str">
        <f t="shared" si="256"/>
        <v>, -1</v>
      </c>
      <c r="BG103" s="8" t="str">
        <f t="shared" si="257"/>
        <v>, -1</v>
      </c>
      <c r="BH103" s="8" t="str">
        <f t="shared" si="258"/>
        <v/>
      </c>
      <c r="BI103" s="8" t="str">
        <f t="shared" si="259"/>
        <v/>
      </c>
      <c r="BJ103" s="7"/>
      <c r="BK103" s="8">
        <f t="shared" si="260"/>
        <v>1</v>
      </c>
      <c r="BL103" s="8" t="str">
        <f t="shared" si="261"/>
        <v>, 1</v>
      </c>
      <c r="BM103" s="8" t="str">
        <f t="shared" si="262"/>
        <v>, 1</v>
      </c>
      <c r="BN103" s="8" t="str">
        <f t="shared" si="263"/>
        <v/>
      </c>
      <c r="BO103" s="8" t="str">
        <f t="shared" si="264"/>
        <v/>
      </c>
      <c r="BP103" s="7"/>
      <c r="BQ103" s="9" t="str">
        <f t="shared" si="265"/>
        <v>-1, -1, -1</v>
      </c>
      <c r="BR103" s="9" t="str">
        <f t="shared" si="266"/>
        <v>1, 1, 1</v>
      </c>
      <c r="BS103" s="9" t="str">
        <f t="shared" si="267"/>
        <v>1, 1, 1</v>
      </c>
      <c r="BT103" s="1" t="str">
        <f t="shared" si="268"/>
        <v>0 : 3</v>
      </c>
      <c r="BU103" s="175"/>
      <c r="BW103" s="29">
        <v>6</v>
      </c>
      <c r="BX103" s="30" t="s">
        <v>20</v>
      </c>
      <c r="BY103" s="30" t="s">
        <v>16</v>
      </c>
      <c r="BZ103" s="30" t="s">
        <v>27</v>
      </c>
      <c r="CA103" s="30" t="s">
        <v>14</v>
      </c>
      <c r="CB103" s="30" t="s">
        <v>23</v>
      </c>
      <c r="CC103" s="30" t="s">
        <v>13</v>
      </c>
      <c r="CD103" s="30" t="s">
        <v>17</v>
      </c>
      <c r="CE103" s="30" t="s">
        <v>21</v>
      </c>
      <c r="CF103" s="30" t="s">
        <v>25</v>
      </c>
      <c r="CG103" s="30" t="s">
        <v>26</v>
      </c>
      <c r="CI103" s="63"/>
      <c r="CJ103" s="31"/>
      <c r="CK103" s="31"/>
      <c r="CL103" s="31"/>
      <c r="CM103" s="31"/>
      <c r="CN103" s="31"/>
      <c r="CO103" s="31"/>
      <c r="CP103" s="31"/>
      <c r="CQ103" s="136">
        <f>V104</f>
        <v>6</v>
      </c>
      <c r="CR103" s="136">
        <f>IF(AND(CQ103=CQ93,CQ103=CQ95),BX104,(IF(AND(CQ103=CQ93,CQ103=CQ97),BY104,(IF(AND(CQ103=CQ93,CQ103=CQ99),BZ104,(IF(AND(CQ103=CQ93,CQ103=CQ101),CA104,(IF(AND(CQ103=CQ95,CQ103=CQ97),CB104,(IF(AND(CQ103=CQ95,CQ103=CQ99),CC104,(IF(AND(CQ103=CQ95,CQ103=CQ101),CD104,(IF(AND(CQ103=CQ97,CQ103=CQ99),CE104,(IF(AND(CQ103=CQ97,CQ103=CQ101),CF104,(IF(AND(CQ103=CQ99,CQ103=CQ101),CG104,999)))))))))))))))))))</f>
        <v>999</v>
      </c>
      <c r="CS103" s="136">
        <f t="shared" ref="CS103" si="286">IF(CX103=1,CQ103+CR103,CR103)</f>
        <v>999</v>
      </c>
      <c r="CU103" s="136">
        <f>CQ103</f>
        <v>6</v>
      </c>
      <c r="CV103" s="154">
        <f>IF(CU103=CU93,CJ98,(IF(CU103=CU95,CK98,(IF(CU103=CU97,CL98,(IF(CU103=CU99,CM98,(IF(CU103=CU101,CN98,999)))))))))</f>
        <v>6.1</v>
      </c>
      <c r="CX103" s="136">
        <f t="shared" ref="CX103" si="287">IF(CR103&lt;&gt;999,1,0)</f>
        <v>0</v>
      </c>
      <c r="CZ103" s="154">
        <f t="shared" ref="CZ103" si="288">IF(CX103=11,CS103,CV103)</f>
        <v>6.1</v>
      </c>
      <c r="DA103" s="136">
        <f t="shared" ref="DA103" si="289">IF(CZ103&lt;&gt;999,CZ103,CU103)</f>
        <v>6.1</v>
      </c>
    </row>
    <row r="104" spans="1:105" ht="11.1" customHeight="1" x14ac:dyDescent="0.25">
      <c r="A104" s="138" t="s">
        <v>7</v>
      </c>
      <c r="B104" s="140">
        <f>[1]Лист3!$A$56</f>
        <v>137</v>
      </c>
      <c r="C104" s="108" t="s">
        <v>61</v>
      </c>
      <c r="D104" s="55"/>
      <c r="E104" s="46">
        <f>IF(AQ102&gt;AR102,2,$AF$3)</f>
        <v>1</v>
      </c>
      <c r="F104" s="47"/>
      <c r="G104" s="45"/>
      <c r="H104" s="46">
        <f>IF(AQ96&gt;AR96,2,$AF$3)</f>
        <v>1</v>
      </c>
      <c r="I104" s="47"/>
      <c r="J104" s="45"/>
      <c r="K104" s="46">
        <f>IF(AR94&gt;AQ94,2,$AF$3)</f>
        <v>2</v>
      </c>
      <c r="L104" s="47"/>
      <c r="M104" s="45"/>
      <c r="N104" s="46">
        <f>IF(AR100&gt;AQ100,2,$AF$3)</f>
        <v>1</v>
      </c>
      <c r="O104" s="47"/>
      <c r="P104" s="45"/>
      <c r="Q104" s="46">
        <f>IF(AR106&gt;AQ106,2,$AF$3)</f>
        <v>1</v>
      </c>
      <c r="R104" s="47"/>
      <c r="S104" s="144"/>
      <c r="T104" s="145"/>
      <c r="U104" s="145"/>
      <c r="V104" s="148">
        <f>SUM(E104,H104,K104,N104,Q104,T104)</f>
        <v>6</v>
      </c>
      <c r="W104" s="150">
        <f t="shared" ref="W104" si="290">IF(($AF$3=1),IF(CX103=1,CR103*10,0),0)</f>
        <v>0</v>
      </c>
      <c r="X104" s="148">
        <v>4</v>
      </c>
      <c r="Y104" s="61"/>
      <c r="Z104" s="152">
        <f>IF(B104="","",VLOOKUP(B104,'[2]Список участников'!A:L,8,FALSE))</f>
        <v>0</v>
      </c>
      <c r="AB104" s="153">
        <f>IF(B104&gt;0,1,0)</f>
        <v>1</v>
      </c>
      <c r="AC104" s="153"/>
      <c r="AD104" s="122" t="s">
        <v>20</v>
      </c>
      <c r="AE104" s="123" t="str">
        <f>CONCATENATE(C94,"-",C96)</f>
        <v>АРЫСТАН-ТАРАЗ</v>
      </c>
      <c r="AF104" s="19">
        <v>1</v>
      </c>
      <c r="AG104" s="22">
        <v>2</v>
      </c>
      <c r="AH104" s="19">
        <v>2</v>
      </c>
      <c r="AI104" s="22">
        <v>1</v>
      </c>
      <c r="AJ104" s="19">
        <v>2</v>
      </c>
      <c r="AK104" s="22">
        <v>1</v>
      </c>
      <c r="AL104" s="19">
        <v>2</v>
      </c>
      <c r="AM104" s="22">
        <v>1</v>
      </c>
      <c r="AN104" s="19"/>
      <c r="AO104" s="27"/>
      <c r="AP104" s="11"/>
      <c r="AQ104" s="10">
        <f t="shared" si="243"/>
        <v>3</v>
      </c>
      <c r="AR104" s="10">
        <f t="shared" si="244"/>
        <v>1</v>
      </c>
      <c r="AS104" s="8">
        <f t="shared" si="245"/>
        <v>0</v>
      </c>
      <c r="AT104" s="8">
        <f t="shared" si="246"/>
        <v>1</v>
      </c>
      <c r="AU104" s="8">
        <f t="shared" si="247"/>
        <v>1</v>
      </c>
      <c r="AV104" s="8">
        <f t="shared" si="248"/>
        <v>1</v>
      </c>
      <c r="AW104" s="8">
        <f t="shared" si="249"/>
        <v>0</v>
      </c>
      <c r="AX104" s="7"/>
      <c r="AY104" s="8">
        <f t="shared" si="250"/>
        <v>1</v>
      </c>
      <c r="AZ104" s="8">
        <f t="shared" si="251"/>
        <v>0</v>
      </c>
      <c r="BA104" s="8">
        <f t="shared" si="252"/>
        <v>0</v>
      </c>
      <c r="BB104" s="8">
        <f t="shared" si="253"/>
        <v>0</v>
      </c>
      <c r="BC104" s="8">
        <f t="shared" si="254"/>
        <v>0</v>
      </c>
      <c r="BD104" s="7"/>
      <c r="BE104" s="8">
        <f t="shared" si="255"/>
        <v>-1</v>
      </c>
      <c r="BF104" s="8" t="str">
        <f t="shared" si="256"/>
        <v>, 1</v>
      </c>
      <c r="BG104" s="8" t="str">
        <f t="shared" si="257"/>
        <v>, 1</v>
      </c>
      <c r="BH104" s="8" t="str">
        <f t="shared" si="258"/>
        <v>, 1</v>
      </c>
      <c r="BI104" s="8" t="str">
        <f t="shared" si="259"/>
        <v/>
      </c>
      <c r="BJ104" s="7"/>
      <c r="BK104" s="8">
        <f t="shared" si="260"/>
        <v>1</v>
      </c>
      <c r="BL104" s="8" t="str">
        <f t="shared" si="261"/>
        <v>, -1</v>
      </c>
      <c r="BM104" s="8" t="str">
        <f t="shared" si="262"/>
        <v>, -1</v>
      </c>
      <c r="BN104" s="8" t="str">
        <f t="shared" si="263"/>
        <v>, -1</v>
      </c>
      <c r="BO104" s="8" t="str">
        <f t="shared" si="264"/>
        <v/>
      </c>
      <c r="BP104" s="7"/>
      <c r="BQ104" s="9" t="str">
        <f t="shared" si="265"/>
        <v>-1, 1, 1, 1</v>
      </c>
      <c r="BR104" s="9" t="str">
        <f t="shared" si="266"/>
        <v>1, -1, -1, -1</v>
      </c>
      <c r="BS104" s="9" t="str">
        <f t="shared" si="267"/>
        <v>-1, 1, 1, 1</v>
      </c>
      <c r="BT104" s="1" t="str">
        <f t="shared" si="268"/>
        <v>1 : 3</v>
      </c>
      <c r="BU104" s="175"/>
      <c r="BW104" s="29"/>
      <c r="BX104" s="33">
        <f>((AQ102+AQ96)/(AR102+AR96))/10</f>
        <v>0</v>
      </c>
      <c r="BY104" s="33">
        <f>((AQ102+AR94)/(AR102+AQ94))/10</f>
        <v>7.4999999999999997E-2</v>
      </c>
      <c r="BZ104" s="33">
        <f>((AQ102+AR100)/(AR102+AQ100))/10</f>
        <v>1.6666666666666666E-2</v>
      </c>
      <c r="CA104" s="33">
        <f>((AQ102+AR106)/(AR102+AQ106))/10</f>
        <v>1.6666666666666666E-2</v>
      </c>
      <c r="CB104" s="33">
        <f>((AQ96+AR94)/(AR96+AQ94))/10</f>
        <v>7.4999999999999997E-2</v>
      </c>
      <c r="CC104" s="33">
        <f>((AQ96+AR100)/(AR96+AQ100))/10</f>
        <v>1.6666666666666666E-2</v>
      </c>
      <c r="CD104" s="33">
        <f>((AQ96+AR106)/(AR96+AQ106))/10</f>
        <v>1.6666666666666666E-2</v>
      </c>
      <c r="CE104" s="33">
        <f>((AR94+AR100)/(AQ94+AQ100))/10</f>
        <v>0.1</v>
      </c>
      <c r="CF104" s="33">
        <f>((AR94+AR106)/(AQ94+AQ106))/10</f>
        <v>0.1</v>
      </c>
      <c r="CG104" s="33">
        <f>((AR100+AR106)/(AQ100+AQ106))/10</f>
        <v>3.3333333333333333E-2</v>
      </c>
      <c r="CI104" s="63"/>
      <c r="CJ104" s="63"/>
      <c r="CK104" s="63"/>
      <c r="CL104" s="63"/>
      <c r="CM104" s="63"/>
      <c r="CN104" s="63"/>
      <c r="CO104" s="63"/>
      <c r="CP104" s="63"/>
      <c r="CQ104" s="137"/>
      <c r="CR104" s="137"/>
      <c r="CS104" s="137"/>
      <c r="CU104" s="137"/>
      <c r="CV104" s="155"/>
      <c r="CX104" s="137"/>
      <c r="CZ104" s="155"/>
      <c r="DA104" s="137"/>
    </row>
    <row r="105" spans="1:105" ht="11.1" customHeight="1" thickBot="1" x14ac:dyDescent="0.3">
      <c r="A105" s="139"/>
      <c r="B105" s="141"/>
      <c r="C105" s="109" t="s">
        <v>47</v>
      </c>
      <c r="D105" s="132" t="str">
        <f>IF(AQ102&gt;AR102,BS102,BT102)</f>
        <v>0 : 3</v>
      </c>
      <c r="E105" s="133"/>
      <c r="F105" s="134"/>
      <c r="G105" s="135" t="str">
        <f>IF(AQ96&gt;AR96,BS96,BT96)</f>
        <v>0 : 3</v>
      </c>
      <c r="H105" s="133"/>
      <c r="I105" s="134"/>
      <c r="J105" s="135" t="str">
        <f>IF(AR94&gt;AQ94,BS94,BT94)</f>
        <v>-1, 1, 1, 1</v>
      </c>
      <c r="K105" s="133"/>
      <c r="L105" s="134"/>
      <c r="M105" s="135" t="str">
        <f>IF(AR100&gt;AQ100,BS100,BT100)</f>
        <v>1 : 3</v>
      </c>
      <c r="N105" s="133"/>
      <c r="O105" s="134"/>
      <c r="P105" s="135" t="str">
        <f>IF(AR106&gt;AQ106,BS106,BT106)</f>
        <v>1 : 3</v>
      </c>
      <c r="Q105" s="133"/>
      <c r="R105" s="134"/>
      <c r="S105" s="146"/>
      <c r="T105" s="147"/>
      <c r="U105" s="147"/>
      <c r="V105" s="149"/>
      <c r="W105" s="151"/>
      <c r="X105" s="149"/>
      <c r="Y105" s="61"/>
      <c r="Z105" s="152"/>
      <c r="AB105" s="153"/>
      <c r="AC105" s="153"/>
      <c r="AD105" s="122" t="str">
        <f>IF(B100=0," ","3-4")</f>
        <v>3-4</v>
      </c>
      <c r="AE105" s="123" t="str">
        <f>IF(B100=0," ",CONCATENATE(C98,"-",C100))</f>
        <v>MUSTAFA-RIM-АК АЛТЫН</v>
      </c>
      <c r="AF105" s="19">
        <v>2</v>
      </c>
      <c r="AG105" s="22">
        <v>1</v>
      </c>
      <c r="AH105" s="19">
        <v>1</v>
      </c>
      <c r="AI105" s="22">
        <v>2</v>
      </c>
      <c r="AJ105" s="19">
        <v>1</v>
      </c>
      <c r="AK105" s="22">
        <v>2</v>
      </c>
      <c r="AL105" s="19">
        <v>1</v>
      </c>
      <c r="AM105" s="22">
        <v>2</v>
      </c>
      <c r="AN105" s="19"/>
      <c r="AO105" s="27"/>
      <c r="AP105" s="11"/>
      <c r="AQ105" s="10">
        <f t="shared" si="243"/>
        <v>1</v>
      </c>
      <c r="AR105" s="10">
        <f t="shared" si="244"/>
        <v>3</v>
      </c>
      <c r="AS105" s="8">
        <f t="shared" si="245"/>
        <v>1</v>
      </c>
      <c r="AT105" s="8">
        <f t="shared" si="246"/>
        <v>0</v>
      </c>
      <c r="AU105" s="8">
        <f t="shared" si="247"/>
        <v>0</v>
      </c>
      <c r="AV105" s="8">
        <f t="shared" si="248"/>
        <v>0</v>
      </c>
      <c r="AW105" s="8">
        <f t="shared" si="249"/>
        <v>0</v>
      </c>
      <c r="AX105" s="7"/>
      <c r="AY105" s="8">
        <f t="shared" si="250"/>
        <v>0</v>
      </c>
      <c r="AZ105" s="8">
        <f t="shared" si="251"/>
        <v>1</v>
      </c>
      <c r="BA105" s="8">
        <f t="shared" si="252"/>
        <v>1</v>
      </c>
      <c r="BB105" s="8">
        <f t="shared" si="253"/>
        <v>1</v>
      </c>
      <c r="BC105" s="8">
        <f t="shared" si="254"/>
        <v>0</v>
      </c>
      <c r="BD105" s="7"/>
      <c r="BE105" s="8">
        <f t="shared" si="255"/>
        <v>1</v>
      </c>
      <c r="BF105" s="8" t="str">
        <f t="shared" si="256"/>
        <v>, -1</v>
      </c>
      <c r="BG105" s="8" t="str">
        <f t="shared" si="257"/>
        <v>, -1</v>
      </c>
      <c r="BH105" s="8" t="str">
        <f t="shared" si="258"/>
        <v>, -1</v>
      </c>
      <c r="BI105" s="8" t="str">
        <f t="shared" si="259"/>
        <v/>
      </c>
      <c r="BJ105" s="7"/>
      <c r="BK105" s="8">
        <f t="shared" si="260"/>
        <v>-1</v>
      </c>
      <c r="BL105" s="8" t="str">
        <f t="shared" si="261"/>
        <v>, 1</v>
      </c>
      <c r="BM105" s="8" t="str">
        <f t="shared" si="262"/>
        <v>, 1</v>
      </c>
      <c r="BN105" s="8" t="str">
        <f t="shared" si="263"/>
        <v>, 1</v>
      </c>
      <c r="BO105" s="8" t="str">
        <f t="shared" si="264"/>
        <v/>
      </c>
      <c r="BP105" s="7"/>
      <c r="BQ105" s="9" t="str">
        <f t="shared" si="265"/>
        <v>1, -1, -1, -1</v>
      </c>
      <c r="BR105" s="9" t="str">
        <f t="shared" si="266"/>
        <v>-1, 1, 1, 1</v>
      </c>
      <c r="BS105" s="9" t="str">
        <f t="shared" si="267"/>
        <v>-1, 1, 1, 1</v>
      </c>
      <c r="BT105" s="1" t="str">
        <f t="shared" si="268"/>
        <v>1 : 3</v>
      </c>
      <c r="BU105" s="175"/>
    </row>
    <row r="106" spans="1:105" ht="11.1" customHeight="1" thickTop="1" thickBot="1" x14ac:dyDescent="0.3">
      <c r="A106" s="48"/>
      <c r="B106" s="49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53"/>
      <c r="AD106" s="126" t="str">
        <f>IF(B104=0," ","5-6")</f>
        <v>5-6</v>
      </c>
      <c r="AE106" s="127" t="str">
        <f>IF(B104=0," ",CONCATENATE(C102,"-",C104))</f>
        <v>KEZAR-SHAH-SHAH</v>
      </c>
      <c r="AF106" s="20">
        <v>2</v>
      </c>
      <c r="AG106" s="23">
        <v>1</v>
      </c>
      <c r="AH106" s="20">
        <v>1</v>
      </c>
      <c r="AI106" s="23">
        <v>2</v>
      </c>
      <c r="AJ106" s="20">
        <v>2</v>
      </c>
      <c r="AK106" s="23">
        <v>1</v>
      </c>
      <c r="AL106" s="20">
        <v>2</v>
      </c>
      <c r="AM106" s="23">
        <v>1</v>
      </c>
      <c r="AN106" s="20"/>
      <c r="AO106" s="28"/>
      <c r="AP106" s="11"/>
      <c r="AQ106" s="10">
        <f t="shared" si="243"/>
        <v>3</v>
      </c>
      <c r="AR106" s="10">
        <f t="shared" si="244"/>
        <v>1</v>
      </c>
      <c r="AS106" s="8">
        <f t="shared" si="245"/>
        <v>1</v>
      </c>
      <c r="AT106" s="8">
        <f t="shared" si="246"/>
        <v>0</v>
      </c>
      <c r="AU106" s="8">
        <f t="shared" si="247"/>
        <v>1</v>
      </c>
      <c r="AV106" s="8">
        <f t="shared" si="248"/>
        <v>1</v>
      </c>
      <c r="AW106" s="8">
        <f t="shared" si="249"/>
        <v>0</v>
      </c>
      <c r="AX106" s="7"/>
      <c r="AY106" s="8">
        <f t="shared" si="250"/>
        <v>0</v>
      </c>
      <c r="AZ106" s="8">
        <f t="shared" si="251"/>
        <v>1</v>
      </c>
      <c r="BA106" s="8">
        <f t="shared" si="252"/>
        <v>0</v>
      </c>
      <c r="BB106" s="8">
        <f t="shared" si="253"/>
        <v>0</v>
      </c>
      <c r="BC106" s="8">
        <f t="shared" si="254"/>
        <v>0</v>
      </c>
      <c r="BD106" s="7"/>
      <c r="BE106" s="8">
        <f t="shared" si="255"/>
        <v>1</v>
      </c>
      <c r="BF106" s="8" t="str">
        <f t="shared" si="256"/>
        <v>, -1</v>
      </c>
      <c r="BG106" s="8" t="str">
        <f t="shared" si="257"/>
        <v>, 1</v>
      </c>
      <c r="BH106" s="8" t="str">
        <f t="shared" si="258"/>
        <v>, 1</v>
      </c>
      <c r="BI106" s="8" t="str">
        <f t="shared" si="259"/>
        <v/>
      </c>
      <c r="BJ106" s="7"/>
      <c r="BK106" s="8">
        <f t="shared" si="260"/>
        <v>-1</v>
      </c>
      <c r="BL106" s="8" t="str">
        <f t="shared" si="261"/>
        <v>, 1</v>
      </c>
      <c r="BM106" s="8" t="str">
        <f t="shared" si="262"/>
        <v>, -1</v>
      </c>
      <c r="BN106" s="8" t="str">
        <f t="shared" si="263"/>
        <v>, -1</v>
      </c>
      <c r="BO106" s="8" t="str">
        <f t="shared" si="264"/>
        <v/>
      </c>
      <c r="BP106" s="7"/>
      <c r="BQ106" s="9" t="str">
        <f t="shared" si="265"/>
        <v>1, -1, 1, 1</v>
      </c>
      <c r="BR106" s="9" t="str">
        <f t="shared" si="266"/>
        <v>-1, 1, -1, -1</v>
      </c>
      <c r="BS106" s="9" t="str">
        <f t="shared" si="267"/>
        <v>1, -1, 1, 1</v>
      </c>
      <c r="BT106" s="1" t="str">
        <f t="shared" si="268"/>
        <v>1 : 3</v>
      </c>
      <c r="BU106" s="176"/>
    </row>
    <row r="107" spans="1:105" ht="11.1" customHeight="1" x14ac:dyDescent="0.25">
      <c r="A107" s="48"/>
      <c r="B107" s="49"/>
      <c r="C107" s="48"/>
      <c r="D107" s="48"/>
      <c r="E107" s="48"/>
      <c r="F107" s="48"/>
      <c r="G107" s="48"/>
      <c r="H107" s="48"/>
      <c r="I107" s="48"/>
      <c r="J107" s="48"/>
      <c r="K107" s="117" t="s">
        <v>52</v>
      </c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53"/>
      <c r="AD107" s="128"/>
      <c r="AE107" s="129"/>
      <c r="AF107" s="64"/>
      <c r="AG107" s="80"/>
      <c r="AH107" s="64"/>
      <c r="AI107" s="80"/>
      <c r="AJ107" s="64"/>
      <c r="AK107" s="80"/>
      <c r="AL107" s="64"/>
      <c r="AM107" s="80"/>
      <c r="AN107" s="64"/>
      <c r="AO107" s="81"/>
      <c r="AP107" s="96"/>
      <c r="AQ107" s="97"/>
      <c r="AR107" s="97"/>
      <c r="AS107" s="98"/>
      <c r="AT107" s="98"/>
      <c r="AU107" s="98"/>
      <c r="AV107" s="98"/>
      <c r="AW107" s="98"/>
      <c r="AX107" s="99"/>
      <c r="AY107" s="98"/>
      <c r="AZ107" s="98"/>
      <c r="BA107" s="98"/>
      <c r="BB107" s="98"/>
      <c r="BC107" s="98"/>
      <c r="BD107" s="99"/>
      <c r="BE107" s="98"/>
      <c r="BF107" s="98"/>
      <c r="BG107" s="98"/>
      <c r="BH107" s="98"/>
      <c r="BI107" s="98"/>
      <c r="BJ107" s="99"/>
      <c r="BK107" s="98"/>
      <c r="BL107" s="98"/>
      <c r="BM107" s="98"/>
      <c r="BN107" s="98"/>
      <c r="BO107" s="98"/>
      <c r="BP107" s="99"/>
      <c r="BQ107" s="100"/>
      <c r="BR107" s="100"/>
      <c r="BS107" s="100"/>
      <c r="BU107" s="66"/>
    </row>
    <row r="108" spans="1:105" ht="11.1" customHeight="1" thickBot="1" x14ac:dyDescent="0.3">
      <c r="A108" s="42"/>
      <c r="B108" s="43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107" t="s">
        <v>12</v>
      </c>
      <c r="W108" s="38"/>
      <c r="X108" s="38"/>
      <c r="Y108" s="52"/>
      <c r="AD108" s="120" t="str">
        <f>IF(B116=0," ","2-4")</f>
        <v>2-4</v>
      </c>
      <c r="AE108" s="121" t="str">
        <f>IF(B116=0," ",CONCATENATE(C112,"-",C116))</f>
        <v>YASSY-ДЮСШ-1 ЭКИБАСТУЗ</v>
      </c>
      <c r="AF108" s="93">
        <v>2</v>
      </c>
      <c r="AG108" s="94">
        <v>1</v>
      </c>
      <c r="AH108" s="93">
        <v>2</v>
      </c>
      <c r="AI108" s="94">
        <v>1</v>
      </c>
      <c r="AJ108" s="93">
        <v>1</v>
      </c>
      <c r="AK108" s="94">
        <v>2</v>
      </c>
      <c r="AL108" s="93">
        <v>2</v>
      </c>
      <c r="AM108" s="94">
        <v>1</v>
      </c>
      <c r="AN108" s="93"/>
      <c r="AO108" s="95"/>
      <c r="AP108" s="96"/>
      <c r="AQ108" s="97">
        <f>IF(AF108+AG108&lt;&gt;0,SUM(AS108:AW108),"")</f>
        <v>3</v>
      </c>
      <c r="AR108" s="97">
        <f>IF(AF108+AG108&lt;&gt;0,SUM(AY108:BC108),"")</f>
        <v>1</v>
      </c>
      <c r="AS108" s="98">
        <f>IF(AF108&gt;AG108,1,0)</f>
        <v>1</v>
      </c>
      <c r="AT108" s="98">
        <f>IF(AH108&gt;AI108,1,0)</f>
        <v>1</v>
      </c>
      <c r="AU108" s="98">
        <f>IF(AJ108&gt;AK108,1,0)</f>
        <v>0</v>
      </c>
      <c r="AV108" s="98">
        <f>IF(AL108&gt;AM108,1,0)</f>
        <v>1</v>
      </c>
      <c r="AW108" s="98">
        <f>IF(AN108&gt;AO108,1,0)</f>
        <v>0</v>
      </c>
      <c r="AX108" s="99"/>
      <c r="AY108" s="98">
        <f>IF(AG108&gt;AF108,1,0)</f>
        <v>0</v>
      </c>
      <c r="AZ108" s="98">
        <f>IF(AI108&gt;AH108,1,0)</f>
        <v>0</v>
      </c>
      <c r="BA108" s="98">
        <f>IF(AK108&gt;AJ108,1,0)</f>
        <v>1</v>
      </c>
      <c r="BB108" s="98">
        <f>IF(AM108&gt;AL108,1,0)</f>
        <v>0</v>
      </c>
      <c r="BC108" s="98">
        <f>IF(AO108&gt;AN108,1,0)</f>
        <v>0</v>
      </c>
      <c r="BD108" s="99"/>
      <c r="BE108" s="98">
        <f>IF(AF108&gt;AG108,AG108,IF(AG108&gt;AF108,-AF108,""))</f>
        <v>1</v>
      </c>
      <c r="BF108" s="98" t="str">
        <f>IF(AH108&gt;AI108,", "&amp;AI108,IF(AI108&gt;AH108,", "&amp;-AH108,""))</f>
        <v>, 1</v>
      </c>
      <c r="BG108" s="98" t="str">
        <f>IF(AJ108&gt;AK108,", "&amp;AK108,IF(AK108&gt;AJ108,", "&amp;-AJ108,""))</f>
        <v>, -1</v>
      </c>
      <c r="BH108" s="98" t="str">
        <f>IF(AL108&gt;AM108,", "&amp;AM108,IF(AM108&gt;AL108,", "&amp;-AL108,""))</f>
        <v>, 1</v>
      </c>
      <c r="BI108" s="98" t="str">
        <f>IF(AN108&gt;AO108,", "&amp;AO108,IF(AO108&gt;AN108,", "&amp;-AN108,""))</f>
        <v/>
      </c>
      <c r="BJ108" s="99"/>
      <c r="BK108" s="98">
        <f>IF(AG108&gt;AF108,AF108,IF(AF108&gt;AG108,-AG108,""))</f>
        <v>-1</v>
      </c>
      <c r="BL108" s="98" t="str">
        <f>IF(AI108&gt;AH108,", "&amp;AH108,IF(AH108&gt;AI108,", "&amp;-AI108,""))</f>
        <v>, -1</v>
      </c>
      <c r="BM108" s="98" t="str">
        <f>IF(AK108&gt;AJ108,", "&amp;AJ108,IF(AJ108&gt;AK108,", "&amp;-AK108,""))</f>
        <v>, 1</v>
      </c>
      <c r="BN108" s="98" t="str">
        <f>IF(AM108&gt;AL108,", "&amp;AL108,IF(AL108&gt;AM108,", "&amp;-AM108,""))</f>
        <v>, -1</v>
      </c>
      <c r="BO108" s="98" t="str">
        <f>IF(AO108&gt;AN108,", "&amp;AN108,IF(AN108&gt;AO108,", "&amp;-AO108,""))</f>
        <v/>
      </c>
      <c r="BP108" s="99"/>
      <c r="BQ108" s="100" t="str">
        <f>CONCATENATE(,BE108,BF108,BG108,BH108,BI108,)</f>
        <v>1, 1, -1, 1</v>
      </c>
      <c r="BR108" s="100" t="str">
        <f>CONCATENATE(,BK108,BL108,BM108,BN108,BO108,)</f>
        <v>-1, -1, 1, -1</v>
      </c>
      <c r="BS108" s="100" t="str">
        <f>IF(AQ108&gt;AR108,BQ108,IF(AR108&gt;AQ108,BR108,""))</f>
        <v>1, 1, -1, 1</v>
      </c>
      <c r="BT108" s="1" t="str">
        <f>IF(AQ108&gt;AR108,AR108&amp;" : "&amp;AQ108,IF(AR108&gt;AQ108,AQ108&amp;" : "&amp;AR108,""))</f>
        <v>1 : 3</v>
      </c>
      <c r="BU108" s="184" t="str">
        <f>V108</f>
        <v>Группа № 1</v>
      </c>
      <c r="BW108" s="101"/>
      <c r="BX108" s="102" t="s">
        <v>23</v>
      </c>
      <c r="BY108" s="102" t="s">
        <v>13</v>
      </c>
      <c r="BZ108" s="102" t="s">
        <v>17</v>
      </c>
      <c r="CA108" s="102" t="s">
        <v>24</v>
      </c>
      <c r="CB108" s="102" t="s">
        <v>21</v>
      </c>
      <c r="CC108" s="102" t="s">
        <v>25</v>
      </c>
      <c r="CD108" s="102" t="s">
        <v>15</v>
      </c>
      <c r="CE108" s="102" t="s">
        <v>26</v>
      </c>
      <c r="CF108" s="102" t="s">
        <v>18</v>
      </c>
      <c r="CG108" s="102" t="s">
        <v>22</v>
      </c>
      <c r="CI108" s="101"/>
      <c r="CJ108" s="102" t="s">
        <v>2</v>
      </c>
      <c r="CK108" s="102" t="s">
        <v>3</v>
      </c>
      <c r="CL108" s="102" t="s">
        <v>4</v>
      </c>
      <c r="CM108" s="102" t="s">
        <v>5</v>
      </c>
      <c r="CN108" s="102" t="s">
        <v>6</v>
      </c>
      <c r="CO108" s="102" t="s">
        <v>7</v>
      </c>
      <c r="CP108" s="31"/>
      <c r="CQ108" s="103" t="s">
        <v>8</v>
      </c>
      <c r="CR108" s="103" t="s">
        <v>10</v>
      </c>
      <c r="CS108" s="103"/>
      <c r="CU108" s="103" t="s">
        <v>8</v>
      </c>
      <c r="CV108" s="103" t="s">
        <v>10</v>
      </c>
      <c r="CX108" s="104"/>
      <c r="CZ108" s="104"/>
      <c r="DA108" s="104"/>
    </row>
    <row r="109" spans="1:105" ht="11.1" customHeight="1" thickTop="1" thickBot="1" x14ac:dyDescent="0.3">
      <c r="A109" s="60" t="s">
        <v>0</v>
      </c>
      <c r="B109" s="62"/>
      <c r="C109" s="60" t="s">
        <v>1</v>
      </c>
      <c r="D109" s="177">
        <v>1</v>
      </c>
      <c r="E109" s="177"/>
      <c r="F109" s="177"/>
      <c r="G109" s="177">
        <v>2</v>
      </c>
      <c r="H109" s="177"/>
      <c r="I109" s="177"/>
      <c r="J109" s="177">
        <v>3</v>
      </c>
      <c r="K109" s="177"/>
      <c r="L109" s="177"/>
      <c r="M109" s="177">
        <v>4</v>
      </c>
      <c r="N109" s="177"/>
      <c r="O109" s="177"/>
      <c r="P109" s="177">
        <v>5</v>
      </c>
      <c r="Q109" s="177"/>
      <c r="R109" s="177"/>
      <c r="S109" s="177">
        <v>6</v>
      </c>
      <c r="T109" s="177"/>
      <c r="U109" s="177"/>
      <c r="V109" s="65" t="s">
        <v>8</v>
      </c>
      <c r="W109" s="65" t="s">
        <v>9</v>
      </c>
      <c r="X109" s="60" t="s">
        <v>10</v>
      </c>
      <c r="Y109" s="54"/>
      <c r="AD109" s="122" t="str">
        <f>IF(B118=0," ","1-5")</f>
        <v>1-5</v>
      </c>
      <c r="AE109" s="123" t="str">
        <f>IF(B118=0," ",CONCATENATE(C110,"-",C118))</f>
        <v>STANDART-</v>
      </c>
      <c r="AF109" s="19"/>
      <c r="AG109" s="22"/>
      <c r="AH109" s="19"/>
      <c r="AI109" s="22"/>
      <c r="AJ109" s="19"/>
      <c r="AK109" s="22"/>
      <c r="AL109" s="19"/>
      <c r="AM109" s="22"/>
      <c r="AN109" s="19"/>
      <c r="AO109" s="27"/>
      <c r="AP109" s="11"/>
      <c r="AQ109" s="10" t="str">
        <f t="shared" ref="AQ109:AQ122" si="291">IF(AF109+AG109&lt;&gt;0,SUM(AS109:AW109),"")</f>
        <v/>
      </c>
      <c r="AR109" s="10" t="str">
        <f t="shared" ref="AR109:AR122" si="292">IF(AF109+AG109&lt;&gt;0,SUM(AY109:BC109),"")</f>
        <v/>
      </c>
      <c r="AS109" s="8">
        <f t="shared" ref="AS109:AS122" si="293">IF(AF109&gt;AG109,1,0)</f>
        <v>0</v>
      </c>
      <c r="AT109" s="8">
        <f t="shared" ref="AT109:AT122" si="294">IF(AH109&gt;AI109,1,0)</f>
        <v>0</v>
      </c>
      <c r="AU109" s="8">
        <f t="shared" ref="AU109:AU122" si="295">IF(AJ109&gt;AK109,1,0)</f>
        <v>0</v>
      </c>
      <c r="AV109" s="8">
        <f t="shared" ref="AV109:AV122" si="296">IF(AL109&gt;AM109,1,0)</f>
        <v>0</v>
      </c>
      <c r="AW109" s="8">
        <f t="shared" ref="AW109:AW122" si="297">IF(AN109&gt;AO109,1,0)</f>
        <v>0</v>
      </c>
      <c r="AX109" s="7"/>
      <c r="AY109" s="8">
        <f t="shared" ref="AY109:AY122" si="298">IF(AG109&gt;AF109,1,0)</f>
        <v>0</v>
      </c>
      <c r="AZ109" s="8">
        <f t="shared" ref="AZ109:AZ122" si="299">IF(AI109&gt;AH109,1,0)</f>
        <v>0</v>
      </c>
      <c r="BA109" s="8">
        <f t="shared" ref="BA109:BA122" si="300">IF(AK109&gt;AJ109,1,0)</f>
        <v>0</v>
      </c>
      <c r="BB109" s="8">
        <f t="shared" ref="BB109:BB122" si="301">IF(AM109&gt;AL109,1,0)</f>
        <v>0</v>
      </c>
      <c r="BC109" s="8">
        <f t="shared" ref="BC109:BC122" si="302">IF(AO109&gt;AN109,1,0)</f>
        <v>0</v>
      </c>
      <c r="BD109" s="7"/>
      <c r="BE109" s="8" t="str">
        <f t="shared" ref="BE109:BE122" si="303">IF(AF109&gt;AG109,AG109,IF(AG109&gt;AF109,-AF109,""))</f>
        <v/>
      </c>
      <c r="BF109" s="8" t="str">
        <f t="shared" ref="BF109:BF122" si="304">IF(AH109&gt;AI109,", "&amp;AI109,IF(AI109&gt;AH109,", "&amp;-AH109,""))</f>
        <v/>
      </c>
      <c r="BG109" s="8" t="str">
        <f t="shared" ref="BG109:BG122" si="305">IF(AJ109&gt;AK109,", "&amp;AK109,IF(AK109&gt;AJ109,", "&amp;-AJ109,""))</f>
        <v/>
      </c>
      <c r="BH109" s="8" t="str">
        <f t="shared" ref="BH109:BH122" si="306">IF(AL109&gt;AM109,", "&amp;AM109,IF(AM109&gt;AL109,", "&amp;-AL109,""))</f>
        <v/>
      </c>
      <c r="BI109" s="8" t="str">
        <f t="shared" ref="BI109:BI122" si="307">IF(AN109&gt;AO109,", "&amp;AO109,IF(AO109&gt;AN109,", "&amp;-AN109,""))</f>
        <v/>
      </c>
      <c r="BJ109" s="7"/>
      <c r="BK109" s="8" t="str">
        <f t="shared" ref="BK109:BK122" si="308">IF(AG109&gt;AF109,AF109,IF(AF109&gt;AG109,-AG109,""))</f>
        <v/>
      </c>
      <c r="BL109" s="8" t="str">
        <f t="shared" ref="BL109:BL122" si="309">IF(AI109&gt;AH109,", "&amp;AH109,IF(AH109&gt;AI109,", "&amp;-AI109,""))</f>
        <v/>
      </c>
      <c r="BM109" s="8" t="str">
        <f t="shared" ref="BM109:BM122" si="310">IF(AK109&gt;AJ109,", "&amp;AJ109,IF(AJ109&gt;AK109,", "&amp;-AK109,""))</f>
        <v/>
      </c>
      <c r="BN109" s="8" t="str">
        <f t="shared" ref="BN109:BN122" si="311">IF(AM109&gt;AL109,", "&amp;AL109,IF(AL109&gt;AM109,", "&amp;-AM109,""))</f>
        <v/>
      </c>
      <c r="BO109" s="8" t="str">
        <f t="shared" ref="BO109:BO122" si="312">IF(AO109&gt;AN109,", "&amp;AN109,IF(AN109&gt;AO109,", "&amp;-AO109,""))</f>
        <v/>
      </c>
      <c r="BP109" s="7"/>
      <c r="BQ109" s="9" t="str">
        <f t="shared" ref="BQ109:BQ122" si="313">CONCATENATE(,BE109,BF109,BG109,BH109,BI109,)</f>
        <v/>
      </c>
      <c r="BR109" s="9" t="str">
        <f t="shared" ref="BR109:BR122" si="314">CONCATENATE(,BK109,BL109,BM109,BN109,BO109,)</f>
        <v/>
      </c>
      <c r="BS109" s="9" t="str">
        <f t="shared" ref="BS109:BS122" si="315">IF(AQ109&gt;AR109,BQ109,IF(AR109&gt;AQ109,BR109,""))</f>
        <v/>
      </c>
      <c r="BT109" s="1" t="str">
        <f t="shared" ref="BT109:BT122" si="316">IF(AQ109&gt;AR109,AR109&amp;" : "&amp;AQ109,IF(AR109&gt;AQ109,AQ109&amp;" : "&amp;AR109,""))</f>
        <v/>
      </c>
      <c r="BU109" s="175"/>
      <c r="BW109" s="29">
        <v>1</v>
      </c>
      <c r="BX109" s="33">
        <f>((AQ120+AQ114)/(AR120+AR114))/10</f>
        <v>0.6</v>
      </c>
      <c r="BY109" s="33" t="e">
        <f>((AQ120+AR111)/(AR120+AQ111))/10</f>
        <v>#DIV/0!</v>
      </c>
      <c r="BZ109" s="33" t="e">
        <f>((AQ120+AQ109)/(AR120+AR109))/10</f>
        <v>#VALUE!</v>
      </c>
      <c r="CA109" s="33" t="e">
        <f>((AQ120+AR118)/(AR120+AQ118))/10</f>
        <v>#VALUE!</v>
      </c>
      <c r="CB109" s="33">
        <f>((AQ114+AR111)/(AR114+AQ111))/10</f>
        <v>0.6</v>
      </c>
      <c r="CC109" s="33" t="e">
        <f>((AQ114+AQ109)/(AR114+AR109))/10</f>
        <v>#VALUE!</v>
      </c>
      <c r="CD109" s="33" t="e">
        <f>((AQ114+AR118)/(AQ118+AR114))/10</f>
        <v>#VALUE!</v>
      </c>
      <c r="CE109" s="33" t="e">
        <f>((AR111+AQ109)/(AQ111+AR109))/10</f>
        <v>#VALUE!</v>
      </c>
      <c r="CF109" s="33" t="e">
        <f>((AR111+AR118)/(AQ111+AQ118))/10</f>
        <v>#VALUE!</v>
      </c>
      <c r="CG109" s="33" t="e">
        <f>((AQ109+AR118)/(AR109+AQ118))/10</f>
        <v>#VALUE!</v>
      </c>
      <c r="CI109" s="29">
        <v>1</v>
      </c>
      <c r="CJ109" s="34"/>
      <c r="CK109" s="35">
        <f>IF(AQ120&gt;AR120,CQ109+0.1,CQ109-0.1)</f>
        <v>6.1</v>
      </c>
      <c r="CL109" s="35">
        <f>IF(AQ114&gt;AR114,CQ109+0.1,CQ109-0.1)</f>
        <v>6.1</v>
      </c>
      <c r="CM109" s="35">
        <f>IF(AR111&gt;AQ111,CQ109+0.1,CQ109-0.1)</f>
        <v>6.1</v>
      </c>
      <c r="CN109" s="35">
        <f>IF(AQ109&gt;AR109,CQ109+0.1,CQ109-0.1)</f>
        <v>5.9</v>
      </c>
      <c r="CO109" s="35">
        <f>IF(AR118&gt;AQ118,CQ109+0.1,CQ109-0.1)</f>
        <v>5.9</v>
      </c>
      <c r="CP109" s="63"/>
      <c r="CQ109" s="136">
        <f>V110</f>
        <v>6</v>
      </c>
      <c r="CR109" s="136">
        <f>IF(AND(CQ109=CQ111,CQ109=CQ113),BX109,(IF(AND(CQ109=CQ111,CQ109=CQ115),BY109,(IF(AND(CQ109=CQ111,CQ109=CQ117),BZ109,(IF(AND(CQ109=CQ111,CQ109=CQ119),CA109,(IF(AND(CQ109=CQ113,CQ109=CQ115),CB109,(IF(AND(CQ109=CQ113,CQ109=CQ117),CC109,(IF(AND(CQ109=CQ113,CQ109=CQ119),CD109,(IF(AND(CQ109=CQ115,CQ109=CQ117),CE109,(IF(AND(CQ109=CQ115,CQ109=CQ119),CF109,(IF(AND(CQ109=CQ117,CQ109=CQ119),CG109,999)))))))))))))))))))</f>
        <v>999</v>
      </c>
      <c r="CS109" s="136">
        <f>IF(CX109=1,CQ109+CR109,CR109)</f>
        <v>999</v>
      </c>
      <c r="CU109" s="136">
        <f>CQ109</f>
        <v>6</v>
      </c>
      <c r="CV109" s="154">
        <f>IF(CU109=CU111,CK109,(IF(CU109=CU113,CL109,(IF(CU109=CU115,CM109,(IF(CU109=CU117,CN109,(IF(CU109=CU119,CO109,999)))))))))</f>
        <v>999</v>
      </c>
      <c r="CX109" s="136">
        <f>IF(CR109&lt;&gt;999,1,0)</f>
        <v>0</v>
      </c>
      <c r="CZ109" s="154">
        <f>IF(CX109=1,CS109,CV109)</f>
        <v>999</v>
      </c>
      <c r="DA109" s="136">
        <f>IF(CZ109&lt;&gt;999,CZ109,CU109)</f>
        <v>6</v>
      </c>
    </row>
    <row r="110" spans="1:105" ht="11.1" customHeight="1" thickTop="1" x14ac:dyDescent="0.25">
      <c r="A110" s="168">
        <v>1</v>
      </c>
      <c r="B110" s="169">
        <f>[1]Лист3!$A$51</f>
        <v>8</v>
      </c>
      <c r="C110" s="108" t="s">
        <v>40</v>
      </c>
      <c r="D110" s="170"/>
      <c r="E110" s="170"/>
      <c r="F110" s="171"/>
      <c r="G110" s="56"/>
      <c r="H110" s="57">
        <f>IF(AQ120&gt;AR120,2,$AF$3)</f>
        <v>2</v>
      </c>
      <c r="I110" s="58"/>
      <c r="J110" s="56"/>
      <c r="K110" s="57">
        <f>IF(AQ114&gt;AR114,2,$AF$3)</f>
        <v>2</v>
      </c>
      <c r="L110" s="58"/>
      <c r="M110" s="56"/>
      <c r="N110" s="57">
        <f>IF(AR111&gt;AQ111,2,$AF$3)</f>
        <v>2</v>
      </c>
      <c r="O110" s="58"/>
      <c r="P110" s="56"/>
      <c r="Q110" s="57"/>
      <c r="R110" s="58"/>
      <c r="S110" s="56"/>
      <c r="T110" s="57"/>
      <c r="U110" s="59"/>
      <c r="V110" s="172">
        <f>SUM(E110,H110,K110,N110,Q110,T110)</f>
        <v>6</v>
      </c>
      <c r="W110" s="173">
        <f t="shared" ref="W110" si="317">IF(($AF$3=1),IF(CX109=1,CR109*10,0),0)</f>
        <v>0</v>
      </c>
      <c r="X110" s="172">
        <v>1</v>
      </c>
      <c r="Y110" s="61"/>
      <c r="Z110" s="152">
        <f>IF(B110="","",VLOOKUP(B110,'[2]Список участников'!A:L,8,FALSE))</f>
        <v>0</v>
      </c>
      <c r="AB110" s="153">
        <f>IF(B110&gt;0,1,0)</f>
        <v>1</v>
      </c>
      <c r="AC110" s="153">
        <f>SUM(AB110:AB121)</f>
        <v>6</v>
      </c>
      <c r="AD110" s="122" t="str">
        <f>IF(B120=0," ","3-6")</f>
        <v>3-6</v>
      </c>
      <c r="AE110" s="123" t="str">
        <f>IF(B120=0," ",CONCATENATE(C114,"-",C120))</f>
        <v>TURAN-</v>
      </c>
      <c r="AF110" s="19"/>
      <c r="AG110" s="22"/>
      <c r="AH110" s="19"/>
      <c r="AI110" s="22"/>
      <c r="AJ110" s="19"/>
      <c r="AK110" s="22"/>
      <c r="AL110" s="19"/>
      <c r="AM110" s="22"/>
      <c r="AN110" s="19"/>
      <c r="AO110" s="27"/>
      <c r="AP110" s="11"/>
      <c r="AQ110" s="10" t="str">
        <f t="shared" si="291"/>
        <v/>
      </c>
      <c r="AR110" s="10" t="str">
        <f t="shared" si="292"/>
        <v/>
      </c>
      <c r="AS110" s="8">
        <f t="shared" si="293"/>
        <v>0</v>
      </c>
      <c r="AT110" s="8">
        <f t="shared" si="294"/>
        <v>0</v>
      </c>
      <c r="AU110" s="8">
        <f t="shared" si="295"/>
        <v>0</v>
      </c>
      <c r="AV110" s="8">
        <f t="shared" si="296"/>
        <v>0</v>
      </c>
      <c r="AW110" s="8">
        <f t="shared" si="297"/>
        <v>0</v>
      </c>
      <c r="AX110" s="7"/>
      <c r="AY110" s="8">
        <f t="shared" si="298"/>
        <v>0</v>
      </c>
      <c r="AZ110" s="8">
        <f t="shared" si="299"/>
        <v>0</v>
      </c>
      <c r="BA110" s="8">
        <f t="shared" si="300"/>
        <v>0</v>
      </c>
      <c r="BB110" s="8">
        <f t="shared" si="301"/>
        <v>0</v>
      </c>
      <c r="BC110" s="8">
        <f t="shared" si="302"/>
        <v>0</v>
      </c>
      <c r="BD110" s="7"/>
      <c r="BE110" s="8" t="str">
        <f t="shared" si="303"/>
        <v/>
      </c>
      <c r="BF110" s="8" t="str">
        <f t="shared" si="304"/>
        <v/>
      </c>
      <c r="BG110" s="8" t="str">
        <f t="shared" si="305"/>
        <v/>
      </c>
      <c r="BH110" s="8" t="str">
        <f t="shared" si="306"/>
        <v/>
      </c>
      <c r="BI110" s="8" t="str">
        <f t="shared" si="307"/>
        <v/>
      </c>
      <c r="BJ110" s="7"/>
      <c r="BK110" s="8" t="str">
        <f t="shared" si="308"/>
        <v/>
      </c>
      <c r="BL110" s="8" t="str">
        <f t="shared" si="309"/>
        <v/>
      </c>
      <c r="BM110" s="8" t="str">
        <f t="shared" si="310"/>
        <v/>
      </c>
      <c r="BN110" s="8" t="str">
        <f t="shared" si="311"/>
        <v/>
      </c>
      <c r="BO110" s="8" t="str">
        <f t="shared" si="312"/>
        <v/>
      </c>
      <c r="BP110" s="7"/>
      <c r="BQ110" s="9" t="str">
        <f t="shared" si="313"/>
        <v/>
      </c>
      <c r="BR110" s="9" t="str">
        <f t="shared" si="314"/>
        <v/>
      </c>
      <c r="BS110" s="9" t="str">
        <f t="shared" si="315"/>
        <v/>
      </c>
      <c r="BT110" s="1" t="str">
        <f t="shared" si="316"/>
        <v/>
      </c>
      <c r="BU110" s="175"/>
      <c r="BW110" s="29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I110" s="29">
        <v>2</v>
      </c>
      <c r="CJ110" s="35">
        <f>IF(AR120&gt;AQ120,CQ111+0.1,CQ111-0.1)</f>
        <v>3.9</v>
      </c>
      <c r="CK110" s="34"/>
      <c r="CL110" s="35">
        <f>IF(AR117&gt;AQ117,CQ111+0.1,CQ111-0.1)</f>
        <v>3.9</v>
      </c>
      <c r="CM110" s="35">
        <f>IF(AQ108&gt;AR108,CQ111+0.1,CQ111-0.1)</f>
        <v>4.0999999999999996</v>
      </c>
      <c r="CN110" s="35">
        <f>IF(AQ115&gt;AR115,CQ111+0.1,CQ111-0.1)</f>
        <v>3.9</v>
      </c>
      <c r="CO110" s="35">
        <f>IF(AR112&gt;AQ112,CQ111,CQ111-0.1)</f>
        <v>3.9</v>
      </c>
      <c r="CP110" s="63"/>
      <c r="CQ110" s="137"/>
      <c r="CR110" s="137"/>
      <c r="CS110" s="137"/>
      <c r="CU110" s="137"/>
      <c r="CV110" s="155"/>
      <c r="CX110" s="137"/>
      <c r="CZ110" s="155"/>
      <c r="DA110" s="137"/>
    </row>
    <row r="111" spans="1:105" ht="11.1" customHeight="1" x14ac:dyDescent="0.25">
      <c r="A111" s="156"/>
      <c r="B111" s="157"/>
      <c r="C111" s="109" t="s">
        <v>41</v>
      </c>
      <c r="D111" s="160"/>
      <c r="E111" s="160"/>
      <c r="F111" s="161"/>
      <c r="G111" s="167" t="str">
        <f>IF(AQ120&gt;AR120,BS120,BT120)</f>
        <v>1, 1, 1</v>
      </c>
      <c r="H111" s="165"/>
      <c r="I111" s="166"/>
      <c r="J111" s="167" t="str">
        <f>IF(AQ114&gt;AR114,BS114,BT114)</f>
        <v>1, 1, -1, 1</v>
      </c>
      <c r="K111" s="165"/>
      <c r="L111" s="166"/>
      <c r="M111" s="167" t="str">
        <f>IF(AR111&gt;AQ111,BS111,BT111)</f>
        <v>1, 1, 1</v>
      </c>
      <c r="N111" s="165"/>
      <c r="O111" s="166"/>
      <c r="P111" s="167"/>
      <c r="Q111" s="165"/>
      <c r="R111" s="166"/>
      <c r="S111" s="167"/>
      <c r="T111" s="165"/>
      <c r="U111" s="165"/>
      <c r="V111" s="162"/>
      <c r="W111" s="163"/>
      <c r="X111" s="162"/>
      <c r="Y111" s="61"/>
      <c r="Z111" s="152"/>
      <c r="AB111" s="153"/>
      <c r="AC111" s="153"/>
      <c r="AD111" s="122" t="str">
        <f>IF(B116=0," ","4-1")</f>
        <v>4-1</v>
      </c>
      <c r="AE111" s="123" t="str">
        <f>IF(B116=0," ",CONCATENATE(C116,"-",C110))</f>
        <v>ДЮСШ-1 ЭКИБАСТУЗ-STANDART</v>
      </c>
      <c r="AF111" s="19">
        <v>1</v>
      </c>
      <c r="AG111" s="22">
        <v>2</v>
      </c>
      <c r="AH111" s="19">
        <v>1</v>
      </c>
      <c r="AI111" s="22">
        <v>2</v>
      </c>
      <c r="AJ111" s="19">
        <v>1</v>
      </c>
      <c r="AK111" s="22">
        <v>2</v>
      </c>
      <c r="AL111" s="19"/>
      <c r="AM111" s="22"/>
      <c r="AN111" s="19"/>
      <c r="AO111" s="27"/>
      <c r="AP111" s="11"/>
      <c r="AQ111" s="10">
        <f t="shared" si="291"/>
        <v>0</v>
      </c>
      <c r="AR111" s="10">
        <f t="shared" si="292"/>
        <v>3</v>
      </c>
      <c r="AS111" s="8">
        <f t="shared" si="293"/>
        <v>0</v>
      </c>
      <c r="AT111" s="8">
        <f t="shared" si="294"/>
        <v>0</v>
      </c>
      <c r="AU111" s="8">
        <f t="shared" si="295"/>
        <v>0</v>
      </c>
      <c r="AV111" s="8">
        <f t="shared" si="296"/>
        <v>0</v>
      </c>
      <c r="AW111" s="8">
        <f t="shared" si="297"/>
        <v>0</v>
      </c>
      <c r="AX111" s="7"/>
      <c r="AY111" s="8">
        <f t="shared" si="298"/>
        <v>1</v>
      </c>
      <c r="AZ111" s="8">
        <f t="shared" si="299"/>
        <v>1</v>
      </c>
      <c r="BA111" s="8">
        <f t="shared" si="300"/>
        <v>1</v>
      </c>
      <c r="BB111" s="8">
        <f t="shared" si="301"/>
        <v>0</v>
      </c>
      <c r="BC111" s="8">
        <f t="shared" si="302"/>
        <v>0</v>
      </c>
      <c r="BD111" s="7"/>
      <c r="BE111" s="8">
        <f t="shared" si="303"/>
        <v>-1</v>
      </c>
      <c r="BF111" s="8" t="str">
        <f t="shared" si="304"/>
        <v>, -1</v>
      </c>
      <c r="BG111" s="8" t="str">
        <f t="shared" si="305"/>
        <v>, -1</v>
      </c>
      <c r="BH111" s="8" t="str">
        <f t="shared" si="306"/>
        <v/>
      </c>
      <c r="BI111" s="8" t="str">
        <f t="shared" si="307"/>
        <v/>
      </c>
      <c r="BJ111" s="7"/>
      <c r="BK111" s="8">
        <f t="shared" si="308"/>
        <v>1</v>
      </c>
      <c r="BL111" s="8" t="str">
        <f t="shared" si="309"/>
        <v>, 1</v>
      </c>
      <c r="BM111" s="8" t="str">
        <f t="shared" si="310"/>
        <v>, 1</v>
      </c>
      <c r="BN111" s="8" t="str">
        <f t="shared" si="311"/>
        <v/>
      </c>
      <c r="BO111" s="8" t="str">
        <f t="shared" si="312"/>
        <v/>
      </c>
      <c r="BP111" s="7"/>
      <c r="BQ111" s="9" t="str">
        <f t="shared" si="313"/>
        <v>-1, -1, -1</v>
      </c>
      <c r="BR111" s="9" t="str">
        <f t="shared" si="314"/>
        <v>1, 1, 1</v>
      </c>
      <c r="BS111" s="9" t="str">
        <f t="shared" si="315"/>
        <v>1, 1, 1</v>
      </c>
      <c r="BT111" s="1" t="str">
        <f t="shared" si="316"/>
        <v>0 : 3</v>
      </c>
      <c r="BU111" s="175"/>
      <c r="BW111" s="29">
        <v>2</v>
      </c>
      <c r="BX111" s="30" t="s">
        <v>16</v>
      </c>
      <c r="BY111" s="30" t="s">
        <v>27</v>
      </c>
      <c r="BZ111" s="30" t="s">
        <v>14</v>
      </c>
      <c r="CA111" s="30" t="s">
        <v>28</v>
      </c>
      <c r="CB111" s="30" t="s">
        <v>21</v>
      </c>
      <c r="CC111" s="30" t="s">
        <v>25</v>
      </c>
      <c r="CD111" s="30" t="s">
        <v>15</v>
      </c>
      <c r="CE111" s="30" t="s">
        <v>26</v>
      </c>
      <c r="CF111" s="30" t="s">
        <v>18</v>
      </c>
      <c r="CG111" s="30" t="s">
        <v>22</v>
      </c>
      <c r="CI111" s="29">
        <v>3</v>
      </c>
      <c r="CJ111" s="35">
        <f>IF(AR114&gt;AQ114,CQ113+0.1,CQ113-0.1)</f>
        <v>4.9000000000000004</v>
      </c>
      <c r="CK111" s="35">
        <f>IF(AQ117&gt;AR117,CQ113+0.1,CQ113-0.1)</f>
        <v>5.0999999999999996</v>
      </c>
      <c r="CL111" s="36"/>
      <c r="CM111" s="35">
        <f>IF(AQ121&gt;AR121,CQ113+0.1,CQ113-0.1)</f>
        <v>5.0999999999999996</v>
      </c>
      <c r="CN111" s="35">
        <f>IF(AR113&gt;AQ113,CQ113+0.1,CQ113-0.1)</f>
        <v>4.9000000000000004</v>
      </c>
      <c r="CO111" s="35">
        <f>IF(AQ110&gt;AR110,CQ113+0.1,CQ113-0.1)</f>
        <v>4.9000000000000004</v>
      </c>
      <c r="CP111" s="31"/>
      <c r="CQ111" s="136">
        <f>V112</f>
        <v>4</v>
      </c>
      <c r="CR111" s="136">
        <f>IF(AND(CQ111=CQ109,CQ111=CQ113),BX112,(IF(AND(CQ111=CQ109,CQ111=CQ115),BY112,(IF(AND(CQ111=CQ109,CQ111=CQ117),BZ112,(IF(AND(CQ111=CQ109,CQ111=CQ119),CA112,(IF(AND(CQ111=CQ113,CQ111=CQ115),CB112,(IF(AND(CQ111=CQ113,CQ111=CQ117),CC112,(IF(AND(CQ111=CQ113,CQ111=CQ119),CD112,(IF(AND(CQ111=CQ115,CQ111=CQ117),CE112,(IF(AND(CQ111=CQ115,CQ111=CQ119),CF112,(IF(AND(CQ111=CQ117,CQ111=CQ119),CG112,999)))))))))))))))))))</f>
        <v>999</v>
      </c>
      <c r="CS111" s="136">
        <f t="shared" ref="CS111" si="318">IF(CX111=1,CQ111+CR111,CR111)</f>
        <v>999</v>
      </c>
      <c r="CU111" s="136">
        <f>CQ111</f>
        <v>4</v>
      </c>
      <c r="CV111" s="154">
        <f>IF(CU111=CU109,CJ110,(IF(CU111=CU113,CL110,(IF(CU111=CU115,CM110,(IF(CU111=CU117,CN110,(IF(CU111=CU119,CO110,999)))))))))</f>
        <v>999</v>
      </c>
      <c r="CX111" s="136">
        <f t="shared" ref="CX111" si="319">IF(CR111&lt;&gt;999,1,0)</f>
        <v>0</v>
      </c>
      <c r="CZ111" s="154">
        <f>IF(CX111=1,CS111,CV111)</f>
        <v>999</v>
      </c>
      <c r="DA111" s="136">
        <f t="shared" ref="DA111" si="320">IF(CZ111&lt;&gt;999,CZ111,CU111)</f>
        <v>4</v>
      </c>
    </row>
    <row r="112" spans="1:105" ht="11.1" customHeight="1" x14ac:dyDescent="0.25">
      <c r="A112" s="138">
        <v>2</v>
      </c>
      <c r="B112" s="140">
        <f>[1]Лист3!$A$52</f>
        <v>40</v>
      </c>
      <c r="C112" s="108" t="s">
        <v>55</v>
      </c>
      <c r="D112" s="55"/>
      <c r="E112" s="46">
        <f>IF(AR120&gt;AQ120,2,$AF$3)</f>
        <v>1</v>
      </c>
      <c r="F112" s="47"/>
      <c r="G112" s="144"/>
      <c r="H112" s="145"/>
      <c r="I112" s="158"/>
      <c r="J112" s="45"/>
      <c r="K112" s="46">
        <f>IF(AR117&gt;AQ117,2,$AF$3)</f>
        <v>1</v>
      </c>
      <c r="L112" s="47"/>
      <c r="M112" s="45"/>
      <c r="N112" s="46">
        <f>IF(AQ108&gt;AR108,2,$AF$3)</f>
        <v>2</v>
      </c>
      <c r="O112" s="47"/>
      <c r="P112" s="45"/>
      <c r="Q112" s="46"/>
      <c r="R112" s="47"/>
      <c r="S112" s="45"/>
      <c r="T112" s="46"/>
      <c r="U112" s="55"/>
      <c r="V112" s="148">
        <f>SUM(E112,H112,K112,N112,Q112,T112)</f>
        <v>4</v>
      </c>
      <c r="W112" s="150">
        <f t="shared" ref="W112" si="321">IF(($AF$3=1),IF(CX111=1,CR111*10,0),0)</f>
        <v>0</v>
      </c>
      <c r="X112" s="148">
        <v>3</v>
      </c>
      <c r="Y112" s="61"/>
      <c r="Z112" s="152">
        <f>IF(B112="","",VLOOKUP(B112,'[2]Список участников'!A:L,8,FALSE))</f>
        <v>0</v>
      </c>
      <c r="AB112" s="153">
        <f>IF(B112&gt;0,1,0)</f>
        <v>1</v>
      </c>
      <c r="AC112" s="153"/>
      <c r="AD112" s="122" t="str">
        <f>IF(B120=0," ","6-2")</f>
        <v>6-2</v>
      </c>
      <c r="AE112" s="123" t="str">
        <f>IF(B120=0," ",CONCATENATE(C120,"-",C112))</f>
        <v>-YASSY</v>
      </c>
      <c r="AF112" s="19"/>
      <c r="AG112" s="22"/>
      <c r="AH112" s="19"/>
      <c r="AI112" s="22"/>
      <c r="AJ112" s="19"/>
      <c r="AK112" s="22"/>
      <c r="AL112" s="19"/>
      <c r="AM112" s="22"/>
      <c r="AN112" s="19"/>
      <c r="AO112" s="27"/>
      <c r="AP112" s="11"/>
      <c r="AQ112" s="10" t="str">
        <f t="shared" si="291"/>
        <v/>
      </c>
      <c r="AR112" s="10" t="str">
        <f t="shared" si="292"/>
        <v/>
      </c>
      <c r="AS112" s="8">
        <f t="shared" si="293"/>
        <v>0</v>
      </c>
      <c r="AT112" s="8">
        <f t="shared" si="294"/>
        <v>0</v>
      </c>
      <c r="AU112" s="8">
        <f t="shared" si="295"/>
        <v>0</v>
      </c>
      <c r="AV112" s="8">
        <f t="shared" si="296"/>
        <v>0</v>
      </c>
      <c r="AW112" s="8">
        <f t="shared" si="297"/>
        <v>0</v>
      </c>
      <c r="AX112" s="7"/>
      <c r="AY112" s="8">
        <f t="shared" si="298"/>
        <v>0</v>
      </c>
      <c r="AZ112" s="8">
        <f t="shared" si="299"/>
        <v>0</v>
      </c>
      <c r="BA112" s="8">
        <f t="shared" si="300"/>
        <v>0</v>
      </c>
      <c r="BB112" s="8">
        <f t="shared" si="301"/>
        <v>0</v>
      </c>
      <c r="BC112" s="8">
        <f t="shared" si="302"/>
        <v>0</v>
      </c>
      <c r="BD112" s="7"/>
      <c r="BE112" s="8" t="str">
        <f t="shared" si="303"/>
        <v/>
      </c>
      <c r="BF112" s="8" t="str">
        <f t="shared" si="304"/>
        <v/>
      </c>
      <c r="BG112" s="8" t="str">
        <f t="shared" si="305"/>
        <v/>
      </c>
      <c r="BH112" s="8" t="str">
        <f t="shared" si="306"/>
        <v/>
      </c>
      <c r="BI112" s="8" t="str">
        <f t="shared" si="307"/>
        <v/>
      </c>
      <c r="BJ112" s="7"/>
      <c r="BK112" s="8" t="str">
        <f t="shared" si="308"/>
        <v/>
      </c>
      <c r="BL112" s="8" t="str">
        <f t="shared" si="309"/>
        <v/>
      </c>
      <c r="BM112" s="8" t="str">
        <f t="shared" si="310"/>
        <v/>
      </c>
      <c r="BN112" s="8" t="str">
        <f t="shared" si="311"/>
        <v/>
      </c>
      <c r="BO112" s="8" t="str">
        <f t="shared" si="312"/>
        <v/>
      </c>
      <c r="BP112" s="7"/>
      <c r="BQ112" s="9" t="str">
        <f t="shared" si="313"/>
        <v/>
      </c>
      <c r="BR112" s="9" t="str">
        <f t="shared" si="314"/>
        <v/>
      </c>
      <c r="BS112" s="9" t="str">
        <f t="shared" si="315"/>
        <v/>
      </c>
      <c r="BT112" s="1" t="str">
        <f t="shared" si="316"/>
        <v/>
      </c>
      <c r="BU112" s="175"/>
      <c r="BW112" s="29"/>
      <c r="BX112" s="33">
        <f>((AR120+AR117)/(AQ120+AQ117))/10</f>
        <v>0</v>
      </c>
      <c r="BY112" s="33">
        <f>((AR120+AQ108)/(AQ120+AR108))/10</f>
        <v>7.4999999999999997E-2</v>
      </c>
      <c r="BZ112" s="33" t="e">
        <f>((AR120+AQ115)/(AQ120+AR115))/10</f>
        <v>#VALUE!</v>
      </c>
      <c r="CA112" s="33" t="e">
        <f>((AR120+AR112)/(AQ120+AQ112))/10</f>
        <v>#VALUE!</v>
      </c>
      <c r="CB112" s="33">
        <f>((AR117+AQ108)/(AQ117+AR108))/10</f>
        <v>7.4999999999999997E-2</v>
      </c>
      <c r="CC112" s="33" t="e">
        <f>((AR117+AQ115)/(AQ117+AR115))/10</f>
        <v>#VALUE!</v>
      </c>
      <c r="CD112" s="33" t="e">
        <f>((AR117+AR112)/(AQ117+AQ112))/10</f>
        <v>#VALUE!</v>
      </c>
      <c r="CE112" s="33" t="e">
        <f>((AQ108+AQ115)/(AR108+AR115))/10</f>
        <v>#VALUE!</v>
      </c>
      <c r="CF112" s="33" t="e">
        <f>((AQ108+AR112)/(AR108+AQ112))/10</f>
        <v>#VALUE!</v>
      </c>
      <c r="CG112" s="33" t="e">
        <f>((AQ115+AR115)/(AR112+AQ112))/10</f>
        <v>#VALUE!</v>
      </c>
      <c r="CI112" s="29">
        <v>4</v>
      </c>
      <c r="CJ112" s="35">
        <f>IF(AQ111&gt;AR111,CQ115+0.1,CQ115-0.1)</f>
        <v>2.9</v>
      </c>
      <c r="CK112" s="35">
        <f>IF(AR108&gt;AQ108,CQ115+0.1,CQ115-0.1)</f>
        <v>2.9</v>
      </c>
      <c r="CL112" s="35">
        <f>IF(AR137&gt;AS137,CQ115+0.1,CQ115-0.1)</f>
        <v>3.1</v>
      </c>
      <c r="CM112" s="34"/>
      <c r="CN112" s="35">
        <f>IF(AR119&gt;AQ119,CQ115+0.1,CQ115-0.1)</f>
        <v>2.9</v>
      </c>
      <c r="CO112" s="35">
        <f>IF(AQ116&gt;AR116,CQ115+0.1,CQ115-0.1)</f>
        <v>2.9</v>
      </c>
      <c r="CP112" s="63"/>
      <c r="CQ112" s="137"/>
      <c r="CR112" s="137"/>
      <c r="CS112" s="137"/>
      <c r="CU112" s="137"/>
      <c r="CV112" s="155"/>
      <c r="CX112" s="137"/>
      <c r="CZ112" s="155"/>
      <c r="DA112" s="137"/>
    </row>
    <row r="113" spans="1:105" ht="11.1" customHeight="1" x14ac:dyDescent="0.25">
      <c r="A113" s="156"/>
      <c r="B113" s="157"/>
      <c r="C113" s="109" t="s">
        <v>51</v>
      </c>
      <c r="D113" s="164" t="str">
        <f>IF(AR120&gt;AQ120,BS120,BT120)</f>
        <v>0 : 3</v>
      </c>
      <c r="E113" s="165"/>
      <c r="F113" s="166"/>
      <c r="G113" s="159"/>
      <c r="H113" s="160"/>
      <c r="I113" s="161"/>
      <c r="J113" s="167" t="str">
        <f>IF(AR117&gt;AQ117,BS117,BT117)</f>
        <v>0 : 3</v>
      </c>
      <c r="K113" s="165"/>
      <c r="L113" s="166"/>
      <c r="M113" s="167" t="str">
        <f>IF(AQ108&gt;AR108,BS108,BT108)</f>
        <v>1, 1, -1, 1</v>
      </c>
      <c r="N113" s="165"/>
      <c r="O113" s="166"/>
      <c r="P113" s="167"/>
      <c r="Q113" s="165"/>
      <c r="R113" s="166"/>
      <c r="S113" s="167"/>
      <c r="T113" s="165"/>
      <c r="U113" s="165"/>
      <c r="V113" s="162"/>
      <c r="W113" s="163"/>
      <c r="X113" s="162"/>
      <c r="Y113" s="61"/>
      <c r="Z113" s="152"/>
      <c r="AB113" s="153"/>
      <c r="AC113" s="153"/>
      <c r="AD113" s="122" t="str">
        <f>IF(B118=0," ","5-3")</f>
        <v>5-3</v>
      </c>
      <c r="AE113" s="123" t="str">
        <f>IF(B118=0," ",CONCATENATE(C118,"-",C114))</f>
        <v>-TURAN</v>
      </c>
      <c r="AF113" s="19"/>
      <c r="AG113" s="22"/>
      <c r="AH113" s="19"/>
      <c r="AI113" s="22"/>
      <c r="AJ113" s="19"/>
      <c r="AK113" s="22"/>
      <c r="AL113" s="19"/>
      <c r="AM113" s="22"/>
      <c r="AN113" s="19"/>
      <c r="AO113" s="27"/>
      <c r="AP113" s="11"/>
      <c r="AQ113" s="10" t="str">
        <f t="shared" si="291"/>
        <v/>
      </c>
      <c r="AR113" s="10" t="str">
        <f t="shared" si="292"/>
        <v/>
      </c>
      <c r="AS113" s="8">
        <f t="shared" si="293"/>
        <v>0</v>
      </c>
      <c r="AT113" s="8">
        <f t="shared" si="294"/>
        <v>0</v>
      </c>
      <c r="AU113" s="8">
        <f t="shared" si="295"/>
        <v>0</v>
      </c>
      <c r="AV113" s="8">
        <f t="shared" si="296"/>
        <v>0</v>
      </c>
      <c r="AW113" s="8">
        <f t="shared" si="297"/>
        <v>0</v>
      </c>
      <c r="AX113" s="7"/>
      <c r="AY113" s="8">
        <f t="shared" si="298"/>
        <v>0</v>
      </c>
      <c r="AZ113" s="8">
        <f t="shared" si="299"/>
        <v>0</v>
      </c>
      <c r="BA113" s="8">
        <f t="shared" si="300"/>
        <v>0</v>
      </c>
      <c r="BB113" s="8">
        <f t="shared" si="301"/>
        <v>0</v>
      </c>
      <c r="BC113" s="8">
        <f t="shared" si="302"/>
        <v>0</v>
      </c>
      <c r="BD113" s="7"/>
      <c r="BE113" s="8" t="str">
        <f t="shared" si="303"/>
        <v/>
      </c>
      <c r="BF113" s="8" t="str">
        <f t="shared" si="304"/>
        <v/>
      </c>
      <c r="BG113" s="8" t="str">
        <f t="shared" si="305"/>
        <v/>
      </c>
      <c r="BH113" s="8" t="str">
        <f t="shared" si="306"/>
        <v/>
      </c>
      <c r="BI113" s="8" t="str">
        <f t="shared" si="307"/>
        <v/>
      </c>
      <c r="BJ113" s="7"/>
      <c r="BK113" s="8" t="str">
        <f t="shared" si="308"/>
        <v/>
      </c>
      <c r="BL113" s="8" t="str">
        <f t="shared" si="309"/>
        <v/>
      </c>
      <c r="BM113" s="8" t="str">
        <f t="shared" si="310"/>
        <v/>
      </c>
      <c r="BN113" s="8" t="str">
        <f t="shared" si="311"/>
        <v/>
      </c>
      <c r="BO113" s="8" t="str">
        <f t="shared" si="312"/>
        <v/>
      </c>
      <c r="BP113" s="7"/>
      <c r="BQ113" s="9" t="str">
        <f t="shared" si="313"/>
        <v/>
      </c>
      <c r="BR113" s="9" t="str">
        <f t="shared" si="314"/>
        <v/>
      </c>
      <c r="BS113" s="9" t="str">
        <f t="shared" si="315"/>
        <v/>
      </c>
      <c r="BT113" s="1" t="str">
        <f t="shared" si="316"/>
        <v/>
      </c>
      <c r="BU113" s="175"/>
      <c r="BW113" s="29">
        <v>3</v>
      </c>
      <c r="BX113" s="30" t="s">
        <v>20</v>
      </c>
      <c r="BY113" s="30" t="s">
        <v>27</v>
      </c>
      <c r="BZ113" s="30" t="s">
        <v>14</v>
      </c>
      <c r="CA113" s="30" t="s">
        <v>28</v>
      </c>
      <c r="CB113" s="30" t="s">
        <v>13</v>
      </c>
      <c r="CC113" s="30" t="s">
        <v>17</v>
      </c>
      <c r="CD113" s="30" t="s">
        <v>24</v>
      </c>
      <c r="CE113" s="30" t="s">
        <v>26</v>
      </c>
      <c r="CF113" s="30" t="s">
        <v>18</v>
      </c>
      <c r="CG113" s="30" t="s">
        <v>22</v>
      </c>
      <c r="CI113" s="29">
        <v>5</v>
      </c>
      <c r="CJ113" s="35">
        <f>IF(AR109&gt;AQ109,CQ117+0.1,CQ117-0.1)</f>
        <v>-0.1</v>
      </c>
      <c r="CK113" s="35">
        <f>IF(AR115&gt;AQ115,CQ117+0.1,CQ117-0.1)</f>
        <v>-0.1</v>
      </c>
      <c r="CL113" s="35">
        <f>IF(AQ113&gt;AR113,CQ117+0.1,CQ117-0.1)</f>
        <v>-0.1</v>
      </c>
      <c r="CM113" s="35">
        <f>IF(AQ119&gt;AR119,CQ117+0.1,CQ117-0.1)</f>
        <v>-0.1</v>
      </c>
      <c r="CN113" s="36"/>
      <c r="CO113" s="35">
        <f>IF(AQ122&gt;AR122,CQ117+0.1,CQ117-0.1)</f>
        <v>-0.1</v>
      </c>
      <c r="CP113" s="31"/>
      <c r="CQ113" s="136">
        <f>V114</f>
        <v>5</v>
      </c>
      <c r="CR113" s="136">
        <f>IF(AND(CQ113=CQ109,CQ113=CQ111),BX114,(IF(AND(CQ113=CQ109,CQ113=CQ115),BY114,(IF(AND(CQ113=CQ109,CQ113=CQ117),BZ114,(IF(AND(CQ113=CQ109,CQ113=CQ119),CA114,(IF(AND(CQ113=CQ111,CQ113=CQ115),CB114,(IF(AND(CQ113=CQ111,CQ113=CQ117),CC114,(IF(AND(CQ113=CQ111,CQ113=CQ119),CD114,(IF(AND(CQ113=CQ115,CQ113=CQ117),CE114,(IF(AND(CQ113=CQ115,CQ113=CQ119),CF114,(IF(AND(CQ113=CQ117,CQ113=CQ119),CG114,999)))))))))))))))))))</f>
        <v>999</v>
      </c>
      <c r="CS113" s="136">
        <f t="shared" ref="CS113" si="322">IF(CX113=1,CQ113+CR113,CR113)</f>
        <v>999</v>
      </c>
      <c r="CU113" s="136">
        <f>CQ113</f>
        <v>5</v>
      </c>
      <c r="CV113" s="154">
        <f>IF(CU113=CU109,CJ111,(IF(CU113=CU111,CK111,(IF(CU113=CU115,CM111,(IF(CU113=CU117,CN111,(IF(CU113=CU119,CO111,999)))))))))</f>
        <v>999</v>
      </c>
      <c r="CX113" s="136">
        <f t="shared" ref="CX113" si="323">IF(CR113&lt;&gt;999,1,0)</f>
        <v>0</v>
      </c>
      <c r="CZ113" s="154">
        <f>IF(CX113=1,CS113,CV113)</f>
        <v>999</v>
      </c>
      <c r="DA113" s="136">
        <f t="shared" ref="DA113" si="324">IF(CZ113&lt;&gt;999,CZ113,CU113)</f>
        <v>5</v>
      </c>
    </row>
    <row r="114" spans="1:105" ht="11.1" customHeight="1" x14ac:dyDescent="0.25">
      <c r="A114" s="138">
        <v>3</v>
      </c>
      <c r="B114" s="140">
        <f>[1]Лист3!$A$53</f>
        <v>56</v>
      </c>
      <c r="C114" s="108" t="s">
        <v>57</v>
      </c>
      <c r="D114" s="55"/>
      <c r="E114" s="46">
        <f>IF(AR114&gt;AQ114,2,$AF$3)</f>
        <v>1</v>
      </c>
      <c r="F114" s="47"/>
      <c r="G114" s="45"/>
      <c r="H114" s="46">
        <f>IF(AQ117&gt;AR117,2,$AF$3)</f>
        <v>2</v>
      </c>
      <c r="I114" s="47"/>
      <c r="J114" s="144"/>
      <c r="K114" s="145"/>
      <c r="L114" s="158"/>
      <c r="M114" s="45"/>
      <c r="N114" s="46">
        <f>IF(AQ121&gt;AR121,2,$AF$3)</f>
        <v>2</v>
      </c>
      <c r="O114" s="47"/>
      <c r="P114" s="45"/>
      <c r="Q114" s="46"/>
      <c r="R114" s="47"/>
      <c r="S114" s="45"/>
      <c r="T114" s="46"/>
      <c r="U114" s="55"/>
      <c r="V114" s="148">
        <f>SUM(E114,H114,K114,N114,Q114,T114)</f>
        <v>5</v>
      </c>
      <c r="W114" s="150">
        <f t="shared" ref="W114" si="325">IF(($AF$3=1),IF(CX113=1,CR113*10,0),0)</f>
        <v>0</v>
      </c>
      <c r="X114" s="148">
        <v>2</v>
      </c>
      <c r="Y114" s="61"/>
      <c r="Z114" s="152">
        <f>IF(B114="","",VLOOKUP(B114,'[2]Список участников'!A:L,8,FALSE))</f>
        <v>0</v>
      </c>
      <c r="AB114" s="153">
        <f>IF(B114&gt;0,1,0)</f>
        <v>1</v>
      </c>
      <c r="AC114" s="153"/>
      <c r="AD114" s="122" t="s">
        <v>16</v>
      </c>
      <c r="AE114" s="123" t="str">
        <f>IF(B114=0," ",CONCATENATE(C110,"-",C114))</f>
        <v>STANDART-TURAN</v>
      </c>
      <c r="AF114" s="19">
        <v>2</v>
      </c>
      <c r="AG114" s="22">
        <v>1</v>
      </c>
      <c r="AH114" s="19">
        <v>2</v>
      </c>
      <c r="AI114" s="22">
        <v>1</v>
      </c>
      <c r="AJ114" s="19">
        <v>1</v>
      </c>
      <c r="AK114" s="22">
        <v>2</v>
      </c>
      <c r="AL114" s="19">
        <v>2</v>
      </c>
      <c r="AM114" s="22">
        <v>1</v>
      </c>
      <c r="AN114" s="19"/>
      <c r="AO114" s="27"/>
      <c r="AP114" s="11"/>
      <c r="AQ114" s="10">
        <f t="shared" si="291"/>
        <v>3</v>
      </c>
      <c r="AR114" s="10">
        <f t="shared" si="292"/>
        <v>1</v>
      </c>
      <c r="AS114" s="8">
        <f t="shared" si="293"/>
        <v>1</v>
      </c>
      <c r="AT114" s="8">
        <f t="shared" si="294"/>
        <v>1</v>
      </c>
      <c r="AU114" s="8">
        <f t="shared" si="295"/>
        <v>0</v>
      </c>
      <c r="AV114" s="8">
        <f t="shared" si="296"/>
        <v>1</v>
      </c>
      <c r="AW114" s="8">
        <f t="shared" si="297"/>
        <v>0</v>
      </c>
      <c r="AX114" s="7"/>
      <c r="AY114" s="8">
        <f t="shared" si="298"/>
        <v>0</v>
      </c>
      <c r="AZ114" s="8">
        <f t="shared" si="299"/>
        <v>0</v>
      </c>
      <c r="BA114" s="8">
        <f t="shared" si="300"/>
        <v>1</v>
      </c>
      <c r="BB114" s="8">
        <f t="shared" si="301"/>
        <v>0</v>
      </c>
      <c r="BC114" s="8">
        <f t="shared" si="302"/>
        <v>0</v>
      </c>
      <c r="BD114" s="7"/>
      <c r="BE114" s="8">
        <f t="shared" si="303"/>
        <v>1</v>
      </c>
      <c r="BF114" s="8" t="str">
        <f t="shared" si="304"/>
        <v>, 1</v>
      </c>
      <c r="BG114" s="8" t="str">
        <f t="shared" si="305"/>
        <v>, -1</v>
      </c>
      <c r="BH114" s="8" t="str">
        <f t="shared" si="306"/>
        <v>, 1</v>
      </c>
      <c r="BI114" s="8" t="str">
        <f t="shared" si="307"/>
        <v/>
      </c>
      <c r="BJ114" s="7"/>
      <c r="BK114" s="8">
        <f t="shared" si="308"/>
        <v>-1</v>
      </c>
      <c r="BL114" s="8" t="str">
        <f t="shared" si="309"/>
        <v>, -1</v>
      </c>
      <c r="BM114" s="8" t="str">
        <f t="shared" si="310"/>
        <v>, 1</v>
      </c>
      <c r="BN114" s="8" t="str">
        <f t="shared" si="311"/>
        <v>, -1</v>
      </c>
      <c r="BO114" s="8" t="str">
        <f t="shared" si="312"/>
        <v/>
      </c>
      <c r="BP114" s="7"/>
      <c r="BQ114" s="9" t="str">
        <f t="shared" si="313"/>
        <v>1, 1, -1, 1</v>
      </c>
      <c r="BR114" s="9" t="str">
        <f t="shared" si="314"/>
        <v>-1, -1, 1, -1</v>
      </c>
      <c r="BS114" s="9" t="str">
        <f t="shared" si="315"/>
        <v>1, 1, -1, 1</v>
      </c>
      <c r="BT114" s="1" t="str">
        <f t="shared" si="316"/>
        <v>1 : 3</v>
      </c>
      <c r="BU114" s="175"/>
      <c r="BW114" s="29"/>
      <c r="BX114" s="33">
        <f>((AR114+AQ117)/(AQ114+AR117))/10</f>
        <v>0.13333333333333333</v>
      </c>
      <c r="BY114" s="33">
        <f>((AR114+AQ121)/(AQ114+AR121))/10</f>
        <v>0.13333333333333333</v>
      </c>
      <c r="BZ114" s="33" t="e">
        <f>((AR114+AR113)/(AQ114+AQ113))/10</f>
        <v>#VALUE!</v>
      </c>
      <c r="CA114" s="33" t="e">
        <f>((AR114+AQ110)/(AQ114+AR110))/10</f>
        <v>#VALUE!</v>
      </c>
      <c r="CB114" s="33" t="e">
        <f>((AQ117+AQ121)/(AR117+AR121))/10</f>
        <v>#DIV/0!</v>
      </c>
      <c r="CC114" s="33" t="e">
        <f>((AQ117+AR113)/(AR117+AQ113))/10</f>
        <v>#VALUE!</v>
      </c>
      <c r="CD114" s="33" t="e">
        <f>((AQ117+AQ110)/(AR117+AR110))/10</f>
        <v>#VALUE!</v>
      </c>
      <c r="CE114" s="33" t="e">
        <f>((AQ121+AR113)/(AR121+AQ113))/10</f>
        <v>#VALUE!</v>
      </c>
      <c r="CF114" s="33" t="e">
        <f>((AQ121+AQ110)/(AR121+AR110))/10</f>
        <v>#VALUE!</v>
      </c>
      <c r="CG114" s="33" t="e">
        <f>((AR113+AQ110)/(AQ113+AR110))/10</f>
        <v>#VALUE!</v>
      </c>
      <c r="CI114" s="29">
        <v>6</v>
      </c>
      <c r="CJ114" s="35">
        <f>IF(AQ118&gt;AR118,CQ119+0.1,CQ119-0.1)</f>
        <v>-0.1</v>
      </c>
      <c r="CK114" s="35">
        <f>IF(AQ112&gt;AR112,CQ119+0.1,CQ119-0.1)</f>
        <v>-0.1</v>
      </c>
      <c r="CL114" s="35">
        <f>IF(AR110&gt;AQ110,CQ119+0.1,CQ119-0.1)</f>
        <v>-0.1</v>
      </c>
      <c r="CM114" s="35">
        <f>IF(AR116&gt;AQ116,CQ119+0.1,CQ119-0.1)</f>
        <v>-0.1</v>
      </c>
      <c r="CN114" s="35">
        <f>IF(AR122&gt;AQ122,CQ119+0.1,CQ119-0.1)</f>
        <v>-0.1</v>
      </c>
      <c r="CO114" s="34"/>
      <c r="CP114" s="63"/>
      <c r="CQ114" s="137"/>
      <c r="CR114" s="137"/>
      <c r="CS114" s="137"/>
      <c r="CU114" s="137"/>
      <c r="CV114" s="155"/>
      <c r="CX114" s="137"/>
      <c r="CZ114" s="155"/>
      <c r="DA114" s="137"/>
    </row>
    <row r="115" spans="1:105" ht="11.1" customHeight="1" x14ac:dyDescent="0.25">
      <c r="A115" s="156"/>
      <c r="B115" s="157"/>
      <c r="C115" s="109" t="s">
        <v>51</v>
      </c>
      <c r="D115" s="164" t="str">
        <f>IF(AR114&gt;AQ114,BS114,BT114)</f>
        <v>1 : 3</v>
      </c>
      <c r="E115" s="165"/>
      <c r="F115" s="166"/>
      <c r="G115" s="167" t="str">
        <f>IF(AQ117&gt;AR117,BS117,BT117)</f>
        <v>1, 1, 1</v>
      </c>
      <c r="H115" s="165"/>
      <c r="I115" s="166"/>
      <c r="J115" s="159"/>
      <c r="K115" s="160"/>
      <c r="L115" s="161"/>
      <c r="M115" s="167" t="str">
        <f>IF(AQ121&gt;AR121,BS121,BT121)</f>
        <v>1, 1, 1</v>
      </c>
      <c r="N115" s="165"/>
      <c r="O115" s="166"/>
      <c r="P115" s="167"/>
      <c r="Q115" s="165"/>
      <c r="R115" s="166"/>
      <c r="S115" s="167"/>
      <c r="T115" s="165"/>
      <c r="U115" s="165"/>
      <c r="V115" s="162"/>
      <c r="W115" s="163"/>
      <c r="X115" s="162"/>
      <c r="Y115" s="61"/>
      <c r="Z115" s="152"/>
      <c r="AB115" s="153"/>
      <c r="AC115" s="153"/>
      <c r="AD115" s="122" t="str">
        <f>IF(B118=0," ","2-5")</f>
        <v>2-5</v>
      </c>
      <c r="AE115" s="123" t="str">
        <f>IF(B118=0," ",CONCATENATE(C112,"-",C118))</f>
        <v>YASSY-</v>
      </c>
      <c r="AF115" s="19"/>
      <c r="AG115" s="22"/>
      <c r="AH115" s="19"/>
      <c r="AI115" s="22"/>
      <c r="AJ115" s="19"/>
      <c r="AK115" s="22"/>
      <c r="AL115" s="19"/>
      <c r="AM115" s="22"/>
      <c r="AN115" s="19"/>
      <c r="AO115" s="27"/>
      <c r="AP115" s="11"/>
      <c r="AQ115" s="10" t="str">
        <f t="shared" si="291"/>
        <v/>
      </c>
      <c r="AR115" s="10" t="str">
        <f t="shared" si="292"/>
        <v/>
      </c>
      <c r="AS115" s="8">
        <f t="shared" si="293"/>
        <v>0</v>
      </c>
      <c r="AT115" s="8">
        <f t="shared" si="294"/>
        <v>0</v>
      </c>
      <c r="AU115" s="8">
        <f t="shared" si="295"/>
        <v>0</v>
      </c>
      <c r="AV115" s="8">
        <f t="shared" si="296"/>
        <v>0</v>
      </c>
      <c r="AW115" s="8">
        <f t="shared" si="297"/>
        <v>0</v>
      </c>
      <c r="AX115" s="7"/>
      <c r="AY115" s="8">
        <f t="shared" si="298"/>
        <v>0</v>
      </c>
      <c r="AZ115" s="8">
        <f t="shared" si="299"/>
        <v>0</v>
      </c>
      <c r="BA115" s="8">
        <f t="shared" si="300"/>
        <v>0</v>
      </c>
      <c r="BB115" s="8">
        <f t="shared" si="301"/>
        <v>0</v>
      </c>
      <c r="BC115" s="8">
        <f t="shared" si="302"/>
        <v>0</v>
      </c>
      <c r="BD115" s="7"/>
      <c r="BE115" s="8" t="str">
        <f t="shared" si="303"/>
        <v/>
      </c>
      <c r="BF115" s="8" t="str">
        <f t="shared" si="304"/>
        <v/>
      </c>
      <c r="BG115" s="8" t="str">
        <f t="shared" si="305"/>
        <v/>
      </c>
      <c r="BH115" s="8" t="str">
        <f t="shared" si="306"/>
        <v/>
      </c>
      <c r="BI115" s="8" t="str">
        <f t="shared" si="307"/>
        <v/>
      </c>
      <c r="BJ115" s="7"/>
      <c r="BK115" s="8" t="str">
        <f t="shared" si="308"/>
        <v/>
      </c>
      <c r="BL115" s="8" t="str">
        <f t="shared" si="309"/>
        <v/>
      </c>
      <c r="BM115" s="8" t="str">
        <f t="shared" si="310"/>
        <v/>
      </c>
      <c r="BN115" s="8" t="str">
        <f t="shared" si="311"/>
        <v/>
      </c>
      <c r="BO115" s="8" t="str">
        <f t="shared" si="312"/>
        <v/>
      </c>
      <c r="BP115" s="7"/>
      <c r="BQ115" s="9" t="str">
        <f t="shared" si="313"/>
        <v/>
      </c>
      <c r="BR115" s="9" t="str">
        <f t="shared" si="314"/>
        <v/>
      </c>
      <c r="BS115" s="9" t="str">
        <f t="shared" si="315"/>
        <v/>
      </c>
      <c r="BT115" s="1" t="str">
        <f t="shared" si="316"/>
        <v/>
      </c>
      <c r="BU115" s="175"/>
      <c r="BW115" s="29">
        <v>4</v>
      </c>
      <c r="BX115" s="30" t="s">
        <v>20</v>
      </c>
      <c r="BY115" s="30" t="s">
        <v>16</v>
      </c>
      <c r="BZ115" s="30" t="s">
        <v>14</v>
      </c>
      <c r="CA115" s="30" t="s">
        <v>28</v>
      </c>
      <c r="CB115" s="30" t="s">
        <v>23</v>
      </c>
      <c r="CC115" s="30" t="s">
        <v>17</v>
      </c>
      <c r="CD115" s="30" t="s">
        <v>24</v>
      </c>
      <c r="CE115" s="30" t="s">
        <v>25</v>
      </c>
      <c r="CF115" s="30" t="s">
        <v>15</v>
      </c>
      <c r="CG115" s="30" t="s">
        <v>22</v>
      </c>
      <c r="CI115" s="63"/>
      <c r="CJ115" s="31"/>
      <c r="CK115" s="31"/>
      <c r="CL115" s="31"/>
      <c r="CM115" s="31"/>
      <c r="CN115" s="31"/>
      <c r="CO115" s="31"/>
      <c r="CP115" s="31"/>
      <c r="CQ115" s="136">
        <f>V116</f>
        <v>3</v>
      </c>
      <c r="CR115" s="136">
        <f>IF(AND(CQ115=CQ109,CQ115=CQ111),BX116,(IF(AND(CQ115=CQ109,CQ115=CQ113),BY116,(IF(AND(CQ115=CQ109,CQ115=CQ117),BZ116,(IF(AND(CQ115=CQ109,CQ115=CQ119),CA116,(IF(AND(CQ115=CQ111,CQ115=CQ113),CB116,(IF(AND(CQ115=CQ111,CQ115=CQ117),CC116,(IF(AND(CQ115=CQ111,CQ115=CQ119),CD116,(IF(AND(CQ115=CQ113,CQ115=CQ117),CE116,(IF(AND(CQ115=CQ113,CQ115=CQ119),CF116,(IF(AND(CQ115=CQ117,CQ115=CQ119),CG116,999)))))))))))))))))))</f>
        <v>999</v>
      </c>
      <c r="CS115" s="136">
        <f t="shared" ref="CS115" si="326">IF(CX115=1,CQ115+CR115,CR115)</f>
        <v>999</v>
      </c>
      <c r="CU115" s="136">
        <f>CQ115</f>
        <v>3</v>
      </c>
      <c r="CV115" s="154">
        <f>IF(CU115=CU109,CJ112,(IF(CU115=CU111,CK112,(IF(CU115=CU113,CL112,(IF(CU115=CU117,CN112,(IF(CU115=CU119,CO112,999)))))))))</f>
        <v>999</v>
      </c>
      <c r="CX115" s="136">
        <f t="shared" ref="CX115" si="327">IF(CR115&lt;&gt;999,1,0)</f>
        <v>0</v>
      </c>
      <c r="CZ115" s="154">
        <f>IF(CX115=1,CS115,CV115)</f>
        <v>999</v>
      </c>
      <c r="DA115" s="136">
        <f t="shared" ref="DA115" si="328">IF(CZ115&lt;&gt;999,CZ115,CU115)</f>
        <v>3</v>
      </c>
    </row>
    <row r="116" spans="1:105" ht="11.1" customHeight="1" x14ac:dyDescent="0.25">
      <c r="A116" s="138">
        <v>4</v>
      </c>
      <c r="B116" s="140">
        <f>[1]Лист3!$A$54</f>
        <v>89</v>
      </c>
      <c r="C116" s="108" t="s">
        <v>58</v>
      </c>
      <c r="D116" s="55"/>
      <c r="E116" s="46">
        <f>IF(AQ111&gt;AR111,2,$AF$3)</f>
        <v>1</v>
      </c>
      <c r="F116" s="47"/>
      <c r="G116" s="45"/>
      <c r="H116" s="46">
        <f>IF(AR108&gt;AQ108,2,$AF$3)</f>
        <v>1</v>
      </c>
      <c r="I116" s="47"/>
      <c r="J116" s="45"/>
      <c r="K116" s="46">
        <f>IF(AR121&gt;AQ121,2,$AF$3)</f>
        <v>1</v>
      </c>
      <c r="L116" s="47"/>
      <c r="M116" s="144"/>
      <c r="N116" s="145"/>
      <c r="O116" s="158"/>
      <c r="P116" s="45"/>
      <c r="Q116" s="46"/>
      <c r="R116" s="47"/>
      <c r="S116" s="45"/>
      <c r="T116" s="46"/>
      <c r="U116" s="55"/>
      <c r="V116" s="148">
        <f>SUM(E116,H116,K116,N116,Q116,T116)</f>
        <v>3</v>
      </c>
      <c r="W116" s="150">
        <f t="shared" ref="W116" si="329">IF(($AF$3=1),IF(CX115=1,CR115*10,0),0)</f>
        <v>0</v>
      </c>
      <c r="X116" s="148">
        <v>4</v>
      </c>
      <c r="Y116" s="61"/>
      <c r="Z116" s="152">
        <f>IF(B116="","",VLOOKUP(B116,'[2]Список участников'!A:L,8,FALSE))</f>
        <v>0</v>
      </c>
      <c r="AB116" s="153">
        <f>IF(B116&gt;0,1,0)</f>
        <v>1</v>
      </c>
      <c r="AC116" s="153"/>
      <c r="AD116" s="122" t="str">
        <f>IF(B120=0," ","4-6")</f>
        <v>4-6</v>
      </c>
      <c r="AE116" s="123" t="str">
        <f>IF(B120=0," ",CONCATENATE(C116,"-",C120))</f>
        <v>ДЮСШ-1 ЭКИБАСТУЗ-</v>
      </c>
      <c r="AF116" s="19"/>
      <c r="AG116" s="22"/>
      <c r="AH116" s="19"/>
      <c r="AI116" s="22"/>
      <c r="AJ116" s="19"/>
      <c r="AK116" s="22"/>
      <c r="AL116" s="19"/>
      <c r="AM116" s="22"/>
      <c r="AN116" s="19"/>
      <c r="AO116" s="27"/>
      <c r="AP116" s="11"/>
      <c r="AQ116" s="10" t="str">
        <f t="shared" si="291"/>
        <v/>
      </c>
      <c r="AR116" s="10" t="str">
        <f t="shared" si="292"/>
        <v/>
      </c>
      <c r="AS116" s="8">
        <f t="shared" si="293"/>
        <v>0</v>
      </c>
      <c r="AT116" s="8">
        <f t="shared" si="294"/>
        <v>0</v>
      </c>
      <c r="AU116" s="8">
        <f t="shared" si="295"/>
        <v>0</v>
      </c>
      <c r="AV116" s="8">
        <f t="shared" si="296"/>
        <v>0</v>
      </c>
      <c r="AW116" s="8">
        <f t="shared" si="297"/>
        <v>0</v>
      </c>
      <c r="AX116" s="7"/>
      <c r="AY116" s="8">
        <f t="shared" si="298"/>
        <v>0</v>
      </c>
      <c r="AZ116" s="8">
        <f t="shared" si="299"/>
        <v>0</v>
      </c>
      <c r="BA116" s="8">
        <f t="shared" si="300"/>
        <v>0</v>
      </c>
      <c r="BB116" s="8">
        <f t="shared" si="301"/>
        <v>0</v>
      </c>
      <c r="BC116" s="8">
        <f t="shared" si="302"/>
        <v>0</v>
      </c>
      <c r="BD116" s="7"/>
      <c r="BE116" s="8" t="str">
        <f t="shared" si="303"/>
        <v/>
      </c>
      <c r="BF116" s="8" t="str">
        <f t="shared" si="304"/>
        <v/>
      </c>
      <c r="BG116" s="8" t="str">
        <f t="shared" si="305"/>
        <v/>
      </c>
      <c r="BH116" s="8" t="str">
        <f t="shared" si="306"/>
        <v/>
      </c>
      <c r="BI116" s="8" t="str">
        <f t="shared" si="307"/>
        <v/>
      </c>
      <c r="BJ116" s="7"/>
      <c r="BK116" s="8" t="str">
        <f t="shared" si="308"/>
        <v/>
      </c>
      <c r="BL116" s="8" t="str">
        <f t="shared" si="309"/>
        <v/>
      </c>
      <c r="BM116" s="8" t="str">
        <f t="shared" si="310"/>
        <v/>
      </c>
      <c r="BN116" s="8" t="str">
        <f t="shared" si="311"/>
        <v/>
      </c>
      <c r="BO116" s="8" t="str">
        <f t="shared" si="312"/>
        <v/>
      </c>
      <c r="BP116" s="7"/>
      <c r="BQ116" s="9" t="str">
        <f t="shared" si="313"/>
        <v/>
      </c>
      <c r="BR116" s="9" t="str">
        <f t="shared" si="314"/>
        <v/>
      </c>
      <c r="BS116" s="9" t="str">
        <f t="shared" si="315"/>
        <v/>
      </c>
      <c r="BT116" s="1" t="str">
        <f t="shared" si="316"/>
        <v/>
      </c>
      <c r="BU116" s="175"/>
      <c r="BW116" s="29"/>
      <c r="BX116" s="33">
        <f>((AQ111+AR108)/(AR111+AQ108))/10</f>
        <v>1.6666666666666666E-2</v>
      </c>
      <c r="BY116" s="33">
        <f>((AQ111+AR121)/(AR111+AQ121))/10</f>
        <v>0</v>
      </c>
      <c r="BZ116" s="33" t="e">
        <f>((AQ111+AR119)/(AR111+AQ119))/10</f>
        <v>#VALUE!</v>
      </c>
      <c r="CA116" s="33" t="e">
        <f>((AQ111+AQ116)/(AR111+AR116))/10</f>
        <v>#VALUE!</v>
      </c>
      <c r="CB116" s="33">
        <f>((AR108+AR121)/(AQ108+AQ121))/10</f>
        <v>1.6666666666666666E-2</v>
      </c>
      <c r="CC116" s="33" t="e">
        <f>((AR108+AR119)/(AQ108+AQ119))/10</f>
        <v>#VALUE!</v>
      </c>
      <c r="CD116" s="33" t="e">
        <f>((AR108+AQ116)/(AQ108+AR116))/10</f>
        <v>#VALUE!</v>
      </c>
      <c r="CE116" s="33" t="e">
        <f>((AR121+AR119)/(AQ121+AQ119))/10</f>
        <v>#VALUE!</v>
      </c>
      <c r="CF116" s="33" t="e">
        <f>((AR121+AQ116)/(AQ121+AR116))/10</f>
        <v>#VALUE!</v>
      </c>
      <c r="CG116" s="33" t="e">
        <f>((AR119+AQ116)/(AQ119+AR116))/10</f>
        <v>#VALUE!</v>
      </c>
      <c r="CI116" s="63"/>
      <c r="CJ116" s="63"/>
      <c r="CK116" s="63"/>
      <c r="CL116" s="63"/>
      <c r="CM116" s="63"/>
      <c r="CN116" s="63"/>
      <c r="CO116" s="63"/>
      <c r="CP116" s="63"/>
      <c r="CQ116" s="137"/>
      <c r="CR116" s="137"/>
      <c r="CS116" s="137"/>
      <c r="CU116" s="137"/>
      <c r="CV116" s="155"/>
      <c r="CX116" s="137"/>
      <c r="CZ116" s="155"/>
      <c r="DA116" s="137"/>
    </row>
    <row r="117" spans="1:105" ht="11.1" customHeight="1" x14ac:dyDescent="0.25">
      <c r="A117" s="156"/>
      <c r="B117" s="157"/>
      <c r="C117" s="109" t="s">
        <v>49</v>
      </c>
      <c r="D117" s="164" t="str">
        <f>IF(AQ111&gt;AR111,BS111,BT111)</f>
        <v>0 : 3</v>
      </c>
      <c r="E117" s="165"/>
      <c r="F117" s="166"/>
      <c r="G117" s="167" t="str">
        <f>IF(AR108&gt;AQ108,BS108,BT108)</f>
        <v>1 : 3</v>
      </c>
      <c r="H117" s="165"/>
      <c r="I117" s="166"/>
      <c r="J117" s="167" t="str">
        <f>IF(AR121&gt;AQ121,BS121,BT121)</f>
        <v>0 : 3</v>
      </c>
      <c r="K117" s="165"/>
      <c r="L117" s="166"/>
      <c r="M117" s="159"/>
      <c r="N117" s="160"/>
      <c r="O117" s="161"/>
      <c r="P117" s="167"/>
      <c r="Q117" s="165"/>
      <c r="R117" s="166"/>
      <c r="S117" s="167"/>
      <c r="T117" s="165"/>
      <c r="U117" s="165"/>
      <c r="V117" s="162"/>
      <c r="W117" s="163"/>
      <c r="X117" s="162"/>
      <c r="Y117" s="61"/>
      <c r="Z117" s="152"/>
      <c r="AB117" s="153"/>
      <c r="AC117" s="153"/>
      <c r="AD117" s="122" t="s">
        <v>19</v>
      </c>
      <c r="AE117" s="123" t="str">
        <f>CONCATENATE(C114,"-",C112)</f>
        <v>TURAN-YASSY</v>
      </c>
      <c r="AF117" s="19">
        <v>2</v>
      </c>
      <c r="AG117" s="22">
        <v>1</v>
      </c>
      <c r="AH117" s="19">
        <v>2</v>
      </c>
      <c r="AI117" s="22">
        <v>1</v>
      </c>
      <c r="AJ117" s="19">
        <v>2</v>
      </c>
      <c r="AK117" s="22">
        <v>1</v>
      </c>
      <c r="AL117" s="19"/>
      <c r="AM117" s="22"/>
      <c r="AN117" s="19"/>
      <c r="AO117" s="27"/>
      <c r="AP117" s="11"/>
      <c r="AQ117" s="10">
        <f t="shared" si="291"/>
        <v>3</v>
      </c>
      <c r="AR117" s="10">
        <f t="shared" si="292"/>
        <v>0</v>
      </c>
      <c r="AS117" s="8">
        <f t="shared" si="293"/>
        <v>1</v>
      </c>
      <c r="AT117" s="8">
        <f t="shared" si="294"/>
        <v>1</v>
      </c>
      <c r="AU117" s="8">
        <f t="shared" si="295"/>
        <v>1</v>
      </c>
      <c r="AV117" s="8">
        <f t="shared" si="296"/>
        <v>0</v>
      </c>
      <c r="AW117" s="8">
        <f t="shared" si="297"/>
        <v>0</v>
      </c>
      <c r="AX117" s="7"/>
      <c r="AY117" s="8">
        <f t="shared" si="298"/>
        <v>0</v>
      </c>
      <c r="AZ117" s="8">
        <f t="shared" si="299"/>
        <v>0</v>
      </c>
      <c r="BA117" s="8">
        <f t="shared" si="300"/>
        <v>0</v>
      </c>
      <c r="BB117" s="8">
        <f t="shared" si="301"/>
        <v>0</v>
      </c>
      <c r="BC117" s="8">
        <f t="shared" si="302"/>
        <v>0</v>
      </c>
      <c r="BD117" s="7"/>
      <c r="BE117" s="8">
        <f t="shared" si="303"/>
        <v>1</v>
      </c>
      <c r="BF117" s="8" t="str">
        <f t="shared" si="304"/>
        <v>, 1</v>
      </c>
      <c r="BG117" s="8" t="str">
        <f t="shared" si="305"/>
        <v>, 1</v>
      </c>
      <c r="BH117" s="8" t="str">
        <f t="shared" si="306"/>
        <v/>
      </c>
      <c r="BI117" s="8" t="str">
        <f t="shared" si="307"/>
        <v/>
      </c>
      <c r="BJ117" s="7"/>
      <c r="BK117" s="8">
        <f t="shared" si="308"/>
        <v>-1</v>
      </c>
      <c r="BL117" s="8" t="str">
        <f t="shared" si="309"/>
        <v>, -1</v>
      </c>
      <c r="BM117" s="8" t="str">
        <f t="shared" si="310"/>
        <v>, -1</v>
      </c>
      <c r="BN117" s="8" t="str">
        <f t="shared" si="311"/>
        <v/>
      </c>
      <c r="BO117" s="8" t="str">
        <f t="shared" si="312"/>
        <v/>
      </c>
      <c r="BP117" s="7"/>
      <c r="BQ117" s="9" t="str">
        <f t="shared" si="313"/>
        <v>1, 1, 1</v>
      </c>
      <c r="BR117" s="9" t="str">
        <f t="shared" si="314"/>
        <v>-1, -1, -1</v>
      </c>
      <c r="BS117" s="9" t="str">
        <f t="shared" si="315"/>
        <v>1, 1, 1</v>
      </c>
      <c r="BT117" s="1" t="str">
        <f t="shared" si="316"/>
        <v>0 : 3</v>
      </c>
      <c r="BU117" s="175"/>
      <c r="BW117" s="29">
        <v>5</v>
      </c>
      <c r="BX117" s="30" t="s">
        <v>20</v>
      </c>
      <c r="BY117" s="30" t="s">
        <v>16</v>
      </c>
      <c r="BZ117" s="30" t="s">
        <v>27</v>
      </c>
      <c r="CA117" s="30" t="s">
        <v>28</v>
      </c>
      <c r="CB117" s="30" t="s">
        <v>23</v>
      </c>
      <c r="CC117" s="30" t="s">
        <v>13</v>
      </c>
      <c r="CD117" s="30" t="s">
        <v>24</v>
      </c>
      <c r="CE117" s="30" t="s">
        <v>21</v>
      </c>
      <c r="CF117" s="30" t="s">
        <v>15</v>
      </c>
      <c r="CG117" s="30" t="s">
        <v>18</v>
      </c>
      <c r="CI117" s="63"/>
      <c r="CJ117" s="31"/>
      <c r="CK117" s="31"/>
      <c r="CL117" s="31"/>
      <c r="CM117" s="31"/>
      <c r="CN117" s="31"/>
      <c r="CO117" s="31"/>
      <c r="CP117" s="31"/>
      <c r="CQ117" s="136">
        <f>V118</f>
        <v>0</v>
      </c>
      <c r="CR117" s="136">
        <f>IF(AND(CQ117=CQ109,CQ117=CQ111),BX118,(IF(AND(CQ117=CQ109,CQ117=CQ113),BY118,(IF(AND(CQ117=CQ109,CQ117=CQ115),BZ118,(IF(AND(CQ117=CQ109,CQ117=CQ119),CA118,(IF(AND(CQ117=CQ111,CQ117=CQ113),CB118,(IF(AND(CQ117=CQ111,CQ117=CQ115),CC118,(IF(AND(CQ117=CQ111,CQ117=CQ119),CD118,(IF(AND(CQ117=CQ113,CQ117=CQ115),CE118,(IF(AND(CQ117=CQ113,CQ117=CQ119),CF118,(IF(AND(CQ117=CQ115,CQ117=CQ119),CG118,999)))))))))))))))))))</f>
        <v>999</v>
      </c>
      <c r="CS117" s="136">
        <f t="shared" ref="CS117" si="330">IF(CX117=1,CQ117+CR117,CR117)</f>
        <v>999</v>
      </c>
      <c r="CU117" s="136">
        <f>CQ117</f>
        <v>0</v>
      </c>
      <c r="CV117" s="154">
        <f>IF(CU117=CU109,CJ113,(IF(CU117=CU111,CK113,(IF(CU117=CU113,CL113,(IF(CU117=CU115,CM113,(IF(CU117=CU119,CO113,999)))))))))</f>
        <v>-0.1</v>
      </c>
      <c r="CX117" s="136">
        <f t="shared" ref="CX117" si="331">IF(CR117&lt;&gt;999,1,0)</f>
        <v>0</v>
      </c>
      <c r="CZ117" s="154">
        <f>IF(CX117=1,CS117,CV117)</f>
        <v>-0.1</v>
      </c>
      <c r="DA117" s="136">
        <f t="shared" ref="DA117" si="332">IF(CZ117&lt;&gt;999,CZ117,CU117)</f>
        <v>-0.1</v>
      </c>
    </row>
    <row r="118" spans="1:105" ht="11.1" customHeight="1" x14ac:dyDescent="0.25">
      <c r="A118" s="138">
        <v>5</v>
      </c>
      <c r="B118" s="140">
        <f>[1]Лист3!$A$55</f>
        <v>104</v>
      </c>
      <c r="C118" s="182"/>
      <c r="D118" s="55"/>
      <c r="E118" s="46"/>
      <c r="F118" s="47"/>
      <c r="G118" s="45"/>
      <c r="H118" s="46"/>
      <c r="I118" s="47"/>
      <c r="J118" s="45"/>
      <c r="K118" s="46"/>
      <c r="L118" s="47"/>
      <c r="M118" s="45"/>
      <c r="N118" s="46"/>
      <c r="O118" s="47"/>
      <c r="P118" s="144"/>
      <c r="Q118" s="145"/>
      <c r="R118" s="158"/>
      <c r="S118" s="45"/>
      <c r="T118" s="46"/>
      <c r="U118" s="55"/>
      <c r="V118" s="148"/>
      <c r="W118" s="150"/>
      <c r="X118" s="148"/>
      <c r="Y118" s="61"/>
      <c r="Z118" s="152">
        <f>IF(B118="","",VLOOKUP(B118,'[2]Список участников'!A:L,8,FALSE))</f>
        <v>0</v>
      </c>
      <c r="AB118" s="153">
        <f>IF(B118&gt;0,1,0)</f>
        <v>1</v>
      </c>
      <c r="AC118" s="153"/>
      <c r="AD118" s="122" t="str">
        <f>IF(B120=0," ","6-1")</f>
        <v>6-1</v>
      </c>
      <c r="AE118" s="123" t="str">
        <f>IF(B120=0," ",CONCATENATE(C120,"-",C110))</f>
        <v>-STANDART</v>
      </c>
      <c r="AF118" s="19"/>
      <c r="AG118" s="22"/>
      <c r="AH118" s="19"/>
      <c r="AI118" s="22"/>
      <c r="AJ118" s="19"/>
      <c r="AK118" s="22"/>
      <c r="AL118" s="19"/>
      <c r="AM118" s="22"/>
      <c r="AN118" s="19"/>
      <c r="AO118" s="27"/>
      <c r="AP118" s="11"/>
      <c r="AQ118" s="10" t="str">
        <f t="shared" si="291"/>
        <v/>
      </c>
      <c r="AR118" s="10" t="str">
        <f t="shared" si="292"/>
        <v/>
      </c>
      <c r="AS118" s="8">
        <f t="shared" si="293"/>
        <v>0</v>
      </c>
      <c r="AT118" s="8">
        <f t="shared" si="294"/>
        <v>0</v>
      </c>
      <c r="AU118" s="8">
        <f t="shared" si="295"/>
        <v>0</v>
      </c>
      <c r="AV118" s="8">
        <f t="shared" si="296"/>
        <v>0</v>
      </c>
      <c r="AW118" s="8">
        <f t="shared" si="297"/>
        <v>0</v>
      </c>
      <c r="AX118" s="7"/>
      <c r="AY118" s="8">
        <f t="shared" si="298"/>
        <v>0</v>
      </c>
      <c r="AZ118" s="8">
        <f t="shared" si="299"/>
        <v>0</v>
      </c>
      <c r="BA118" s="8">
        <f t="shared" si="300"/>
        <v>0</v>
      </c>
      <c r="BB118" s="8">
        <f t="shared" si="301"/>
        <v>0</v>
      </c>
      <c r="BC118" s="8">
        <f t="shared" si="302"/>
        <v>0</v>
      </c>
      <c r="BD118" s="7"/>
      <c r="BE118" s="8" t="str">
        <f t="shared" si="303"/>
        <v/>
      </c>
      <c r="BF118" s="8" t="str">
        <f t="shared" si="304"/>
        <v/>
      </c>
      <c r="BG118" s="8" t="str">
        <f t="shared" si="305"/>
        <v/>
      </c>
      <c r="BH118" s="8" t="str">
        <f t="shared" si="306"/>
        <v/>
      </c>
      <c r="BI118" s="8" t="str">
        <f t="shared" si="307"/>
        <v/>
      </c>
      <c r="BJ118" s="7"/>
      <c r="BK118" s="8" t="str">
        <f t="shared" si="308"/>
        <v/>
      </c>
      <c r="BL118" s="8" t="str">
        <f t="shared" si="309"/>
        <v/>
      </c>
      <c r="BM118" s="8" t="str">
        <f t="shared" si="310"/>
        <v/>
      </c>
      <c r="BN118" s="8" t="str">
        <f t="shared" si="311"/>
        <v/>
      </c>
      <c r="BO118" s="8" t="str">
        <f t="shared" si="312"/>
        <v/>
      </c>
      <c r="BP118" s="7"/>
      <c r="BQ118" s="9" t="str">
        <f t="shared" si="313"/>
        <v/>
      </c>
      <c r="BR118" s="9" t="str">
        <f t="shared" si="314"/>
        <v/>
      </c>
      <c r="BS118" s="9" t="str">
        <f t="shared" si="315"/>
        <v/>
      </c>
      <c r="BT118" s="1" t="str">
        <f t="shared" si="316"/>
        <v/>
      </c>
      <c r="BU118" s="175"/>
      <c r="BW118" s="29"/>
      <c r="BX118" s="33" t="e">
        <f>((AR109+AR115)/(AQ109+AQ115))/10</f>
        <v>#VALUE!</v>
      </c>
      <c r="BY118" s="33" t="e">
        <f>((AR109+AQ113)/(AQ109+AR113))/10</f>
        <v>#VALUE!</v>
      </c>
      <c r="BZ118" s="33" t="e">
        <f>((AR109+AQ119)/(AQ109+AR119))/10</f>
        <v>#VALUE!</v>
      </c>
      <c r="CA118" s="33" t="e">
        <f>((AR109+AQ122)/(AQ109+AR122))/10</f>
        <v>#VALUE!</v>
      </c>
      <c r="CB118" s="33" t="e">
        <f>((AR115+AQ113)/(AQ115+AR113))/10</f>
        <v>#VALUE!</v>
      </c>
      <c r="CC118" s="33" t="e">
        <f>((AR115+AQ119)/(AQ115+AR119))/10</f>
        <v>#VALUE!</v>
      </c>
      <c r="CD118" s="33" t="e">
        <f>((AR115+AQ122)/(AQ115+AR122))/10</f>
        <v>#VALUE!</v>
      </c>
      <c r="CE118" s="33" t="e">
        <f>((AQ113+AQ119)/(AR113+AR119))/10</f>
        <v>#VALUE!</v>
      </c>
      <c r="CF118" s="33" t="e">
        <f>((AQ113+AQ122)/(AR113+AR122))/10</f>
        <v>#VALUE!</v>
      </c>
      <c r="CG118" s="33" t="e">
        <f>((AQ119+AQ122)/(AR119+AR122))/10</f>
        <v>#VALUE!</v>
      </c>
      <c r="CI118" s="63"/>
      <c r="CJ118" s="63"/>
      <c r="CK118" s="63"/>
      <c r="CL118" s="63"/>
      <c r="CM118" s="63"/>
      <c r="CN118" s="63"/>
      <c r="CO118" s="63"/>
      <c r="CP118" s="63"/>
      <c r="CQ118" s="137"/>
      <c r="CR118" s="137"/>
      <c r="CS118" s="137"/>
      <c r="CU118" s="137"/>
      <c r="CV118" s="155"/>
      <c r="CX118" s="137"/>
      <c r="CZ118" s="155"/>
      <c r="DA118" s="137"/>
    </row>
    <row r="119" spans="1:105" ht="11.1" customHeight="1" x14ac:dyDescent="0.25">
      <c r="A119" s="156"/>
      <c r="B119" s="157"/>
      <c r="C119" s="181"/>
      <c r="D119" s="164"/>
      <c r="E119" s="165"/>
      <c r="F119" s="166"/>
      <c r="G119" s="167"/>
      <c r="H119" s="165"/>
      <c r="I119" s="166"/>
      <c r="J119" s="167"/>
      <c r="K119" s="165"/>
      <c r="L119" s="166"/>
      <c r="M119" s="167"/>
      <c r="N119" s="165"/>
      <c r="O119" s="166"/>
      <c r="P119" s="159"/>
      <c r="Q119" s="160"/>
      <c r="R119" s="161"/>
      <c r="S119" s="167"/>
      <c r="T119" s="165"/>
      <c r="U119" s="165"/>
      <c r="V119" s="162"/>
      <c r="W119" s="163"/>
      <c r="X119" s="162"/>
      <c r="Y119" s="61"/>
      <c r="Z119" s="152"/>
      <c r="AB119" s="153"/>
      <c r="AC119" s="153"/>
      <c r="AD119" s="122" t="str">
        <f>IF(B118=0," ","5-4")</f>
        <v>5-4</v>
      </c>
      <c r="AE119" s="123" t="str">
        <f>IF(B118=0," ",CONCATENATE(C118,"-",C116))</f>
        <v>-ДЮСШ-1 ЭКИБАСТУЗ</v>
      </c>
      <c r="AF119" s="19"/>
      <c r="AG119" s="22"/>
      <c r="AH119" s="19"/>
      <c r="AI119" s="22"/>
      <c r="AJ119" s="19"/>
      <c r="AK119" s="22"/>
      <c r="AL119" s="19"/>
      <c r="AM119" s="22"/>
      <c r="AN119" s="19"/>
      <c r="AO119" s="27"/>
      <c r="AP119" s="11"/>
      <c r="AQ119" s="10" t="str">
        <f t="shared" si="291"/>
        <v/>
      </c>
      <c r="AR119" s="10" t="str">
        <f t="shared" si="292"/>
        <v/>
      </c>
      <c r="AS119" s="8">
        <f t="shared" si="293"/>
        <v>0</v>
      </c>
      <c r="AT119" s="8">
        <f t="shared" si="294"/>
        <v>0</v>
      </c>
      <c r="AU119" s="8">
        <f t="shared" si="295"/>
        <v>0</v>
      </c>
      <c r="AV119" s="8">
        <f t="shared" si="296"/>
        <v>0</v>
      </c>
      <c r="AW119" s="8">
        <f t="shared" si="297"/>
        <v>0</v>
      </c>
      <c r="AX119" s="7"/>
      <c r="AY119" s="8">
        <f t="shared" si="298"/>
        <v>0</v>
      </c>
      <c r="AZ119" s="8">
        <f t="shared" si="299"/>
        <v>0</v>
      </c>
      <c r="BA119" s="8">
        <f t="shared" si="300"/>
        <v>0</v>
      </c>
      <c r="BB119" s="8">
        <f t="shared" si="301"/>
        <v>0</v>
      </c>
      <c r="BC119" s="8">
        <f t="shared" si="302"/>
        <v>0</v>
      </c>
      <c r="BD119" s="7"/>
      <c r="BE119" s="8" t="str">
        <f t="shared" si="303"/>
        <v/>
      </c>
      <c r="BF119" s="8" t="str">
        <f t="shared" si="304"/>
        <v/>
      </c>
      <c r="BG119" s="8" t="str">
        <f t="shared" si="305"/>
        <v/>
      </c>
      <c r="BH119" s="8" t="str">
        <f t="shared" si="306"/>
        <v/>
      </c>
      <c r="BI119" s="8" t="str">
        <f t="shared" si="307"/>
        <v/>
      </c>
      <c r="BJ119" s="7"/>
      <c r="BK119" s="8" t="str">
        <f t="shared" si="308"/>
        <v/>
      </c>
      <c r="BL119" s="8" t="str">
        <f t="shared" si="309"/>
        <v/>
      </c>
      <c r="BM119" s="8" t="str">
        <f t="shared" si="310"/>
        <v/>
      </c>
      <c r="BN119" s="8" t="str">
        <f t="shared" si="311"/>
        <v/>
      </c>
      <c r="BO119" s="8" t="str">
        <f t="shared" si="312"/>
        <v/>
      </c>
      <c r="BP119" s="7"/>
      <c r="BQ119" s="9" t="str">
        <f t="shared" si="313"/>
        <v/>
      </c>
      <c r="BR119" s="9" t="str">
        <f t="shared" si="314"/>
        <v/>
      </c>
      <c r="BS119" s="9" t="str">
        <f t="shared" si="315"/>
        <v/>
      </c>
      <c r="BT119" s="1" t="str">
        <f t="shared" si="316"/>
        <v/>
      </c>
      <c r="BU119" s="175"/>
      <c r="BW119" s="29">
        <v>6</v>
      </c>
      <c r="BX119" s="30" t="s">
        <v>20</v>
      </c>
      <c r="BY119" s="30" t="s">
        <v>16</v>
      </c>
      <c r="BZ119" s="30" t="s">
        <v>27</v>
      </c>
      <c r="CA119" s="30" t="s">
        <v>14</v>
      </c>
      <c r="CB119" s="30" t="s">
        <v>23</v>
      </c>
      <c r="CC119" s="30" t="s">
        <v>13</v>
      </c>
      <c r="CD119" s="30" t="s">
        <v>17</v>
      </c>
      <c r="CE119" s="30" t="s">
        <v>21</v>
      </c>
      <c r="CF119" s="30" t="s">
        <v>25</v>
      </c>
      <c r="CG119" s="30" t="s">
        <v>26</v>
      </c>
      <c r="CI119" s="63"/>
      <c r="CJ119" s="31"/>
      <c r="CK119" s="31"/>
      <c r="CL119" s="31"/>
      <c r="CM119" s="31"/>
      <c r="CN119" s="31"/>
      <c r="CO119" s="31"/>
      <c r="CP119" s="31"/>
      <c r="CQ119" s="136">
        <f>V120</f>
        <v>0</v>
      </c>
      <c r="CR119" s="136">
        <f>IF(AND(CQ119=CQ109,CQ119=CQ111),BX120,(IF(AND(CQ119=CQ109,CQ119=CQ113),BY120,(IF(AND(CQ119=CQ109,CQ119=CQ115),BZ120,(IF(AND(CQ119=CQ109,CQ119=CQ117),CA120,(IF(AND(CQ119=CQ111,CQ119=CQ113),CB120,(IF(AND(CQ119=CQ111,CQ119=CQ115),CC120,(IF(AND(CQ119=CQ111,CQ119=CQ117),CD120,(IF(AND(CQ119=CQ113,CQ119=CQ115),CE120,(IF(AND(CQ119=CQ113,CQ119=CQ117),CF120,(IF(AND(CQ119=CQ115,CQ119=CQ117),CG120,999)))))))))))))))))))</f>
        <v>999</v>
      </c>
      <c r="CS119" s="136">
        <f t="shared" ref="CS119" si="333">IF(CX119=1,CQ119+CR119,CR119)</f>
        <v>999</v>
      </c>
      <c r="CU119" s="136">
        <f>CQ119</f>
        <v>0</v>
      </c>
      <c r="CV119" s="154">
        <f>IF(CU119=CU109,CJ114,(IF(CU119=CU111,CK114,(IF(CU119=CU113,CL114,(IF(CU119=CU115,CM114,(IF(CU119=CU117,CN114,999)))))))))</f>
        <v>-0.1</v>
      </c>
      <c r="CX119" s="136">
        <f t="shared" ref="CX119" si="334">IF(CR119&lt;&gt;999,1,0)</f>
        <v>0</v>
      </c>
      <c r="CZ119" s="154">
        <f t="shared" ref="CZ119" si="335">IF(CX119=11,CS119,CV119)</f>
        <v>-0.1</v>
      </c>
      <c r="DA119" s="136">
        <f t="shared" ref="DA119" si="336">IF(CZ119&lt;&gt;999,CZ119,CU119)</f>
        <v>-0.1</v>
      </c>
    </row>
    <row r="120" spans="1:105" ht="11.1" customHeight="1" x14ac:dyDescent="0.25">
      <c r="A120" s="138" t="s">
        <v>7</v>
      </c>
      <c r="B120" s="140">
        <f>[1]Лист3!$A$56</f>
        <v>137</v>
      </c>
      <c r="C120" s="180"/>
      <c r="D120" s="55"/>
      <c r="E120" s="46"/>
      <c r="F120" s="47"/>
      <c r="G120" s="45"/>
      <c r="H120" s="46"/>
      <c r="I120" s="47"/>
      <c r="J120" s="45"/>
      <c r="K120" s="46"/>
      <c r="L120" s="47"/>
      <c r="M120" s="45"/>
      <c r="N120" s="46"/>
      <c r="O120" s="47"/>
      <c r="P120" s="45"/>
      <c r="Q120" s="46"/>
      <c r="R120" s="47"/>
      <c r="S120" s="144"/>
      <c r="T120" s="145"/>
      <c r="U120" s="145"/>
      <c r="V120" s="148"/>
      <c r="W120" s="150"/>
      <c r="X120" s="148"/>
      <c r="Y120" s="61"/>
      <c r="Z120" s="152">
        <f>IF(B120="","",VLOOKUP(B120,'[2]Список участников'!A:L,8,FALSE))</f>
        <v>0</v>
      </c>
      <c r="AB120" s="153">
        <f>IF(B120&gt;0,1,0)</f>
        <v>1</v>
      </c>
      <c r="AC120" s="153"/>
      <c r="AD120" s="122" t="s">
        <v>20</v>
      </c>
      <c r="AE120" s="123" t="str">
        <f>CONCATENATE(C110,"-",C112)</f>
        <v>STANDART-YASSY</v>
      </c>
      <c r="AF120" s="19">
        <v>2</v>
      </c>
      <c r="AG120" s="22">
        <v>1</v>
      </c>
      <c r="AH120" s="19">
        <v>2</v>
      </c>
      <c r="AI120" s="22">
        <v>1</v>
      </c>
      <c r="AJ120" s="19">
        <v>2</v>
      </c>
      <c r="AK120" s="22">
        <v>1</v>
      </c>
      <c r="AL120" s="19"/>
      <c r="AM120" s="22"/>
      <c r="AN120" s="19"/>
      <c r="AO120" s="27"/>
      <c r="AP120" s="11"/>
      <c r="AQ120" s="10">
        <f t="shared" si="291"/>
        <v>3</v>
      </c>
      <c r="AR120" s="10">
        <f t="shared" si="292"/>
        <v>0</v>
      </c>
      <c r="AS120" s="8">
        <f t="shared" si="293"/>
        <v>1</v>
      </c>
      <c r="AT120" s="8">
        <f t="shared" si="294"/>
        <v>1</v>
      </c>
      <c r="AU120" s="8">
        <f t="shared" si="295"/>
        <v>1</v>
      </c>
      <c r="AV120" s="8">
        <f t="shared" si="296"/>
        <v>0</v>
      </c>
      <c r="AW120" s="8">
        <f t="shared" si="297"/>
        <v>0</v>
      </c>
      <c r="AX120" s="7"/>
      <c r="AY120" s="8">
        <f t="shared" si="298"/>
        <v>0</v>
      </c>
      <c r="AZ120" s="8">
        <f t="shared" si="299"/>
        <v>0</v>
      </c>
      <c r="BA120" s="8">
        <f t="shared" si="300"/>
        <v>0</v>
      </c>
      <c r="BB120" s="8">
        <f t="shared" si="301"/>
        <v>0</v>
      </c>
      <c r="BC120" s="8">
        <f t="shared" si="302"/>
        <v>0</v>
      </c>
      <c r="BD120" s="7"/>
      <c r="BE120" s="8">
        <f t="shared" si="303"/>
        <v>1</v>
      </c>
      <c r="BF120" s="8" t="str">
        <f t="shared" si="304"/>
        <v>, 1</v>
      </c>
      <c r="BG120" s="8" t="str">
        <f t="shared" si="305"/>
        <v>, 1</v>
      </c>
      <c r="BH120" s="8" t="str">
        <f t="shared" si="306"/>
        <v/>
      </c>
      <c r="BI120" s="8" t="str">
        <f t="shared" si="307"/>
        <v/>
      </c>
      <c r="BJ120" s="7"/>
      <c r="BK120" s="8">
        <f t="shared" si="308"/>
        <v>-1</v>
      </c>
      <c r="BL120" s="8" t="str">
        <f t="shared" si="309"/>
        <v>, -1</v>
      </c>
      <c r="BM120" s="8" t="str">
        <f t="shared" si="310"/>
        <v>, -1</v>
      </c>
      <c r="BN120" s="8" t="str">
        <f t="shared" si="311"/>
        <v/>
      </c>
      <c r="BO120" s="8" t="str">
        <f t="shared" si="312"/>
        <v/>
      </c>
      <c r="BP120" s="7"/>
      <c r="BQ120" s="9" t="str">
        <f t="shared" si="313"/>
        <v>1, 1, 1</v>
      </c>
      <c r="BR120" s="9" t="str">
        <f t="shared" si="314"/>
        <v>-1, -1, -1</v>
      </c>
      <c r="BS120" s="9" t="str">
        <f t="shared" si="315"/>
        <v>1, 1, 1</v>
      </c>
      <c r="BT120" s="1" t="str">
        <f t="shared" si="316"/>
        <v>0 : 3</v>
      </c>
      <c r="BU120" s="175"/>
      <c r="BW120" s="29"/>
      <c r="BX120" s="33" t="e">
        <f>((AQ118+AQ112)/(AR118+AR112))/10</f>
        <v>#VALUE!</v>
      </c>
      <c r="BY120" s="33" t="e">
        <f>((AQ118+AR110)/(AR118+AQ110))/10</f>
        <v>#VALUE!</v>
      </c>
      <c r="BZ120" s="33" t="e">
        <f>((AQ118+AR116)/(AR118+AQ116))/10</f>
        <v>#VALUE!</v>
      </c>
      <c r="CA120" s="33" t="e">
        <f>((AQ118+AR122)/(AR118+AQ122))/10</f>
        <v>#VALUE!</v>
      </c>
      <c r="CB120" s="33" t="e">
        <f>((AQ112+AR110)/(AR112+AQ110))/10</f>
        <v>#VALUE!</v>
      </c>
      <c r="CC120" s="33" t="e">
        <f>((AQ112+AR116)/(AR112+AQ116))/10</f>
        <v>#VALUE!</v>
      </c>
      <c r="CD120" s="33" t="e">
        <f>((AQ112+AR122)/(AR112+AQ122))/10</f>
        <v>#VALUE!</v>
      </c>
      <c r="CE120" s="33" t="e">
        <f>((AR110+AR116)/(AQ110+AQ116))/10</f>
        <v>#VALUE!</v>
      </c>
      <c r="CF120" s="33" t="e">
        <f>((AR110+AR122)/(AQ110+AQ122))/10</f>
        <v>#VALUE!</v>
      </c>
      <c r="CG120" s="33" t="e">
        <f>((AR116+AR122)/(AQ116+AQ122))/10</f>
        <v>#VALUE!</v>
      </c>
      <c r="CI120" s="63"/>
      <c r="CJ120" s="63"/>
      <c r="CK120" s="63"/>
      <c r="CL120" s="63"/>
      <c r="CM120" s="63"/>
      <c r="CN120" s="63"/>
      <c r="CO120" s="63"/>
      <c r="CP120" s="63"/>
      <c r="CQ120" s="137"/>
      <c r="CR120" s="137"/>
      <c r="CS120" s="137"/>
      <c r="CU120" s="137"/>
      <c r="CV120" s="155"/>
      <c r="CX120" s="137"/>
      <c r="CZ120" s="155"/>
      <c r="DA120" s="137"/>
    </row>
    <row r="121" spans="1:105" ht="11.1" customHeight="1" thickBot="1" x14ac:dyDescent="0.3">
      <c r="A121" s="139"/>
      <c r="B121" s="141"/>
      <c r="C121" s="181"/>
      <c r="D121" s="132"/>
      <c r="E121" s="133"/>
      <c r="F121" s="134"/>
      <c r="G121" s="135"/>
      <c r="H121" s="133"/>
      <c r="I121" s="134"/>
      <c r="J121" s="135"/>
      <c r="K121" s="133"/>
      <c r="L121" s="134"/>
      <c r="M121" s="135"/>
      <c r="N121" s="133"/>
      <c r="O121" s="134"/>
      <c r="P121" s="135"/>
      <c r="Q121" s="133"/>
      <c r="R121" s="134"/>
      <c r="S121" s="146"/>
      <c r="T121" s="147"/>
      <c r="U121" s="147"/>
      <c r="V121" s="149"/>
      <c r="W121" s="151"/>
      <c r="X121" s="149"/>
      <c r="Y121" s="61"/>
      <c r="Z121" s="152"/>
      <c r="AB121" s="153"/>
      <c r="AC121" s="153"/>
      <c r="AD121" s="122" t="str">
        <f>IF(B116=0," ","3-4")</f>
        <v>3-4</v>
      </c>
      <c r="AE121" s="123" t="str">
        <f>IF(B116=0," ",CONCATENATE(C114,"-",C116))</f>
        <v>TURAN-ДЮСШ-1 ЭКИБАСТУЗ</v>
      </c>
      <c r="AF121" s="19">
        <v>2</v>
      </c>
      <c r="AG121" s="22">
        <v>1</v>
      </c>
      <c r="AH121" s="19">
        <v>2</v>
      </c>
      <c r="AI121" s="22">
        <v>1</v>
      </c>
      <c r="AJ121" s="19">
        <v>2</v>
      </c>
      <c r="AK121" s="22">
        <v>1</v>
      </c>
      <c r="AL121" s="19"/>
      <c r="AM121" s="22"/>
      <c r="AN121" s="19"/>
      <c r="AO121" s="27"/>
      <c r="AP121" s="11"/>
      <c r="AQ121" s="10">
        <f t="shared" si="291"/>
        <v>3</v>
      </c>
      <c r="AR121" s="10">
        <f t="shared" si="292"/>
        <v>0</v>
      </c>
      <c r="AS121" s="8">
        <f t="shared" si="293"/>
        <v>1</v>
      </c>
      <c r="AT121" s="8">
        <f t="shared" si="294"/>
        <v>1</v>
      </c>
      <c r="AU121" s="8">
        <f t="shared" si="295"/>
        <v>1</v>
      </c>
      <c r="AV121" s="8">
        <f t="shared" si="296"/>
        <v>0</v>
      </c>
      <c r="AW121" s="8">
        <f t="shared" si="297"/>
        <v>0</v>
      </c>
      <c r="AX121" s="7"/>
      <c r="AY121" s="8">
        <f t="shared" si="298"/>
        <v>0</v>
      </c>
      <c r="AZ121" s="8">
        <f t="shared" si="299"/>
        <v>0</v>
      </c>
      <c r="BA121" s="8">
        <f t="shared" si="300"/>
        <v>0</v>
      </c>
      <c r="BB121" s="8">
        <f t="shared" si="301"/>
        <v>0</v>
      </c>
      <c r="BC121" s="8">
        <f t="shared" si="302"/>
        <v>0</v>
      </c>
      <c r="BD121" s="7"/>
      <c r="BE121" s="8">
        <f t="shared" si="303"/>
        <v>1</v>
      </c>
      <c r="BF121" s="8" t="str">
        <f t="shared" si="304"/>
        <v>, 1</v>
      </c>
      <c r="BG121" s="8" t="str">
        <f t="shared" si="305"/>
        <v>, 1</v>
      </c>
      <c r="BH121" s="8" t="str">
        <f t="shared" si="306"/>
        <v/>
      </c>
      <c r="BI121" s="8" t="str">
        <f t="shared" si="307"/>
        <v/>
      </c>
      <c r="BJ121" s="7"/>
      <c r="BK121" s="8">
        <f t="shared" si="308"/>
        <v>-1</v>
      </c>
      <c r="BL121" s="8" t="str">
        <f t="shared" si="309"/>
        <v>, -1</v>
      </c>
      <c r="BM121" s="8" t="str">
        <f t="shared" si="310"/>
        <v>, -1</v>
      </c>
      <c r="BN121" s="8" t="str">
        <f t="shared" si="311"/>
        <v/>
      </c>
      <c r="BO121" s="8" t="str">
        <f t="shared" si="312"/>
        <v/>
      </c>
      <c r="BP121" s="7"/>
      <c r="BQ121" s="9" t="str">
        <f t="shared" si="313"/>
        <v>1, 1, 1</v>
      </c>
      <c r="BR121" s="9" t="str">
        <f t="shared" si="314"/>
        <v>-1, -1, -1</v>
      </c>
      <c r="BS121" s="9" t="str">
        <f t="shared" si="315"/>
        <v>1, 1, 1</v>
      </c>
      <c r="BT121" s="1" t="str">
        <f t="shared" si="316"/>
        <v>0 : 3</v>
      </c>
      <c r="BU121" s="175"/>
    </row>
    <row r="122" spans="1:105" ht="11.1" customHeight="1" thickTop="1" thickBot="1" x14ac:dyDescent="0.3">
      <c r="A122" s="48"/>
      <c r="B122" s="49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53"/>
      <c r="AD122" s="126" t="str">
        <f>IF(B120=0," ","5-6")</f>
        <v>5-6</v>
      </c>
      <c r="AE122" s="127" t="str">
        <f>IF(B120=0," ",CONCATENATE(C118,"-",C120))</f>
        <v>-</v>
      </c>
      <c r="AF122" s="20"/>
      <c r="AG122" s="23"/>
      <c r="AH122" s="20"/>
      <c r="AI122" s="23"/>
      <c r="AJ122" s="20"/>
      <c r="AK122" s="23"/>
      <c r="AL122" s="20"/>
      <c r="AM122" s="23"/>
      <c r="AN122" s="20"/>
      <c r="AO122" s="28"/>
      <c r="AP122" s="11"/>
      <c r="AQ122" s="10" t="str">
        <f t="shared" si="291"/>
        <v/>
      </c>
      <c r="AR122" s="10" t="str">
        <f t="shared" si="292"/>
        <v/>
      </c>
      <c r="AS122" s="8">
        <f t="shared" si="293"/>
        <v>0</v>
      </c>
      <c r="AT122" s="8">
        <f t="shared" si="294"/>
        <v>0</v>
      </c>
      <c r="AU122" s="8">
        <f t="shared" si="295"/>
        <v>0</v>
      </c>
      <c r="AV122" s="8">
        <f t="shared" si="296"/>
        <v>0</v>
      </c>
      <c r="AW122" s="8">
        <f t="shared" si="297"/>
        <v>0</v>
      </c>
      <c r="AX122" s="7"/>
      <c r="AY122" s="8">
        <f t="shared" si="298"/>
        <v>0</v>
      </c>
      <c r="AZ122" s="8">
        <f t="shared" si="299"/>
        <v>0</v>
      </c>
      <c r="BA122" s="8">
        <f t="shared" si="300"/>
        <v>0</v>
      </c>
      <c r="BB122" s="8">
        <f t="shared" si="301"/>
        <v>0</v>
      </c>
      <c r="BC122" s="8">
        <f t="shared" si="302"/>
        <v>0</v>
      </c>
      <c r="BD122" s="7"/>
      <c r="BE122" s="8" t="str">
        <f t="shared" si="303"/>
        <v/>
      </c>
      <c r="BF122" s="8" t="str">
        <f t="shared" si="304"/>
        <v/>
      </c>
      <c r="BG122" s="8" t="str">
        <f t="shared" si="305"/>
        <v/>
      </c>
      <c r="BH122" s="8" t="str">
        <f t="shared" si="306"/>
        <v/>
      </c>
      <c r="BI122" s="8" t="str">
        <f t="shared" si="307"/>
        <v/>
      </c>
      <c r="BJ122" s="7"/>
      <c r="BK122" s="8" t="str">
        <f t="shared" si="308"/>
        <v/>
      </c>
      <c r="BL122" s="8" t="str">
        <f t="shared" si="309"/>
        <v/>
      </c>
      <c r="BM122" s="8" t="str">
        <f t="shared" si="310"/>
        <v/>
      </c>
      <c r="BN122" s="8" t="str">
        <f t="shared" si="311"/>
        <v/>
      </c>
      <c r="BO122" s="8" t="str">
        <f t="shared" si="312"/>
        <v/>
      </c>
      <c r="BP122" s="7"/>
      <c r="BQ122" s="9" t="str">
        <f t="shared" si="313"/>
        <v/>
      </c>
      <c r="BR122" s="9" t="str">
        <f t="shared" si="314"/>
        <v/>
      </c>
      <c r="BS122" s="9" t="str">
        <f t="shared" si="315"/>
        <v/>
      </c>
      <c r="BT122" s="1" t="str">
        <f t="shared" si="316"/>
        <v/>
      </c>
      <c r="BU122" s="176"/>
    </row>
    <row r="123" spans="1:105" ht="11.1" customHeight="1" thickBot="1" x14ac:dyDescent="0.3">
      <c r="A123" s="42"/>
      <c r="B123" s="43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107" t="s">
        <v>11</v>
      </c>
      <c r="W123" s="38"/>
      <c r="X123" s="38"/>
      <c r="Y123" s="52"/>
      <c r="AD123" s="120" t="str">
        <f>IF(B131=0," ","2-4")</f>
        <v>2-4</v>
      </c>
      <c r="AE123" s="121" t="str">
        <f>IF(B131=0," ",CONCATENATE(C127,"-",C131))</f>
        <v>ТУЛПАР-</v>
      </c>
      <c r="AF123" s="93"/>
      <c r="AG123" s="94"/>
      <c r="AH123" s="93"/>
      <c r="AI123" s="94"/>
      <c r="AJ123" s="93"/>
      <c r="AK123" s="94"/>
      <c r="AL123" s="93"/>
      <c r="AM123" s="94"/>
      <c r="AN123" s="93"/>
      <c r="AO123" s="95"/>
      <c r="AP123" s="96"/>
      <c r="AQ123" s="97" t="str">
        <f>IF(AF123+AG123&lt;&gt;0,SUM(AS123:AW123),"")</f>
        <v/>
      </c>
      <c r="AR123" s="97" t="str">
        <f>IF(AF123+AG123&lt;&gt;0,SUM(AY123:BC123),"")</f>
        <v/>
      </c>
      <c r="AS123" s="98">
        <f>IF(AF123&gt;AG123,1,0)</f>
        <v>0</v>
      </c>
      <c r="AT123" s="98">
        <f>IF(AH123&gt;AI123,1,0)</f>
        <v>0</v>
      </c>
      <c r="AU123" s="98">
        <f>IF(AJ123&gt;AK123,1,0)</f>
        <v>0</v>
      </c>
      <c r="AV123" s="98">
        <f>IF(AL123&gt;AM123,1,0)</f>
        <v>0</v>
      </c>
      <c r="AW123" s="98">
        <f>IF(AN123&gt;AO123,1,0)</f>
        <v>0</v>
      </c>
      <c r="AX123" s="99"/>
      <c r="AY123" s="98">
        <f>IF(AG123&gt;AF123,1,0)</f>
        <v>0</v>
      </c>
      <c r="AZ123" s="98">
        <f>IF(AI123&gt;AH123,1,0)</f>
        <v>0</v>
      </c>
      <c r="BA123" s="98">
        <f>IF(AK123&gt;AJ123,1,0)</f>
        <v>0</v>
      </c>
      <c r="BB123" s="98">
        <f>IF(AM123&gt;AL123,1,0)</f>
        <v>0</v>
      </c>
      <c r="BC123" s="98">
        <f>IF(AO123&gt;AN123,1,0)</f>
        <v>0</v>
      </c>
      <c r="BD123" s="99"/>
      <c r="BE123" s="98" t="str">
        <f>IF(AF123&gt;AG123,AG123,IF(AG123&gt;AF123,-AF123,""))</f>
        <v/>
      </c>
      <c r="BF123" s="98" t="str">
        <f>IF(AH123&gt;AI123,", "&amp;AI123,IF(AI123&gt;AH123,", "&amp;-AH123,""))</f>
        <v/>
      </c>
      <c r="BG123" s="98" t="str">
        <f>IF(AJ123&gt;AK123,", "&amp;AK123,IF(AK123&gt;AJ123,", "&amp;-AJ123,""))</f>
        <v/>
      </c>
      <c r="BH123" s="98" t="str">
        <f>IF(AL123&gt;AM123,", "&amp;AM123,IF(AM123&gt;AL123,", "&amp;-AL123,""))</f>
        <v/>
      </c>
      <c r="BI123" s="98" t="str">
        <f>IF(AN123&gt;AO123,", "&amp;AO123,IF(AO123&gt;AN123,", "&amp;-AN123,""))</f>
        <v/>
      </c>
      <c r="BJ123" s="99"/>
      <c r="BK123" s="98" t="str">
        <f>IF(AG123&gt;AF123,AF123,IF(AF123&gt;AG123,-AG123,""))</f>
        <v/>
      </c>
      <c r="BL123" s="98" t="str">
        <f>IF(AI123&gt;AH123,", "&amp;AH123,IF(AH123&gt;AI123,", "&amp;-AI123,""))</f>
        <v/>
      </c>
      <c r="BM123" s="98" t="str">
        <f>IF(AK123&gt;AJ123,", "&amp;AJ123,IF(AJ123&gt;AK123,", "&amp;-AK123,""))</f>
        <v/>
      </c>
      <c r="BN123" s="98" t="str">
        <f>IF(AM123&gt;AL123,", "&amp;AL123,IF(AL123&gt;AM123,", "&amp;-AM123,""))</f>
        <v/>
      </c>
      <c r="BO123" s="98" t="str">
        <f>IF(AO123&gt;AN123,", "&amp;AN123,IF(AN123&gt;AO123,", "&amp;-AO123,""))</f>
        <v/>
      </c>
      <c r="BP123" s="99"/>
      <c r="BQ123" s="100" t="str">
        <f>CONCATENATE(,BE123,BF123,BG123,BH123,BI123,)</f>
        <v/>
      </c>
      <c r="BR123" s="100" t="str">
        <f>CONCATENATE(,BK123,BL123,BM123,BN123,BO123,)</f>
        <v/>
      </c>
      <c r="BS123" s="100" t="str">
        <f>IF(AQ123&gt;AR123,BQ123,IF(AR123&gt;AQ123,BR123,""))</f>
        <v/>
      </c>
      <c r="BT123" s="1" t="str">
        <f>IF(AQ123&gt;AR123,AR123&amp;" : "&amp;AQ123,IF(AR123&gt;AQ123,AQ123&amp;" : "&amp;AR123,""))</f>
        <v/>
      </c>
      <c r="BU123" s="184" t="str">
        <f>V123</f>
        <v>Группа № 2</v>
      </c>
      <c r="BW123" s="101"/>
      <c r="BX123" s="102" t="s">
        <v>23</v>
      </c>
      <c r="BY123" s="102" t="s">
        <v>13</v>
      </c>
      <c r="BZ123" s="102" t="s">
        <v>17</v>
      </c>
      <c r="CA123" s="102" t="s">
        <v>24</v>
      </c>
      <c r="CB123" s="102" t="s">
        <v>21</v>
      </c>
      <c r="CC123" s="102" t="s">
        <v>25</v>
      </c>
      <c r="CD123" s="102" t="s">
        <v>15</v>
      </c>
      <c r="CE123" s="102" t="s">
        <v>26</v>
      </c>
      <c r="CF123" s="102" t="s">
        <v>18</v>
      </c>
      <c r="CG123" s="102" t="s">
        <v>22</v>
      </c>
      <c r="CI123" s="101"/>
      <c r="CJ123" s="102" t="s">
        <v>2</v>
      </c>
      <c r="CK123" s="102" t="s">
        <v>3</v>
      </c>
      <c r="CL123" s="102" t="s">
        <v>4</v>
      </c>
      <c r="CM123" s="102" t="s">
        <v>5</v>
      </c>
      <c r="CN123" s="102" t="s">
        <v>6</v>
      </c>
      <c r="CO123" s="102" t="s">
        <v>7</v>
      </c>
      <c r="CP123" s="31"/>
      <c r="CQ123" s="103" t="s">
        <v>8</v>
      </c>
      <c r="CR123" s="103" t="s">
        <v>10</v>
      </c>
      <c r="CS123" s="103"/>
      <c r="CU123" s="103" t="s">
        <v>8</v>
      </c>
      <c r="CV123" s="103" t="s">
        <v>10</v>
      </c>
      <c r="CX123" s="104"/>
      <c r="CZ123" s="104"/>
      <c r="DA123" s="104"/>
    </row>
    <row r="124" spans="1:105" ht="11.1" customHeight="1" thickTop="1" thickBot="1" x14ac:dyDescent="0.3">
      <c r="A124" s="60" t="s">
        <v>0</v>
      </c>
      <c r="B124" s="62"/>
      <c r="C124" s="60" t="s">
        <v>1</v>
      </c>
      <c r="D124" s="177">
        <v>1</v>
      </c>
      <c r="E124" s="177"/>
      <c r="F124" s="177"/>
      <c r="G124" s="177">
        <v>2</v>
      </c>
      <c r="H124" s="177"/>
      <c r="I124" s="177"/>
      <c r="J124" s="177">
        <v>3</v>
      </c>
      <c r="K124" s="177"/>
      <c r="L124" s="177"/>
      <c r="M124" s="177">
        <v>4</v>
      </c>
      <c r="N124" s="177"/>
      <c r="O124" s="177"/>
      <c r="P124" s="177">
        <v>5</v>
      </c>
      <c r="Q124" s="177"/>
      <c r="R124" s="177"/>
      <c r="S124" s="177">
        <v>6</v>
      </c>
      <c r="T124" s="177"/>
      <c r="U124" s="177"/>
      <c r="V124" s="65" t="s">
        <v>8</v>
      </c>
      <c r="W124" s="65" t="s">
        <v>9</v>
      </c>
      <c r="X124" s="60" t="s">
        <v>10</v>
      </c>
      <c r="Y124" s="54"/>
      <c r="AD124" s="122" t="str">
        <f>IF(B133=0," ","1-5")</f>
        <v>1-5</v>
      </c>
      <c r="AE124" s="123" t="str">
        <f>IF(B133=0," ",CONCATENATE(C125,"-",C133))</f>
        <v>АЛЬЯНС-</v>
      </c>
      <c r="AF124" s="19"/>
      <c r="AG124" s="22"/>
      <c r="AH124" s="19"/>
      <c r="AI124" s="22"/>
      <c r="AJ124" s="19"/>
      <c r="AK124" s="22"/>
      <c r="AL124" s="19"/>
      <c r="AM124" s="22"/>
      <c r="AN124" s="19"/>
      <c r="AO124" s="27"/>
      <c r="AP124" s="11"/>
      <c r="AQ124" s="10" t="str">
        <f t="shared" ref="AQ124:AQ137" si="337">IF(AF124+AG124&lt;&gt;0,SUM(AS124:AW124),"")</f>
        <v/>
      </c>
      <c r="AR124" s="10" t="str">
        <f t="shared" ref="AR124:AR137" si="338">IF(AF124+AG124&lt;&gt;0,SUM(AY124:BC124),"")</f>
        <v/>
      </c>
      <c r="AS124" s="8">
        <f t="shared" ref="AS124:AS137" si="339">IF(AF124&gt;AG124,1,0)</f>
        <v>0</v>
      </c>
      <c r="AT124" s="8">
        <f t="shared" ref="AT124:AT137" si="340">IF(AH124&gt;AI124,1,0)</f>
        <v>0</v>
      </c>
      <c r="AU124" s="8">
        <f t="shared" ref="AU124:AU137" si="341">IF(AJ124&gt;AK124,1,0)</f>
        <v>0</v>
      </c>
      <c r="AV124" s="8">
        <f t="shared" ref="AV124:AV137" si="342">IF(AL124&gt;AM124,1,0)</f>
        <v>0</v>
      </c>
      <c r="AW124" s="8">
        <f t="shared" ref="AW124:AW137" si="343">IF(AN124&gt;AO124,1,0)</f>
        <v>0</v>
      </c>
      <c r="AX124" s="7"/>
      <c r="AY124" s="8">
        <f t="shared" ref="AY124:AY137" si="344">IF(AG124&gt;AF124,1,0)</f>
        <v>0</v>
      </c>
      <c r="AZ124" s="8">
        <f t="shared" ref="AZ124:AZ137" si="345">IF(AI124&gt;AH124,1,0)</f>
        <v>0</v>
      </c>
      <c r="BA124" s="8">
        <f t="shared" ref="BA124:BA137" si="346">IF(AK124&gt;AJ124,1,0)</f>
        <v>0</v>
      </c>
      <c r="BB124" s="8">
        <f t="shared" ref="BB124:BB137" si="347">IF(AM124&gt;AL124,1,0)</f>
        <v>0</v>
      </c>
      <c r="BC124" s="8">
        <f t="shared" ref="BC124:BC137" si="348">IF(AO124&gt;AN124,1,0)</f>
        <v>0</v>
      </c>
      <c r="BD124" s="7"/>
      <c r="BE124" s="8" t="str">
        <f t="shared" ref="BE124:BE137" si="349">IF(AF124&gt;AG124,AG124,IF(AG124&gt;AF124,-AF124,""))</f>
        <v/>
      </c>
      <c r="BF124" s="8" t="str">
        <f t="shared" ref="BF124:BF137" si="350">IF(AH124&gt;AI124,", "&amp;AI124,IF(AI124&gt;AH124,", "&amp;-AH124,""))</f>
        <v/>
      </c>
      <c r="BG124" s="8" t="str">
        <f t="shared" ref="BG124:BG137" si="351">IF(AJ124&gt;AK124,", "&amp;AK124,IF(AK124&gt;AJ124,", "&amp;-AJ124,""))</f>
        <v/>
      </c>
      <c r="BH124" s="8" t="str">
        <f t="shared" ref="BH124:BH137" si="352">IF(AL124&gt;AM124,", "&amp;AM124,IF(AM124&gt;AL124,", "&amp;-AL124,""))</f>
        <v/>
      </c>
      <c r="BI124" s="8" t="str">
        <f t="shared" ref="BI124:BI137" si="353">IF(AN124&gt;AO124,", "&amp;AO124,IF(AO124&gt;AN124,", "&amp;-AN124,""))</f>
        <v/>
      </c>
      <c r="BJ124" s="7"/>
      <c r="BK124" s="8" t="str">
        <f t="shared" ref="BK124:BK137" si="354">IF(AG124&gt;AF124,AF124,IF(AF124&gt;AG124,-AG124,""))</f>
        <v/>
      </c>
      <c r="BL124" s="8" t="str">
        <f t="shared" ref="BL124:BL137" si="355">IF(AI124&gt;AH124,", "&amp;AH124,IF(AH124&gt;AI124,", "&amp;-AI124,""))</f>
        <v/>
      </c>
      <c r="BM124" s="8" t="str">
        <f t="shared" ref="BM124:BM137" si="356">IF(AK124&gt;AJ124,", "&amp;AJ124,IF(AJ124&gt;AK124,", "&amp;-AK124,""))</f>
        <v/>
      </c>
      <c r="BN124" s="8" t="str">
        <f t="shared" ref="BN124:BN137" si="357">IF(AM124&gt;AL124,", "&amp;AL124,IF(AL124&gt;AM124,", "&amp;-AM124,""))</f>
        <v/>
      </c>
      <c r="BO124" s="8" t="str">
        <f t="shared" ref="BO124:BO137" si="358">IF(AO124&gt;AN124,", "&amp;AN124,IF(AN124&gt;AO124,", "&amp;-AO124,""))</f>
        <v/>
      </c>
      <c r="BP124" s="7"/>
      <c r="BQ124" s="9" t="str">
        <f t="shared" ref="BQ124:BQ137" si="359">CONCATENATE(,BE124,BF124,BG124,BH124,BI124,)</f>
        <v/>
      </c>
      <c r="BR124" s="9" t="str">
        <f t="shared" ref="BR124:BR137" si="360">CONCATENATE(,BK124,BL124,BM124,BN124,BO124,)</f>
        <v/>
      </c>
      <c r="BS124" s="9" t="str">
        <f t="shared" ref="BS124:BS137" si="361">IF(AQ124&gt;AR124,BQ124,IF(AR124&gt;AQ124,BR124,""))</f>
        <v/>
      </c>
      <c r="BT124" s="1" t="str">
        <f t="shared" ref="BT124:BT137" si="362">IF(AQ124&gt;AR124,AR124&amp;" : "&amp;AQ124,IF(AR124&gt;AQ124,AQ124&amp;" : "&amp;AR124,""))</f>
        <v/>
      </c>
      <c r="BU124" s="175"/>
      <c r="BW124" s="29">
        <v>1</v>
      </c>
      <c r="BX124" s="33">
        <f>((AQ135+AQ129)/(AR135+AR129))/10</f>
        <v>0.6</v>
      </c>
      <c r="BY124" s="33" t="e">
        <f>((AQ135+AR126)/(AR135+AQ126))/10</f>
        <v>#VALUE!</v>
      </c>
      <c r="BZ124" s="33" t="e">
        <f>((AQ135+AQ124)/(AR135+AR124))/10</f>
        <v>#VALUE!</v>
      </c>
      <c r="CA124" s="33" t="e">
        <f>((AQ135+AR133)/(AR135+AQ133))/10</f>
        <v>#VALUE!</v>
      </c>
      <c r="CB124" s="33" t="e">
        <f>((AQ129+AR126)/(AR129+AQ126))/10</f>
        <v>#VALUE!</v>
      </c>
      <c r="CC124" s="33" t="e">
        <f>((AQ129+AQ124)/(AR129+AR124))/10</f>
        <v>#VALUE!</v>
      </c>
      <c r="CD124" s="33" t="e">
        <f>((AQ129+AR133)/(AQ133+AR129))/10</f>
        <v>#VALUE!</v>
      </c>
      <c r="CE124" s="33" t="e">
        <f>((AR126+AQ124)/(AQ126+AR124))/10</f>
        <v>#VALUE!</v>
      </c>
      <c r="CF124" s="33" t="e">
        <f>((AR126+AR133)/(AQ126+AQ133))/10</f>
        <v>#VALUE!</v>
      </c>
      <c r="CG124" s="33" t="e">
        <f>((AQ124+AR133)/(AR124+AQ133))/10</f>
        <v>#VALUE!</v>
      </c>
      <c r="CI124" s="29">
        <v>1</v>
      </c>
      <c r="CJ124" s="34"/>
      <c r="CK124" s="35">
        <f>IF(AQ135&gt;AR135,CQ124+0.1,CQ124-0.1)</f>
        <v>4.0999999999999996</v>
      </c>
      <c r="CL124" s="35">
        <f>IF(AQ129&gt;AR129,CQ124+0.1,CQ124-0.1)</f>
        <v>4.0999999999999996</v>
      </c>
      <c r="CM124" s="35">
        <f>IF(AR126&gt;AQ126,CQ124+0.1,CQ124-0.1)</f>
        <v>3.9</v>
      </c>
      <c r="CN124" s="35">
        <f>IF(AQ124&gt;AR124,CQ124+0.1,CQ124-0.1)</f>
        <v>3.9</v>
      </c>
      <c r="CO124" s="35">
        <f>IF(AR133&gt;AQ133,CQ124+0.1,CQ124-0.1)</f>
        <v>3.9</v>
      </c>
      <c r="CP124" s="63"/>
      <c r="CQ124" s="136">
        <f>V125</f>
        <v>4</v>
      </c>
      <c r="CR124" s="136">
        <f>IF(AND(CQ124=CQ126,CQ124=CQ128),BX124,(IF(AND(CQ124=CQ126,CQ124=CQ130),BY124,(IF(AND(CQ124=CQ126,CQ124=CQ132),BZ124,(IF(AND(CQ124=CQ126,CQ124=CQ134),CA124,(IF(AND(CQ124=CQ128,CQ124=CQ130),CB124,(IF(AND(CQ124=CQ128,CQ124=CQ132),CC124,(IF(AND(CQ124=CQ128,CQ124=CQ134),CD124,(IF(AND(CQ124=CQ130,CQ124=CQ132),CE124,(IF(AND(CQ124=CQ130,CQ124=CQ134),CF124,(IF(AND(CQ124=CQ132,CQ124=CQ134),CG124,999)))))))))))))))))))</f>
        <v>999</v>
      </c>
      <c r="CS124" s="136">
        <f>IF(CX124=1,CQ124+CR124,CR124)</f>
        <v>999</v>
      </c>
      <c r="CU124" s="136">
        <f>CQ124</f>
        <v>4</v>
      </c>
      <c r="CV124" s="154">
        <f>IF(CU124=CU126,CK124,(IF(CU124=CU128,CL124,(IF(CU124=CU130,CM124,(IF(CU124=CU132,CN124,(IF(CU124=CU134,CO124,999)))))))))</f>
        <v>999</v>
      </c>
      <c r="CX124" s="136">
        <f>IF(CR124&lt;&gt;999,1,0)</f>
        <v>0</v>
      </c>
      <c r="CZ124" s="154">
        <f>IF(CX124=1,CS124,CV124)</f>
        <v>999</v>
      </c>
      <c r="DA124" s="136">
        <f>IF(CZ124&lt;&gt;999,CZ124,CU124)</f>
        <v>4</v>
      </c>
    </row>
    <row r="125" spans="1:105" ht="11.1" customHeight="1" thickTop="1" x14ac:dyDescent="0.25">
      <c r="A125" s="168">
        <v>1</v>
      </c>
      <c r="B125" s="169">
        <f>[1]Лист3!$A$51</f>
        <v>8</v>
      </c>
      <c r="C125" s="108" t="s">
        <v>46</v>
      </c>
      <c r="D125" s="170"/>
      <c r="E125" s="170"/>
      <c r="F125" s="171"/>
      <c r="G125" s="56"/>
      <c r="H125" s="57">
        <f>IF(AQ135&gt;AR135,2,$AF$3)</f>
        <v>2</v>
      </c>
      <c r="I125" s="58"/>
      <c r="J125" s="56"/>
      <c r="K125" s="57">
        <f>IF(AQ129&gt;AR129,2,$AF$3)</f>
        <v>2</v>
      </c>
      <c r="L125" s="58"/>
      <c r="M125" s="56"/>
      <c r="N125" s="57"/>
      <c r="O125" s="58"/>
      <c r="P125" s="56"/>
      <c r="Q125" s="57"/>
      <c r="R125" s="58"/>
      <c r="S125" s="56"/>
      <c r="T125" s="57"/>
      <c r="U125" s="59"/>
      <c r="V125" s="172">
        <f>SUM(E125,H125,K125,N125,Q125,T125)</f>
        <v>4</v>
      </c>
      <c r="W125" s="173">
        <f t="shared" ref="W125" si="363">IF(($AF$3=1),IF(CX124=1,CR124*10,0),0)</f>
        <v>0</v>
      </c>
      <c r="X125" s="172">
        <v>1</v>
      </c>
      <c r="Y125" s="61"/>
      <c r="Z125" s="152">
        <f>IF(B125="","",VLOOKUP(B125,'[2]Список участников'!A:L,8,FALSE))</f>
        <v>0</v>
      </c>
      <c r="AB125" s="153">
        <f>IF(B125&gt;0,1,0)</f>
        <v>1</v>
      </c>
      <c r="AC125" s="153">
        <f>SUM(AB125:AB136)</f>
        <v>6</v>
      </c>
      <c r="AD125" s="122" t="str">
        <f>IF(B135=0," ","3-6")</f>
        <v>3-6</v>
      </c>
      <c r="AE125" s="123" t="str">
        <f>IF(B135=0," ",CONCATENATE(C129,"-",C135))</f>
        <v>ARSENAL-</v>
      </c>
      <c r="AF125" s="19"/>
      <c r="AG125" s="22"/>
      <c r="AH125" s="19"/>
      <c r="AI125" s="22"/>
      <c r="AJ125" s="19"/>
      <c r="AK125" s="22"/>
      <c r="AL125" s="19"/>
      <c r="AM125" s="22"/>
      <c r="AN125" s="19"/>
      <c r="AO125" s="27"/>
      <c r="AP125" s="11"/>
      <c r="AQ125" s="10" t="str">
        <f t="shared" si="337"/>
        <v/>
      </c>
      <c r="AR125" s="10" t="str">
        <f t="shared" si="338"/>
        <v/>
      </c>
      <c r="AS125" s="8">
        <f t="shared" si="339"/>
        <v>0</v>
      </c>
      <c r="AT125" s="8">
        <f t="shared" si="340"/>
        <v>0</v>
      </c>
      <c r="AU125" s="8">
        <f t="shared" si="341"/>
        <v>0</v>
      </c>
      <c r="AV125" s="8">
        <f t="shared" si="342"/>
        <v>0</v>
      </c>
      <c r="AW125" s="8">
        <f t="shared" si="343"/>
        <v>0</v>
      </c>
      <c r="AX125" s="7"/>
      <c r="AY125" s="8">
        <f t="shared" si="344"/>
        <v>0</v>
      </c>
      <c r="AZ125" s="8">
        <f t="shared" si="345"/>
        <v>0</v>
      </c>
      <c r="BA125" s="8">
        <f t="shared" si="346"/>
        <v>0</v>
      </c>
      <c r="BB125" s="8">
        <f t="shared" si="347"/>
        <v>0</v>
      </c>
      <c r="BC125" s="8">
        <f t="shared" si="348"/>
        <v>0</v>
      </c>
      <c r="BD125" s="7"/>
      <c r="BE125" s="8" t="str">
        <f t="shared" si="349"/>
        <v/>
      </c>
      <c r="BF125" s="8" t="str">
        <f t="shared" si="350"/>
        <v/>
      </c>
      <c r="BG125" s="8" t="str">
        <f t="shared" si="351"/>
        <v/>
      </c>
      <c r="BH125" s="8" t="str">
        <f t="shared" si="352"/>
        <v/>
      </c>
      <c r="BI125" s="8" t="str">
        <f t="shared" si="353"/>
        <v/>
      </c>
      <c r="BJ125" s="7"/>
      <c r="BK125" s="8" t="str">
        <f t="shared" si="354"/>
        <v/>
      </c>
      <c r="BL125" s="8" t="str">
        <f t="shared" si="355"/>
        <v/>
      </c>
      <c r="BM125" s="8" t="str">
        <f t="shared" si="356"/>
        <v/>
      </c>
      <c r="BN125" s="8" t="str">
        <f t="shared" si="357"/>
        <v/>
      </c>
      <c r="BO125" s="8" t="str">
        <f t="shared" si="358"/>
        <v/>
      </c>
      <c r="BP125" s="7"/>
      <c r="BQ125" s="9" t="str">
        <f t="shared" si="359"/>
        <v/>
      </c>
      <c r="BR125" s="9" t="str">
        <f t="shared" si="360"/>
        <v/>
      </c>
      <c r="BS125" s="9" t="str">
        <f t="shared" si="361"/>
        <v/>
      </c>
      <c r="BT125" s="1" t="str">
        <f t="shared" si="362"/>
        <v/>
      </c>
      <c r="BU125" s="175"/>
      <c r="BW125" s="29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I125" s="29">
        <v>2</v>
      </c>
      <c r="CJ125" s="35">
        <f>IF(AR135&gt;AQ135,CQ126+0.1,CQ126-0.1)</f>
        <v>2.9</v>
      </c>
      <c r="CK125" s="34"/>
      <c r="CL125" s="35">
        <f>IF(AR132&gt;AQ132,CQ126+0.1,CQ126-0.1)</f>
        <v>3.1</v>
      </c>
      <c r="CM125" s="35">
        <f>IF(AQ123&gt;AR123,CQ126+0.1,CQ126-0.1)</f>
        <v>2.9</v>
      </c>
      <c r="CN125" s="35">
        <f>IF(AQ130&gt;AR130,CQ126+0.1,CQ126-0.1)</f>
        <v>2.9</v>
      </c>
      <c r="CO125" s="35">
        <f>IF(AR127&gt;AQ127,CQ126,CQ126-0.1)</f>
        <v>2.9</v>
      </c>
      <c r="CP125" s="63"/>
      <c r="CQ125" s="137"/>
      <c r="CR125" s="137"/>
      <c r="CS125" s="137"/>
      <c r="CU125" s="137"/>
      <c r="CV125" s="155"/>
      <c r="CX125" s="137"/>
      <c r="CZ125" s="155"/>
      <c r="DA125" s="137"/>
    </row>
    <row r="126" spans="1:105" ht="11.1" customHeight="1" x14ac:dyDescent="0.25">
      <c r="A126" s="156"/>
      <c r="B126" s="157"/>
      <c r="C126" s="113" t="s">
        <v>47</v>
      </c>
      <c r="D126" s="160"/>
      <c r="E126" s="160"/>
      <c r="F126" s="161"/>
      <c r="G126" s="167" t="str">
        <f>IF(AQ135&gt;AR135,BS135,BT135)</f>
        <v>-1, 1, 1, 1</v>
      </c>
      <c r="H126" s="165"/>
      <c r="I126" s="166"/>
      <c r="J126" s="167" t="str">
        <f>IF(AQ129&gt;AR129,BS129,BT129)</f>
        <v>1, 1, 1</v>
      </c>
      <c r="K126" s="165"/>
      <c r="L126" s="166"/>
      <c r="M126" s="167"/>
      <c r="N126" s="165"/>
      <c r="O126" s="166"/>
      <c r="P126" s="167"/>
      <c r="Q126" s="165"/>
      <c r="R126" s="166"/>
      <c r="S126" s="167"/>
      <c r="T126" s="165"/>
      <c r="U126" s="165"/>
      <c r="V126" s="162"/>
      <c r="W126" s="163"/>
      <c r="X126" s="162"/>
      <c r="Y126" s="61"/>
      <c r="Z126" s="152"/>
      <c r="AB126" s="153"/>
      <c r="AC126" s="153"/>
      <c r="AD126" s="122" t="str">
        <f>IF(B131=0," ","4-1")</f>
        <v>4-1</v>
      </c>
      <c r="AE126" s="123" t="str">
        <f>IF(B131=0," ",CONCATENATE(C131,"-",C125))</f>
        <v>-АЛЬЯНС</v>
      </c>
      <c r="AF126" s="19"/>
      <c r="AG126" s="22"/>
      <c r="AH126" s="19"/>
      <c r="AI126" s="22"/>
      <c r="AJ126" s="19"/>
      <c r="AK126" s="22"/>
      <c r="AL126" s="19"/>
      <c r="AM126" s="22"/>
      <c r="AN126" s="19"/>
      <c r="AO126" s="27"/>
      <c r="AP126" s="11"/>
      <c r="AQ126" s="10" t="str">
        <f t="shared" si="337"/>
        <v/>
      </c>
      <c r="AR126" s="10" t="str">
        <f t="shared" si="338"/>
        <v/>
      </c>
      <c r="AS126" s="8">
        <f t="shared" si="339"/>
        <v>0</v>
      </c>
      <c r="AT126" s="8">
        <f t="shared" si="340"/>
        <v>0</v>
      </c>
      <c r="AU126" s="8">
        <f t="shared" si="341"/>
        <v>0</v>
      </c>
      <c r="AV126" s="8">
        <f t="shared" si="342"/>
        <v>0</v>
      </c>
      <c r="AW126" s="8">
        <f t="shared" si="343"/>
        <v>0</v>
      </c>
      <c r="AX126" s="7"/>
      <c r="AY126" s="8">
        <f t="shared" si="344"/>
        <v>0</v>
      </c>
      <c r="AZ126" s="8">
        <f t="shared" si="345"/>
        <v>0</v>
      </c>
      <c r="BA126" s="8">
        <f t="shared" si="346"/>
        <v>0</v>
      </c>
      <c r="BB126" s="8">
        <f t="shared" si="347"/>
        <v>0</v>
      </c>
      <c r="BC126" s="8">
        <f t="shared" si="348"/>
        <v>0</v>
      </c>
      <c r="BD126" s="7"/>
      <c r="BE126" s="8" t="str">
        <f t="shared" si="349"/>
        <v/>
      </c>
      <c r="BF126" s="8" t="str">
        <f t="shared" si="350"/>
        <v/>
      </c>
      <c r="BG126" s="8" t="str">
        <f t="shared" si="351"/>
        <v/>
      </c>
      <c r="BH126" s="8" t="str">
        <f t="shared" si="352"/>
        <v/>
      </c>
      <c r="BI126" s="8" t="str">
        <f t="shared" si="353"/>
        <v/>
      </c>
      <c r="BJ126" s="7"/>
      <c r="BK126" s="8" t="str">
        <f t="shared" si="354"/>
        <v/>
      </c>
      <c r="BL126" s="8" t="str">
        <f t="shared" si="355"/>
        <v/>
      </c>
      <c r="BM126" s="8" t="str">
        <f t="shared" si="356"/>
        <v/>
      </c>
      <c r="BN126" s="8" t="str">
        <f t="shared" si="357"/>
        <v/>
      </c>
      <c r="BO126" s="8" t="str">
        <f t="shared" si="358"/>
        <v/>
      </c>
      <c r="BP126" s="7"/>
      <c r="BQ126" s="9" t="str">
        <f t="shared" si="359"/>
        <v/>
      </c>
      <c r="BR126" s="9" t="str">
        <f t="shared" si="360"/>
        <v/>
      </c>
      <c r="BS126" s="9" t="str">
        <f t="shared" si="361"/>
        <v/>
      </c>
      <c r="BT126" s="1" t="str">
        <f t="shared" si="362"/>
        <v/>
      </c>
      <c r="BU126" s="175"/>
      <c r="BW126" s="29">
        <v>2</v>
      </c>
      <c r="BX126" s="30" t="s">
        <v>16</v>
      </c>
      <c r="BY126" s="30" t="s">
        <v>27</v>
      </c>
      <c r="BZ126" s="30" t="s">
        <v>14</v>
      </c>
      <c r="CA126" s="30" t="s">
        <v>28</v>
      </c>
      <c r="CB126" s="30" t="s">
        <v>21</v>
      </c>
      <c r="CC126" s="30" t="s">
        <v>25</v>
      </c>
      <c r="CD126" s="30" t="s">
        <v>15</v>
      </c>
      <c r="CE126" s="30" t="s">
        <v>26</v>
      </c>
      <c r="CF126" s="30" t="s">
        <v>18</v>
      </c>
      <c r="CG126" s="30" t="s">
        <v>22</v>
      </c>
      <c r="CI126" s="29">
        <v>3</v>
      </c>
      <c r="CJ126" s="35">
        <f>IF(AR129&gt;AQ129,CQ128+0.1,CQ128-0.1)</f>
        <v>1.9</v>
      </c>
      <c r="CK126" s="35">
        <f>IF(AQ132&gt;AR132,CQ128+0.1,CQ128-0.1)</f>
        <v>1.9</v>
      </c>
      <c r="CL126" s="36"/>
      <c r="CM126" s="35">
        <f>IF(AQ136&gt;AR136,CQ128+0.1,CQ128-0.1)</f>
        <v>1.9</v>
      </c>
      <c r="CN126" s="35">
        <f>IF(AR128&gt;AQ128,CQ128+0.1,CQ128-0.1)</f>
        <v>1.9</v>
      </c>
      <c r="CO126" s="35">
        <f>IF(AQ125&gt;AR125,CQ128+0.1,CQ128-0.1)</f>
        <v>1.9</v>
      </c>
      <c r="CP126" s="31"/>
      <c r="CQ126" s="136">
        <f>V127</f>
        <v>3</v>
      </c>
      <c r="CR126" s="136">
        <f>IF(AND(CQ126=CQ124,CQ126=CQ128),BX127,(IF(AND(CQ126=CQ124,CQ126=CQ130),BY127,(IF(AND(CQ126=CQ124,CQ126=CQ132),BZ127,(IF(AND(CQ126=CQ124,CQ126=CQ134),CA127,(IF(AND(CQ126=CQ128,CQ126=CQ130),CB127,(IF(AND(CQ126=CQ128,CQ126=CQ132),CC127,(IF(AND(CQ126=CQ128,CQ126=CQ134),CD127,(IF(AND(CQ126=CQ130,CQ126=CQ132),CE127,(IF(AND(CQ126=CQ130,CQ126=CQ134),CF127,(IF(AND(CQ126=CQ132,CQ126=CQ134),CG127,999)))))))))))))))))))</f>
        <v>999</v>
      </c>
      <c r="CS126" s="136">
        <f t="shared" ref="CS126" si="364">IF(CX126=1,CQ126+CR126,CR126)</f>
        <v>999</v>
      </c>
      <c r="CU126" s="136">
        <f>CQ126</f>
        <v>3</v>
      </c>
      <c r="CV126" s="154">
        <f>IF(CU126=CU124,CJ125,(IF(CU126=CU128,CL125,(IF(CU126=CU130,CM125,(IF(CU126=CU132,CN125,(IF(CU126=CU134,CO125,999)))))))))</f>
        <v>999</v>
      </c>
      <c r="CX126" s="136">
        <f t="shared" ref="CX126" si="365">IF(CR126&lt;&gt;999,1,0)</f>
        <v>0</v>
      </c>
      <c r="CZ126" s="154">
        <f>IF(CX126=1,CS126,CV126)</f>
        <v>999</v>
      </c>
      <c r="DA126" s="136">
        <f t="shared" ref="DA126" si="366">IF(CZ126&lt;&gt;999,CZ126,CU126)</f>
        <v>3</v>
      </c>
    </row>
    <row r="127" spans="1:105" ht="11.1" customHeight="1" x14ac:dyDescent="0.25">
      <c r="A127" s="138">
        <v>2</v>
      </c>
      <c r="B127" s="140">
        <f>[1]Лист3!$A$52</f>
        <v>40</v>
      </c>
      <c r="C127" s="113" t="s">
        <v>56</v>
      </c>
      <c r="D127" s="55"/>
      <c r="E127" s="46">
        <f>IF(AR135&gt;AQ135,2,$AF$3)</f>
        <v>1</v>
      </c>
      <c r="F127" s="47"/>
      <c r="G127" s="144"/>
      <c r="H127" s="145"/>
      <c r="I127" s="158"/>
      <c r="J127" s="45"/>
      <c r="K127" s="46">
        <f>IF(AR132&gt;AQ132,2,$AF$3)</f>
        <v>2</v>
      </c>
      <c r="L127" s="47"/>
      <c r="M127" s="45"/>
      <c r="N127" s="46"/>
      <c r="O127" s="47"/>
      <c r="P127" s="45"/>
      <c r="Q127" s="46"/>
      <c r="R127" s="47"/>
      <c r="S127" s="45"/>
      <c r="T127" s="46"/>
      <c r="U127" s="55"/>
      <c r="V127" s="148">
        <f>SUM(E127,H127,K127,N127,Q127,T127)</f>
        <v>3</v>
      </c>
      <c r="W127" s="150">
        <f t="shared" ref="W127" si="367">IF(($AF$3=1),IF(CX126=1,CR126*10,0),0)</f>
        <v>0</v>
      </c>
      <c r="X127" s="148">
        <v>2</v>
      </c>
      <c r="Y127" s="61"/>
      <c r="Z127" s="152">
        <f>IF(B127="","",VLOOKUP(B127,'[2]Список участников'!A:L,8,FALSE))</f>
        <v>0</v>
      </c>
      <c r="AB127" s="153">
        <f>IF(B127&gt;0,1,0)</f>
        <v>1</v>
      </c>
      <c r="AC127" s="153"/>
      <c r="AD127" s="122" t="str">
        <f>IF(B135=0," ","6-2")</f>
        <v>6-2</v>
      </c>
      <c r="AE127" s="123" t="str">
        <f>IF(B135=0," ",CONCATENATE(C135,"-",C127))</f>
        <v>-ТУЛПАР</v>
      </c>
      <c r="AF127" s="19"/>
      <c r="AG127" s="22"/>
      <c r="AH127" s="19"/>
      <c r="AI127" s="22"/>
      <c r="AJ127" s="19"/>
      <c r="AK127" s="22"/>
      <c r="AL127" s="19"/>
      <c r="AM127" s="22"/>
      <c r="AN127" s="19"/>
      <c r="AO127" s="27"/>
      <c r="AP127" s="11"/>
      <c r="AQ127" s="10" t="str">
        <f t="shared" si="337"/>
        <v/>
      </c>
      <c r="AR127" s="10" t="str">
        <f t="shared" si="338"/>
        <v/>
      </c>
      <c r="AS127" s="8">
        <f t="shared" si="339"/>
        <v>0</v>
      </c>
      <c r="AT127" s="8">
        <f t="shared" si="340"/>
        <v>0</v>
      </c>
      <c r="AU127" s="8">
        <f t="shared" si="341"/>
        <v>0</v>
      </c>
      <c r="AV127" s="8">
        <f t="shared" si="342"/>
        <v>0</v>
      </c>
      <c r="AW127" s="8">
        <f t="shared" si="343"/>
        <v>0</v>
      </c>
      <c r="AX127" s="7"/>
      <c r="AY127" s="8">
        <f t="shared" si="344"/>
        <v>0</v>
      </c>
      <c r="AZ127" s="8">
        <f t="shared" si="345"/>
        <v>0</v>
      </c>
      <c r="BA127" s="8">
        <f t="shared" si="346"/>
        <v>0</v>
      </c>
      <c r="BB127" s="8">
        <f t="shared" si="347"/>
        <v>0</v>
      </c>
      <c r="BC127" s="8">
        <f t="shared" si="348"/>
        <v>0</v>
      </c>
      <c r="BD127" s="7"/>
      <c r="BE127" s="8" t="str">
        <f t="shared" si="349"/>
        <v/>
      </c>
      <c r="BF127" s="8" t="str">
        <f t="shared" si="350"/>
        <v/>
      </c>
      <c r="BG127" s="8" t="str">
        <f t="shared" si="351"/>
        <v/>
      </c>
      <c r="BH127" s="8" t="str">
        <f t="shared" si="352"/>
        <v/>
      </c>
      <c r="BI127" s="8" t="str">
        <f t="shared" si="353"/>
        <v/>
      </c>
      <c r="BJ127" s="7"/>
      <c r="BK127" s="8" t="str">
        <f t="shared" si="354"/>
        <v/>
      </c>
      <c r="BL127" s="8" t="str">
        <f t="shared" si="355"/>
        <v/>
      </c>
      <c r="BM127" s="8" t="str">
        <f t="shared" si="356"/>
        <v/>
      </c>
      <c r="BN127" s="8" t="str">
        <f t="shared" si="357"/>
        <v/>
      </c>
      <c r="BO127" s="8" t="str">
        <f t="shared" si="358"/>
        <v/>
      </c>
      <c r="BP127" s="7"/>
      <c r="BQ127" s="9" t="str">
        <f t="shared" si="359"/>
        <v/>
      </c>
      <c r="BR127" s="9" t="str">
        <f t="shared" si="360"/>
        <v/>
      </c>
      <c r="BS127" s="9" t="str">
        <f t="shared" si="361"/>
        <v/>
      </c>
      <c r="BT127" s="1" t="str">
        <f t="shared" si="362"/>
        <v/>
      </c>
      <c r="BU127" s="175"/>
      <c r="BW127" s="29"/>
      <c r="BX127" s="33">
        <f>((AR135+AR132)/(AQ135+AQ132))/10</f>
        <v>0.1</v>
      </c>
      <c r="BY127" s="33" t="e">
        <f>((AR135+AQ123)/(AQ135+AR123))/10</f>
        <v>#VALUE!</v>
      </c>
      <c r="BZ127" s="33" t="e">
        <f>((AR135+AQ130)/(AQ135+AR130))/10</f>
        <v>#VALUE!</v>
      </c>
      <c r="CA127" s="33" t="e">
        <f>((AR135+AR127)/(AQ135+AQ127))/10</f>
        <v>#VALUE!</v>
      </c>
      <c r="CB127" s="33" t="e">
        <f>((AR132+AQ123)/(AQ132+AR123))/10</f>
        <v>#VALUE!</v>
      </c>
      <c r="CC127" s="33" t="e">
        <f>((AR132+AQ130)/(AQ132+AR130))/10</f>
        <v>#VALUE!</v>
      </c>
      <c r="CD127" s="33" t="e">
        <f>((AR132+AR127)/(AQ132+AQ127))/10</f>
        <v>#VALUE!</v>
      </c>
      <c r="CE127" s="33" t="e">
        <f>((AQ123+AQ130)/(AR123+AR130))/10</f>
        <v>#VALUE!</v>
      </c>
      <c r="CF127" s="33" t="e">
        <f>((AQ123+AR127)/(AR123+AQ127))/10</f>
        <v>#VALUE!</v>
      </c>
      <c r="CG127" s="33" t="e">
        <f>((AQ130+AR130)/(AR127+AQ127))/10</f>
        <v>#VALUE!</v>
      </c>
      <c r="CI127" s="29">
        <v>4</v>
      </c>
      <c r="CJ127" s="35">
        <f>IF(AQ126&gt;AR126,CQ130+0.1,CQ130-0.1)</f>
        <v>-0.1</v>
      </c>
      <c r="CK127" s="35">
        <f>IF(AR123&gt;AQ123,CQ130+0.1,CQ130-0.1)</f>
        <v>-0.1</v>
      </c>
      <c r="CL127" s="35">
        <f>IF(AR138&gt;AS138,CQ130+0.1,CQ130-0.1)</f>
        <v>-0.1</v>
      </c>
      <c r="CM127" s="34"/>
      <c r="CN127" s="35">
        <f>IF(AR134&gt;AQ134,CQ130+0.1,CQ130-0.1)</f>
        <v>-0.1</v>
      </c>
      <c r="CO127" s="35">
        <f>IF(AQ131&gt;AR131,CQ130+0.1,CQ130-0.1)</f>
        <v>-0.1</v>
      </c>
      <c r="CP127" s="63"/>
      <c r="CQ127" s="137"/>
      <c r="CR127" s="137"/>
      <c r="CS127" s="137"/>
      <c r="CU127" s="137"/>
      <c r="CV127" s="155"/>
      <c r="CX127" s="137"/>
      <c r="CZ127" s="155"/>
      <c r="DA127" s="137"/>
    </row>
    <row r="128" spans="1:105" ht="11.1" customHeight="1" x14ac:dyDescent="0.25">
      <c r="A128" s="156"/>
      <c r="B128" s="157"/>
      <c r="C128" s="109" t="s">
        <v>32</v>
      </c>
      <c r="D128" s="164" t="str">
        <f>IF(AR135&gt;AQ135,BS135,BT135)</f>
        <v>1 : 3</v>
      </c>
      <c r="E128" s="165"/>
      <c r="F128" s="166"/>
      <c r="G128" s="159"/>
      <c r="H128" s="160"/>
      <c r="I128" s="161"/>
      <c r="J128" s="167" t="str">
        <f>IF(AR132&gt;AQ132,BS132,BT132)</f>
        <v>1, 1, -1, 1</v>
      </c>
      <c r="K128" s="165"/>
      <c r="L128" s="166"/>
      <c r="M128" s="167"/>
      <c r="N128" s="165"/>
      <c r="O128" s="166"/>
      <c r="P128" s="167"/>
      <c r="Q128" s="165"/>
      <c r="R128" s="166"/>
      <c r="S128" s="167"/>
      <c r="T128" s="165"/>
      <c r="U128" s="165"/>
      <c r="V128" s="162"/>
      <c r="W128" s="163"/>
      <c r="X128" s="162"/>
      <c r="Y128" s="61"/>
      <c r="Z128" s="152"/>
      <c r="AB128" s="153"/>
      <c r="AC128" s="153"/>
      <c r="AD128" s="122" t="str">
        <f>IF(B133=0," ","5-3")</f>
        <v>5-3</v>
      </c>
      <c r="AE128" s="123" t="str">
        <f>IF(B133=0," ",CONCATENATE(C133,"-",C129))</f>
        <v>-ARSENAL</v>
      </c>
      <c r="AF128" s="19"/>
      <c r="AG128" s="22"/>
      <c r="AH128" s="19"/>
      <c r="AI128" s="22"/>
      <c r="AJ128" s="19"/>
      <c r="AK128" s="22"/>
      <c r="AL128" s="19"/>
      <c r="AM128" s="22"/>
      <c r="AN128" s="19"/>
      <c r="AO128" s="27"/>
      <c r="AP128" s="11"/>
      <c r="AQ128" s="10" t="str">
        <f t="shared" si="337"/>
        <v/>
      </c>
      <c r="AR128" s="10" t="str">
        <f t="shared" si="338"/>
        <v/>
      </c>
      <c r="AS128" s="8">
        <f t="shared" si="339"/>
        <v>0</v>
      </c>
      <c r="AT128" s="8">
        <f t="shared" si="340"/>
        <v>0</v>
      </c>
      <c r="AU128" s="8">
        <f t="shared" si="341"/>
        <v>0</v>
      </c>
      <c r="AV128" s="8">
        <f t="shared" si="342"/>
        <v>0</v>
      </c>
      <c r="AW128" s="8">
        <f t="shared" si="343"/>
        <v>0</v>
      </c>
      <c r="AX128" s="7"/>
      <c r="AY128" s="8">
        <f t="shared" si="344"/>
        <v>0</v>
      </c>
      <c r="AZ128" s="8">
        <f t="shared" si="345"/>
        <v>0</v>
      </c>
      <c r="BA128" s="8">
        <f t="shared" si="346"/>
        <v>0</v>
      </c>
      <c r="BB128" s="8">
        <f t="shared" si="347"/>
        <v>0</v>
      </c>
      <c r="BC128" s="8">
        <f t="shared" si="348"/>
        <v>0</v>
      </c>
      <c r="BD128" s="7"/>
      <c r="BE128" s="8" t="str">
        <f t="shared" si="349"/>
        <v/>
      </c>
      <c r="BF128" s="8" t="str">
        <f t="shared" si="350"/>
        <v/>
      </c>
      <c r="BG128" s="8" t="str">
        <f t="shared" si="351"/>
        <v/>
      </c>
      <c r="BH128" s="8" t="str">
        <f t="shared" si="352"/>
        <v/>
      </c>
      <c r="BI128" s="8" t="str">
        <f t="shared" si="353"/>
        <v/>
      </c>
      <c r="BJ128" s="7"/>
      <c r="BK128" s="8" t="str">
        <f t="shared" si="354"/>
        <v/>
      </c>
      <c r="BL128" s="8" t="str">
        <f t="shared" si="355"/>
        <v/>
      </c>
      <c r="BM128" s="8" t="str">
        <f t="shared" si="356"/>
        <v/>
      </c>
      <c r="BN128" s="8" t="str">
        <f t="shared" si="357"/>
        <v/>
      </c>
      <c r="BO128" s="8" t="str">
        <f t="shared" si="358"/>
        <v/>
      </c>
      <c r="BP128" s="7"/>
      <c r="BQ128" s="9" t="str">
        <f t="shared" si="359"/>
        <v/>
      </c>
      <c r="BR128" s="9" t="str">
        <f t="shared" si="360"/>
        <v/>
      </c>
      <c r="BS128" s="9" t="str">
        <f t="shared" si="361"/>
        <v/>
      </c>
      <c r="BT128" s="1" t="str">
        <f t="shared" si="362"/>
        <v/>
      </c>
      <c r="BU128" s="175"/>
      <c r="BW128" s="29">
        <v>3</v>
      </c>
      <c r="BX128" s="30" t="s">
        <v>20</v>
      </c>
      <c r="BY128" s="30" t="s">
        <v>27</v>
      </c>
      <c r="BZ128" s="30" t="s">
        <v>14</v>
      </c>
      <c r="CA128" s="30" t="s">
        <v>28</v>
      </c>
      <c r="CB128" s="30" t="s">
        <v>13</v>
      </c>
      <c r="CC128" s="30" t="s">
        <v>17</v>
      </c>
      <c r="CD128" s="30" t="s">
        <v>24</v>
      </c>
      <c r="CE128" s="30" t="s">
        <v>26</v>
      </c>
      <c r="CF128" s="30" t="s">
        <v>18</v>
      </c>
      <c r="CG128" s="30" t="s">
        <v>22</v>
      </c>
      <c r="CI128" s="29">
        <v>5</v>
      </c>
      <c r="CJ128" s="35">
        <f>IF(AR124&gt;AQ124,CQ132+0.1,CQ132-0.1)</f>
        <v>-0.1</v>
      </c>
      <c r="CK128" s="35">
        <f>IF(AR130&gt;AQ130,CQ132+0.1,CQ132-0.1)</f>
        <v>-0.1</v>
      </c>
      <c r="CL128" s="35">
        <f>IF(AQ128&gt;AR128,CQ132+0.1,CQ132-0.1)</f>
        <v>-0.1</v>
      </c>
      <c r="CM128" s="35">
        <f>IF(AQ134&gt;AR134,CQ132+0.1,CQ132-0.1)</f>
        <v>-0.1</v>
      </c>
      <c r="CN128" s="36"/>
      <c r="CO128" s="35">
        <f>IF(AQ137&gt;AR137,CQ132+0.1,CQ132-0.1)</f>
        <v>-0.1</v>
      </c>
      <c r="CP128" s="31"/>
      <c r="CQ128" s="136">
        <f>V129</f>
        <v>2</v>
      </c>
      <c r="CR128" s="136">
        <f>IF(AND(CQ128=CQ124,CQ128=CQ126),BX129,(IF(AND(CQ128=CQ124,CQ128=CQ130),BY129,(IF(AND(CQ128=CQ124,CQ128=CQ132),BZ129,(IF(AND(CQ128=CQ124,CQ128=CQ134),CA129,(IF(AND(CQ128=CQ126,CQ128=CQ130),CB129,(IF(AND(CQ128=CQ126,CQ128=CQ132),CC129,(IF(AND(CQ128=CQ126,CQ128=CQ134),CD129,(IF(AND(CQ128=CQ130,CQ128=CQ132),CE129,(IF(AND(CQ128=CQ130,CQ128=CQ134),CF129,(IF(AND(CQ128=CQ132,CQ128=CQ134),CG129,999)))))))))))))))))))</f>
        <v>999</v>
      </c>
      <c r="CS128" s="136">
        <f t="shared" ref="CS128" si="368">IF(CX128=1,CQ128+CR128,CR128)</f>
        <v>999</v>
      </c>
      <c r="CU128" s="136">
        <f>CQ128</f>
        <v>2</v>
      </c>
      <c r="CV128" s="154">
        <f>IF(CU128=CU124,CJ126,(IF(CU128=CU126,CK126,(IF(CU128=CU130,CM126,(IF(CU128=CU132,CN126,(IF(CU128=CU134,CO126,999)))))))))</f>
        <v>999</v>
      </c>
      <c r="CX128" s="136">
        <f t="shared" ref="CX128" si="369">IF(CR128&lt;&gt;999,1,0)</f>
        <v>0</v>
      </c>
      <c r="CZ128" s="154">
        <f>IF(CX128=1,CS128,CV128)</f>
        <v>999</v>
      </c>
      <c r="DA128" s="136">
        <f t="shared" ref="DA128" si="370">IF(CZ128&lt;&gt;999,CZ128,CU128)</f>
        <v>2</v>
      </c>
    </row>
    <row r="129" spans="1:105" ht="11.1" customHeight="1" x14ac:dyDescent="0.25">
      <c r="A129" s="138">
        <v>3</v>
      </c>
      <c r="B129" s="140">
        <f>[1]Лист3!$A$53</f>
        <v>56</v>
      </c>
      <c r="C129" s="108" t="s">
        <v>62</v>
      </c>
      <c r="D129" s="55"/>
      <c r="E129" s="46">
        <f>IF(AR129&gt;AQ129,2,$AF$3)</f>
        <v>1</v>
      </c>
      <c r="F129" s="47"/>
      <c r="G129" s="45"/>
      <c r="H129" s="46">
        <f>IF(AQ132&gt;AR132,2,$AF$3)</f>
        <v>1</v>
      </c>
      <c r="I129" s="47"/>
      <c r="J129" s="144"/>
      <c r="K129" s="145"/>
      <c r="L129" s="158"/>
      <c r="M129" s="45"/>
      <c r="N129" s="46"/>
      <c r="O129" s="47"/>
      <c r="P129" s="45"/>
      <c r="Q129" s="46"/>
      <c r="R129" s="47"/>
      <c r="S129" s="45"/>
      <c r="T129" s="46"/>
      <c r="U129" s="55"/>
      <c r="V129" s="148">
        <f>SUM(E129,H129,K129,N129,Q129,T129)</f>
        <v>2</v>
      </c>
      <c r="W129" s="150">
        <f t="shared" ref="W129" si="371">IF(($AF$3=1),IF(CX128=1,CR128*10,0),0)</f>
        <v>0</v>
      </c>
      <c r="X129" s="148">
        <v>3</v>
      </c>
      <c r="Y129" s="61"/>
      <c r="Z129" s="152">
        <f>IF(B129="","",VLOOKUP(B129,'[2]Список участников'!A:L,8,FALSE))</f>
        <v>0</v>
      </c>
      <c r="AB129" s="153">
        <f>IF(B129&gt;0,1,0)</f>
        <v>1</v>
      </c>
      <c r="AC129" s="153"/>
      <c r="AD129" s="122" t="s">
        <v>16</v>
      </c>
      <c r="AE129" s="123" t="str">
        <f>IF(B129=0," ",CONCATENATE(C125,"-",C129))</f>
        <v>АЛЬЯНС-ARSENAL</v>
      </c>
      <c r="AF129" s="19">
        <v>2</v>
      </c>
      <c r="AG129" s="22">
        <v>1</v>
      </c>
      <c r="AH129" s="19">
        <v>2</v>
      </c>
      <c r="AI129" s="22">
        <v>1</v>
      </c>
      <c r="AJ129" s="19">
        <v>2</v>
      </c>
      <c r="AK129" s="22">
        <v>1</v>
      </c>
      <c r="AL129" s="19"/>
      <c r="AM129" s="22"/>
      <c r="AN129" s="19"/>
      <c r="AO129" s="27"/>
      <c r="AP129" s="11"/>
      <c r="AQ129" s="10">
        <f t="shared" si="337"/>
        <v>3</v>
      </c>
      <c r="AR129" s="10">
        <f t="shared" si="338"/>
        <v>0</v>
      </c>
      <c r="AS129" s="8">
        <f t="shared" si="339"/>
        <v>1</v>
      </c>
      <c r="AT129" s="8">
        <f t="shared" si="340"/>
        <v>1</v>
      </c>
      <c r="AU129" s="8">
        <f t="shared" si="341"/>
        <v>1</v>
      </c>
      <c r="AV129" s="8">
        <f t="shared" si="342"/>
        <v>0</v>
      </c>
      <c r="AW129" s="8">
        <f t="shared" si="343"/>
        <v>0</v>
      </c>
      <c r="AX129" s="7"/>
      <c r="AY129" s="8">
        <f t="shared" si="344"/>
        <v>0</v>
      </c>
      <c r="AZ129" s="8">
        <f t="shared" si="345"/>
        <v>0</v>
      </c>
      <c r="BA129" s="8">
        <f t="shared" si="346"/>
        <v>0</v>
      </c>
      <c r="BB129" s="8">
        <f t="shared" si="347"/>
        <v>0</v>
      </c>
      <c r="BC129" s="8">
        <f t="shared" si="348"/>
        <v>0</v>
      </c>
      <c r="BD129" s="7"/>
      <c r="BE129" s="8">
        <f t="shared" si="349"/>
        <v>1</v>
      </c>
      <c r="BF129" s="8" t="str">
        <f t="shared" si="350"/>
        <v>, 1</v>
      </c>
      <c r="BG129" s="8" t="str">
        <f t="shared" si="351"/>
        <v>, 1</v>
      </c>
      <c r="BH129" s="8" t="str">
        <f t="shared" si="352"/>
        <v/>
      </c>
      <c r="BI129" s="8" t="str">
        <f t="shared" si="353"/>
        <v/>
      </c>
      <c r="BJ129" s="7"/>
      <c r="BK129" s="8">
        <f t="shared" si="354"/>
        <v>-1</v>
      </c>
      <c r="BL129" s="8" t="str">
        <f t="shared" si="355"/>
        <v>, -1</v>
      </c>
      <c r="BM129" s="8" t="str">
        <f t="shared" si="356"/>
        <v>, -1</v>
      </c>
      <c r="BN129" s="8" t="str">
        <f t="shared" si="357"/>
        <v/>
      </c>
      <c r="BO129" s="8" t="str">
        <f t="shared" si="358"/>
        <v/>
      </c>
      <c r="BP129" s="7"/>
      <c r="BQ129" s="9" t="str">
        <f t="shared" si="359"/>
        <v>1, 1, 1</v>
      </c>
      <c r="BR129" s="9" t="str">
        <f t="shared" si="360"/>
        <v>-1, -1, -1</v>
      </c>
      <c r="BS129" s="9" t="str">
        <f t="shared" si="361"/>
        <v>1, 1, 1</v>
      </c>
      <c r="BT129" s="1" t="str">
        <f t="shared" si="362"/>
        <v>0 : 3</v>
      </c>
      <c r="BU129" s="175"/>
      <c r="BW129" s="29"/>
      <c r="BX129" s="33">
        <f>((AR129+AQ132)/(AQ129+AR132))/10</f>
        <v>1.6666666666666666E-2</v>
      </c>
      <c r="BY129" s="33" t="e">
        <f>((AR129+AQ136)/(AQ129+AR136))/10</f>
        <v>#VALUE!</v>
      </c>
      <c r="BZ129" s="33" t="e">
        <f>((AR129+AR128)/(AQ129+AQ128))/10</f>
        <v>#VALUE!</v>
      </c>
      <c r="CA129" s="33" t="e">
        <f>((AR129+AQ125)/(AQ129+AR125))/10</f>
        <v>#VALUE!</v>
      </c>
      <c r="CB129" s="33" t="e">
        <f>((AQ132+AQ136)/(AR132+AR136))/10</f>
        <v>#VALUE!</v>
      </c>
      <c r="CC129" s="33" t="e">
        <f>((AQ132+AR128)/(AR132+AQ128))/10</f>
        <v>#VALUE!</v>
      </c>
      <c r="CD129" s="33" t="e">
        <f>((AQ132+AQ125)/(AR132+AR125))/10</f>
        <v>#VALUE!</v>
      </c>
      <c r="CE129" s="33" t="e">
        <f>((AQ136+AR128)/(AR136+AQ128))/10</f>
        <v>#VALUE!</v>
      </c>
      <c r="CF129" s="33" t="e">
        <f>((AQ136+AQ125)/(AR136+AR125))/10</f>
        <v>#VALUE!</v>
      </c>
      <c r="CG129" s="33" t="e">
        <f>((AR128+AQ125)/(AQ128+AR125))/10</f>
        <v>#VALUE!</v>
      </c>
      <c r="CI129" s="29">
        <v>6</v>
      </c>
      <c r="CJ129" s="35">
        <f>IF(AQ133&gt;AR133,CQ134+0.1,CQ134-0.1)</f>
        <v>-0.1</v>
      </c>
      <c r="CK129" s="35">
        <f>IF(AQ127&gt;AR127,CQ134+0.1,CQ134-0.1)</f>
        <v>-0.1</v>
      </c>
      <c r="CL129" s="35">
        <f>IF(AR125&gt;AQ125,CQ134+0.1,CQ134-0.1)</f>
        <v>-0.1</v>
      </c>
      <c r="CM129" s="35">
        <f>IF(AR131&gt;AQ131,CQ134+0.1,CQ134-0.1)</f>
        <v>-0.1</v>
      </c>
      <c r="CN129" s="35">
        <f>IF(AR137&gt;AQ137,CQ134+0.1,CQ134-0.1)</f>
        <v>-0.1</v>
      </c>
      <c r="CO129" s="34"/>
      <c r="CP129" s="63"/>
      <c r="CQ129" s="137"/>
      <c r="CR129" s="137"/>
      <c r="CS129" s="137"/>
      <c r="CU129" s="137"/>
      <c r="CV129" s="155"/>
      <c r="CX129" s="137"/>
      <c r="CZ129" s="155"/>
      <c r="DA129" s="137"/>
    </row>
    <row r="130" spans="1:105" ht="11.1" customHeight="1" x14ac:dyDescent="0.25">
      <c r="A130" s="156"/>
      <c r="B130" s="157"/>
      <c r="C130" s="109" t="s">
        <v>33</v>
      </c>
      <c r="D130" s="164" t="str">
        <f>IF(AR129&gt;AQ129,BS129,BT129)</f>
        <v>0 : 3</v>
      </c>
      <c r="E130" s="165"/>
      <c r="F130" s="166"/>
      <c r="G130" s="167" t="str">
        <f>IF(AQ132&gt;AR132,BS132,BT132)</f>
        <v>1 : 3</v>
      </c>
      <c r="H130" s="165"/>
      <c r="I130" s="166"/>
      <c r="J130" s="159"/>
      <c r="K130" s="160"/>
      <c r="L130" s="161"/>
      <c r="M130" s="167" t="str">
        <f>IF(AQ136&gt;AR136,BS136,BT136)</f>
        <v/>
      </c>
      <c r="N130" s="165"/>
      <c r="O130" s="166"/>
      <c r="P130" s="167" t="str">
        <f>IF(AR128&gt;AQ128,BS128,BT128)</f>
        <v/>
      </c>
      <c r="Q130" s="165"/>
      <c r="R130" s="166"/>
      <c r="S130" s="167" t="str">
        <f>IF(AQ125&gt;AR125,BS125,BT125)</f>
        <v/>
      </c>
      <c r="T130" s="165"/>
      <c r="U130" s="165"/>
      <c r="V130" s="162"/>
      <c r="W130" s="163"/>
      <c r="X130" s="162"/>
      <c r="Y130" s="61"/>
      <c r="Z130" s="152"/>
      <c r="AB130" s="153"/>
      <c r="AC130" s="153"/>
      <c r="AD130" s="122" t="str">
        <f>IF(B133=0," ","2-5")</f>
        <v>2-5</v>
      </c>
      <c r="AE130" s="123" t="str">
        <f>IF(B133=0," ",CONCATENATE(C127,"-",C133))</f>
        <v>ТУЛПАР-</v>
      </c>
      <c r="AF130" s="19"/>
      <c r="AG130" s="22"/>
      <c r="AH130" s="19"/>
      <c r="AI130" s="22"/>
      <c r="AJ130" s="19"/>
      <c r="AK130" s="22"/>
      <c r="AL130" s="19"/>
      <c r="AM130" s="22"/>
      <c r="AN130" s="19"/>
      <c r="AO130" s="27"/>
      <c r="AP130" s="11"/>
      <c r="AQ130" s="10" t="str">
        <f t="shared" si="337"/>
        <v/>
      </c>
      <c r="AR130" s="10" t="str">
        <f t="shared" si="338"/>
        <v/>
      </c>
      <c r="AS130" s="8">
        <f t="shared" si="339"/>
        <v>0</v>
      </c>
      <c r="AT130" s="8">
        <f t="shared" si="340"/>
        <v>0</v>
      </c>
      <c r="AU130" s="8">
        <f t="shared" si="341"/>
        <v>0</v>
      </c>
      <c r="AV130" s="8">
        <f t="shared" si="342"/>
        <v>0</v>
      </c>
      <c r="AW130" s="8">
        <f t="shared" si="343"/>
        <v>0</v>
      </c>
      <c r="AX130" s="7"/>
      <c r="AY130" s="8">
        <f t="shared" si="344"/>
        <v>0</v>
      </c>
      <c r="AZ130" s="8">
        <f t="shared" si="345"/>
        <v>0</v>
      </c>
      <c r="BA130" s="8">
        <f t="shared" si="346"/>
        <v>0</v>
      </c>
      <c r="BB130" s="8">
        <f t="shared" si="347"/>
        <v>0</v>
      </c>
      <c r="BC130" s="8">
        <f t="shared" si="348"/>
        <v>0</v>
      </c>
      <c r="BD130" s="7"/>
      <c r="BE130" s="8" t="str">
        <f t="shared" si="349"/>
        <v/>
      </c>
      <c r="BF130" s="8" t="str">
        <f t="shared" si="350"/>
        <v/>
      </c>
      <c r="BG130" s="8" t="str">
        <f t="shared" si="351"/>
        <v/>
      </c>
      <c r="BH130" s="8" t="str">
        <f t="shared" si="352"/>
        <v/>
      </c>
      <c r="BI130" s="8" t="str">
        <f t="shared" si="353"/>
        <v/>
      </c>
      <c r="BJ130" s="7"/>
      <c r="BK130" s="8" t="str">
        <f t="shared" si="354"/>
        <v/>
      </c>
      <c r="BL130" s="8" t="str">
        <f t="shared" si="355"/>
        <v/>
      </c>
      <c r="BM130" s="8" t="str">
        <f t="shared" si="356"/>
        <v/>
      </c>
      <c r="BN130" s="8" t="str">
        <f t="shared" si="357"/>
        <v/>
      </c>
      <c r="BO130" s="8" t="str">
        <f t="shared" si="358"/>
        <v/>
      </c>
      <c r="BP130" s="7"/>
      <c r="BQ130" s="9" t="str">
        <f t="shared" si="359"/>
        <v/>
      </c>
      <c r="BR130" s="9" t="str">
        <f t="shared" si="360"/>
        <v/>
      </c>
      <c r="BS130" s="9" t="str">
        <f t="shared" si="361"/>
        <v/>
      </c>
      <c r="BT130" s="1" t="str">
        <f t="shared" si="362"/>
        <v/>
      </c>
      <c r="BU130" s="175"/>
      <c r="BW130" s="29">
        <v>4</v>
      </c>
      <c r="BX130" s="30" t="s">
        <v>20</v>
      </c>
      <c r="BY130" s="30" t="s">
        <v>16</v>
      </c>
      <c r="BZ130" s="30" t="s">
        <v>14</v>
      </c>
      <c r="CA130" s="30" t="s">
        <v>28</v>
      </c>
      <c r="CB130" s="30" t="s">
        <v>23</v>
      </c>
      <c r="CC130" s="30" t="s">
        <v>17</v>
      </c>
      <c r="CD130" s="30" t="s">
        <v>24</v>
      </c>
      <c r="CE130" s="30" t="s">
        <v>25</v>
      </c>
      <c r="CF130" s="30" t="s">
        <v>15</v>
      </c>
      <c r="CG130" s="30" t="s">
        <v>22</v>
      </c>
      <c r="CI130" s="63"/>
      <c r="CJ130" s="31"/>
      <c r="CK130" s="31"/>
      <c r="CL130" s="31"/>
      <c r="CM130" s="31"/>
      <c r="CN130" s="31"/>
      <c r="CO130" s="31"/>
      <c r="CP130" s="31"/>
      <c r="CQ130" s="136">
        <f>V131</f>
        <v>0</v>
      </c>
      <c r="CR130" s="136" t="e">
        <f>IF(AND(CQ130=CQ124,CQ130=CQ126),BX131,(IF(AND(CQ130=CQ124,CQ130=CQ128),BY131,(IF(AND(CQ130=CQ124,CQ130=CQ132),BZ131,(IF(AND(CQ130=CQ124,CQ130=CQ134),CA131,(IF(AND(CQ130=CQ126,CQ130=CQ128),CB131,(IF(AND(CQ130=CQ126,CQ130=CQ132),CC131,(IF(AND(CQ130=CQ126,CQ130=CQ134),CD131,(IF(AND(CQ130=CQ128,CQ130=CQ132),CE131,(IF(AND(CQ130=CQ128,CQ130=CQ134),CF131,(IF(AND(CQ130=CQ132,CQ130=CQ134),CG131,999)))))))))))))))))))</f>
        <v>#VALUE!</v>
      </c>
      <c r="CS130" s="136" t="e">
        <f t="shared" ref="CS130" si="372">IF(CX130=1,CQ130+CR130,CR130)</f>
        <v>#VALUE!</v>
      </c>
      <c r="CU130" s="136">
        <f>CQ130</f>
        <v>0</v>
      </c>
      <c r="CV130" s="154">
        <f>IF(CU130=CU124,CJ127,(IF(CU130=CU126,CK127,(IF(CU130=CU128,CL127,(IF(CU130=CU132,CN127,(IF(CU130=CU134,CO127,999)))))))))</f>
        <v>-0.1</v>
      </c>
      <c r="CX130" s="136" t="e">
        <f t="shared" ref="CX130" si="373">IF(CR130&lt;&gt;999,1,0)</f>
        <v>#VALUE!</v>
      </c>
      <c r="CZ130" s="154" t="e">
        <f>IF(CX130=1,CS130,CV130)</f>
        <v>#VALUE!</v>
      </c>
      <c r="DA130" s="136" t="e">
        <f t="shared" ref="DA130" si="374">IF(CZ130&lt;&gt;999,CZ130,CU130)</f>
        <v>#VALUE!</v>
      </c>
    </row>
    <row r="131" spans="1:105" ht="11.1" customHeight="1" x14ac:dyDescent="0.25">
      <c r="A131" s="138">
        <v>4</v>
      </c>
      <c r="B131" s="140">
        <f>[1]Лист3!$A$54</f>
        <v>89</v>
      </c>
      <c r="C131" s="180"/>
      <c r="D131" s="55"/>
      <c r="E131" s="46"/>
      <c r="F131" s="47"/>
      <c r="G131" s="45"/>
      <c r="H131" s="46"/>
      <c r="I131" s="47"/>
      <c r="J131" s="45"/>
      <c r="K131" s="46"/>
      <c r="L131" s="47"/>
      <c r="M131" s="144"/>
      <c r="N131" s="145"/>
      <c r="O131" s="158"/>
      <c r="P131" s="45"/>
      <c r="Q131" s="46"/>
      <c r="R131" s="47"/>
      <c r="S131" s="45"/>
      <c r="T131" s="46"/>
      <c r="U131" s="55"/>
      <c r="V131" s="148"/>
      <c r="W131" s="150"/>
      <c r="X131" s="148"/>
      <c r="Y131" s="61"/>
      <c r="Z131" s="152">
        <f>IF(B131="","",VLOOKUP(B131,'[2]Список участников'!A:L,8,FALSE))</f>
        <v>0</v>
      </c>
      <c r="AB131" s="153">
        <f>IF(B131&gt;0,1,0)</f>
        <v>1</v>
      </c>
      <c r="AC131" s="153"/>
      <c r="AD131" s="122" t="str">
        <f>IF(B135=0," ","4-6")</f>
        <v>4-6</v>
      </c>
      <c r="AE131" s="123" t="str">
        <f>IF(B135=0," ",CONCATENATE(C131,"-",C135))</f>
        <v>-</v>
      </c>
      <c r="AF131" s="19"/>
      <c r="AG131" s="22"/>
      <c r="AH131" s="19"/>
      <c r="AI131" s="22"/>
      <c r="AJ131" s="19"/>
      <c r="AK131" s="22"/>
      <c r="AL131" s="19"/>
      <c r="AM131" s="22"/>
      <c r="AN131" s="19"/>
      <c r="AO131" s="27"/>
      <c r="AP131" s="11"/>
      <c r="AQ131" s="10" t="str">
        <f t="shared" si="337"/>
        <v/>
      </c>
      <c r="AR131" s="10" t="str">
        <f t="shared" si="338"/>
        <v/>
      </c>
      <c r="AS131" s="8">
        <f t="shared" si="339"/>
        <v>0</v>
      </c>
      <c r="AT131" s="8">
        <f t="shared" si="340"/>
        <v>0</v>
      </c>
      <c r="AU131" s="8">
        <f t="shared" si="341"/>
        <v>0</v>
      </c>
      <c r="AV131" s="8">
        <f t="shared" si="342"/>
        <v>0</v>
      </c>
      <c r="AW131" s="8">
        <f t="shared" si="343"/>
        <v>0</v>
      </c>
      <c r="AX131" s="7"/>
      <c r="AY131" s="8">
        <f t="shared" si="344"/>
        <v>0</v>
      </c>
      <c r="AZ131" s="8">
        <f t="shared" si="345"/>
        <v>0</v>
      </c>
      <c r="BA131" s="8">
        <f t="shared" si="346"/>
        <v>0</v>
      </c>
      <c r="BB131" s="8">
        <f t="shared" si="347"/>
        <v>0</v>
      </c>
      <c r="BC131" s="8">
        <f t="shared" si="348"/>
        <v>0</v>
      </c>
      <c r="BD131" s="7"/>
      <c r="BE131" s="8" t="str">
        <f t="shared" si="349"/>
        <v/>
      </c>
      <c r="BF131" s="8" t="str">
        <f t="shared" si="350"/>
        <v/>
      </c>
      <c r="BG131" s="8" t="str">
        <f t="shared" si="351"/>
        <v/>
      </c>
      <c r="BH131" s="8" t="str">
        <f t="shared" si="352"/>
        <v/>
      </c>
      <c r="BI131" s="8" t="str">
        <f t="shared" si="353"/>
        <v/>
      </c>
      <c r="BJ131" s="7"/>
      <c r="BK131" s="8" t="str">
        <f t="shared" si="354"/>
        <v/>
      </c>
      <c r="BL131" s="8" t="str">
        <f t="shared" si="355"/>
        <v/>
      </c>
      <c r="BM131" s="8" t="str">
        <f t="shared" si="356"/>
        <v/>
      </c>
      <c r="BN131" s="8" t="str">
        <f t="shared" si="357"/>
        <v/>
      </c>
      <c r="BO131" s="8" t="str">
        <f t="shared" si="358"/>
        <v/>
      </c>
      <c r="BP131" s="7"/>
      <c r="BQ131" s="9" t="str">
        <f t="shared" si="359"/>
        <v/>
      </c>
      <c r="BR131" s="9" t="str">
        <f t="shared" si="360"/>
        <v/>
      </c>
      <c r="BS131" s="9" t="str">
        <f t="shared" si="361"/>
        <v/>
      </c>
      <c r="BT131" s="1" t="str">
        <f t="shared" si="362"/>
        <v/>
      </c>
      <c r="BU131" s="175"/>
      <c r="BW131" s="29"/>
      <c r="BX131" s="33" t="e">
        <f>((AQ126+AR123)/(AR126+AQ123))/10</f>
        <v>#VALUE!</v>
      </c>
      <c r="BY131" s="33" t="e">
        <f>((AQ126+AR136)/(AR126+AQ136))/10</f>
        <v>#VALUE!</v>
      </c>
      <c r="BZ131" s="33" t="e">
        <f>((AQ126+AR134)/(AR126+AQ134))/10</f>
        <v>#VALUE!</v>
      </c>
      <c r="CA131" s="33" t="e">
        <f>((AQ126+AQ131)/(AR126+AR131))/10</f>
        <v>#VALUE!</v>
      </c>
      <c r="CB131" s="33" t="e">
        <f>((AR123+AR136)/(AQ123+AQ136))/10</f>
        <v>#VALUE!</v>
      </c>
      <c r="CC131" s="33" t="e">
        <f>((AR123+AR134)/(AQ123+AQ134))/10</f>
        <v>#VALUE!</v>
      </c>
      <c r="CD131" s="33" t="e">
        <f>((AR123+AQ131)/(AQ123+AR131))/10</f>
        <v>#VALUE!</v>
      </c>
      <c r="CE131" s="33" t="e">
        <f>((AR136+AR134)/(AQ136+AQ134))/10</f>
        <v>#VALUE!</v>
      </c>
      <c r="CF131" s="33" t="e">
        <f>((AR136+AQ131)/(AQ136+AR131))/10</f>
        <v>#VALUE!</v>
      </c>
      <c r="CG131" s="33" t="e">
        <f>((AR134+AQ131)/(AQ134+AR131))/10</f>
        <v>#VALUE!</v>
      </c>
      <c r="CI131" s="63"/>
      <c r="CJ131" s="63"/>
      <c r="CK131" s="63"/>
      <c r="CL131" s="63"/>
      <c r="CM131" s="63"/>
      <c r="CN131" s="63"/>
      <c r="CO131" s="63"/>
      <c r="CP131" s="63"/>
      <c r="CQ131" s="137"/>
      <c r="CR131" s="137"/>
      <c r="CS131" s="137"/>
      <c r="CU131" s="137"/>
      <c r="CV131" s="155"/>
      <c r="CX131" s="137"/>
      <c r="CZ131" s="155"/>
      <c r="DA131" s="137"/>
    </row>
    <row r="132" spans="1:105" ht="11.1" customHeight="1" x14ac:dyDescent="0.25">
      <c r="A132" s="156"/>
      <c r="B132" s="157"/>
      <c r="C132" s="183"/>
      <c r="D132" s="164"/>
      <c r="E132" s="165"/>
      <c r="F132" s="166"/>
      <c r="G132" s="167"/>
      <c r="H132" s="165"/>
      <c r="I132" s="166"/>
      <c r="J132" s="167"/>
      <c r="K132" s="165"/>
      <c r="L132" s="166"/>
      <c r="M132" s="159"/>
      <c r="N132" s="160"/>
      <c r="O132" s="161"/>
      <c r="P132" s="167"/>
      <c r="Q132" s="165"/>
      <c r="R132" s="166"/>
      <c r="S132" s="167"/>
      <c r="T132" s="165"/>
      <c r="U132" s="165"/>
      <c r="V132" s="162"/>
      <c r="W132" s="163"/>
      <c r="X132" s="162"/>
      <c r="Y132" s="61"/>
      <c r="Z132" s="152"/>
      <c r="AB132" s="153"/>
      <c r="AC132" s="153"/>
      <c r="AD132" s="122" t="s">
        <v>19</v>
      </c>
      <c r="AE132" s="123" t="str">
        <f>CONCATENATE(C129,"-",C127)</f>
        <v>ARSENAL-ТУЛПАР</v>
      </c>
      <c r="AF132" s="19">
        <v>1</v>
      </c>
      <c r="AG132" s="22">
        <v>2</v>
      </c>
      <c r="AH132" s="19">
        <v>1</v>
      </c>
      <c r="AI132" s="22">
        <v>2</v>
      </c>
      <c r="AJ132" s="19">
        <v>2</v>
      </c>
      <c r="AK132" s="22">
        <v>1</v>
      </c>
      <c r="AL132" s="19">
        <v>1</v>
      </c>
      <c r="AM132" s="22">
        <v>2</v>
      </c>
      <c r="AN132" s="19"/>
      <c r="AO132" s="27"/>
      <c r="AP132" s="11"/>
      <c r="AQ132" s="10">
        <f t="shared" si="337"/>
        <v>1</v>
      </c>
      <c r="AR132" s="10">
        <f t="shared" si="338"/>
        <v>3</v>
      </c>
      <c r="AS132" s="8">
        <f t="shared" si="339"/>
        <v>0</v>
      </c>
      <c r="AT132" s="8">
        <f t="shared" si="340"/>
        <v>0</v>
      </c>
      <c r="AU132" s="8">
        <f t="shared" si="341"/>
        <v>1</v>
      </c>
      <c r="AV132" s="8">
        <f t="shared" si="342"/>
        <v>0</v>
      </c>
      <c r="AW132" s="8">
        <f t="shared" si="343"/>
        <v>0</v>
      </c>
      <c r="AX132" s="7"/>
      <c r="AY132" s="8">
        <f t="shared" si="344"/>
        <v>1</v>
      </c>
      <c r="AZ132" s="8">
        <f t="shared" si="345"/>
        <v>1</v>
      </c>
      <c r="BA132" s="8">
        <f t="shared" si="346"/>
        <v>0</v>
      </c>
      <c r="BB132" s="8">
        <f t="shared" si="347"/>
        <v>1</v>
      </c>
      <c r="BC132" s="8">
        <f t="shared" si="348"/>
        <v>0</v>
      </c>
      <c r="BD132" s="7"/>
      <c r="BE132" s="8">
        <f t="shared" si="349"/>
        <v>-1</v>
      </c>
      <c r="BF132" s="8" t="str">
        <f t="shared" si="350"/>
        <v>, -1</v>
      </c>
      <c r="BG132" s="8" t="str">
        <f t="shared" si="351"/>
        <v>, 1</v>
      </c>
      <c r="BH132" s="8" t="str">
        <f t="shared" si="352"/>
        <v>, -1</v>
      </c>
      <c r="BI132" s="8" t="str">
        <f t="shared" si="353"/>
        <v/>
      </c>
      <c r="BJ132" s="7"/>
      <c r="BK132" s="8">
        <f t="shared" si="354"/>
        <v>1</v>
      </c>
      <c r="BL132" s="8" t="str">
        <f t="shared" si="355"/>
        <v>, 1</v>
      </c>
      <c r="BM132" s="8" t="str">
        <f t="shared" si="356"/>
        <v>, -1</v>
      </c>
      <c r="BN132" s="8" t="str">
        <f t="shared" si="357"/>
        <v>, 1</v>
      </c>
      <c r="BO132" s="8" t="str">
        <f t="shared" si="358"/>
        <v/>
      </c>
      <c r="BP132" s="7"/>
      <c r="BQ132" s="9" t="str">
        <f t="shared" si="359"/>
        <v>-1, -1, 1, -1</v>
      </c>
      <c r="BR132" s="9" t="str">
        <f t="shared" si="360"/>
        <v>1, 1, -1, 1</v>
      </c>
      <c r="BS132" s="9" t="str">
        <f t="shared" si="361"/>
        <v>1, 1, -1, 1</v>
      </c>
      <c r="BT132" s="1" t="str">
        <f t="shared" si="362"/>
        <v>1 : 3</v>
      </c>
      <c r="BU132" s="175"/>
      <c r="BW132" s="29">
        <v>5</v>
      </c>
      <c r="BX132" s="30" t="s">
        <v>20</v>
      </c>
      <c r="BY132" s="30" t="s">
        <v>16</v>
      </c>
      <c r="BZ132" s="30" t="s">
        <v>27</v>
      </c>
      <c r="CA132" s="30" t="s">
        <v>28</v>
      </c>
      <c r="CB132" s="30" t="s">
        <v>23</v>
      </c>
      <c r="CC132" s="30" t="s">
        <v>13</v>
      </c>
      <c r="CD132" s="30" t="s">
        <v>24</v>
      </c>
      <c r="CE132" s="30" t="s">
        <v>21</v>
      </c>
      <c r="CF132" s="30" t="s">
        <v>15</v>
      </c>
      <c r="CG132" s="30" t="s">
        <v>18</v>
      </c>
      <c r="CI132" s="63"/>
      <c r="CJ132" s="31"/>
      <c r="CK132" s="31"/>
      <c r="CL132" s="31"/>
      <c r="CM132" s="31"/>
      <c r="CN132" s="31"/>
      <c r="CO132" s="31"/>
      <c r="CP132" s="31"/>
      <c r="CQ132" s="136">
        <f>V133</f>
        <v>0</v>
      </c>
      <c r="CR132" s="136" t="e">
        <f>IF(AND(CQ132=CQ124,CQ132=CQ126),BX133,(IF(AND(CQ132=CQ124,CQ132=CQ128),BY133,(IF(AND(CQ132=CQ124,CQ132=CQ130),BZ133,(IF(AND(CQ132=CQ124,CQ132=CQ134),CA133,(IF(AND(CQ132=CQ126,CQ132=CQ128),CB133,(IF(AND(CQ132=CQ126,CQ132=CQ130),CC133,(IF(AND(CQ132=CQ126,CQ132=CQ134),CD133,(IF(AND(CQ132=CQ128,CQ132=CQ130),CE133,(IF(AND(CQ132=CQ128,CQ132=CQ134),CF133,(IF(AND(CQ132=CQ130,CQ132=CQ134),CG133,999)))))))))))))))))))</f>
        <v>#VALUE!</v>
      </c>
      <c r="CS132" s="136" t="e">
        <f t="shared" ref="CS132" si="375">IF(CX132=1,CQ132+CR132,CR132)</f>
        <v>#VALUE!</v>
      </c>
      <c r="CU132" s="136">
        <f>CQ132</f>
        <v>0</v>
      </c>
      <c r="CV132" s="154">
        <f>IF(CU132=CU124,CJ128,(IF(CU132=CU126,CK128,(IF(CU132=CU128,CL128,(IF(CU132=CU130,CM128,(IF(CU132=CU134,CO128,999)))))))))</f>
        <v>-0.1</v>
      </c>
      <c r="CX132" s="136" t="e">
        <f t="shared" ref="CX132" si="376">IF(CR132&lt;&gt;999,1,0)</f>
        <v>#VALUE!</v>
      </c>
      <c r="CZ132" s="154" t="e">
        <f>IF(CX132=1,CS132,CV132)</f>
        <v>#VALUE!</v>
      </c>
      <c r="DA132" s="136" t="e">
        <f t="shared" ref="DA132" si="377">IF(CZ132&lt;&gt;999,CZ132,CU132)</f>
        <v>#VALUE!</v>
      </c>
    </row>
    <row r="133" spans="1:105" ht="11.1" customHeight="1" x14ac:dyDescent="0.25">
      <c r="A133" s="138">
        <v>5</v>
      </c>
      <c r="B133" s="140">
        <f>[1]Лист3!$A$55</f>
        <v>104</v>
      </c>
      <c r="C133" s="182"/>
      <c r="D133" s="55"/>
      <c r="E133" s="46"/>
      <c r="F133" s="47"/>
      <c r="G133" s="45"/>
      <c r="H133" s="46"/>
      <c r="I133" s="47"/>
      <c r="J133" s="45"/>
      <c r="K133" s="46"/>
      <c r="L133" s="47"/>
      <c r="M133" s="45"/>
      <c r="N133" s="46"/>
      <c r="O133" s="47"/>
      <c r="P133" s="144"/>
      <c r="Q133" s="145"/>
      <c r="R133" s="158"/>
      <c r="S133" s="45"/>
      <c r="T133" s="46"/>
      <c r="U133" s="55"/>
      <c r="V133" s="148"/>
      <c r="W133" s="150"/>
      <c r="X133" s="148"/>
      <c r="Y133" s="61"/>
      <c r="Z133" s="152">
        <f>IF(B133="","",VLOOKUP(B133,'[2]Список участников'!A:L,8,FALSE))</f>
        <v>0</v>
      </c>
      <c r="AB133" s="153">
        <f>IF(B133&gt;0,1,0)</f>
        <v>1</v>
      </c>
      <c r="AC133" s="153"/>
      <c r="AD133" s="122" t="str">
        <f>IF(B135=0," ","6-1")</f>
        <v>6-1</v>
      </c>
      <c r="AE133" s="123" t="str">
        <f>IF(B135=0," ",CONCATENATE(C135,"-",C125))</f>
        <v>-АЛЬЯНС</v>
      </c>
      <c r="AF133" s="19"/>
      <c r="AG133" s="22"/>
      <c r="AH133" s="19"/>
      <c r="AI133" s="22"/>
      <c r="AJ133" s="19"/>
      <c r="AK133" s="22"/>
      <c r="AL133" s="19"/>
      <c r="AM133" s="22"/>
      <c r="AN133" s="19"/>
      <c r="AO133" s="27"/>
      <c r="AP133" s="11"/>
      <c r="AQ133" s="10" t="str">
        <f t="shared" si="337"/>
        <v/>
      </c>
      <c r="AR133" s="10" t="str">
        <f t="shared" si="338"/>
        <v/>
      </c>
      <c r="AS133" s="8">
        <f t="shared" si="339"/>
        <v>0</v>
      </c>
      <c r="AT133" s="8">
        <f t="shared" si="340"/>
        <v>0</v>
      </c>
      <c r="AU133" s="8">
        <f t="shared" si="341"/>
        <v>0</v>
      </c>
      <c r="AV133" s="8">
        <f t="shared" si="342"/>
        <v>0</v>
      </c>
      <c r="AW133" s="8">
        <f t="shared" si="343"/>
        <v>0</v>
      </c>
      <c r="AX133" s="7"/>
      <c r="AY133" s="8">
        <f t="shared" si="344"/>
        <v>0</v>
      </c>
      <c r="AZ133" s="8">
        <f t="shared" si="345"/>
        <v>0</v>
      </c>
      <c r="BA133" s="8">
        <f t="shared" si="346"/>
        <v>0</v>
      </c>
      <c r="BB133" s="8">
        <f t="shared" si="347"/>
        <v>0</v>
      </c>
      <c r="BC133" s="8">
        <f t="shared" si="348"/>
        <v>0</v>
      </c>
      <c r="BD133" s="7"/>
      <c r="BE133" s="8" t="str">
        <f t="shared" si="349"/>
        <v/>
      </c>
      <c r="BF133" s="8" t="str">
        <f t="shared" si="350"/>
        <v/>
      </c>
      <c r="BG133" s="8" t="str">
        <f t="shared" si="351"/>
        <v/>
      </c>
      <c r="BH133" s="8" t="str">
        <f t="shared" si="352"/>
        <v/>
      </c>
      <c r="BI133" s="8" t="str">
        <f t="shared" si="353"/>
        <v/>
      </c>
      <c r="BJ133" s="7"/>
      <c r="BK133" s="8" t="str">
        <f t="shared" si="354"/>
        <v/>
      </c>
      <c r="BL133" s="8" t="str">
        <f t="shared" si="355"/>
        <v/>
      </c>
      <c r="BM133" s="8" t="str">
        <f t="shared" si="356"/>
        <v/>
      </c>
      <c r="BN133" s="8" t="str">
        <f t="shared" si="357"/>
        <v/>
      </c>
      <c r="BO133" s="8" t="str">
        <f t="shared" si="358"/>
        <v/>
      </c>
      <c r="BP133" s="7"/>
      <c r="BQ133" s="9" t="str">
        <f t="shared" si="359"/>
        <v/>
      </c>
      <c r="BR133" s="9" t="str">
        <f t="shared" si="360"/>
        <v/>
      </c>
      <c r="BS133" s="9" t="str">
        <f t="shared" si="361"/>
        <v/>
      </c>
      <c r="BT133" s="1" t="str">
        <f t="shared" si="362"/>
        <v/>
      </c>
      <c r="BU133" s="175"/>
      <c r="BW133" s="29"/>
      <c r="BX133" s="33" t="e">
        <f>((AR124+AR130)/(AQ124+AQ130))/10</f>
        <v>#VALUE!</v>
      </c>
      <c r="BY133" s="33" t="e">
        <f>((AR124+AQ128)/(AQ124+AR128))/10</f>
        <v>#VALUE!</v>
      </c>
      <c r="BZ133" s="33" t="e">
        <f>((AR124+AQ134)/(AQ124+AR134))/10</f>
        <v>#VALUE!</v>
      </c>
      <c r="CA133" s="33" t="e">
        <f>((AR124+AQ137)/(AQ124+AR137))/10</f>
        <v>#VALUE!</v>
      </c>
      <c r="CB133" s="33" t="e">
        <f>((AR130+AQ128)/(AQ130+AR128))/10</f>
        <v>#VALUE!</v>
      </c>
      <c r="CC133" s="33" t="e">
        <f>((AR130+AQ134)/(AQ130+AR134))/10</f>
        <v>#VALUE!</v>
      </c>
      <c r="CD133" s="33" t="e">
        <f>((AR130+AQ137)/(AQ130+AR137))/10</f>
        <v>#VALUE!</v>
      </c>
      <c r="CE133" s="33" t="e">
        <f>((AQ128+AQ134)/(AR128+AR134))/10</f>
        <v>#VALUE!</v>
      </c>
      <c r="CF133" s="33" t="e">
        <f>((AQ128+AQ137)/(AR128+AR137))/10</f>
        <v>#VALUE!</v>
      </c>
      <c r="CG133" s="33" t="e">
        <f>((AQ134+AQ137)/(AR134+AR137))/10</f>
        <v>#VALUE!</v>
      </c>
      <c r="CI133" s="63"/>
      <c r="CJ133" s="63"/>
      <c r="CK133" s="63"/>
      <c r="CL133" s="63"/>
      <c r="CM133" s="63"/>
      <c r="CN133" s="63"/>
      <c r="CO133" s="63"/>
      <c r="CP133" s="63"/>
      <c r="CQ133" s="137"/>
      <c r="CR133" s="137"/>
      <c r="CS133" s="137"/>
      <c r="CU133" s="137"/>
      <c r="CV133" s="155"/>
      <c r="CX133" s="137"/>
      <c r="CZ133" s="155"/>
      <c r="DA133" s="137"/>
    </row>
    <row r="134" spans="1:105" ht="11.1" customHeight="1" x14ac:dyDescent="0.25">
      <c r="A134" s="156"/>
      <c r="B134" s="157"/>
      <c r="C134" s="181"/>
      <c r="D134" s="164"/>
      <c r="E134" s="165"/>
      <c r="F134" s="166"/>
      <c r="G134" s="167"/>
      <c r="H134" s="165"/>
      <c r="I134" s="166"/>
      <c r="J134" s="167"/>
      <c r="K134" s="165"/>
      <c r="L134" s="166"/>
      <c r="M134" s="167"/>
      <c r="N134" s="165"/>
      <c r="O134" s="166"/>
      <c r="P134" s="159"/>
      <c r="Q134" s="160"/>
      <c r="R134" s="161"/>
      <c r="S134" s="167"/>
      <c r="T134" s="165"/>
      <c r="U134" s="165"/>
      <c r="V134" s="162"/>
      <c r="W134" s="163"/>
      <c r="X134" s="162"/>
      <c r="Y134" s="61"/>
      <c r="Z134" s="152"/>
      <c r="AB134" s="153"/>
      <c r="AC134" s="153"/>
      <c r="AD134" s="122" t="str">
        <f>IF(B133=0," ","5-4")</f>
        <v>5-4</v>
      </c>
      <c r="AE134" s="123" t="str">
        <f>IF(B133=0," ",CONCATENATE(C133,"-",C131))</f>
        <v>-</v>
      </c>
      <c r="AF134" s="19"/>
      <c r="AG134" s="22"/>
      <c r="AH134" s="19"/>
      <c r="AI134" s="22"/>
      <c r="AJ134" s="19"/>
      <c r="AK134" s="22"/>
      <c r="AL134" s="19"/>
      <c r="AM134" s="22"/>
      <c r="AN134" s="19"/>
      <c r="AO134" s="27"/>
      <c r="AP134" s="11"/>
      <c r="AQ134" s="10" t="str">
        <f t="shared" si="337"/>
        <v/>
      </c>
      <c r="AR134" s="10" t="str">
        <f t="shared" si="338"/>
        <v/>
      </c>
      <c r="AS134" s="8">
        <f t="shared" si="339"/>
        <v>0</v>
      </c>
      <c r="AT134" s="8">
        <f t="shared" si="340"/>
        <v>0</v>
      </c>
      <c r="AU134" s="8">
        <f t="shared" si="341"/>
        <v>0</v>
      </c>
      <c r="AV134" s="8">
        <f t="shared" si="342"/>
        <v>0</v>
      </c>
      <c r="AW134" s="8">
        <f t="shared" si="343"/>
        <v>0</v>
      </c>
      <c r="AX134" s="7"/>
      <c r="AY134" s="8">
        <f t="shared" si="344"/>
        <v>0</v>
      </c>
      <c r="AZ134" s="8">
        <f t="shared" si="345"/>
        <v>0</v>
      </c>
      <c r="BA134" s="8">
        <f t="shared" si="346"/>
        <v>0</v>
      </c>
      <c r="BB134" s="8">
        <f t="shared" si="347"/>
        <v>0</v>
      </c>
      <c r="BC134" s="8">
        <f t="shared" si="348"/>
        <v>0</v>
      </c>
      <c r="BD134" s="7"/>
      <c r="BE134" s="8" t="str">
        <f t="shared" si="349"/>
        <v/>
      </c>
      <c r="BF134" s="8" t="str">
        <f t="shared" si="350"/>
        <v/>
      </c>
      <c r="BG134" s="8" t="str">
        <f t="shared" si="351"/>
        <v/>
      </c>
      <c r="BH134" s="8" t="str">
        <f t="shared" si="352"/>
        <v/>
      </c>
      <c r="BI134" s="8" t="str">
        <f t="shared" si="353"/>
        <v/>
      </c>
      <c r="BJ134" s="7"/>
      <c r="BK134" s="8" t="str">
        <f t="shared" si="354"/>
        <v/>
      </c>
      <c r="BL134" s="8" t="str">
        <f t="shared" si="355"/>
        <v/>
      </c>
      <c r="BM134" s="8" t="str">
        <f t="shared" si="356"/>
        <v/>
      </c>
      <c r="BN134" s="8" t="str">
        <f t="shared" si="357"/>
        <v/>
      </c>
      <c r="BO134" s="8" t="str">
        <f t="shared" si="358"/>
        <v/>
      </c>
      <c r="BP134" s="7"/>
      <c r="BQ134" s="9" t="str">
        <f t="shared" si="359"/>
        <v/>
      </c>
      <c r="BR134" s="9" t="str">
        <f t="shared" si="360"/>
        <v/>
      </c>
      <c r="BS134" s="9" t="str">
        <f t="shared" si="361"/>
        <v/>
      </c>
      <c r="BT134" s="1" t="str">
        <f t="shared" si="362"/>
        <v/>
      </c>
      <c r="BU134" s="175"/>
      <c r="BW134" s="29">
        <v>6</v>
      </c>
      <c r="BX134" s="30" t="s">
        <v>20</v>
      </c>
      <c r="BY134" s="30" t="s">
        <v>16</v>
      </c>
      <c r="BZ134" s="30" t="s">
        <v>27</v>
      </c>
      <c r="CA134" s="30" t="s">
        <v>14</v>
      </c>
      <c r="CB134" s="30" t="s">
        <v>23</v>
      </c>
      <c r="CC134" s="30" t="s">
        <v>13</v>
      </c>
      <c r="CD134" s="30" t="s">
        <v>17</v>
      </c>
      <c r="CE134" s="30" t="s">
        <v>21</v>
      </c>
      <c r="CF134" s="30" t="s">
        <v>25</v>
      </c>
      <c r="CG134" s="30" t="s">
        <v>26</v>
      </c>
      <c r="CI134" s="63"/>
      <c r="CJ134" s="31"/>
      <c r="CK134" s="31"/>
      <c r="CL134" s="31"/>
      <c r="CM134" s="31"/>
      <c r="CN134" s="31"/>
      <c r="CO134" s="31"/>
      <c r="CP134" s="31"/>
      <c r="CQ134" s="136">
        <f>V135</f>
        <v>0</v>
      </c>
      <c r="CR134" s="136" t="e">
        <f>IF(AND(CQ134=CQ124,CQ134=CQ126),BX135,(IF(AND(CQ134=CQ124,CQ134=CQ128),BY135,(IF(AND(CQ134=CQ124,CQ134=CQ130),BZ135,(IF(AND(CQ134=CQ124,CQ134=CQ132),CA135,(IF(AND(CQ134=CQ126,CQ134=CQ128),CB135,(IF(AND(CQ134=CQ126,CQ134=CQ130),CC135,(IF(AND(CQ134=CQ126,CQ134=CQ132),CD135,(IF(AND(CQ134=CQ128,CQ134=CQ130),CE135,(IF(AND(CQ134=CQ128,CQ134=CQ132),CF135,(IF(AND(CQ134=CQ130,CQ134=CQ132),CG135,999)))))))))))))))))))</f>
        <v>#VALUE!</v>
      </c>
      <c r="CS134" s="136" t="e">
        <f t="shared" ref="CS134" si="378">IF(CX134=1,CQ134+CR134,CR134)</f>
        <v>#VALUE!</v>
      </c>
      <c r="CU134" s="136">
        <f>CQ134</f>
        <v>0</v>
      </c>
      <c r="CV134" s="154">
        <f>IF(CU134=CU124,CJ129,(IF(CU134=CU126,CK129,(IF(CU134=CU128,CL129,(IF(CU134=CU130,CM129,(IF(CU134=CU132,CN129,999)))))))))</f>
        <v>-0.1</v>
      </c>
      <c r="CX134" s="136" t="e">
        <f t="shared" ref="CX134" si="379">IF(CR134&lt;&gt;999,1,0)</f>
        <v>#VALUE!</v>
      </c>
      <c r="CZ134" s="154" t="e">
        <f t="shared" ref="CZ134" si="380">IF(CX134=11,CS134,CV134)</f>
        <v>#VALUE!</v>
      </c>
      <c r="DA134" s="136" t="e">
        <f t="shared" ref="DA134" si="381">IF(CZ134&lt;&gt;999,CZ134,CU134)</f>
        <v>#VALUE!</v>
      </c>
    </row>
    <row r="135" spans="1:105" ht="11.1" customHeight="1" x14ac:dyDescent="0.25">
      <c r="A135" s="138" t="s">
        <v>7</v>
      </c>
      <c r="B135" s="140">
        <f>[1]Лист3!$A$56</f>
        <v>137</v>
      </c>
      <c r="C135" s="180"/>
      <c r="D135" s="55"/>
      <c r="E135" s="46"/>
      <c r="F135" s="47"/>
      <c r="G135" s="45"/>
      <c r="H135" s="46"/>
      <c r="I135" s="47"/>
      <c r="J135" s="45"/>
      <c r="K135" s="46"/>
      <c r="L135" s="47"/>
      <c r="M135" s="45"/>
      <c r="N135" s="46"/>
      <c r="O135" s="47"/>
      <c r="P135" s="45"/>
      <c r="Q135" s="46"/>
      <c r="R135" s="47"/>
      <c r="S135" s="144"/>
      <c r="T135" s="145"/>
      <c r="U135" s="145"/>
      <c r="V135" s="148"/>
      <c r="W135" s="150"/>
      <c r="X135" s="148"/>
      <c r="Y135" s="61"/>
      <c r="Z135" s="152">
        <f>IF(B135="","",VLOOKUP(B135,'[2]Список участников'!A:L,8,FALSE))</f>
        <v>0</v>
      </c>
      <c r="AB135" s="153">
        <f>IF(B135&gt;0,1,0)</f>
        <v>1</v>
      </c>
      <c r="AC135" s="153"/>
      <c r="AD135" s="122" t="s">
        <v>20</v>
      </c>
      <c r="AE135" s="123" t="str">
        <f>CONCATENATE(C125,"-",C127)</f>
        <v>АЛЬЯНС-ТУЛПАР</v>
      </c>
      <c r="AF135" s="19">
        <v>1</v>
      </c>
      <c r="AG135" s="22">
        <v>2</v>
      </c>
      <c r="AH135" s="19">
        <v>2</v>
      </c>
      <c r="AI135" s="22">
        <v>1</v>
      </c>
      <c r="AJ135" s="19">
        <v>2</v>
      </c>
      <c r="AK135" s="22">
        <v>1</v>
      </c>
      <c r="AL135" s="19">
        <v>2</v>
      </c>
      <c r="AM135" s="22">
        <v>1</v>
      </c>
      <c r="AN135" s="19"/>
      <c r="AO135" s="27"/>
      <c r="AP135" s="11"/>
      <c r="AQ135" s="10">
        <f t="shared" si="337"/>
        <v>3</v>
      </c>
      <c r="AR135" s="10">
        <f t="shared" si="338"/>
        <v>1</v>
      </c>
      <c r="AS135" s="8">
        <f t="shared" si="339"/>
        <v>0</v>
      </c>
      <c r="AT135" s="8">
        <f t="shared" si="340"/>
        <v>1</v>
      </c>
      <c r="AU135" s="8">
        <f t="shared" si="341"/>
        <v>1</v>
      </c>
      <c r="AV135" s="8">
        <f t="shared" si="342"/>
        <v>1</v>
      </c>
      <c r="AW135" s="8">
        <f t="shared" si="343"/>
        <v>0</v>
      </c>
      <c r="AX135" s="7"/>
      <c r="AY135" s="8">
        <f t="shared" si="344"/>
        <v>1</v>
      </c>
      <c r="AZ135" s="8">
        <f t="shared" si="345"/>
        <v>0</v>
      </c>
      <c r="BA135" s="8">
        <f t="shared" si="346"/>
        <v>0</v>
      </c>
      <c r="BB135" s="8">
        <f t="shared" si="347"/>
        <v>0</v>
      </c>
      <c r="BC135" s="8">
        <f t="shared" si="348"/>
        <v>0</v>
      </c>
      <c r="BD135" s="7"/>
      <c r="BE135" s="8">
        <f t="shared" si="349"/>
        <v>-1</v>
      </c>
      <c r="BF135" s="8" t="str">
        <f t="shared" si="350"/>
        <v>, 1</v>
      </c>
      <c r="BG135" s="8" t="str">
        <f t="shared" si="351"/>
        <v>, 1</v>
      </c>
      <c r="BH135" s="8" t="str">
        <f t="shared" si="352"/>
        <v>, 1</v>
      </c>
      <c r="BI135" s="8" t="str">
        <f t="shared" si="353"/>
        <v/>
      </c>
      <c r="BJ135" s="7"/>
      <c r="BK135" s="8">
        <f t="shared" si="354"/>
        <v>1</v>
      </c>
      <c r="BL135" s="8" t="str">
        <f t="shared" si="355"/>
        <v>, -1</v>
      </c>
      <c r="BM135" s="8" t="str">
        <f t="shared" si="356"/>
        <v>, -1</v>
      </c>
      <c r="BN135" s="8" t="str">
        <f t="shared" si="357"/>
        <v>, -1</v>
      </c>
      <c r="BO135" s="8" t="str">
        <f t="shared" si="358"/>
        <v/>
      </c>
      <c r="BP135" s="7"/>
      <c r="BQ135" s="9" t="str">
        <f t="shared" si="359"/>
        <v>-1, 1, 1, 1</v>
      </c>
      <c r="BR135" s="9" t="str">
        <f t="shared" si="360"/>
        <v>1, -1, -1, -1</v>
      </c>
      <c r="BS135" s="9" t="str">
        <f t="shared" si="361"/>
        <v>-1, 1, 1, 1</v>
      </c>
      <c r="BT135" s="1" t="str">
        <f t="shared" si="362"/>
        <v>1 : 3</v>
      </c>
      <c r="BU135" s="175"/>
      <c r="BW135" s="29"/>
      <c r="BX135" s="33" t="e">
        <f>((AQ133+AQ127)/(AR133+AR127))/10</f>
        <v>#VALUE!</v>
      </c>
      <c r="BY135" s="33" t="e">
        <f>((AQ133+AR125)/(AR133+AQ125))/10</f>
        <v>#VALUE!</v>
      </c>
      <c r="BZ135" s="33" t="e">
        <f>((AQ133+AR131)/(AR133+AQ131))/10</f>
        <v>#VALUE!</v>
      </c>
      <c r="CA135" s="33" t="e">
        <f>((AQ133+AR137)/(AR133+AQ137))/10</f>
        <v>#VALUE!</v>
      </c>
      <c r="CB135" s="33" t="e">
        <f>((AQ127+AR125)/(AR127+AQ125))/10</f>
        <v>#VALUE!</v>
      </c>
      <c r="CC135" s="33" t="e">
        <f>((AQ127+AR131)/(AR127+AQ131))/10</f>
        <v>#VALUE!</v>
      </c>
      <c r="CD135" s="33" t="e">
        <f>((AQ127+AR137)/(AR127+AQ137))/10</f>
        <v>#VALUE!</v>
      </c>
      <c r="CE135" s="33" t="e">
        <f>((AR125+AR131)/(AQ125+AQ131))/10</f>
        <v>#VALUE!</v>
      </c>
      <c r="CF135" s="33" t="e">
        <f>((AR125+AR137)/(AQ125+AQ137))/10</f>
        <v>#VALUE!</v>
      </c>
      <c r="CG135" s="33" t="e">
        <f>((AR131+AR137)/(AQ131+AQ137))/10</f>
        <v>#VALUE!</v>
      </c>
      <c r="CI135" s="63"/>
      <c r="CJ135" s="63"/>
      <c r="CK135" s="63"/>
      <c r="CL135" s="63"/>
      <c r="CM135" s="63"/>
      <c r="CN135" s="63"/>
      <c r="CO135" s="63"/>
      <c r="CP135" s="63"/>
      <c r="CQ135" s="137"/>
      <c r="CR135" s="137"/>
      <c r="CS135" s="137"/>
      <c r="CU135" s="137"/>
      <c r="CV135" s="155"/>
      <c r="CX135" s="137"/>
      <c r="CZ135" s="155"/>
      <c r="DA135" s="137"/>
    </row>
    <row r="136" spans="1:105" ht="11.1" customHeight="1" thickBot="1" x14ac:dyDescent="0.3">
      <c r="A136" s="139"/>
      <c r="B136" s="141"/>
      <c r="C136" s="181"/>
      <c r="D136" s="132"/>
      <c r="E136" s="133"/>
      <c r="F136" s="134"/>
      <c r="G136" s="135"/>
      <c r="H136" s="133"/>
      <c r="I136" s="134"/>
      <c r="J136" s="135"/>
      <c r="K136" s="133"/>
      <c r="L136" s="134"/>
      <c r="M136" s="135"/>
      <c r="N136" s="133"/>
      <c r="O136" s="134"/>
      <c r="P136" s="135"/>
      <c r="Q136" s="133"/>
      <c r="R136" s="134"/>
      <c r="S136" s="146"/>
      <c r="T136" s="147"/>
      <c r="U136" s="147"/>
      <c r="V136" s="149"/>
      <c r="W136" s="151"/>
      <c r="X136" s="149"/>
      <c r="Y136" s="61"/>
      <c r="Z136" s="152"/>
      <c r="AB136" s="153"/>
      <c r="AC136" s="153"/>
      <c r="AD136" s="122" t="str">
        <f>IF(B131=0," ","3-4")</f>
        <v>3-4</v>
      </c>
      <c r="AE136" s="123" t="str">
        <f>IF(B131=0," ",CONCATENATE(C129,"-",C131))</f>
        <v>ARSENAL-</v>
      </c>
      <c r="AF136" s="19"/>
      <c r="AG136" s="22"/>
      <c r="AH136" s="19"/>
      <c r="AI136" s="22"/>
      <c r="AJ136" s="19"/>
      <c r="AK136" s="22"/>
      <c r="AL136" s="19"/>
      <c r="AM136" s="22"/>
      <c r="AN136" s="19"/>
      <c r="AO136" s="27"/>
      <c r="AP136" s="11"/>
      <c r="AQ136" s="10" t="str">
        <f t="shared" si="337"/>
        <v/>
      </c>
      <c r="AR136" s="10" t="str">
        <f t="shared" si="338"/>
        <v/>
      </c>
      <c r="AS136" s="8">
        <f t="shared" si="339"/>
        <v>0</v>
      </c>
      <c r="AT136" s="8">
        <f t="shared" si="340"/>
        <v>0</v>
      </c>
      <c r="AU136" s="8">
        <f t="shared" si="341"/>
        <v>0</v>
      </c>
      <c r="AV136" s="8">
        <f t="shared" si="342"/>
        <v>0</v>
      </c>
      <c r="AW136" s="8">
        <f t="shared" si="343"/>
        <v>0</v>
      </c>
      <c r="AX136" s="7"/>
      <c r="AY136" s="8">
        <f t="shared" si="344"/>
        <v>0</v>
      </c>
      <c r="AZ136" s="8">
        <f t="shared" si="345"/>
        <v>0</v>
      </c>
      <c r="BA136" s="8">
        <f t="shared" si="346"/>
        <v>0</v>
      </c>
      <c r="BB136" s="8">
        <f t="shared" si="347"/>
        <v>0</v>
      </c>
      <c r="BC136" s="8">
        <f t="shared" si="348"/>
        <v>0</v>
      </c>
      <c r="BD136" s="7"/>
      <c r="BE136" s="8" t="str">
        <f t="shared" si="349"/>
        <v/>
      </c>
      <c r="BF136" s="8" t="str">
        <f t="shared" si="350"/>
        <v/>
      </c>
      <c r="BG136" s="8" t="str">
        <f t="shared" si="351"/>
        <v/>
      </c>
      <c r="BH136" s="8" t="str">
        <f t="shared" si="352"/>
        <v/>
      </c>
      <c r="BI136" s="8" t="str">
        <f t="shared" si="353"/>
        <v/>
      </c>
      <c r="BJ136" s="7"/>
      <c r="BK136" s="8" t="str">
        <f t="shared" si="354"/>
        <v/>
      </c>
      <c r="BL136" s="8" t="str">
        <f t="shared" si="355"/>
        <v/>
      </c>
      <c r="BM136" s="8" t="str">
        <f t="shared" si="356"/>
        <v/>
      </c>
      <c r="BN136" s="8" t="str">
        <f t="shared" si="357"/>
        <v/>
      </c>
      <c r="BO136" s="8" t="str">
        <f t="shared" si="358"/>
        <v/>
      </c>
      <c r="BP136" s="7"/>
      <c r="BQ136" s="9" t="str">
        <f t="shared" si="359"/>
        <v/>
      </c>
      <c r="BR136" s="9" t="str">
        <f t="shared" si="360"/>
        <v/>
      </c>
      <c r="BS136" s="9" t="str">
        <f t="shared" si="361"/>
        <v/>
      </c>
      <c r="BT136" s="1" t="str">
        <f t="shared" si="362"/>
        <v/>
      </c>
      <c r="BU136" s="175"/>
    </row>
    <row r="137" spans="1:105" ht="11.1" customHeight="1" thickTop="1" thickBot="1" x14ac:dyDescent="0.3">
      <c r="A137" s="48"/>
      <c r="B137" s="49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53"/>
      <c r="AD137" s="126" t="str">
        <f>IF(B135=0," ","5-6")</f>
        <v>5-6</v>
      </c>
      <c r="AE137" s="127" t="str">
        <f>IF(B135=0," ",CONCATENATE(C133,"-",C135))</f>
        <v>-</v>
      </c>
      <c r="AF137" s="20"/>
      <c r="AG137" s="23"/>
      <c r="AH137" s="20"/>
      <c r="AI137" s="23"/>
      <c r="AJ137" s="20"/>
      <c r="AK137" s="23"/>
      <c r="AL137" s="20"/>
      <c r="AM137" s="23"/>
      <c r="AN137" s="20"/>
      <c r="AO137" s="28"/>
      <c r="AP137" s="11"/>
      <c r="AQ137" s="10" t="str">
        <f t="shared" si="337"/>
        <v/>
      </c>
      <c r="AR137" s="10" t="str">
        <f t="shared" si="338"/>
        <v/>
      </c>
      <c r="AS137" s="8">
        <f t="shared" si="339"/>
        <v>0</v>
      </c>
      <c r="AT137" s="8">
        <f t="shared" si="340"/>
        <v>0</v>
      </c>
      <c r="AU137" s="8">
        <f t="shared" si="341"/>
        <v>0</v>
      </c>
      <c r="AV137" s="8">
        <f t="shared" si="342"/>
        <v>0</v>
      </c>
      <c r="AW137" s="8">
        <f t="shared" si="343"/>
        <v>0</v>
      </c>
      <c r="AX137" s="7"/>
      <c r="AY137" s="8">
        <f t="shared" si="344"/>
        <v>0</v>
      </c>
      <c r="AZ137" s="8">
        <f t="shared" si="345"/>
        <v>0</v>
      </c>
      <c r="BA137" s="8">
        <f t="shared" si="346"/>
        <v>0</v>
      </c>
      <c r="BB137" s="8">
        <f t="shared" si="347"/>
        <v>0</v>
      </c>
      <c r="BC137" s="8">
        <f t="shared" si="348"/>
        <v>0</v>
      </c>
      <c r="BD137" s="7"/>
      <c r="BE137" s="8" t="str">
        <f t="shared" si="349"/>
        <v/>
      </c>
      <c r="BF137" s="8" t="str">
        <f t="shared" si="350"/>
        <v/>
      </c>
      <c r="BG137" s="8" t="str">
        <f t="shared" si="351"/>
        <v/>
      </c>
      <c r="BH137" s="8" t="str">
        <f t="shared" si="352"/>
        <v/>
      </c>
      <c r="BI137" s="8" t="str">
        <f t="shared" si="353"/>
        <v/>
      </c>
      <c r="BJ137" s="7"/>
      <c r="BK137" s="8" t="str">
        <f t="shared" si="354"/>
        <v/>
      </c>
      <c r="BL137" s="8" t="str">
        <f t="shared" si="355"/>
        <v/>
      </c>
      <c r="BM137" s="8" t="str">
        <f t="shared" si="356"/>
        <v/>
      </c>
      <c r="BN137" s="8" t="str">
        <f t="shared" si="357"/>
        <v/>
      </c>
      <c r="BO137" s="8" t="str">
        <f t="shared" si="358"/>
        <v/>
      </c>
      <c r="BP137" s="7"/>
      <c r="BQ137" s="9" t="str">
        <f t="shared" si="359"/>
        <v/>
      </c>
      <c r="BR137" s="9" t="str">
        <f t="shared" si="360"/>
        <v/>
      </c>
      <c r="BS137" s="9" t="str">
        <f t="shared" si="361"/>
        <v/>
      </c>
      <c r="BT137" s="1" t="str">
        <f t="shared" si="362"/>
        <v/>
      </c>
      <c r="BU137" s="176"/>
    </row>
    <row r="138" spans="1:105" ht="11.1" customHeight="1" x14ac:dyDescent="0.25">
      <c r="A138" s="48"/>
      <c r="B138" s="49"/>
      <c r="C138" s="105" t="str">
        <f>A65</f>
        <v>Главный судья. Судья МК                                                        Перевалов А.Л.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105"/>
      <c r="U138" s="48"/>
      <c r="V138" s="48"/>
      <c r="W138" s="48"/>
      <c r="X138" s="48"/>
      <c r="Y138" s="53"/>
      <c r="AD138" s="130"/>
    </row>
    <row r="139" spans="1:105" ht="11.1" customHeight="1" x14ac:dyDescent="0.25">
      <c r="A139" s="48"/>
      <c r="B139" s="49"/>
      <c r="C139" s="106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106"/>
      <c r="U139" s="48"/>
      <c r="V139" s="48"/>
      <c r="W139" s="48"/>
      <c r="X139" s="48"/>
      <c r="Y139" s="53"/>
    </row>
    <row r="140" spans="1:105" ht="11.1" customHeight="1" x14ac:dyDescent="0.25">
      <c r="A140" s="48"/>
      <c r="B140" s="49"/>
      <c r="C140" s="105" t="str">
        <f>A67</f>
        <v>Главный секретарь. Судья МК                                                        Мирасланов М.К.</v>
      </c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105"/>
      <c r="U140" s="48"/>
      <c r="V140" s="48"/>
      <c r="W140" s="48"/>
      <c r="X140" s="48"/>
      <c r="Y140" s="53"/>
    </row>
    <row r="141" spans="1:105" ht="11.1" customHeight="1" x14ac:dyDescent="0.25">
      <c r="A141" s="48"/>
      <c r="B141" s="49"/>
      <c r="C141" s="105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105"/>
      <c r="U141" s="48"/>
      <c r="V141" s="48"/>
      <c r="W141" s="48"/>
      <c r="X141" s="48"/>
      <c r="Y141" s="53"/>
    </row>
    <row r="142" spans="1:105" ht="11.1" customHeight="1" x14ac:dyDescent="0.25">
      <c r="A142" s="48"/>
      <c r="B142" s="49"/>
      <c r="C142" s="105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105"/>
      <c r="U142" s="48"/>
      <c r="V142" s="48"/>
      <c r="W142" s="48"/>
      <c r="X142" s="48"/>
      <c r="Y142" s="53"/>
    </row>
    <row r="143" spans="1:105" ht="11.1" customHeight="1" x14ac:dyDescent="0.25">
      <c r="A143" s="48"/>
      <c r="B143" s="49"/>
      <c r="C143" s="105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105"/>
      <c r="U143" s="48"/>
      <c r="V143" s="48"/>
      <c r="W143" s="48"/>
      <c r="X143" s="48"/>
      <c r="Y143" s="53"/>
    </row>
  </sheetData>
  <mergeCells count="1089">
    <mergeCell ref="A1:X1"/>
    <mergeCell ref="A2:X2"/>
    <mergeCell ref="A3:X3"/>
    <mergeCell ref="H4:O4"/>
    <mergeCell ref="BU5:BU19"/>
    <mergeCell ref="D6:F6"/>
    <mergeCell ref="G6:I6"/>
    <mergeCell ref="J6:L6"/>
    <mergeCell ref="M6:O6"/>
    <mergeCell ref="P6:R6"/>
    <mergeCell ref="CX6:CX7"/>
    <mergeCell ref="CZ6:CZ7"/>
    <mergeCell ref="DA6:DA7"/>
    <mergeCell ref="A7:A8"/>
    <mergeCell ref="B7:B8"/>
    <mergeCell ref="D7:F8"/>
    <mergeCell ref="V7:V8"/>
    <mergeCell ref="W7:W8"/>
    <mergeCell ref="X7:X8"/>
    <mergeCell ref="Z7:Z8"/>
    <mergeCell ref="S6:U6"/>
    <mergeCell ref="CQ6:CQ7"/>
    <mergeCell ref="CR6:CR7"/>
    <mergeCell ref="CS6:CS7"/>
    <mergeCell ref="CU6:CU7"/>
    <mergeCell ref="CV6:CV7"/>
    <mergeCell ref="AB7:AB8"/>
    <mergeCell ref="AC7:AC18"/>
    <mergeCell ref="CR8:CR9"/>
    <mergeCell ref="CS8:CS9"/>
    <mergeCell ref="CU8:CU9"/>
    <mergeCell ref="CV8:CV9"/>
    <mergeCell ref="CX8:CX9"/>
    <mergeCell ref="CZ8:CZ9"/>
    <mergeCell ref="DA8:DA9"/>
    <mergeCell ref="A9:A10"/>
    <mergeCell ref="B9:B10"/>
    <mergeCell ref="G9:I10"/>
    <mergeCell ref="V9:V10"/>
    <mergeCell ref="W9:W10"/>
    <mergeCell ref="G8:I8"/>
    <mergeCell ref="J8:L8"/>
    <mergeCell ref="M8:O8"/>
    <mergeCell ref="P8:R8"/>
    <mergeCell ref="S8:U8"/>
    <mergeCell ref="CQ8:CQ9"/>
    <mergeCell ref="X9:X10"/>
    <mergeCell ref="Z9:Z10"/>
    <mergeCell ref="AB9:AB10"/>
    <mergeCell ref="G12:I12"/>
    <mergeCell ref="M12:O12"/>
    <mergeCell ref="P12:R12"/>
    <mergeCell ref="S12:U12"/>
    <mergeCell ref="CQ12:CQ13"/>
    <mergeCell ref="CR12:CR13"/>
    <mergeCell ref="Z13:Z14"/>
    <mergeCell ref="AB13:AB14"/>
    <mergeCell ref="S14:U14"/>
    <mergeCell ref="CQ14:CQ15"/>
    <mergeCell ref="DA10:DA11"/>
    <mergeCell ref="A11:A12"/>
    <mergeCell ref="B11:B12"/>
    <mergeCell ref="J11:L12"/>
    <mergeCell ref="V11:V12"/>
    <mergeCell ref="W11:W12"/>
    <mergeCell ref="X11:X12"/>
    <mergeCell ref="Z11:Z12"/>
    <mergeCell ref="AB11:AB12"/>
    <mergeCell ref="D12:F12"/>
    <mergeCell ref="CR10:CR11"/>
    <mergeCell ref="CS10:CS11"/>
    <mergeCell ref="CU10:CU11"/>
    <mergeCell ref="CV10:CV11"/>
    <mergeCell ref="CX10:CX11"/>
    <mergeCell ref="CZ10:CZ11"/>
    <mergeCell ref="D10:F10"/>
    <mergeCell ref="J10:L10"/>
    <mergeCell ref="M10:O10"/>
    <mergeCell ref="P10:R10"/>
    <mergeCell ref="S10:U10"/>
    <mergeCell ref="CQ10:CQ11"/>
    <mergeCell ref="DA14:DA15"/>
    <mergeCell ref="A15:A16"/>
    <mergeCell ref="B15:B16"/>
    <mergeCell ref="P15:R16"/>
    <mergeCell ref="V15:V16"/>
    <mergeCell ref="W15:W16"/>
    <mergeCell ref="X15:X16"/>
    <mergeCell ref="Z15:Z16"/>
    <mergeCell ref="AB15:AB16"/>
    <mergeCell ref="D16:F16"/>
    <mergeCell ref="CR14:CR15"/>
    <mergeCell ref="CS14:CS15"/>
    <mergeCell ref="CU14:CU15"/>
    <mergeCell ref="CV14:CV15"/>
    <mergeCell ref="CX14:CX15"/>
    <mergeCell ref="CZ14:CZ15"/>
    <mergeCell ref="A13:A14"/>
    <mergeCell ref="B13:B14"/>
    <mergeCell ref="M13:O14"/>
    <mergeCell ref="V13:V14"/>
    <mergeCell ref="W13:W14"/>
    <mergeCell ref="X13:X14"/>
    <mergeCell ref="D14:F14"/>
    <mergeCell ref="G14:I14"/>
    <mergeCell ref="J14:L14"/>
    <mergeCell ref="P14:R14"/>
    <mergeCell ref="CS12:CS13"/>
    <mergeCell ref="CU12:CU13"/>
    <mergeCell ref="CV12:CV13"/>
    <mergeCell ref="CX12:CX13"/>
    <mergeCell ref="CZ12:CZ13"/>
    <mergeCell ref="DA12:DA13"/>
    <mergeCell ref="A17:A18"/>
    <mergeCell ref="B17:B18"/>
    <mergeCell ref="S17:U18"/>
    <mergeCell ref="V17:V18"/>
    <mergeCell ref="W17:W18"/>
    <mergeCell ref="X17:X18"/>
    <mergeCell ref="D18:F18"/>
    <mergeCell ref="G18:I18"/>
    <mergeCell ref="J18:L18"/>
    <mergeCell ref="M18:O18"/>
    <mergeCell ref="CS16:CS17"/>
    <mergeCell ref="CU16:CU17"/>
    <mergeCell ref="CV16:CV17"/>
    <mergeCell ref="CX16:CX17"/>
    <mergeCell ref="CZ16:CZ17"/>
    <mergeCell ref="DA16:DA17"/>
    <mergeCell ref="G16:I16"/>
    <mergeCell ref="J16:L16"/>
    <mergeCell ref="M16:O16"/>
    <mergeCell ref="S16:U16"/>
    <mergeCell ref="CQ16:CQ17"/>
    <mergeCell ref="CR16:CR17"/>
    <mergeCell ref="Z17:Z18"/>
    <mergeCell ref="AB17:AB18"/>
    <mergeCell ref="P18:R18"/>
    <mergeCell ref="CZ21:CZ22"/>
    <mergeCell ref="DA21:DA22"/>
    <mergeCell ref="A22:A23"/>
    <mergeCell ref="B22:B23"/>
    <mergeCell ref="D22:F23"/>
    <mergeCell ref="V22:V23"/>
    <mergeCell ref="W22:W23"/>
    <mergeCell ref="X22:X23"/>
    <mergeCell ref="Z22:Z23"/>
    <mergeCell ref="AB22:AB23"/>
    <mergeCell ref="CQ21:CQ22"/>
    <mergeCell ref="CR21:CR22"/>
    <mergeCell ref="CS21:CS22"/>
    <mergeCell ref="CU21:CU22"/>
    <mergeCell ref="CV21:CV22"/>
    <mergeCell ref="CX21:CX22"/>
    <mergeCell ref="BU20:BU34"/>
    <mergeCell ref="D21:F21"/>
    <mergeCell ref="G21:I21"/>
    <mergeCell ref="J21:L21"/>
    <mergeCell ref="M21:O21"/>
    <mergeCell ref="P21:R21"/>
    <mergeCell ref="S21:U21"/>
    <mergeCell ref="AC22:AC33"/>
    <mergeCell ref="G23:I23"/>
    <mergeCell ref="J23:L23"/>
    <mergeCell ref="D25:F25"/>
    <mergeCell ref="J25:L25"/>
    <mergeCell ref="M25:O25"/>
    <mergeCell ref="P25:R25"/>
    <mergeCell ref="S25:U25"/>
    <mergeCell ref="CQ25:CQ26"/>
    <mergeCell ref="Z26:Z27"/>
    <mergeCell ref="AB26:AB27"/>
    <mergeCell ref="S27:U27"/>
    <mergeCell ref="CQ27:CQ28"/>
    <mergeCell ref="CU23:CU24"/>
    <mergeCell ref="CV23:CV24"/>
    <mergeCell ref="CX23:CX24"/>
    <mergeCell ref="CZ23:CZ24"/>
    <mergeCell ref="DA23:DA24"/>
    <mergeCell ref="A24:A25"/>
    <mergeCell ref="B24:B25"/>
    <mergeCell ref="G24:I25"/>
    <mergeCell ref="V24:V25"/>
    <mergeCell ref="W24:W25"/>
    <mergeCell ref="M23:O23"/>
    <mergeCell ref="P23:R23"/>
    <mergeCell ref="S23:U23"/>
    <mergeCell ref="CQ23:CQ24"/>
    <mergeCell ref="CR23:CR24"/>
    <mergeCell ref="CS23:CS24"/>
    <mergeCell ref="X24:X25"/>
    <mergeCell ref="Z24:Z25"/>
    <mergeCell ref="AB24:AB25"/>
    <mergeCell ref="CR25:CR26"/>
    <mergeCell ref="DA27:DA28"/>
    <mergeCell ref="A28:A29"/>
    <mergeCell ref="B28:B29"/>
    <mergeCell ref="M28:O29"/>
    <mergeCell ref="V28:V29"/>
    <mergeCell ref="W28:W29"/>
    <mergeCell ref="X28:X29"/>
    <mergeCell ref="Z28:Z29"/>
    <mergeCell ref="AB28:AB29"/>
    <mergeCell ref="D29:F29"/>
    <mergeCell ref="CR27:CR28"/>
    <mergeCell ref="CS27:CS28"/>
    <mergeCell ref="CU27:CU28"/>
    <mergeCell ref="CV27:CV28"/>
    <mergeCell ref="CX27:CX28"/>
    <mergeCell ref="CZ27:CZ28"/>
    <mergeCell ref="A26:A27"/>
    <mergeCell ref="B26:B27"/>
    <mergeCell ref="J26:L27"/>
    <mergeCell ref="V26:V27"/>
    <mergeCell ref="W26:W27"/>
    <mergeCell ref="X26:X27"/>
    <mergeCell ref="D27:F27"/>
    <mergeCell ref="G27:I27"/>
    <mergeCell ref="M27:O27"/>
    <mergeCell ref="P27:R27"/>
    <mergeCell ref="CS25:CS26"/>
    <mergeCell ref="CU25:CU26"/>
    <mergeCell ref="CV25:CV26"/>
    <mergeCell ref="CX25:CX26"/>
    <mergeCell ref="CZ25:CZ26"/>
    <mergeCell ref="DA25:DA26"/>
    <mergeCell ref="D31:F31"/>
    <mergeCell ref="G31:I31"/>
    <mergeCell ref="J31:L31"/>
    <mergeCell ref="M31:O31"/>
    <mergeCell ref="CS29:CS30"/>
    <mergeCell ref="CU29:CU30"/>
    <mergeCell ref="CV29:CV30"/>
    <mergeCell ref="CX29:CX30"/>
    <mergeCell ref="CZ29:CZ30"/>
    <mergeCell ref="DA29:DA30"/>
    <mergeCell ref="G29:I29"/>
    <mergeCell ref="J29:L29"/>
    <mergeCell ref="P29:R29"/>
    <mergeCell ref="S29:U29"/>
    <mergeCell ref="CQ29:CQ30"/>
    <mergeCell ref="CR29:CR30"/>
    <mergeCell ref="Z30:Z31"/>
    <mergeCell ref="AB30:AB31"/>
    <mergeCell ref="S31:U31"/>
    <mergeCell ref="CQ31:CQ32"/>
    <mergeCell ref="G33:I33"/>
    <mergeCell ref="J33:L33"/>
    <mergeCell ref="M33:O33"/>
    <mergeCell ref="P33:R33"/>
    <mergeCell ref="BU35:BU49"/>
    <mergeCell ref="D36:F36"/>
    <mergeCell ref="G36:I36"/>
    <mergeCell ref="J36:L36"/>
    <mergeCell ref="M36:O36"/>
    <mergeCell ref="P36:R36"/>
    <mergeCell ref="DA31:DA32"/>
    <mergeCell ref="A32:A33"/>
    <mergeCell ref="B32:B33"/>
    <mergeCell ref="S32:U33"/>
    <mergeCell ref="V32:V33"/>
    <mergeCell ref="W32:W33"/>
    <mergeCell ref="X32:X33"/>
    <mergeCell ref="Z32:Z33"/>
    <mergeCell ref="AB32:AB33"/>
    <mergeCell ref="D33:F33"/>
    <mergeCell ref="CR31:CR32"/>
    <mergeCell ref="CS31:CS32"/>
    <mergeCell ref="CU31:CU32"/>
    <mergeCell ref="CV31:CV32"/>
    <mergeCell ref="CX31:CX32"/>
    <mergeCell ref="CZ31:CZ32"/>
    <mergeCell ref="A30:A31"/>
    <mergeCell ref="B30:B31"/>
    <mergeCell ref="P30:R31"/>
    <mergeCell ref="V30:V31"/>
    <mergeCell ref="W30:W31"/>
    <mergeCell ref="X30:X31"/>
    <mergeCell ref="CX36:CX37"/>
    <mergeCell ref="CZ36:CZ37"/>
    <mergeCell ref="DA36:DA37"/>
    <mergeCell ref="A37:A38"/>
    <mergeCell ref="B37:B38"/>
    <mergeCell ref="D37:F38"/>
    <mergeCell ref="V37:V38"/>
    <mergeCell ref="W37:W38"/>
    <mergeCell ref="X37:X38"/>
    <mergeCell ref="Z37:Z38"/>
    <mergeCell ref="S36:U36"/>
    <mergeCell ref="CQ36:CQ37"/>
    <mergeCell ref="CR36:CR37"/>
    <mergeCell ref="CS36:CS37"/>
    <mergeCell ref="CU36:CU37"/>
    <mergeCell ref="CV36:CV37"/>
    <mergeCell ref="AB37:AB38"/>
    <mergeCell ref="AC37:AC48"/>
    <mergeCell ref="CR38:CR39"/>
    <mergeCell ref="CS38:CS39"/>
    <mergeCell ref="CU38:CU39"/>
    <mergeCell ref="CV38:CV39"/>
    <mergeCell ref="CX38:CX39"/>
    <mergeCell ref="CZ38:CZ39"/>
    <mergeCell ref="DA38:DA39"/>
    <mergeCell ref="A39:A40"/>
    <mergeCell ref="B39:B40"/>
    <mergeCell ref="G39:I40"/>
    <mergeCell ref="V39:V40"/>
    <mergeCell ref="W39:W40"/>
    <mergeCell ref="G38:I38"/>
    <mergeCell ref="J38:L38"/>
    <mergeCell ref="M38:O38"/>
    <mergeCell ref="P38:R38"/>
    <mergeCell ref="S38:U38"/>
    <mergeCell ref="CQ38:CQ39"/>
    <mergeCell ref="X39:X40"/>
    <mergeCell ref="Z39:Z40"/>
    <mergeCell ref="AB39:AB40"/>
    <mergeCell ref="G42:I42"/>
    <mergeCell ref="M42:O42"/>
    <mergeCell ref="P42:R42"/>
    <mergeCell ref="S42:U42"/>
    <mergeCell ref="CQ42:CQ43"/>
    <mergeCell ref="CR42:CR43"/>
    <mergeCell ref="Z43:Z44"/>
    <mergeCell ref="AB43:AB44"/>
    <mergeCell ref="S44:U44"/>
    <mergeCell ref="CQ44:CQ45"/>
    <mergeCell ref="DA40:DA41"/>
    <mergeCell ref="A41:A42"/>
    <mergeCell ref="B41:B42"/>
    <mergeCell ref="J41:L42"/>
    <mergeCell ref="V41:V42"/>
    <mergeCell ref="W41:W42"/>
    <mergeCell ref="X41:X42"/>
    <mergeCell ref="Z41:Z42"/>
    <mergeCell ref="AB41:AB42"/>
    <mergeCell ref="D42:F42"/>
    <mergeCell ref="CR40:CR41"/>
    <mergeCell ref="CS40:CS41"/>
    <mergeCell ref="CU40:CU41"/>
    <mergeCell ref="CV40:CV41"/>
    <mergeCell ref="CX40:CX41"/>
    <mergeCell ref="CZ40:CZ41"/>
    <mergeCell ref="D40:F40"/>
    <mergeCell ref="J40:L40"/>
    <mergeCell ref="M40:O40"/>
    <mergeCell ref="P40:R40"/>
    <mergeCell ref="S40:U40"/>
    <mergeCell ref="CQ40:CQ41"/>
    <mergeCell ref="DA44:DA45"/>
    <mergeCell ref="A45:A46"/>
    <mergeCell ref="B45:B46"/>
    <mergeCell ref="P45:R46"/>
    <mergeCell ref="V45:V46"/>
    <mergeCell ref="W45:W46"/>
    <mergeCell ref="X45:X46"/>
    <mergeCell ref="Z45:Z46"/>
    <mergeCell ref="AB45:AB46"/>
    <mergeCell ref="D46:F46"/>
    <mergeCell ref="CR44:CR45"/>
    <mergeCell ref="CS44:CS45"/>
    <mergeCell ref="CU44:CU45"/>
    <mergeCell ref="CV44:CV45"/>
    <mergeCell ref="CX44:CX45"/>
    <mergeCell ref="CZ44:CZ45"/>
    <mergeCell ref="A43:A44"/>
    <mergeCell ref="B43:B44"/>
    <mergeCell ref="M43:O44"/>
    <mergeCell ref="V43:V44"/>
    <mergeCell ref="W43:W44"/>
    <mergeCell ref="X43:X44"/>
    <mergeCell ref="D44:F44"/>
    <mergeCell ref="G44:I44"/>
    <mergeCell ref="J44:L44"/>
    <mergeCell ref="P44:R44"/>
    <mergeCell ref="CS42:CS43"/>
    <mergeCell ref="CU42:CU43"/>
    <mergeCell ref="CV42:CV43"/>
    <mergeCell ref="CX42:CX43"/>
    <mergeCell ref="CZ42:CZ43"/>
    <mergeCell ref="DA42:DA43"/>
    <mergeCell ref="A47:A48"/>
    <mergeCell ref="B47:B48"/>
    <mergeCell ref="S47:U48"/>
    <mergeCell ref="V47:V48"/>
    <mergeCell ref="W47:W48"/>
    <mergeCell ref="X47:X48"/>
    <mergeCell ref="D48:F48"/>
    <mergeCell ref="G48:I48"/>
    <mergeCell ref="J48:L48"/>
    <mergeCell ref="M48:O48"/>
    <mergeCell ref="CS46:CS47"/>
    <mergeCell ref="CU46:CU47"/>
    <mergeCell ref="CV46:CV47"/>
    <mergeCell ref="CX46:CX47"/>
    <mergeCell ref="CZ46:CZ47"/>
    <mergeCell ref="DA46:DA47"/>
    <mergeCell ref="G46:I46"/>
    <mergeCell ref="J46:L46"/>
    <mergeCell ref="M46:O46"/>
    <mergeCell ref="S46:U46"/>
    <mergeCell ref="CQ46:CQ47"/>
    <mergeCell ref="CR46:CR47"/>
    <mergeCell ref="Z47:Z48"/>
    <mergeCell ref="AB47:AB48"/>
    <mergeCell ref="P48:R48"/>
    <mergeCell ref="CZ51:CZ52"/>
    <mergeCell ref="DA51:DA52"/>
    <mergeCell ref="A52:A53"/>
    <mergeCell ref="B52:B53"/>
    <mergeCell ref="D52:F53"/>
    <mergeCell ref="V52:V53"/>
    <mergeCell ref="W52:W53"/>
    <mergeCell ref="X52:X53"/>
    <mergeCell ref="Z52:Z53"/>
    <mergeCell ref="AB52:AB53"/>
    <mergeCell ref="CQ51:CQ52"/>
    <mergeCell ref="CR51:CR52"/>
    <mergeCell ref="CS51:CS52"/>
    <mergeCell ref="CU51:CU52"/>
    <mergeCell ref="CV51:CV52"/>
    <mergeCell ref="CX51:CX52"/>
    <mergeCell ref="BU50:BU64"/>
    <mergeCell ref="D51:F51"/>
    <mergeCell ref="G51:I51"/>
    <mergeCell ref="J51:L51"/>
    <mergeCell ref="M51:O51"/>
    <mergeCell ref="P51:R51"/>
    <mergeCell ref="S51:U51"/>
    <mergeCell ref="AC52:AC63"/>
    <mergeCell ref="G53:I53"/>
    <mergeCell ref="J53:L53"/>
    <mergeCell ref="D55:F55"/>
    <mergeCell ref="J55:L55"/>
    <mergeCell ref="M55:O55"/>
    <mergeCell ref="P55:R55"/>
    <mergeCell ref="S55:U55"/>
    <mergeCell ref="CQ55:CQ56"/>
    <mergeCell ref="Z56:Z57"/>
    <mergeCell ref="AB56:AB57"/>
    <mergeCell ref="S57:U57"/>
    <mergeCell ref="CQ57:CQ58"/>
    <mergeCell ref="CU53:CU54"/>
    <mergeCell ref="CV53:CV54"/>
    <mergeCell ref="CX53:CX54"/>
    <mergeCell ref="CZ53:CZ54"/>
    <mergeCell ref="DA53:DA54"/>
    <mergeCell ref="A54:A55"/>
    <mergeCell ref="B54:B55"/>
    <mergeCell ref="G54:I55"/>
    <mergeCell ref="V54:V55"/>
    <mergeCell ref="W54:W55"/>
    <mergeCell ref="M53:O53"/>
    <mergeCell ref="P53:R53"/>
    <mergeCell ref="S53:U53"/>
    <mergeCell ref="CQ53:CQ54"/>
    <mergeCell ref="CR53:CR54"/>
    <mergeCell ref="CS53:CS54"/>
    <mergeCell ref="X54:X55"/>
    <mergeCell ref="Z54:Z55"/>
    <mergeCell ref="AB54:AB55"/>
    <mergeCell ref="CR55:CR56"/>
    <mergeCell ref="DA57:DA58"/>
    <mergeCell ref="A58:A59"/>
    <mergeCell ref="B58:B59"/>
    <mergeCell ref="M58:O59"/>
    <mergeCell ref="V58:V59"/>
    <mergeCell ref="W58:W59"/>
    <mergeCell ref="X58:X59"/>
    <mergeCell ref="Z58:Z59"/>
    <mergeCell ref="AB58:AB59"/>
    <mergeCell ref="D59:F59"/>
    <mergeCell ref="CR57:CR58"/>
    <mergeCell ref="CS57:CS58"/>
    <mergeCell ref="CU57:CU58"/>
    <mergeCell ref="CV57:CV58"/>
    <mergeCell ref="CX57:CX58"/>
    <mergeCell ref="CZ57:CZ58"/>
    <mergeCell ref="A56:A57"/>
    <mergeCell ref="B56:B57"/>
    <mergeCell ref="J56:L57"/>
    <mergeCell ref="V56:V57"/>
    <mergeCell ref="W56:W57"/>
    <mergeCell ref="X56:X57"/>
    <mergeCell ref="D57:F57"/>
    <mergeCell ref="G57:I57"/>
    <mergeCell ref="M57:O57"/>
    <mergeCell ref="P57:R57"/>
    <mergeCell ref="CS55:CS56"/>
    <mergeCell ref="CU55:CU56"/>
    <mergeCell ref="CV55:CV56"/>
    <mergeCell ref="CX55:CX56"/>
    <mergeCell ref="CZ55:CZ56"/>
    <mergeCell ref="DA55:DA56"/>
    <mergeCell ref="W60:W61"/>
    <mergeCell ref="X60:X61"/>
    <mergeCell ref="D61:F61"/>
    <mergeCell ref="G61:I61"/>
    <mergeCell ref="J61:L61"/>
    <mergeCell ref="M61:O61"/>
    <mergeCell ref="CS59:CS60"/>
    <mergeCell ref="CU59:CU60"/>
    <mergeCell ref="CV59:CV60"/>
    <mergeCell ref="CX59:CX60"/>
    <mergeCell ref="CZ59:CZ60"/>
    <mergeCell ref="DA59:DA60"/>
    <mergeCell ref="G59:I59"/>
    <mergeCell ref="J59:L59"/>
    <mergeCell ref="P59:R59"/>
    <mergeCell ref="S59:U59"/>
    <mergeCell ref="CQ59:CQ60"/>
    <mergeCell ref="CR59:CR60"/>
    <mergeCell ref="Z60:Z61"/>
    <mergeCell ref="AB60:AB61"/>
    <mergeCell ref="S61:U61"/>
    <mergeCell ref="CQ61:CQ62"/>
    <mergeCell ref="DF65:DF66"/>
    <mergeCell ref="A67:X67"/>
    <mergeCell ref="A72:X72"/>
    <mergeCell ref="A73:X73"/>
    <mergeCell ref="A74:X74"/>
    <mergeCell ref="H75:O75"/>
    <mergeCell ref="D63:F63"/>
    <mergeCell ref="G63:I63"/>
    <mergeCell ref="J63:L63"/>
    <mergeCell ref="M63:O63"/>
    <mergeCell ref="P63:R63"/>
    <mergeCell ref="A65:X65"/>
    <mergeCell ref="DA61:DA62"/>
    <mergeCell ref="A62:A63"/>
    <mergeCell ref="B62:B63"/>
    <mergeCell ref="C62:C63"/>
    <mergeCell ref="S62:U63"/>
    <mergeCell ref="V62:V63"/>
    <mergeCell ref="W62:W63"/>
    <mergeCell ref="X62:X63"/>
    <mergeCell ref="Z62:Z63"/>
    <mergeCell ref="AB62:AB63"/>
    <mergeCell ref="CR61:CR62"/>
    <mergeCell ref="CS61:CS62"/>
    <mergeCell ref="CU61:CU62"/>
    <mergeCell ref="CV61:CV62"/>
    <mergeCell ref="CX61:CX62"/>
    <mergeCell ref="CZ61:CZ62"/>
    <mergeCell ref="A60:A61"/>
    <mergeCell ref="B60:B61"/>
    <mergeCell ref="P60:R61"/>
    <mergeCell ref="V60:V61"/>
    <mergeCell ref="CZ78:CZ79"/>
    <mergeCell ref="DA78:DA79"/>
    <mergeCell ref="A79:A80"/>
    <mergeCell ref="B79:B80"/>
    <mergeCell ref="D79:F80"/>
    <mergeCell ref="V79:V80"/>
    <mergeCell ref="W79:W80"/>
    <mergeCell ref="X79:X80"/>
    <mergeCell ref="Z79:Z80"/>
    <mergeCell ref="AB79:AB80"/>
    <mergeCell ref="CQ78:CQ79"/>
    <mergeCell ref="CR78:CR79"/>
    <mergeCell ref="CS78:CS79"/>
    <mergeCell ref="CU78:CU79"/>
    <mergeCell ref="CV78:CV79"/>
    <mergeCell ref="CX78:CX79"/>
    <mergeCell ref="BU77:BU91"/>
    <mergeCell ref="D78:F78"/>
    <mergeCell ref="G78:I78"/>
    <mergeCell ref="J78:L78"/>
    <mergeCell ref="M78:O78"/>
    <mergeCell ref="P78:R78"/>
    <mergeCell ref="S78:U78"/>
    <mergeCell ref="AC79:AC90"/>
    <mergeCell ref="G80:I80"/>
    <mergeCell ref="J80:L80"/>
    <mergeCell ref="D82:F82"/>
    <mergeCell ref="J82:L82"/>
    <mergeCell ref="M82:O82"/>
    <mergeCell ref="P82:R82"/>
    <mergeCell ref="S82:U82"/>
    <mergeCell ref="CQ82:CQ83"/>
    <mergeCell ref="Z83:Z84"/>
    <mergeCell ref="AB83:AB84"/>
    <mergeCell ref="S84:U84"/>
    <mergeCell ref="CQ84:CQ85"/>
    <mergeCell ref="CU80:CU81"/>
    <mergeCell ref="CV80:CV81"/>
    <mergeCell ref="CX80:CX81"/>
    <mergeCell ref="CZ80:CZ81"/>
    <mergeCell ref="DA80:DA81"/>
    <mergeCell ref="A81:A82"/>
    <mergeCell ref="B81:B82"/>
    <mergeCell ref="G81:I82"/>
    <mergeCell ref="V81:V82"/>
    <mergeCell ref="W81:W82"/>
    <mergeCell ref="M80:O80"/>
    <mergeCell ref="P80:R80"/>
    <mergeCell ref="S80:U80"/>
    <mergeCell ref="CQ80:CQ81"/>
    <mergeCell ref="CR80:CR81"/>
    <mergeCell ref="CS80:CS81"/>
    <mergeCell ref="X81:X82"/>
    <mergeCell ref="Z81:Z82"/>
    <mergeCell ref="AB81:AB82"/>
    <mergeCell ref="CR82:CR83"/>
    <mergeCell ref="DA84:DA85"/>
    <mergeCell ref="A85:A86"/>
    <mergeCell ref="B85:B86"/>
    <mergeCell ref="M85:O86"/>
    <mergeCell ref="V85:V86"/>
    <mergeCell ref="W85:W86"/>
    <mergeCell ref="X85:X86"/>
    <mergeCell ref="Z85:Z86"/>
    <mergeCell ref="AB85:AB86"/>
    <mergeCell ref="D86:F86"/>
    <mergeCell ref="CR84:CR85"/>
    <mergeCell ref="CS84:CS85"/>
    <mergeCell ref="CU84:CU85"/>
    <mergeCell ref="CV84:CV85"/>
    <mergeCell ref="CX84:CX85"/>
    <mergeCell ref="CZ84:CZ85"/>
    <mergeCell ref="A83:A84"/>
    <mergeCell ref="B83:B84"/>
    <mergeCell ref="J83:L84"/>
    <mergeCell ref="V83:V84"/>
    <mergeCell ref="W83:W84"/>
    <mergeCell ref="X83:X84"/>
    <mergeCell ref="D84:F84"/>
    <mergeCell ref="G84:I84"/>
    <mergeCell ref="M84:O84"/>
    <mergeCell ref="P84:R84"/>
    <mergeCell ref="CS82:CS83"/>
    <mergeCell ref="CU82:CU83"/>
    <mergeCell ref="CV82:CV83"/>
    <mergeCell ref="CX82:CX83"/>
    <mergeCell ref="CZ82:CZ83"/>
    <mergeCell ref="DA82:DA83"/>
    <mergeCell ref="D88:F88"/>
    <mergeCell ref="G88:I88"/>
    <mergeCell ref="J88:L88"/>
    <mergeCell ref="M88:O88"/>
    <mergeCell ref="CS86:CS87"/>
    <mergeCell ref="CU86:CU87"/>
    <mergeCell ref="CV86:CV87"/>
    <mergeCell ref="CX86:CX87"/>
    <mergeCell ref="CZ86:CZ87"/>
    <mergeCell ref="DA86:DA87"/>
    <mergeCell ref="G86:I86"/>
    <mergeCell ref="J86:L86"/>
    <mergeCell ref="P86:R86"/>
    <mergeCell ref="S86:U86"/>
    <mergeCell ref="CQ86:CQ87"/>
    <mergeCell ref="CR86:CR87"/>
    <mergeCell ref="Z87:Z88"/>
    <mergeCell ref="AB87:AB88"/>
    <mergeCell ref="S88:U88"/>
    <mergeCell ref="CQ88:CQ89"/>
    <mergeCell ref="G90:I90"/>
    <mergeCell ref="J90:L90"/>
    <mergeCell ref="M90:O90"/>
    <mergeCell ref="P90:R90"/>
    <mergeCell ref="BU92:BU106"/>
    <mergeCell ref="D93:F93"/>
    <mergeCell ref="G93:I93"/>
    <mergeCell ref="J93:L93"/>
    <mergeCell ref="M93:O93"/>
    <mergeCell ref="P93:R93"/>
    <mergeCell ref="DA88:DA89"/>
    <mergeCell ref="A89:A90"/>
    <mergeCell ref="B89:B90"/>
    <mergeCell ref="S89:U90"/>
    <mergeCell ref="V89:V90"/>
    <mergeCell ref="W89:W90"/>
    <mergeCell ref="X89:X90"/>
    <mergeCell ref="Z89:Z90"/>
    <mergeCell ref="AB89:AB90"/>
    <mergeCell ref="D90:F90"/>
    <mergeCell ref="CR88:CR89"/>
    <mergeCell ref="CS88:CS89"/>
    <mergeCell ref="CU88:CU89"/>
    <mergeCell ref="CV88:CV89"/>
    <mergeCell ref="CX88:CX89"/>
    <mergeCell ref="CZ88:CZ89"/>
    <mergeCell ref="A87:A88"/>
    <mergeCell ref="B87:B88"/>
    <mergeCell ref="P87:R88"/>
    <mergeCell ref="V87:V88"/>
    <mergeCell ref="W87:W88"/>
    <mergeCell ref="X87:X88"/>
    <mergeCell ref="CX93:CX94"/>
    <mergeCell ref="CZ93:CZ94"/>
    <mergeCell ref="DA93:DA94"/>
    <mergeCell ref="A94:A95"/>
    <mergeCell ref="B94:B95"/>
    <mergeCell ref="D94:F95"/>
    <mergeCell ref="V94:V95"/>
    <mergeCell ref="W94:W95"/>
    <mergeCell ref="X94:X95"/>
    <mergeCell ref="Z94:Z95"/>
    <mergeCell ref="S93:U93"/>
    <mergeCell ref="CQ93:CQ94"/>
    <mergeCell ref="CR93:CR94"/>
    <mergeCell ref="CS93:CS94"/>
    <mergeCell ref="CU93:CU94"/>
    <mergeCell ref="CV93:CV94"/>
    <mergeCell ref="AB94:AB95"/>
    <mergeCell ref="AC94:AC105"/>
    <mergeCell ref="CR95:CR96"/>
    <mergeCell ref="CS95:CS96"/>
    <mergeCell ref="CU95:CU96"/>
    <mergeCell ref="CV95:CV96"/>
    <mergeCell ref="CX95:CX96"/>
    <mergeCell ref="CZ95:CZ96"/>
    <mergeCell ref="DA95:DA96"/>
    <mergeCell ref="A96:A97"/>
    <mergeCell ref="B96:B97"/>
    <mergeCell ref="G96:I97"/>
    <mergeCell ref="V96:V97"/>
    <mergeCell ref="W96:W97"/>
    <mergeCell ref="G95:I95"/>
    <mergeCell ref="J95:L95"/>
    <mergeCell ref="M95:O95"/>
    <mergeCell ref="P95:R95"/>
    <mergeCell ref="S95:U95"/>
    <mergeCell ref="CQ95:CQ96"/>
    <mergeCell ref="X96:X97"/>
    <mergeCell ref="Z96:Z97"/>
    <mergeCell ref="AB96:AB97"/>
    <mergeCell ref="G99:I99"/>
    <mergeCell ref="M99:O99"/>
    <mergeCell ref="P99:R99"/>
    <mergeCell ref="S99:U99"/>
    <mergeCell ref="CQ99:CQ100"/>
    <mergeCell ref="CR99:CR100"/>
    <mergeCell ref="Z100:Z101"/>
    <mergeCell ref="AB100:AB101"/>
    <mergeCell ref="S101:U101"/>
    <mergeCell ref="CQ101:CQ102"/>
    <mergeCell ref="DA97:DA98"/>
    <mergeCell ref="A98:A99"/>
    <mergeCell ref="B98:B99"/>
    <mergeCell ref="J98:L99"/>
    <mergeCell ref="V98:V99"/>
    <mergeCell ref="W98:W99"/>
    <mergeCell ref="X98:X99"/>
    <mergeCell ref="Z98:Z99"/>
    <mergeCell ref="AB98:AB99"/>
    <mergeCell ref="D99:F99"/>
    <mergeCell ref="CR97:CR98"/>
    <mergeCell ref="CS97:CS98"/>
    <mergeCell ref="CU97:CU98"/>
    <mergeCell ref="CV97:CV98"/>
    <mergeCell ref="CX97:CX98"/>
    <mergeCell ref="CZ97:CZ98"/>
    <mergeCell ref="D97:F97"/>
    <mergeCell ref="J97:L97"/>
    <mergeCell ref="M97:O97"/>
    <mergeCell ref="P97:R97"/>
    <mergeCell ref="S97:U97"/>
    <mergeCell ref="CQ97:CQ98"/>
    <mergeCell ref="DA101:DA102"/>
    <mergeCell ref="A102:A103"/>
    <mergeCell ref="B102:B103"/>
    <mergeCell ref="P102:R103"/>
    <mergeCell ref="V102:V103"/>
    <mergeCell ref="W102:W103"/>
    <mergeCell ref="X102:X103"/>
    <mergeCell ref="Z102:Z103"/>
    <mergeCell ref="AB102:AB103"/>
    <mergeCell ref="D103:F103"/>
    <mergeCell ref="CR101:CR102"/>
    <mergeCell ref="CS101:CS102"/>
    <mergeCell ref="CU101:CU102"/>
    <mergeCell ref="CV101:CV102"/>
    <mergeCell ref="CX101:CX102"/>
    <mergeCell ref="CZ101:CZ102"/>
    <mergeCell ref="A100:A101"/>
    <mergeCell ref="B100:B101"/>
    <mergeCell ref="M100:O101"/>
    <mergeCell ref="V100:V101"/>
    <mergeCell ref="W100:W101"/>
    <mergeCell ref="X100:X101"/>
    <mergeCell ref="D101:F101"/>
    <mergeCell ref="G101:I101"/>
    <mergeCell ref="J101:L101"/>
    <mergeCell ref="P101:R101"/>
    <mergeCell ref="CS99:CS100"/>
    <mergeCell ref="CU99:CU100"/>
    <mergeCell ref="CV99:CV100"/>
    <mergeCell ref="CX99:CX100"/>
    <mergeCell ref="CZ99:CZ100"/>
    <mergeCell ref="DA99:DA100"/>
    <mergeCell ref="A104:A105"/>
    <mergeCell ref="B104:B105"/>
    <mergeCell ref="S104:U105"/>
    <mergeCell ref="V104:V105"/>
    <mergeCell ref="W104:W105"/>
    <mergeCell ref="X104:X105"/>
    <mergeCell ref="D105:F105"/>
    <mergeCell ref="G105:I105"/>
    <mergeCell ref="J105:L105"/>
    <mergeCell ref="M105:O105"/>
    <mergeCell ref="CS103:CS104"/>
    <mergeCell ref="CU103:CU104"/>
    <mergeCell ref="CV103:CV104"/>
    <mergeCell ref="CX103:CX104"/>
    <mergeCell ref="CZ103:CZ104"/>
    <mergeCell ref="DA103:DA104"/>
    <mergeCell ref="G103:I103"/>
    <mergeCell ref="J103:L103"/>
    <mergeCell ref="M103:O103"/>
    <mergeCell ref="S103:U103"/>
    <mergeCell ref="CQ103:CQ104"/>
    <mergeCell ref="CR103:CR104"/>
    <mergeCell ref="Z104:Z105"/>
    <mergeCell ref="AB104:AB105"/>
    <mergeCell ref="P105:R105"/>
    <mergeCell ref="CZ109:CZ110"/>
    <mergeCell ref="DA109:DA110"/>
    <mergeCell ref="A110:A111"/>
    <mergeCell ref="B110:B111"/>
    <mergeCell ref="D110:F111"/>
    <mergeCell ref="V110:V111"/>
    <mergeCell ref="W110:W111"/>
    <mergeCell ref="X110:X111"/>
    <mergeCell ref="Z110:Z111"/>
    <mergeCell ref="AB110:AB111"/>
    <mergeCell ref="CQ109:CQ110"/>
    <mergeCell ref="CR109:CR110"/>
    <mergeCell ref="CS109:CS110"/>
    <mergeCell ref="CU109:CU110"/>
    <mergeCell ref="CV109:CV110"/>
    <mergeCell ref="CX109:CX110"/>
    <mergeCell ref="BU108:BU122"/>
    <mergeCell ref="D109:F109"/>
    <mergeCell ref="G109:I109"/>
    <mergeCell ref="J109:L109"/>
    <mergeCell ref="M109:O109"/>
    <mergeCell ref="P109:R109"/>
    <mergeCell ref="S109:U109"/>
    <mergeCell ref="AC110:AC121"/>
    <mergeCell ref="G111:I111"/>
    <mergeCell ref="J111:L111"/>
    <mergeCell ref="DA113:DA114"/>
    <mergeCell ref="D113:F113"/>
    <mergeCell ref="J113:L113"/>
    <mergeCell ref="M113:O113"/>
    <mergeCell ref="P113:R113"/>
    <mergeCell ref="S113:U113"/>
    <mergeCell ref="CQ113:CQ114"/>
    <mergeCell ref="Z114:Z115"/>
    <mergeCell ref="AB114:AB115"/>
    <mergeCell ref="S115:U115"/>
    <mergeCell ref="CQ115:CQ116"/>
    <mergeCell ref="CU111:CU112"/>
    <mergeCell ref="CV111:CV112"/>
    <mergeCell ref="CX111:CX112"/>
    <mergeCell ref="CZ111:CZ112"/>
    <mergeCell ref="DA111:DA112"/>
    <mergeCell ref="A112:A113"/>
    <mergeCell ref="B112:B113"/>
    <mergeCell ref="G112:I113"/>
    <mergeCell ref="V112:V113"/>
    <mergeCell ref="W112:W113"/>
    <mergeCell ref="M111:O111"/>
    <mergeCell ref="P111:R111"/>
    <mergeCell ref="S111:U111"/>
    <mergeCell ref="CQ111:CQ112"/>
    <mergeCell ref="CR111:CR112"/>
    <mergeCell ref="CS111:CS112"/>
    <mergeCell ref="X112:X113"/>
    <mergeCell ref="Z112:Z113"/>
    <mergeCell ref="AB112:AB113"/>
    <mergeCell ref="CR113:CR114"/>
    <mergeCell ref="A116:A117"/>
    <mergeCell ref="B116:B117"/>
    <mergeCell ref="M116:O117"/>
    <mergeCell ref="V116:V117"/>
    <mergeCell ref="W116:W117"/>
    <mergeCell ref="X116:X117"/>
    <mergeCell ref="Z116:Z117"/>
    <mergeCell ref="AB116:AB117"/>
    <mergeCell ref="D117:F117"/>
    <mergeCell ref="CR115:CR116"/>
    <mergeCell ref="CS115:CS116"/>
    <mergeCell ref="CU115:CU116"/>
    <mergeCell ref="CV115:CV116"/>
    <mergeCell ref="CX115:CX116"/>
    <mergeCell ref="CZ115:CZ116"/>
    <mergeCell ref="A114:A115"/>
    <mergeCell ref="B114:B115"/>
    <mergeCell ref="J114:L115"/>
    <mergeCell ref="V114:V115"/>
    <mergeCell ref="W114:W115"/>
    <mergeCell ref="X114:X115"/>
    <mergeCell ref="D115:F115"/>
    <mergeCell ref="G115:I115"/>
    <mergeCell ref="M115:O115"/>
    <mergeCell ref="P115:R115"/>
    <mergeCell ref="CS113:CS114"/>
    <mergeCell ref="CU113:CU114"/>
    <mergeCell ref="CV113:CV114"/>
    <mergeCell ref="CX113:CX114"/>
    <mergeCell ref="CZ113:CZ114"/>
    <mergeCell ref="CS117:CS118"/>
    <mergeCell ref="CU117:CU118"/>
    <mergeCell ref="CV117:CV118"/>
    <mergeCell ref="CX117:CX118"/>
    <mergeCell ref="CZ117:CZ118"/>
    <mergeCell ref="DA117:DA118"/>
    <mergeCell ref="G117:I117"/>
    <mergeCell ref="J117:L117"/>
    <mergeCell ref="P117:R117"/>
    <mergeCell ref="S117:U117"/>
    <mergeCell ref="CQ117:CQ118"/>
    <mergeCell ref="CR117:CR118"/>
    <mergeCell ref="X118:X119"/>
    <mergeCell ref="Z118:Z119"/>
    <mergeCell ref="AB118:AB119"/>
    <mergeCell ref="S119:U119"/>
    <mergeCell ref="DA115:DA116"/>
    <mergeCell ref="AB120:AB121"/>
    <mergeCell ref="D121:F121"/>
    <mergeCell ref="G121:I121"/>
    <mergeCell ref="J121:L121"/>
    <mergeCell ref="M121:O121"/>
    <mergeCell ref="P121:R121"/>
    <mergeCell ref="CZ119:CZ120"/>
    <mergeCell ref="DA119:DA120"/>
    <mergeCell ref="A120:A121"/>
    <mergeCell ref="B120:B121"/>
    <mergeCell ref="C120:C121"/>
    <mergeCell ref="S120:U121"/>
    <mergeCell ref="V120:V121"/>
    <mergeCell ref="W120:W121"/>
    <mergeCell ref="X120:X121"/>
    <mergeCell ref="Z120:Z121"/>
    <mergeCell ref="CQ119:CQ120"/>
    <mergeCell ref="CR119:CR120"/>
    <mergeCell ref="CS119:CS120"/>
    <mergeCell ref="CU119:CU120"/>
    <mergeCell ref="CV119:CV120"/>
    <mergeCell ref="CX119:CX120"/>
    <mergeCell ref="A118:A119"/>
    <mergeCell ref="B118:B119"/>
    <mergeCell ref="C118:C119"/>
    <mergeCell ref="P118:R119"/>
    <mergeCell ref="V118:V119"/>
    <mergeCell ref="W118:W119"/>
    <mergeCell ref="D119:F119"/>
    <mergeCell ref="G119:I119"/>
    <mergeCell ref="J119:L119"/>
    <mergeCell ref="M119:O119"/>
    <mergeCell ref="CZ124:CZ125"/>
    <mergeCell ref="DA124:DA125"/>
    <mergeCell ref="A125:A126"/>
    <mergeCell ref="B125:B126"/>
    <mergeCell ref="D125:F126"/>
    <mergeCell ref="V125:V126"/>
    <mergeCell ref="W125:W126"/>
    <mergeCell ref="X125:X126"/>
    <mergeCell ref="Z125:Z126"/>
    <mergeCell ref="AB125:AB126"/>
    <mergeCell ref="CQ124:CQ125"/>
    <mergeCell ref="CR124:CR125"/>
    <mergeCell ref="CS124:CS125"/>
    <mergeCell ref="CU124:CU125"/>
    <mergeCell ref="CV124:CV125"/>
    <mergeCell ref="CX124:CX125"/>
    <mergeCell ref="BU123:BU137"/>
    <mergeCell ref="D124:F124"/>
    <mergeCell ref="G124:I124"/>
    <mergeCell ref="J124:L124"/>
    <mergeCell ref="M124:O124"/>
    <mergeCell ref="P124:R124"/>
    <mergeCell ref="S124:U124"/>
    <mergeCell ref="AC125:AC136"/>
    <mergeCell ref="G126:I126"/>
    <mergeCell ref="J126:L126"/>
    <mergeCell ref="D128:F128"/>
    <mergeCell ref="J128:L128"/>
    <mergeCell ref="M128:O128"/>
    <mergeCell ref="P128:R128"/>
    <mergeCell ref="S128:U128"/>
    <mergeCell ref="CQ128:CQ129"/>
    <mergeCell ref="Z129:Z130"/>
    <mergeCell ref="AB129:AB130"/>
    <mergeCell ref="S130:U130"/>
    <mergeCell ref="CQ130:CQ131"/>
    <mergeCell ref="CU126:CU127"/>
    <mergeCell ref="CV126:CV127"/>
    <mergeCell ref="CX126:CX127"/>
    <mergeCell ref="CZ126:CZ127"/>
    <mergeCell ref="DA126:DA127"/>
    <mergeCell ref="A127:A128"/>
    <mergeCell ref="B127:B128"/>
    <mergeCell ref="G127:I128"/>
    <mergeCell ref="V127:V128"/>
    <mergeCell ref="W127:W128"/>
    <mergeCell ref="M126:O126"/>
    <mergeCell ref="P126:R126"/>
    <mergeCell ref="S126:U126"/>
    <mergeCell ref="CQ126:CQ127"/>
    <mergeCell ref="CR126:CR127"/>
    <mergeCell ref="CS126:CS127"/>
    <mergeCell ref="X127:X128"/>
    <mergeCell ref="Z127:Z128"/>
    <mergeCell ref="AB127:AB128"/>
    <mergeCell ref="CR128:CR129"/>
    <mergeCell ref="DA130:DA131"/>
    <mergeCell ref="A131:A132"/>
    <mergeCell ref="B131:B132"/>
    <mergeCell ref="C131:C132"/>
    <mergeCell ref="M131:O132"/>
    <mergeCell ref="V131:V132"/>
    <mergeCell ref="W131:W132"/>
    <mergeCell ref="X131:X132"/>
    <mergeCell ref="Z131:Z132"/>
    <mergeCell ref="AB131:AB132"/>
    <mergeCell ref="CR130:CR131"/>
    <mergeCell ref="CS130:CS131"/>
    <mergeCell ref="CU130:CU131"/>
    <mergeCell ref="CV130:CV131"/>
    <mergeCell ref="CX130:CX131"/>
    <mergeCell ref="CZ130:CZ131"/>
    <mergeCell ref="A129:A130"/>
    <mergeCell ref="B129:B130"/>
    <mergeCell ref="J129:L130"/>
    <mergeCell ref="V129:V130"/>
    <mergeCell ref="W129:W130"/>
    <mergeCell ref="X129:X130"/>
    <mergeCell ref="D130:F130"/>
    <mergeCell ref="G130:I130"/>
    <mergeCell ref="M130:O130"/>
    <mergeCell ref="P130:R130"/>
    <mergeCell ref="CS128:CS129"/>
    <mergeCell ref="CU128:CU129"/>
    <mergeCell ref="CV128:CV129"/>
    <mergeCell ref="CX128:CX129"/>
    <mergeCell ref="CZ128:CZ129"/>
    <mergeCell ref="DA128:DA129"/>
    <mergeCell ref="DA132:DA133"/>
    <mergeCell ref="A133:A134"/>
    <mergeCell ref="B133:B134"/>
    <mergeCell ref="C133:C134"/>
    <mergeCell ref="P133:R134"/>
    <mergeCell ref="V133:V134"/>
    <mergeCell ref="W133:W134"/>
    <mergeCell ref="X133:X134"/>
    <mergeCell ref="Z133:Z134"/>
    <mergeCell ref="AB133:AB134"/>
    <mergeCell ref="CR132:CR133"/>
    <mergeCell ref="CS132:CS133"/>
    <mergeCell ref="CU132:CU133"/>
    <mergeCell ref="CV132:CV133"/>
    <mergeCell ref="CX132:CX133"/>
    <mergeCell ref="CZ132:CZ133"/>
    <mergeCell ref="D132:F132"/>
    <mergeCell ref="G132:I132"/>
    <mergeCell ref="J132:L132"/>
    <mergeCell ref="P132:R132"/>
    <mergeCell ref="S132:U132"/>
    <mergeCell ref="CQ132:CQ133"/>
    <mergeCell ref="D136:F136"/>
    <mergeCell ref="G136:I136"/>
    <mergeCell ref="J136:L136"/>
    <mergeCell ref="M136:O136"/>
    <mergeCell ref="P136:R136"/>
    <mergeCell ref="DA134:DA135"/>
    <mergeCell ref="A135:A136"/>
    <mergeCell ref="B135:B136"/>
    <mergeCell ref="C135:C136"/>
    <mergeCell ref="S135:U136"/>
    <mergeCell ref="V135:V136"/>
    <mergeCell ref="W135:W136"/>
    <mergeCell ref="X135:X136"/>
    <mergeCell ref="Z135:Z136"/>
    <mergeCell ref="AB135:AB136"/>
    <mergeCell ref="CR134:CR135"/>
    <mergeCell ref="CS134:CS135"/>
    <mergeCell ref="CU134:CU135"/>
    <mergeCell ref="CV134:CV135"/>
    <mergeCell ref="CX134:CX135"/>
    <mergeCell ref="CZ134:CZ135"/>
    <mergeCell ref="D134:F134"/>
    <mergeCell ref="G134:I134"/>
    <mergeCell ref="J134:L134"/>
    <mergeCell ref="M134:O134"/>
    <mergeCell ref="S134:U134"/>
    <mergeCell ref="CQ134:CQ1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Герасимов</dc:creator>
  <cp:lastModifiedBy>Талап</cp:lastModifiedBy>
  <cp:lastPrinted>2019-10-01T12:42:46Z</cp:lastPrinted>
  <dcterms:created xsi:type="dcterms:W3CDTF">2006-07-02T19:20:38Z</dcterms:created>
  <dcterms:modified xsi:type="dcterms:W3CDTF">2022-10-17T02:54:58Z</dcterms:modified>
</cp:coreProperties>
</file>