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755" tabRatio="605"/>
  </bookViews>
  <sheets>
    <sheet name="Спис. уч." sheetId="9" r:id="rId1"/>
    <sheet name="Кв.М.1л." sheetId="23" r:id="rId2"/>
    <sheet name="Кв.М.2л." sheetId="26" r:id="rId3"/>
    <sheet name="Кв.Ж.1л." sheetId="27" r:id="rId4"/>
    <sheet name="1турнирМ" sheetId="32" r:id="rId5"/>
    <sheet name="1турнирЖ" sheetId="33" r:id="rId6"/>
    <sheet name="2турнирМ" sheetId="35" r:id="rId7"/>
    <sheet name="2турнирЖ" sheetId="36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J43" i="36" l="1"/>
  <c r="C60" i="36"/>
  <c r="C60" i="35"/>
  <c r="J43" i="35"/>
  <c r="BL66" i="32"/>
  <c r="BL65" i="32"/>
  <c r="BL76" i="32"/>
  <c r="BL75" i="32"/>
  <c r="BL86" i="32"/>
  <c r="BL85" i="32"/>
  <c r="BL143" i="33"/>
  <c r="BL142" i="33"/>
  <c r="BL133" i="33"/>
  <c r="BL132" i="33"/>
  <c r="BL123" i="33"/>
  <c r="BL122" i="33"/>
  <c r="C102" i="9"/>
  <c r="BL113" i="33"/>
  <c r="BL112" i="33"/>
  <c r="BL133" i="32"/>
  <c r="BL132" i="32"/>
  <c r="BL123" i="32"/>
  <c r="BL122" i="32"/>
  <c r="BL113" i="32"/>
  <c r="BL112" i="32"/>
  <c r="BL103" i="32"/>
  <c r="BL102" i="32"/>
  <c r="BL96" i="33"/>
  <c r="BL95" i="33"/>
  <c r="BL86" i="33"/>
  <c r="BL85" i="33"/>
  <c r="BL76" i="33"/>
  <c r="BL75" i="33"/>
  <c r="BL66" i="33"/>
  <c r="BL65" i="33"/>
  <c r="BL56" i="32"/>
  <c r="BL55" i="32"/>
  <c r="C88" i="9"/>
  <c r="C89" i="9" s="1"/>
  <c r="C90" i="9" s="1"/>
  <c r="C59" i="9"/>
  <c r="BL39" i="32"/>
  <c r="BL38" i="32"/>
  <c r="BL29" i="32"/>
  <c r="BL28" i="32"/>
  <c r="BL19" i="32"/>
  <c r="BL18" i="32"/>
  <c r="BL9" i="32"/>
  <c r="BL8" i="32"/>
  <c r="BL49" i="33"/>
  <c r="BL48" i="33"/>
  <c r="BL39" i="33"/>
  <c r="BL38" i="33"/>
  <c r="BL29" i="33"/>
  <c r="BL28" i="33"/>
  <c r="BB147" i="33"/>
  <c r="BA147" i="33"/>
  <c r="AZ147" i="33"/>
  <c r="AY147" i="33"/>
  <c r="AX147" i="33"/>
  <c r="AW147" i="33"/>
  <c r="AV147" i="33"/>
  <c r="AQ147" i="33"/>
  <c r="AP147" i="33"/>
  <c r="AO147" i="33"/>
  <c r="AN147" i="33"/>
  <c r="AM147" i="33"/>
  <c r="AL147" i="33"/>
  <c r="AK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BB146" i="33"/>
  <c r="BA146" i="33"/>
  <c r="AZ146" i="33"/>
  <c r="AY146" i="33"/>
  <c r="AX146" i="33"/>
  <c r="AW146" i="33"/>
  <c r="AV146" i="33"/>
  <c r="AQ146" i="33"/>
  <c r="AP146" i="33"/>
  <c r="AO146" i="33"/>
  <c r="AN146" i="33"/>
  <c r="AM146" i="33"/>
  <c r="AL146" i="33"/>
  <c r="AK146" i="33"/>
  <c r="AF146" i="33"/>
  <c r="AE146" i="33"/>
  <c r="AD146" i="33"/>
  <c r="AC146" i="33"/>
  <c r="AB146" i="33"/>
  <c r="AA146" i="33"/>
  <c r="Z146" i="33"/>
  <c r="Y146" i="33"/>
  <c r="X146" i="33"/>
  <c r="W146" i="33"/>
  <c r="V146" i="33"/>
  <c r="U146" i="33"/>
  <c r="T146" i="33"/>
  <c r="S146" i="33"/>
  <c r="BB145" i="33"/>
  <c r="BA145" i="33"/>
  <c r="AZ145" i="33"/>
  <c r="AY145" i="33"/>
  <c r="AX145" i="33"/>
  <c r="AW145" i="33"/>
  <c r="AV145" i="33"/>
  <c r="AQ145" i="33"/>
  <c r="AP145" i="33"/>
  <c r="AO145" i="33"/>
  <c r="AN145" i="33"/>
  <c r="AM145" i="33"/>
  <c r="AL145" i="33"/>
  <c r="AK145" i="33"/>
  <c r="AF145" i="33"/>
  <c r="AE145" i="33"/>
  <c r="AD145" i="33"/>
  <c r="AC145" i="33"/>
  <c r="AB145" i="33"/>
  <c r="AA145" i="33"/>
  <c r="Z145" i="33"/>
  <c r="Y145" i="33"/>
  <c r="X145" i="33"/>
  <c r="W145" i="33"/>
  <c r="V145" i="33"/>
  <c r="U145" i="33"/>
  <c r="T145" i="33"/>
  <c r="S145" i="33"/>
  <c r="B145" i="33"/>
  <c r="BH147" i="33" s="1"/>
  <c r="BB144" i="33"/>
  <c r="BA144" i="33"/>
  <c r="AZ144" i="33"/>
  <c r="AY144" i="33"/>
  <c r="AX144" i="33"/>
  <c r="AW144" i="33"/>
  <c r="AV144" i="33"/>
  <c r="AQ144" i="33"/>
  <c r="AP144" i="33"/>
  <c r="AO144" i="33"/>
  <c r="AN144" i="33"/>
  <c r="AM144" i="33"/>
  <c r="AL144" i="33"/>
  <c r="AK144" i="33"/>
  <c r="AF144" i="33"/>
  <c r="AE144" i="33"/>
  <c r="AD144" i="33"/>
  <c r="AC144" i="33"/>
  <c r="AB144" i="33"/>
  <c r="AA144" i="33"/>
  <c r="Z144" i="33"/>
  <c r="Y144" i="33"/>
  <c r="X144" i="33"/>
  <c r="W144" i="33"/>
  <c r="V144" i="33"/>
  <c r="U144" i="33"/>
  <c r="T144" i="33"/>
  <c r="S144" i="33"/>
  <c r="B144" i="33"/>
  <c r="BG147" i="33" s="1"/>
  <c r="BB143" i="33"/>
  <c r="BA143" i="33"/>
  <c r="AZ143" i="33"/>
  <c r="AY143" i="33"/>
  <c r="AX143" i="33"/>
  <c r="AW143" i="33"/>
  <c r="AV143" i="33"/>
  <c r="AQ143" i="33"/>
  <c r="AP143" i="33"/>
  <c r="AO143" i="33"/>
  <c r="AN143" i="33"/>
  <c r="AM143" i="33"/>
  <c r="AL143" i="33"/>
  <c r="AK143" i="33"/>
  <c r="AF143" i="33"/>
  <c r="AE143" i="33"/>
  <c r="AD143" i="33"/>
  <c r="AC143" i="33"/>
  <c r="AB143" i="33"/>
  <c r="AA143" i="33"/>
  <c r="Z143" i="33"/>
  <c r="Y143" i="33"/>
  <c r="X143" i="33"/>
  <c r="W143" i="33"/>
  <c r="V143" i="33"/>
  <c r="U143" i="33"/>
  <c r="T143" i="33"/>
  <c r="S143" i="33"/>
  <c r="B143" i="33"/>
  <c r="BH146" i="33" s="1"/>
  <c r="BB142" i="33"/>
  <c r="BA142" i="33"/>
  <c r="AZ142" i="33"/>
  <c r="AY142" i="33"/>
  <c r="AX142" i="33"/>
  <c r="AW142" i="33"/>
  <c r="AV142" i="33"/>
  <c r="AQ142" i="33"/>
  <c r="AP142" i="33"/>
  <c r="AO142" i="33"/>
  <c r="AN142" i="33"/>
  <c r="AM142" i="33"/>
  <c r="AL142" i="33"/>
  <c r="AK142" i="33"/>
  <c r="AF142" i="33"/>
  <c r="AE142" i="33"/>
  <c r="AD142" i="33"/>
  <c r="AC142" i="33"/>
  <c r="AB142" i="33"/>
  <c r="AA142" i="33"/>
  <c r="Z142" i="33"/>
  <c r="Y142" i="33"/>
  <c r="X142" i="33"/>
  <c r="W142" i="33"/>
  <c r="V142" i="33"/>
  <c r="U142" i="33"/>
  <c r="T142" i="33"/>
  <c r="S142" i="33"/>
  <c r="B142" i="33"/>
  <c r="BG146" i="33" s="1"/>
  <c r="BI137" i="33"/>
  <c r="BI147" i="33" s="1"/>
  <c r="BB137" i="33"/>
  <c r="BA137" i="33"/>
  <c r="AZ137" i="33"/>
  <c r="AY137" i="33"/>
  <c r="AX137" i="33"/>
  <c r="AW137" i="33"/>
  <c r="AV137" i="33"/>
  <c r="AQ137" i="33"/>
  <c r="AP137" i="33"/>
  <c r="AO137" i="33"/>
  <c r="AN137" i="33"/>
  <c r="AM137" i="33"/>
  <c r="AL137" i="33"/>
  <c r="AK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BI136" i="33"/>
  <c r="BI146" i="33" s="1"/>
  <c r="BB136" i="33"/>
  <c r="BA136" i="33"/>
  <c r="AZ136" i="33"/>
  <c r="AY136" i="33"/>
  <c r="AX136" i="33"/>
  <c r="AW136" i="33"/>
  <c r="AV136" i="33"/>
  <c r="AQ136" i="33"/>
  <c r="AP136" i="33"/>
  <c r="AO136" i="33"/>
  <c r="AN136" i="33"/>
  <c r="AM136" i="33"/>
  <c r="AL136" i="33"/>
  <c r="AK136" i="33"/>
  <c r="AF136" i="33"/>
  <c r="AE136" i="33"/>
  <c r="AD136" i="33"/>
  <c r="AC136" i="33"/>
  <c r="AB136" i="33"/>
  <c r="AA136" i="33"/>
  <c r="Z136" i="33"/>
  <c r="Y136" i="33"/>
  <c r="X136" i="33"/>
  <c r="W136" i="33"/>
  <c r="V136" i="33"/>
  <c r="U136" i="33"/>
  <c r="T136" i="33"/>
  <c r="S136" i="33"/>
  <c r="BI135" i="33"/>
  <c r="BI145" i="33" s="1"/>
  <c r="BB135" i="33"/>
  <c r="BA135" i="33"/>
  <c r="AZ135" i="33"/>
  <c r="AY135" i="33"/>
  <c r="AX135" i="33"/>
  <c r="AW135" i="33"/>
  <c r="AV135" i="33"/>
  <c r="AQ135" i="33"/>
  <c r="AP135" i="33"/>
  <c r="AO135" i="33"/>
  <c r="AN135" i="33"/>
  <c r="AM135" i="33"/>
  <c r="AL135" i="33"/>
  <c r="AK135" i="33"/>
  <c r="AF135" i="33"/>
  <c r="AE135" i="33"/>
  <c r="AD135" i="33"/>
  <c r="AC135" i="33"/>
  <c r="AB135" i="33"/>
  <c r="AA135" i="33"/>
  <c r="Z135" i="33"/>
  <c r="Y135" i="33"/>
  <c r="X135" i="33"/>
  <c r="W135" i="33"/>
  <c r="V135" i="33"/>
  <c r="U135" i="33"/>
  <c r="T135" i="33"/>
  <c r="S135" i="33"/>
  <c r="B135" i="33"/>
  <c r="BH137" i="33" s="1"/>
  <c r="BI134" i="33"/>
  <c r="BI144" i="33" s="1"/>
  <c r="BB134" i="33"/>
  <c r="BA134" i="33"/>
  <c r="AZ134" i="33"/>
  <c r="AY134" i="33"/>
  <c r="AX134" i="33"/>
  <c r="AW134" i="33"/>
  <c r="AV134" i="33"/>
  <c r="AQ134" i="33"/>
  <c r="AP134" i="33"/>
  <c r="AO134" i="33"/>
  <c r="AN134" i="33"/>
  <c r="AM134" i="33"/>
  <c r="AL134" i="33"/>
  <c r="AK134" i="33"/>
  <c r="AF134" i="33"/>
  <c r="AE134" i="33"/>
  <c r="AD134" i="33"/>
  <c r="AC134" i="33"/>
  <c r="AB134" i="33"/>
  <c r="AA134" i="33"/>
  <c r="Z134" i="33"/>
  <c r="Y134" i="33"/>
  <c r="X134" i="33"/>
  <c r="W134" i="33"/>
  <c r="V134" i="33"/>
  <c r="U134" i="33"/>
  <c r="T134" i="33"/>
  <c r="S134" i="33"/>
  <c r="B134" i="33"/>
  <c r="BH135" i="33" s="1"/>
  <c r="BI133" i="33"/>
  <c r="BI143" i="33" s="1"/>
  <c r="BB133" i="33"/>
  <c r="BA133" i="33"/>
  <c r="AZ133" i="33"/>
  <c r="AY133" i="33"/>
  <c r="AX133" i="33"/>
  <c r="AW133" i="33"/>
  <c r="AV133" i="33"/>
  <c r="AQ133" i="33"/>
  <c r="AP133" i="33"/>
  <c r="AO133" i="33"/>
  <c r="AN133" i="33"/>
  <c r="AM133" i="33"/>
  <c r="AL133" i="33"/>
  <c r="AK133" i="33"/>
  <c r="AF133" i="33"/>
  <c r="AE133" i="33"/>
  <c r="AD133" i="33"/>
  <c r="AC133" i="33"/>
  <c r="AB133" i="33"/>
  <c r="AA133" i="33"/>
  <c r="Z133" i="33"/>
  <c r="Y133" i="33"/>
  <c r="X133" i="33"/>
  <c r="W133" i="33"/>
  <c r="V133" i="33"/>
  <c r="U133" i="33"/>
  <c r="T133" i="33"/>
  <c r="S133" i="33"/>
  <c r="B133" i="33"/>
  <c r="BH136" i="33" s="1"/>
  <c r="BI132" i="33"/>
  <c r="BI142" i="33" s="1"/>
  <c r="BB132" i="33"/>
  <c r="BA132" i="33"/>
  <c r="AZ132" i="33"/>
  <c r="AY132" i="33"/>
  <c r="AX132" i="33"/>
  <c r="AW132" i="33"/>
  <c r="AV132" i="33"/>
  <c r="AQ132" i="33"/>
  <c r="AP132" i="33"/>
  <c r="AO132" i="33"/>
  <c r="AN132" i="33"/>
  <c r="AM132" i="33"/>
  <c r="AL132" i="33"/>
  <c r="AK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B132" i="33"/>
  <c r="BQ132" i="33" s="1"/>
  <c r="R131" i="33"/>
  <c r="R141" i="33" s="1"/>
  <c r="BL130" i="33"/>
  <c r="A131" i="33"/>
  <c r="A141" i="33" s="1"/>
  <c r="BB127" i="33"/>
  <c r="BA127" i="33"/>
  <c r="AZ127" i="33"/>
  <c r="AY127" i="33"/>
  <c r="AX127" i="33"/>
  <c r="AW127" i="33"/>
  <c r="AV127" i="33"/>
  <c r="AQ127" i="33"/>
  <c r="AP127" i="33"/>
  <c r="AO127" i="33"/>
  <c r="AN127" i="33"/>
  <c r="AM127" i="33"/>
  <c r="AL127" i="33"/>
  <c r="AK127" i="33"/>
  <c r="AF127" i="33"/>
  <c r="AE127" i="33"/>
  <c r="AD127" i="33"/>
  <c r="AC127" i="33"/>
  <c r="AB127" i="33"/>
  <c r="AA127" i="33"/>
  <c r="Z127" i="33"/>
  <c r="Y127" i="33"/>
  <c r="X127" i="33"/>
  <c r="W127" i="33"/>
  <c r="V127" i="33"/>
  <c r="U127" i="33"/>
  <c r="T127" i="33"/>
  <c r="S127" i="33"/>
  <c r="BB126" i="33"/>
  <c r="BA126" i="33"/>
  <c r="AZ126" i="33"/>
  <c r="AY126" i="33"/>
  <c r="AX126" i="33"/>
  <c r="AW126" i="33"/>
  <c r="AV126" i="33"/>
  <c r="AQ126" i="33"/>
  <c r="AP126" i="33"/>
  <c r="AO126" i="33"/>
  <c r="AN126" i="33"/>
  <c r="AM126" i="33"/>
  <c r="AL126" i="33"/>
  <c r="AK126" i="33"/>
  <c r="AF126" i="33"/>
  <c r="AE126" i="33"/>
  <c r="AD126" i="33"/>
  <c r="AC126" i="33"/>
  <c r="AB126" i="33"/>
  <c r="AA126" i="33"/>
  <c r="Z126" i="33"/>
  <c r="Y126" i="33"/>
  <c r="X126" i="33"/>
  <c r="W126" i="33"/>
  <c r="V126" i="33"/>
  <c r="U126" i="33"/>
  <c r="T126" i="33"/>
  <c r="S126" i="33"/>
  <c r="BB125" i="33"/>
  <c r="BA125" i="33"/>
  <c r="AZ125" i="33"/>
  <c r="AY125" i="33"/>
  <c r="AX125" i="33"/>
  <c r="AW125" i="33"/>
  <c r="AV125" i="33"/>
  <c r="AQ125" i="33"/>
  <c r="AP125" i="33"/>
  <c r="AO125" i="33"/>
  <c r="AN125" i="33"/>
  <c r="AM125" i="33"/>
  <c r="AL125" i="33"/>
  <c r="AK125" i="33"/>
  <c r="AF125" i="33"/>
  <c r="AE125" i="33"/>
  <c r="AD125" i="33"/>
  <c r="AC125" i="33"/>
  <c r="AB125" i="33"/>
  <c r="AA125" i="33"/>
  <c r="Z125" i="33"/>
  <c r="Y125" i="33"/>
  <c r="X125" i="33"/>
  <c r="W125" i="33"/>
  <c r="V125" i="33"/>
  <c r="U125" i="33"/>
  <c r="T125" i="33"/>
  <c r="S125" i="33"/>
  <c r="B125" i="33"/>
  <c r="BQ128" i="33" s="1"/>
  <c r="BB124" i="33"/>
  <c r="BA124" i="33"/>
  <c r="AZ124" i="33"/>
  <c r="AY124" i="33"/>
  <c r="AX124" i="33"/>
  <c r="AW124" i="33"/>
  <c r="AV124" i="33"/>
  <c r="AQ124" i="33"/>
  <c r="AP124" i="33"/>
  <c r="AO124" i="33"/>
  <c r="AN124" i="33"/>
  <c r="AM124" i="33"/>
  <c r="AL124" i="33"/>
  <c r="AK124" i="33"/>
  <c r="AF124" i="33"/>
  <c r="AE124" i="33"/>
  <c r="AD124" i="33"/>
  <c r="AC124" i="33"/>
  <c r="AB124" i="33"/>
  <c r="AA124" i="33"/>
  <c r="Z124" i="33"/>
  <c r="Y124" i="33"/>
  <c r="X124" i="33"/>
  <c r="W124" i="33"/>
  <c r="V124" i="33"/>
  <c r="U124" i="33"/>
  <c r="T124" i="33"/>
  <c r="S124" i="33"/>
  <c r="B124" i="33"/>
  <c r="BG127" i="33" s="1"/>
  <c r="BB123" i="33"/>
  <c r="BA123" i="33"/>
  <c r="AZ123" i="33"/>
  <c r="AY123" i="33"/>
  <c r="AX123" i="33"/>
  <c r="AW123" i="33"/>
  <c r="AV123" i="33"/>
  <c r="AQ123" i="33"/>
  <c r="AP123" i="33"/>
  <c r="AO123" i="33"/>
  <c r="AN123" i="33"/>
  <c r="AM123" i="33"/>
  <c r="AL123" i="33"/>
  <c r="AK123" i="33"/>
  <c r="AF123" i="33"/>
  <c r="AE123" i="33"/>
  <c r="AD123" i="33"/>
  <c r="AC123" i="33"/>
  <c r="AB123" i="33"/>
  <c r="AA123" i="33"/>
  <c r="Z123" i="33"/>
  <c r="Y123" i="33"/>
  <c r="X123" i="33"/>
  <c r="W123" i="33"/>
  <c r="V123" i="33"/>
  <c r="U123" i="33"/>
  <c r="T123" i="33"/>
  <c r="S123" i="33"/>
  <c r="B123" i="33"/>
  <c r="BG125" i="33" s="1"/>
  <c r="BB122" i="33"/>
  <c r="BA122" i="33"/>
  <c r="AZ122" i="33"/>
  <c r="AY122" i="33"/>
  <c r="AX122" i="33"/>
  <c r="AW122" i="33"/>
  <c r="AV122" i="33"/>
  <c r="AQ122" i="33"/>
  <c r="AP122" i="33"/>
  <c r="AO122" i="33"/>
  <c r="AN122" i="33"/>
  <c r="AM122" i="33"/>
  <c r="AL122" i="33"/>
  <c r="AK122" i="33"/>
  <c r="AF122" i="33"/>
  <c r="AE122" i="33"/>
  <c r="AD122" i="33"/>
  <c r="AC122" i="33"/>
  <c r="AB122" i="33"/>
  <c r="AA122" i="33"/>
  <c r="Z122" i="33"/>
  <c r="Y122" i="33"/>
  <c r="X122" i="33"/>
  <c r="W122" i="33"/>
  <c r="V122" i="33"/>
  <c r="U122" i="33"/>
  <c r="T122" i="33"/>
  <c r="S122" i="33"/>
  <c r="B122" i="33"/>
  <c r="BG124" i="33" s="1"/>
  <c r="BL120" i="33"/>
  <c r="BB117" i="33"/>
  <c r="BA117" i="33"/>
  <c r="AZ117" i="33"/>
  <c r="AY117" i="33"/>
  <c r="AX117" i="33"/>
  <c r="AW117" i="33"/>
  <c r="AV117" i="33"/>
  <c r="AQ117" i="33"/>
  <c r="AP117" i="33"/>
  <c r="AO117" i="33"/>
  <c r="AN117" i="33"/>
  <c r="AM117" i="33"/>
  <c r="AL117" i="33"/>
  <c r="AK117" i="33"/>
  <c r="AF117" i="33"/>
  <c r="AE117" i="33"/>
  <c r="AD117" i="33"/>
  <c r="AC117" i="33"/>
  <c r="AB117" i="33"/>
  <c r="AA117" i="33"/>
  <c r="Z117" i="33"/>
  <c r="Y117" i="33"/>
  <c r="X117" i="33"/>
  <c r="W117" i="33"/>
  <c r="V117" i="33"/>
  <c r="U117" i="33"/>
  <c r="T117" i="33"/>
  <c r="S117" i="33"/>
  <c r="BB116" i="33"/>
  <c r="BA116" i="33"/>
  <c r="AZ116" i="33"/>
  <c r="AY116" i="33"/>
  <c r="AX116" i="33"/>
  <c r="AW116" i="33"/>
  <c r="AV116" i="33"/>
  <c r="AQ116" i="33"/>
  <c r="AP116" i="33"/>
  <c r="AO116" i="33"/>
  <c r="AN116" i="33"/>
  <c r="AM116" i="33"/>
  <c r="AL116" i="33"/>
  <c r="AK116" i="33"/>
  <c r="AF116" i="33"/>
  <c r="AE116" i="33"/>
  <c r="AD116" i="33"/>
  <c r="AC116" i="33"/>
  <c r="AB116" i="33"/>
  <c r="AA116" i="33"/>
  <c r="Z116" i="33"/>
  <c r="Y116" i="33"/>
  <c r="X116" i="33"/>
  <c r="W116" i="33"/>
  <c r="V116" i="33"/>
  <c r="U116" i="33"/>
  <c r="T116" i="33"/>
  <c r="S116" i="33"/>
  <c r="BB115" i="33"/>
  <c r="BA115" i="33"/>
  <c r="AZ115" i="33"/>
  <c r="AY115" i="33"/>
  <c r="AX115" i="33"/>
  <c r="AW115" i="33"/>
  <c r="AV115" i="33"/>
  <c r="AQ115" i="33"/>
  <c r="AP115" i="33"/>
  <c r="AO115" i="33"/>
  <c r="AN115" i="33"/>
  <c r="AM115" i="33"/>
  <c r="AL115" i="33"/>
  <c r="AK115" i="33"/>
  <c r="AF115" i="33"/>
  <c r="AE115" i="33"/>
  <c r="AD115" i="33"/>
  <c r="AC115" i="33"/>
  <c r="AB115" i="33"/>
  <c r="AA115" i="33"/>
  <c r="Z115" i="33"/>
  <c r="Y115" i="33"/>
  <c r="X115" i="33"/>
  <c r="W115" i="33"/>
  <c r="V115" i="33"/>
  <c r="U115" i="33"/>
  <c r="T115" i="33"/>
  <c r="S115" i="33"/>
  <c r="B115" i="33"/>
  <c r="BH117" i="33" s="1"/>
  <c r="BB114" i="33"/>
  <c r="BA114" i="33"/>
  <c r="AZ114" i="33"/>
  <c r="AY114" i="33"/>
  <c r="AX114" i="33"/>
  <c r="AW114" i="33"/>
  <c r="AV114" i="33"/>
  <c r="AQ114" i="33"/>
  <c r="AP114" i="33"/>
  <c r="AO114" i="33"/>
  <c r="AN114" i="33"/>
  <c r="AM114" i="33"/>
  <c r="AL114" i="33"/>
  <c r="AK114" i="33"/>
  <c r="AF114" i="33"/>
  <c r="AE114" i="33"/>
  <c r="AD114" i="33"/>
  <c r="AC114" i="33"/>
  <c r="AB114" i="33"/>
  <c r="AA114" i="33"/>
  <c r="Z114" i="33"/>
  <c r="Y114" i="33"/>
  <c r="X114" i="33"/>
  <c r="W114" i="33"/>
  <c r="V114" i="33"/>
  <c r="U114" i="33"/>
  <c r="T114" i="33"/>
  <c r="S114" i="33"/>
  <c r="B114" i="33"/>
  <c r="BH115" i="33" s="1"/>
  <c r="BB113" i="33"/>
  <c r="BA113" i="33"/>
  <c r="AZ113" i="33"/>
  <c r="AY113" i="33"/>
  <c r="AX113" i="33"/>
  <c r="AW113" i="33"/>
  <c r="AV113" i="33"/>
  <c r="AQ113" i="33"/>
  <c r="AP113" i="33"/>
  <c r="AO113" i="33"/>
  <c r="AN113" i="33"/>
  <c r="AM113" i="33"/>
  <c r="AL113" i="33"/>
  <c r="AK113" i="33"/>
  <c r="AF113" i="33"/>
  <c r="AE113" i="33"/>
  <c r="AD113" i="33"/>
  <c r="AC113" i="33"/>
  <c r="AB113" i="33"/>
  <c r="AA113" i="33"/>
  <c r="Z113" i="33"/>
  <c r="Y113" i="33"/>
  <c r="X113" i="33"/>
  <c r="W113" i="33"/>
  <c r="V113" i="33"/>
  <c r="U113" i="33"/>
  <c r="T113" i="33"/>
  <c r="S113" i="33"/>
  <c r="B113" i="33"/>
  <c r="BH116" i="33" s="1"/>
  <c r="BB112" i="33"/>
  <c r="BA112" i="33"/>
  <c r="AZ112" i="33"/>
  <c r="AY112" i="33"/>
  <c r="AX112" i="33"/>
  <c r="AW112" i="33"/>
  <c r="AV112" i="33"/>
  <c r="AQ112" i="33"/>
  <c r="AP112" i="33"/>
  <c r="AO112" i="33"/>
  <c r="AN112" i="33"/>
  <c r="AM112" i="33"/>
  <c r="AL112" i="33"/>
  <c r="AK112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B112" i="33"/>
  <c r="BQ112" i="33" s="1"/>
  <c r="BB100" i="33"/>
  <c r="BA100" i="33"/>
  <c r="AZ100" i="33"/>
  <c r="AY100" i="33"/>
  <c r="AX100" i="33"/>
  <c r="AW100" i="33"/>
  <c r="AV100" i="33"/>
  <c r="AQ100" i="33"/>
  <c r="AP100" i="33"/>
  <c r="AO100" i="33"/>
  <c r="AN100" i="33"/>
  <c r="AM100" i="33"/>
  <c r="AL100" i="33"/>
  <c r="AK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BB99" i="33"/>
  <c r="BA99" i="33"/>
  <c r="AZ99" i="33"/>
  <c r="AY99" i="33"/>
  <c r="AX99" i="33"/>
  <c r="AW99" i="33"/>
  <c r="AV99" i="33"/>
  <c r="AQ99" i="33"/>
  <c r="AP99" i="33"/>
  <c r="AO99" i="33"/>
  <c r="AN99" i="33"/>
  <c r="AM99" i="33"/>
  <c r="AL99" i="33"/>
  <c r="AK99" i="33"/>
  <c r="AF99" i="33"/>
  <c r="AE99" i="33"/>
  <c r="AD99" i="33"/>
  <c r="AC99" i="33"/>
  <c r="AB99" i="33"/>
  <c r="AA99" i="33"/>
  <c r="Z99" i="33"/>
  <c r="Y99" i="33"/>
  <c r="X99" i="33"/>
  <c r="W99" i="33"/>
  <c r="V99" i="33"/>
  <c r="U99" i="33"/>
  <c r="T99" i="33"/>
  <c r="S99" i="33"/>
  <c r="BB98" i="33"/>
  <c r="BA98" i="33"/>
  <c r="AZ98" i="33"/>
  <c r="AY98" i="33"/>
  <c r="AX98" i="33"/>
  <c r="AW98" i="33"/>
  <c r="AV98" i="33"/>
  <c r="AQ98" i="33"/>
  <c r="AP98" i="33"/>
  <c r="AO98" i="33"/>
  <c r="AN98" i="33"/>
  <c r="AM98" i="33"/>
  <c r="AL98" i="33"/>
  <c r="AK98" i="33"/>
  <c r="AF98" i="33"/>
  <c r="AE98" i="33"/>
  <c r="AD98" i="33"/>
  <c r="AC98" i="33"/>
  <c r="AB98" i="33"/>
  <c r="AA98" i="33"/>
  <c r="Z98" i="33"/>
  <c r="Y98" i="33"/>
  <c r="X98" i="33"/>
  <c r="W98" i="33"/>
  <c r="V98" i="33"/>
  <c r="U98" i="33"/>
  <c r="T98" i="33"/>
  <c r="S98" i="33"/>
  <c r="B98" i="33"/>
  <c r="BH100" i="33" s="1"/>
  <c r="BB97" i="33"/>
  <c r="BA97" i="33"/>
  <c r="AZ97" i="33"/>
  <c r="AY97" i="33"/>
  <c r="AX97" i="33"/>
  <c r="AW97" i="33"/>
  <c r="AV97" i="33"/>
  <c r="AQ97" i="33"/>
  <c r="AP97" i="33"/>
  <c r="AO97" i="33"/>
  <c r="AN97" i="33"/>
  <c r="AM97" i="33"/>
  <c r="AL97" i="33"/>
  <c r="AK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B97" i="33"/>
  <c r="BG100" i="33" s="1"/>
  <c r="BB96" i="33"/>
  <c r="BA96" i="33"/>
  <c r="AZ96" i="33"/>
  <c r="AY96" i="33"/>
  <c r="AX96" i="33"/>
  <c r="AW96" i="33"/>
  <c r="AV96" i="33"/>
  <c r="AQ96" i="33"/>
  <c r="AP96" i="33"/>
  <c r="AO96" i="33"/>
  <c r="AN96" i="33"/>
  <c r="AM96" i="33"/>
  <c r="AL96" i="33"/>
  <c r="AK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B96" i="33"/>
  <c r="BH99" i="33" s="1"/>
  <c r="BB95" i="33"/>
  <c r="BA95" i="33"/>
  <c r="AZ95" i="33"/>
  <c r="AY95" i="33"/>
  <c r="AX95" i="33"/>
  <c r="AW95" i="33"/>
  <c r="AV95" i="33"/>
  <c r="AQ95" i="33"/>
  <c r="AP95" i="33"/>
  <c r="AO95" i="33"/>
  <c r="AN95" i="33"/>
  <c r="AM95" i="33"/>
  <c r="AL95" i="33"/>
  <c r="AK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B95" i="33"/>
  <c r="BG99" i="33" s="1"/>
  <c r="R94" i="33"/>
  <c r="R111" i="33" s="1"/>
  <c r="BL93" i="33"/>
  <c r="A94" i="33"/>
  <c r="A111" i="33" s="1"/>
  <c r="BL110" i="33" s="1"/>
  <c r="BI90" i="33"/>
  <c r="BI100" i="33" s="1"/>
  <c r="BI117" i="33" s="1"/>
  <c r="BB90" i="33"/>
  <c r="BA90" i="33"/>
  <c r="AZ90" i="33"/>
  <c r="AY90" i="33"/>
  <c r="AX90" i="33"/>
  <c r="AW90" i="33"/>
  <c r="AV90" i="33"/>
  <c r="AQ90" i="33"/>
  <c r="AP90" i="33"/>
  <c r="AO90" i="33"/>
  <c r="AN90" i="33"/>
  <c r="AM90" i="33"/>
  <c r="AL90" i="33"/>
  <c r="AK90" i="33"/>
  <c r="AF90" i="33"/>
  <c r="AE90" i="33"/>
  <c r="AD90" i="33"/>
  <c r="AC90" i="33"/>
  <c r="AB90" i="33"/>
  <c r="AA90" i="33"/>
  <c r="Z90" i="33"/>
  <c r="Y90" i="33"/>
  <c r="X90" i="33"/>
  <c r="W90" i="33"/>
  <c r="V90" i="33"/>
  <c r="U90" i="33"/>
  <c r="T90" i="33"/>
  <c r="S90" i="33"/>
  <c r="BI89" i="33"/>
  <c r="BI99" i="33" s="1"/>
  <c r="BI116" i="33" s="1"/>
  <c r="BB89" i="33"/>
  <c r="BA89" i="33"/>
  <c r="AZ89" i="33"/>
  <c r="AY89" i="33"/>
  <c r="AX89" i="33"/>
  <c r="AW89" i="33"/>
  <c r="AV89" i="33"/>
  <c r="AQ89" i="33"/>
  <c r="AP89" i="33"/>
  <c r="AO89" i="33"/>
  <c r="AN89" i="33"/>
  <c r="AM89" i="33"/>
  <c r="AL89" i="33"/>
  <c r="AK89" i="33"/>
  <c r="AF89" i="33"/>
  <c r="AE89" i="33"/>
  <c r="AD89" i="33"/>
  <c r="AC89" i="33"/>
  <c r="AB89" i="33"/>
  <c r="AA89" i="33"/>
  <c r="Z89" i="33"/>
  <c r="Y89" i="33"/>
  <c r="X89" i="33"/>
  <c r="W89" i="33"/>
  <c r="V89" i="33"/>
  <c r="U89" i="33"/>
  <c r="T89" i="33"/>
  <c r="S89" i="33"/>
  <c r="BI88" i="33"/>
  <c r="BI98" i="33" s="1"/>
  <c r="BI115" i="33" s="1"/>
  <c r="BB88" i="33"/>
  <c r="BA88" i="33"/>
  <c r="AZ88" i="33"/>
  <c r="AY88" i="33"/>
  <c r="AX88" i="33"/>
  <c r="AW88" i="33"/>
  <c r="AV88" i="33"/>
  <c r="AQ88" i="33"/>
  <c r="AP88" i="33"/>
  <c r="AO88" i="33"/>
  <c r="AN88" i="33"/>
  <c r="AM88" i="33"/>
  <c r="AL88" i="33"/>
  <c r="AK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B88" i="33"/>
  <c r="BH90" i="33" s="1"/>
  <c r="BI87" i="33"/>
  <c r="BI97" i="33" s="1"/>
  <c r="BI114" i="33" s="1"/>
  <c r="BB87" i="33"/>
  <c r="BA87" i="33"/>
  <c r="AZ87" i="33"/>
  <c r="AY87" i="33"/>
  <c r="AX87" i="33"/>
  <c r="AW87" i="33"/>
  <c r="AV87" i="33"/>
  <c r="AQ87" i="33"/>
  <c r="AP87" i="33"/>
  <c r="AO87" i="33"/>
  <c r="AN87" i="33"/>
  <c r="AM87" i="33"/>
  <c r="AL87" i="33"/>
  <c r="AK87" i="33"/>
  <c r="AF87" i="33"/>
  <c r="AE87" i="33"/>
  <c r="AD87" i="33"/>
  <c r="AC87" i="33"/>
  <c r="AB87" i="33"/>
  <c r="AA87" i="33"/>
  <c r="Z87" i="33"/>
  <c r="Y87" i="33"/>
  <c r="X87" i="33"/>
  <c r="W87" i="33"/>
  <c r="V87" i="33"/>
  <c r="U87" i="33"/>
  <c r="T87" i="33"/>
  <c r="S87" i="33"/>
  <c r="B87" i="33"/>
  <c r="BH88" i="33" s="1"/>
  <c r="BI86" i="33"/>
  <c r="BI96" i="33" s="1"/>
  <c r="BI113" i="33" s="1"/>
  <c r="BB86" i="33"/>
  <c r="BA86" i="33"/>
  <c r="AZ86" i="33"/>
  <c r="AY86" i="33"/>
  <c r="AX86" i="33"/>
  <c r="AW86" i="33"/>
  <c r="AV86" i="33"/>
  <c r="AQ86" i="33"/>
  <c r="AP86" i="33"/>
  <c r="AO86" i="33"/>
  <c r="AN86" i="33"/>
  <c r="AM86" i="33"/>
  <c r="AL86" i="33"/>
  <c r="AK86" i="33"/>
  <c r="AF86" i="33"/>
  <c r="AE86" i="33"/>
  <c r="AD86" i="33"/>
  <c r="AC86" i="33"/>
  <c r="AB86" i="33"/>
  <c r="AA86" i="33"/>
  <c r="Z86" i="33"/>
  <c r="Y86" i="33"/>
  <c r="X86" i="33"/>
  <c r="W86" i="33"/>
  <c r="V86" i="33"/>
  <c r="U86" i="33"/>
  <c r="T86" i="33"/>
  <c r="S86" i="33"/>
  <c r="B86" i="33"/>
  <c r="BH89" i="33" s="1"/>
  <c r="BI85" i="33"/>
  <c r="BI95" i="33" s="1"/>
  <c r="BI112" i="33" s="1"/>
  <c r="BB85" i="33"/>
  <c r="BA85" i="33"/>
  <c r="AZ85" i="33"/>
  <c r="AY85" i="33"/>
  <c r="AX85" i="33"/>
  <c r="AW85" i="33"/>
  <c r="AV85" i="33"/>
  <c r="AQ85" i="33"/>
  <c r="AP85" i="33"/>
  <c r="AO85" i="33"/>
  <c r="AN85" i="33"/>
  <c r="AM85" i="33"/>
  <c r="AL85" i="33"/>
  <c r="AK85" i="33"/>
  <c r="AF85" i="33"/>
  <c r="AE85" i="33"/>
  <c r="AD85" i="33"/>
  <c r="AC85" i="33"/>
  <c r="AB85" i="33"/>
  <c r="AA85" i="33"/>
  <c r="Z85" i="33"/>
  <c r="Y85" i="33"/>
  <c r="X85" i="33"/>
  <c r="W85" i="33"/>
  <c r="V85" i="33"/>
  <c r="U85" i="33"/>
  <c r="T85" i="33"/>
  <c r="S85" i="33"/>
  <c r="B85" i="33"/>
  <c r="BQ85" i="33" s="1"/>
  <c r="BL83" i="33"/>
  <c r="BB80" i="33"/>
  <c r="BA80" i="33"/>
  <c r="AZ80" i="33"/>
  <c r="AY80" i="33"/>
  <c r="AX80" i="33"/>
  <c r="AW80" i="33"/>
  <c r="AV80" i="33"/>
  <c r="AQ80" i="33"/>
  <c r="AP80" i="33"/>
  <c r="AO80" i="33"/>
  <c r="AN80" i="33"/>
  <c r="AM80" i="33"/>
  <c r="AL80" i="33"/>
  <c r="AK80" i="33"/>
  <c r="AF80" i="33"/>
  <c r="AE80" i="33"/>
  <c r="AD80" i="33"/>
  <c r="AC80" i="33"/>
  <c r="AB80" i="33"/>
  <c r="AA80" i="33"/>
  <c r="Z80" i="33"/>
  <c r="Y80" i="33"/>
  <c r="X80" i="33"/>
  <c r="W80" i="33"/>
  <c r="V80" i="33"/>
  <c r="U80" i="33"/>
  <c r="T80" i="33"/>
  <c r="S80" i="33"/>
  <c r="BB79" i="33"/>
  <c r="BA79" i="33"/>
  <c r="AZ79" i="33"/>
  <c r="AY79" i="33"/>
  <c r="AX79" i="33"/>
  <c r="AW79" i="33"/>
  <c r="AV79" i="33"/>
  <c r="AQ79" i="33"/>
  <c r="AP79" i="33"/>
  <c r="AO79" i="33"/>
  <c r="AN79" i="33"/>
  <c r="AM79" i="33"/>
  <c r="AL79" i="33"/>
  <c r="AK79" i="33"/>
  <c r="AF79" i="33"/>
  <c r="AE79" i="33"/>
  <c r="AD79" i="33"/>
  <c r="AC79" i="33"/>
  <c r="AB79" i="33"/>
  <c r="AA79" i="33"/>
  <c r="Z79" i="33"/>
  <c r="Y79" i="33"/>
  <c r="X79" i="33"/>
  <c r="W79" i="33"/>
  <c r="V79" i="33"/>
  <c r="U79" i="33"/>
  <c r="T79" i="33"/>
  <c r="S79" i="33"/>
  <c r="BB78" i="33"/>
  <c r="BA78" i="33"/>
  <c r="AZ78" i="33"/>
  <c r="AY78" i="33"/>
  <c r="AX78" i="33"/>
  <c r="AW78" i="33"/>
  <c r="AV78" i="33"/>
  <c r="AQ78" i="33"/>
  <c r="AP78" i="33"/>
  <c r="AO78" i="33"/>
  <c r="AN78" i="33"/>
  <c r="AM78" i="33"/>
  <c r="AL78" i="33"/>
  <c r="AK78" i="33"/>
  <c r="AF78" i="33"/>
  <c r="AE78" i="33"/>
  <c r="AD78" i="33"/>
  <c r="AC78" i="33"/>
  <c r="AB78" i="33"/>
  <c r="AA78" i="33"/>
  <c r="Z78" i="33"/>
  <c r="Y78" i="33"/>
  <c r="X78" i="33"/>
  <c r="W78" i="33"/>
  <c r="V78" i="33"/>
  <c r="U78" i="33"/>
  <c r="T78" i="33"/>
  <c r="S78" i="33"/>
  <c r="B78" i="33"/>
  <c r="BH80" i="33" s="1"/>
  <c r="BB77" i="33"/>
  <c r="BA77" i="33"/>
  <c r="AZ77" i="33"/>
  <c r="AY77" i="33"/>
  <c r="AX77" i="33"/>
  <c r="AW77" i="33"/>
  <c r="AV77" i="33"/>
  <c r="AQ77" i="33"/>
  <c r="AP77" i="33"/>
  <c r="AO77" i="33"/>
  <c r="AN77" i="33"/>
  <c r="AM77" i="33"/>
  <c r="AL77" i="33"/>
  <c r="AK77" i="33"/>
  <c r="AF77" i="33"/>
  <c r="AE77" i="33"/>
  <c r="AD77" i="33"/>
  <c r="AC77" i="33"/>
  <c r="AB77" i="33"/>
  <c r="AA77" i="33"/>
  <c r="Z77" i="33"/>
  <c r="Y77" i="33"/>
  <c r="X77" i="33"/>
  <c r="W77" i="33"/>
  <c r="V77" i="33"/>
  <c r="U77" i="33"/>
  <c r="T77" i="33"/>
  <c r="S77" i="33"/>
  <c r="B77" i="33"/>
  <c r="BQ79" i="33" s="1"/>
  <c r="BB76" i="33"/>
  <c r="BA76" i="33"/>
  <c r="AZ76" i="33"/>
  <c r="AY76" i="33"/>
  <c r="AX76" i="33"/>
  <c r="AW76" i="33"/>
  <c r="AV76" i="33"/>
  <c r="AQ76" i="33"/>
  <c r="AP76" i="33"/>
  <c r="AO76" i="33"/>
  <c r="AN76" i="33"/>
  <c r="AM76" i="33"/>
  <c r="AL76" i="33"/>
  <c r="AK76" i="33"/>
  <c r="AF76" i="33"/>
  <c r="AE76" i="33"/>
  <c r="AD76" i="33"/>
  <c r="AC76" i="33"/>
  <c r="AB76" i="33"/>
  <c r="AA76" i="33"/>
  <c r="Z76" i="33"/>
  <c r="Y76" i="33"/>
  <c r="X76" i="33"/>
  <c r="W76" i="33"/>
  <c r="V76" i="33"/>
  <c r="U76" i="33"/>
  <c r="T76" i="33"/>
  <c r="S76" i="33"/>
  <c r="B76" i="33"/>
  <c r="BH79" i="33" s="1"/>
  <c r="BB75" i="33"/>
  <c r="BA75" i="33"/>
  <c r="AZ75" i="33"/>
  <c r="AY75" i="33"/>
  <c r="AX75" i="33"/>
  <c r="AW75" i="33"/>
  <c r="AV75" i="33"/>
  <c r="AQ75" i="33"/>
  <c r="AP75" i="33"/>
  <c r="AO75" i="33"/>
  <c r="AN75" i="33"/>
  <c r="AM75" i="33"/>
  <c r="AL75" i="33"/>
  <c r="AK75" i="33"/>
  <c r="AF75" i="33"/>
  <c r="AE75" i="33"/>
  <c r="AD75" i="33"/>
  <c r="AC75" i="33"/>
  <c r="AB75" i="33"/>
  <c r="AA75" i="33"/>
  <c r="Z75" i="33"/>
  <c r="Y75" i="33"/>
  <c r="X75" i="33"/>
  <c r="W75" i="33"/>
  <c r="V75" i="33"/>
  <c r="U75" i="33"/>
  <c r="T75" i="33"/>
  <c r="S75" i="33"/>
  <c r="B75" i="33"/>
  <c r="BG79" i="33" s="1"/>
  <c r="BL73" i="33"/>
  <c r="BI70" i="33"/>
  <c r="BB70" i="33"/>
  <c r="BA70" i="33"/>
  <c r="AZ70" i="33"/>
  <c r="AY70" i="33"/>
  <c r="AX70" i="33"/>
  <c r="AW70" i="33"/>
  <c r="AV70" i="33"/>
  <c r="AQ70" i="33"/>
  <c r="AP70" i="33"/>
  <c r="AO70" i="33"/>
  <c r="AN70" i="33"/>
  <c r="AM70" i="33"/>
  <c r="AL70" i="33"/>
  <c r="AK70" i="33"/>
  <c r="AF70" i="33"/>
  <c r="AE70" i="33"/>
  <c r="AD70" i="33"/>
  <c r="AC70" i="33"/>
  <c r="AB70" i="33"/>
  <c r="AA70" i="33"/>
  <c r="Z70" i="33"/>
  <c r="Y70" i="33"/>
  <c r="X70" i="33"/>
  <c r="W70" i="33"/>
  <c r="V70" i="33"/>
  <c r="U70" i="33"/>
  <c r="T70" i="33"/>
  <c r="S70" i="33"/>
  <c r="BI69" i="33"/>
  <c r="BB69" i="33"/>
  <c r="BA69" i="33"/>
  <c r="AZ69" i="33"/>
  <c r="AY69" i="33"/>
  <c r="AX69" i="33"/>
  <c r="AW69" i="33"/>
  <c r="AV69" i="33"/>
  <c r="AQ69" i="33"/>
  <c r="AP69" i="33"/>
  <c r="AO69" i="33"/>
  <c r="AN69" i="33"/>
  <c r="AM69" i="33"/>
  <c r="AL69" i="33"/>
  <c r="AK69" i="33"/>
  <c r="AF69" i="33"/>
  <c r="AE69" i="33"/>
  <c r="AD69" i="33"/>
  <c r="AC69" i="33"/>
  <c r="AB69" i="33"/>
  <c r="AA69" i="33"/>
  <c r="Z69" i="33"/>
  <c r="Y69" i="33"/>
  <c r="X69" i="33"/>
  <c r="W69" i="33"/>
  <c r="V69" i="33"/>
  <c r="U69" i="33"/>
  <c r="T69" i="33"/>
  <c r="S69" i="33"/>
  <c r="BI68" i="33"/>
  <c r="BB68" i="33"/>
  <c r="BA68" i="33"/>
  <c r="AZ68" i="33"/>
  <c r="AY68" i="33"/>
  <c r="AX68" i="33"/>
  <c r="AW68" i="33"/>
  <c r="AV68" i="33"/>
  <c r="AQ68" i="33"/>
  <c r="AP68" i="33"/>
  <c r="AO68" i="33"/>
  <c r="AN68" i="33"/>
  <c r="AM68" i="33"/>
  <c r="AL68" i="33"/>
  <c r="AK68" i="33"/>
  <c r="AF68" i="33"/>
  <c r="AE68" i="33"/>
  <c r="AD68" i="33"/>
  <c r="AC68" i="33"/>
  <c r="AB68" i="33"/>
  <c r="AA68" i="33"/>
  <c r="Z68" i="33"/>
  <c r="Y68" i="33"/>
  <c r="X68" i="33"/>
  <c r="W68" i="33"/>
  <c r="V68" i="33"/>
  <c r="U68" i="33"/>
  <c r="T68" i="33"/>
  <c r="S68" i="33"/>
  <c r="B68" i="33"/>
  <c r="BH70" i="33" s="1"/>
  <c r="BI67" i="33"/>
  <c r="BB67" i="33"/>
  <c r="BA67" i="33"/>
  <c r="AZ67" i="33"/>
  <c r="AY67" i="33"/>
  <c r="AX67" i="33"/>
  <c r="AW67" i="33"/>
  <c r="AV67" i="33"/>
  <c r="AQ67" i="33"/>
  <c r="AP67" i="33"/>
  <c r="AO67" i="33"/>
  <c r="AN67" i="33"/>
  <c r="AM67" i="33"/>
  <c r="AL67" i="33"/>
  <c r="AK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B67" i="33"/>
  <c r="BH65" i="33" s="1"/>
  <c r="BI66" i="33"/>
  <c r="BB66" i="33"/>
  <c r="BA66" i="33"/>
  <c r="AZ66" i="33"/>
  <c r="AY66" i="33"/>
  <c r="AX66" i="33"/>
  <c r="AW66" i="33"/>
  <c r="AV66" i="33"/>
  <c r="AQ66" i="33"/>
  <c r="AP66" i="33"/>
  <c r="AO66" i="33"/>
  <c r="AN66" i="33"/>
  <c r="AM66" i="33"/>
  <c r="AL66" i="33"/>
  <c r="AK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B66" i="33"/>
  <c r="BH69" i="33" s="1"/>
  <c r="BJ65" i="33"/>
  <c r="BJ66" i="33" s="1"/>
  <c r="BJ67" i="33" s="1"/>
  <c r="BJ68" i="33" s="1"/>
  <c r="BJ69" i="33" s="1"/>
  <c r="BJ70" i="33" s="1"/>
  <c r="BJ75" i="33" s="1"/>
  <c r="BJ76" i="33" s="1"/>
  <c r="BJ77" i="33" s="1"/>
  <c r="BJ78" i="33" s="1"/>
  <c r="BJ79" i="33" s="1"/>
  <c r="BJ80" i="33" s="1"/>
  <c r="BJ85" i="33" s="1"/>
  <c r="BJ86" i="33" s="1"/>
  <c r="BJ87" i="33" s="1"/>
  <c r="BJ88" i="33" s="1"/>
  <c r="BJ89" i="33" s="1"/>
  <c r="BJ90" i="33" s="1"/>
  <c r="BJ95" i="33" s="1"/>
  <c r="BJ96" i="33" s="1"/>
  <c r="BJ97" i="33" s="1"/>
  <c r="BJ98" i="33" s="1"/>
  <c r="BJ99" i="33" s="1"/>
  <c r="BJ100" i="33" s="1"/>
  <c r="BJ112" i="33" s="1"/>
  <c r="BJ113" i="33" s="1"/>
  <c r="BJ114" i="33" s="1"/>
  <c r="BJ115" i="33" s="1"/>
  <c r="BJ116" i="33" s="1"/>
  <c r="BJ117" i="33" s="1"/>
  <c r="BJ122" i="33" s="1"/>
  <c r="BJ123" i="33" s="1"/>
  <c r="BJ124" i="33" s="1"/>
  <c r="BJ125" i="33" s="1"/>
  <c r="BJ126" i="33" s="1"/>
  <c r="BJ127" i="33" s="1"/>
  <c r="BJ132" i="33" s="1"/>
  <c r="BJ133" i="33" s="1"/>
  <c r="BJ134" i="33" s="1"/>
  <c r="BJ135" i="33" s="1"/>
  <c r="BJ136" i="33" s="1"/>
  <c r="BJ137" i="33" s="1"/>
  <c r="BJ142" i="33" s="1"/>
  <c r="BJ143" i="33" s="1"/>
  <c r="BJ144" i="33" s="1"/>
  <c r="BJ145" i="33" s="1"/>
  <c r="BJ146" i="33" s="1"/>
  <c r="BJ147" i="33" s="1"/>
  <c r="BI65" i="33"/>
  <c r="BB65" i="33"/>
  <c r="BA65" i="33"/>
  <c r="AZ65" i="33"/>
  <c r="AY65" i="33"/>
  <c r="AX65" i="33"/>
  <c r="AW65" i="33"/>
  <c r="AV65" i="33"/>
  <c r="AQ65" i="33"/>
  <c r="AP65" i="33"/>
  <c r="AO65" i="33"/>
  <c r="AN65" i="33"/>
  <c r="AM65" i="33"/>
  <c r="AL65" i="33"/>
  <c r="AK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B65" i="33"/>
  <c r="BL63" i="33"/>
  <c r="BB53" i="33"/>
  <c r="BA53" i="33"/>
  <c r="AZ53" i="33"/>
  <c r="AY53" i="33"/>
  <c r="AX53" i="33"/>
  <c r="AW53" i="33"/>
  <c r="AV53" i="33"/>
  <c r="AQ53" i="33"/>
  <c r="AP53" i="33"/>
  <c r="AO53" i="33"/>
  <c r="AN53" i="33"/>
  <c r="AM53" i="33"/>
  <c r="AL53" i="33"/>
  <c r="AK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BB52" i="33"/>
  <c r="BA52" i="33"/>
  <c r="AZ52" i="33"/>
  <c r="AY52" i="33"/>
  <c r="AX52" i="33"/>
  <c r="AW52" i="33"/>
  <c r="AV52" i="33"/>
  <c r="AQ52" i="33"/>
  <c r="AP52" i="33"/>
  <c r="AO52" i="33"/>
  <c r="AN52" i="33"/>
  <c r="AM52" i="33"/>
  <c r="AL52" i="33"/>
  <c r="AK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BB51" i="33"/>
  <c r="BA51" i="33"/>
  <c r="AZ51" i="33"/>
  <c r="AY51" i="33"/>
  <c r="AX51" i="33"/>
  <c r="AW51" i="33"/>
  <c r="AV51" i="33"/>
  <c r="AQ51" i="33"/>
  <c r="AP51" i="33"/>
  <c r="AO51" i="33"/>
  <c r="AN51" i="33"/>
  <c r="AM51" i="33"/>
  <c r="AL51" i="33"/>
  <c r="AK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B51" i="33"/>
  <c r="BH53" i="33" s="1"/>
  <c r="BB50" i="33"/>
  <c r="BA50" i="33"/>
  <c r="AZ50" i="33"/>
  <c r="AY50" i="33"/>
  <c r="AX50" i="33"/>
  <c r="AW50" i="33"/>
  <c r="AV50" i="33"/>
  <c r="AQ50" i="33"/>
  <c r="AP50" i="33"/>
  <c r="AO50" i="33"/>
  <c r="AN50" i="33"/>
  <c r="AM50" i="33"/>
  <c r="AL50" i="33"/>
  <c r="AK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B50" i="33"/>
  <c r="BQ52" i="33" s="1"/>
  <c r="BB49" i="33"/>
  <c r="BA49" i="33"/>
  <c r="AZ49" i="33"/>
  <c r="AY49" i="33"/>
  <c r="AX49" i="33"/>
  <c r="AW49" i="33"/>
  <c r="AV49" i="33"/>
  <c r="AQ49" i="33"/>
  <c r="AP49" i="33"/>
  <c r="AO49" i="33"/>
  <c r="AN49" i="33"/>
  <c r="AM49" i="33"/>
  <c r="AL49" i="33"/>
  <c r="AK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B49" i="33"/>
  <c r="BG51" i="33" s="1"/>
  <c r="BB48" i="33"/>
  <c r="BA48" i="33"/>
  <c r="AZ48" i="33"/>
  <c r="AY48" i="33"/>
  <c r="AX48" i="33"/>
  <c r="AW48" i="33"/>
  <c r="AV48" i="33"/>
  <c r="AQ48" i="33"/>
  <c r="AP48" i="33"/>
  <c r="AO48" i="33"/>
  <c r="AN48" i="33"/>
  <c r="AM48" i="33"/>
  <c r="AL48" i="33"/>
  <c r="AK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B48" i="33"/>
  <c r="BG52" i="33" s="1"/>
  <c r="BL46" i="33"/>
  <c r="BB43" i="33"/>
  <c r="BA43" i="33"/>
  <c r="AZ43" i="33"/>
  <c r="AY43" i="33"/>
  <c r="AX43" i="33"/>
  <c r="AW43" i="33"/>
  <c r="AV43" i="33"/>
  <c r="AQ43" i="33"/>
  <c r="AP43" i="33"/>
  <c r="AO43" i="33"/>
  <c r="AN43" i="33"/>
  <c r="AM43" i="33"/>
  <c r="AL43" i="33"/>
  <c r="AK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BB42" i="33"/>
  <c r="BA42" i="33"/>
  <c r="AZ42" i="33"/>
  <c r="AY42" i="33"/>
  <c r="AX42" i="33"/>
  <c r="AW42" i="33"/>
  <c r="AV42" i="33"/>
  <c r="AQ42" i="33"/>
  <c r="AP42" i="33"/>
  <c r="AO42" i="33"/>
  <c r="AN42" i="33"/>
  <c r="AM42" i="33"/>
  <c r="AL42" i="33"/>
  <c r="AK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BB41" i="33"/>
  <c r="BA41" i="33"/>
  <c r="AZ41" i="33"/>
  <c r="AY41" i="33"/>
  <c r="AX41" i="33"/>
  <c r="AW41" i="33"/>
  <c r="AV41" i="33"/>
  <c r="AQ41" i="33"/>
  <c r="AP41" i="33"/>
  <c r="AO41" i="33"/>
  <c r="AN41" i="33"/>
  <c r="AM41" i="33"/>
  <c r="AL41" i="33"/>
  <c r="AK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B41" i="33"/>
  <c r="BH43" i="33" s="1"/>
  <c r="BB40" i="33"/>
  <c r="BA40" i="33"/>
  <c r="AZ40" i="33"/>
  <c r="AY40" i="33"/>
  <c r="AX40" i="33"/>
  <c r="AW40" i="33"/>
  <c r="AV40" i="33"/>
  <c r="AQ40" i="33"/>
  <c r="AP40" i="33"/>
  <c r="AO40" i="33"/>
  <c r="AN40" i="33"/>
  <c r="AM40" i="33"/>
  <c r="AL40" i="33"/>
  <c r="AK40" i="33"/>
  <c r="AF40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B40" i="33"/>
  <c r="BH41" i="33" s="1"/>
  <c r="BB39" i="33"/>
  <c r="BA39" i="33"/>
  <c r="AZ39" i="33"/>
  <c r="AY39" i="33"/>
  <c r="AX39" i="33"/>
  <c r="AW39" i="33"/>
  <c r="AV39" i="33"/>
  <c r="AQ39" i="33"/>
  <c r="AP39" i="33"/>
  <c r="AO39" i="33"/>
  <c r="AN39" i="33"/>
  <c r="AM39" i="33"/>
  <c r="AL39" i="33"/>
  <c r="AK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B39" i="33"/>
  <c r="BH42" i="33" s="1"/>
  <c r="BB38" i="33"/>
  <c r="BA38" i="33"/>
  <c r="AZ38" i="33"/>
  <c r="AY38" i="33"/>
  <c r="AX38" i="33"/>
  <c r="AW38" i="33"/>
  <c r="AV38" i="33"/>
  <c r="AQ38" i="33"/>
  <c r="AP38" i="33"/>
  <c r="AO38" i="33"/>
  <c r="AN38" i="33"/>
  <c r="AM38" i="33"/>
  <c r="AL38" i="33"/>
  <c r="AK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B38" i="33"/>
  <c r="BQ38" i="33" s="1"/>
  <c r="BL36" i="33"/>
  <c r="BB33" i="33"/>
  <c r="BA33" i="33"/>
  <c r="AZ33" i="33"/>
  <c r="AY33" i="33"/>
  <c r="AX33" i="33"/>
  <c r="AW33" i="33"/>
  <c r="AV33" i="33"/>
  <c r="AQ33" i="33"/>
  <c r="AP33" i="33"/>
  <c r="AO33" i="33"/>
  <c r="AN33" i="33"/>
  <c r="AM33" i="33"/>
  <c r="AL33" i="33"/>
  <c r="AK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BB32" i="33"/>
  <c r="BA32" i="33"/>
  <c r="AZ32" i="33"/>
  <c r="AY32" i="33"/>
  <c r="AX32" i="33"/>
  <c r="AW32" i="33"/>
  <c r="AV32" i="33"/>
  <c r="AQ32" i="33"/>
  <c r="AP32" i="33"/>
  <c r="AO32" i="33"/>
  <c r="AN32" i="33"/>
  <c r="AM32" i="33"/>
  <c r="AL32" i="33"/>
  <c r="AK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BB31" i="33"/>
  <c r="BA31" i="33"/>
  <c r="AZ31" i="33"/>
  <c r="AY31" i="33"/>
  <c r="AX31" i="33"/>
  <c r="AW31" i="33"/>
  <c r="AV31" i="33"/>
  <c r="AQ31" i="33"/>
  <c r="AP31" i="33"/>
  <c r="AO31" i="33"/>
  <c r="AN31" i="33"/>
  <c r="AM31" i="33"/>
  <c r="AL31" i="33"/>
  <c r="AK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B31" i="33"/>
  <c r="BQ34" i="33" s="1"/>
  <c r="BB30" i="33"/>
  <c r="BA30" i="33"/>
  <c r="AZ30" i="33"/>
  <c r="AY30" i="33"/>
  <c r="AX30" i="33"/>
  <c r="AW30" i="33"/>
  <c r="AV30" i="33"/>
  <c r="AQ30" i="33"/>
  <c r="AP30" i="33"/>
  <c r="AO30" i="33"/>
  <c r="AN30" i="33"/>
  <c r="AM30" i="33"/>
  <c r="AL30" i="33"/>
  <c r="AK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B30" i="33"/>
  <c r="BG33" i="33" s="1"/>
  <c r="BB29" i="33"/>
  <c r="BA29" i="33"/>
  <c r="AZ29" i="33"/>
  <c r="AY29" i="33"/>
  <c r="AX29" i="33"/>
  <c r="AW29" i="33"/>
  <c r="AV29" i="33"/>
  <c r="AQ29" i="33"/>
  <c r="AP29" i="33"/>
  <c r="AO29" i="33"/>
  <c r="AN29" i="33"/>
  <c r="AM29" i="33"/>
  <c r="AL29" i="33"/>
  <c r="AK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B29" i="33"/>
  <c r="BH32" i="33" s="1"/>
  <c r="BB28" i="33"/>
  <c r="BA28" i="33"/>
  <c r="AZ28" i="33"/>
  <c r="AY28" i="33"/>
  <c r="AX28" i="33"/>
  <c r="AW28" i="33"/>
  <c r="AV28" i="33"/>
  <c r="AQ28" i="33"/>
  <c r="AP28" i="33"/>
  <c r="AO28" i="33"/>
  <c r="AN28" i="33"/>
  <c r="AM28" i="33"/>
  <c r="AL28" i="33"/>
  <c r="AK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B28" i="33"/>
  <c r="BG32" i="33" s="1"/>
  <c r="BL26" i="33"/>
  <c r="BI23" i="33"/>
  <c r="BI33" i="33" s="1"/>
  <c r="BI43" i="33" s="1"/>
  <c r="BG23" i="33"/>
  <c r="BB23" i="33"/>
  <c r="BA23" i="33"/>
  <c r="AZ23" i="33"/>
  <c r="AY23" i="33"/>
  <c r="AX23" i="33"/>
  <c r="AW23" i="33"/>
  <c r="AV23" i="33"/>
  <c r="AQ23" i="33"/>
  <c r="AP23" i="33"/>
  <c r="AO23" i="33"/>
  <c r="AN23" i="33"/>
  <c r="AM23" i="33"/>
  <c r="AL23" i="33"/>
  <c r="AK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BQ22" i="33"/>
  <c r="BI22" i="33"/>
  <c r="BI32" i="33" s="1"/>
  <c r="BI42" i="33" s="1"/>
  <c r="BH22" i="33"/>
  <c r="BB22" i="33"/>
  <c r="BA22" i="33"/>
  <c r="AZ22" i="33"/>
  <c r="AY22" i="33"/>
  <c r="AX22" i="33"/>
  <c r="AW22" i="33"/>
  <c r="AV22" i="33"/>
  <c r="AQ22" i="33"/>
  <c r="AP22" i="33"/>
  <c r="AO22" i="33"/>
  <c r="AN22" i="33"/>
  <c r="AM22" i="33"/>
  <c r="AL22" i="33"/>
  <c r="AK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BI21" i="33"/>
  <c r="BI31" i="33" s="1"/>
  <c r="BI41" i="33" s="1"/>
  <c r="BH21" i="33"/>
  <c r="BG21" i="33"/>
  <c r="BB21" i="33"/>
  <c r="BA21" i="33"/>
  <c r="AZ21" i="33"/>
  <c r="AY21" i="33"/>
  <c r="AX21" i="33"/>
  <c r="AW21" i="33"/>
  <c r="AV21" i="33"/>
  <c r="AQ21" i="33"/>
  <c r="AP21" i="33"/>
  <c r="AO21" i="33"/>
  <c r="AN21" i="33"/>
  <c r="AM21" i="33"/>
  <c r="AL21" i="33"/>
  <c r="AK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B21" i="33"/>
  <c r="BQ24" i="33" s="1"/>
  <c r="BQ20" i="33"/>
  <c r="BI20" i="33"/>
  <c r="BI30" i="33" s="1"/>
  <c r="BI40" i="33" s="1"/>
  <c r="BB20" i="33"/>
  <c r="BA20" i="33"/>
  <c r="AZ20" i="33"/>
  <c r="AY20" i="33"/>
  <c r="AX20" i="33"/>
  <c r="AW20" i="33"/>
  <c r="AV20" i="33"/>
  <c r="AQ20" i="33"/>
  <c r="AP20" i="33"/>
  <c r="AO20" i="33"/>
  <c r="AN20" i="33"/>
  <c r="AM20" i="33"/>
  <c r="AL20" i="33"/>
  <c r="AK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BL19" i="33"/>
  <c r="BI19" i="33"/>
  <c r="BI29" i="33" s="1"/>
  <c r="BI39" i="33" s="1"/>
  <c r="BG19" i="33"/>
  <c r="BB19" i="33"/>
  <c r="BA19" i="33"/>
  <c r="AZ19" i="33"/>
  <c r="AY19" i="33"/>
  <c r="AX19" i="33"/>
  <c r="AW19" i="33"/>
  <c r="AV19" i="33"/>
  <c r="AQ19" i="33"/>
  <c r="AP19" i="33"/>
  <c r="AO19" i="33"/>
  <c r="AN19" i="33"/>
  <c r="AM19" i="33"/>
  <c r="AL19" i="33"/>
  <c r="AK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BL18" i="33"/>
  <c r="BI18" i="33"/>
  <c r="BI28" i="33" s="1"/>
  <c r="BI38" i="33" s="1"/>
  <c r="BH18" i="33"/>
  <c r="BB18" i="33"/>
  <c r="BA18" i="33"/>
  <c r="AZ18" i="33"/>
  <c r="AY18" i="33"/>
  <c r="AX18" i="33"/>
  <c r="AW18" i="33"/>
  <c r="AV18" i="33"/>
  <c r="AQ18" i="33"/>
  <c r="AP18" i="33"/>
  <c r="AO18" i="33"/>
  <c r="AN18" i="33"/>
  <c r="AM18" i="33"/>
  <c r="AL18" i="33"/>
  <c r="AK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B18" i="33"/>
  <c r="BG20" i="33" s="1"/>
  <c r="BL16" i="33"/>
  <c r="BL13" i="33"/>
  <c r="BG13" i="33"/>
  <c r="BD13" i="33"/>
  <c r="BB13" i="33"/>
  <c r="BA13" i="33"/>
  <c r="AZ13" i="33"/>
  <c r="AY13" i="33"/>
  <c r="AX13" i="33"/>
  <c r="AW13" i="33"/>
  <c r="AV13" i="33"/>
  <c r="AU13" i="33"/>
  <c r="AT13" i="33"/>
  <c r="AS13" i="33"/>
  <c r="AQ13" i="33"/>
  <c r="AP13" i="33"/>
  <c r="AO13" i="33"/>
  <c r="AN13" i="33"/>
  <c r="AM13" i="33"/>
  <c r="AL13" i="33"/>
  <c r="AK13" i="33"/>
  <c r="AJ13" i="33"/>
  <c r="AI13" i="33"/>
  <c r="AF13" i="33"/>
  <c r="AE13" i="33"/>
  <c r="AD13" i="33"/>
  <c r="AC13" i="33"/>
  <c r="AB13" i="33"/>
  <c r="AA13" i="33"/>
  <c r="Z13" i="33"/>
  <c r="Y13" i="33"/>
  <c r="X13" i="33"/>
  <c r="W13" i="33"/>
  <c r="V13" i="33"/>
  <c r="U13" i="33"/>
  <c r="T13" i="33"/>
  <c r="S13" i="33"/>
  <c r="BQ12" i="33"/>
  <c r="BL12" i="33"/>
  <c r="BH12" i="33"/>
  <c r="BD12" i="33"/>
  <c r="BB12" i="33"/>
  <c r="BA12" i="33"/>
  <c r="AZ12" i="33"/>
  <c r="AY12" i="33"/>
  <c r="AX12" i="33"/>
  <c r="AW12" i="33"/>
  <c r="AV12" i="33"/>
  <c r="AU12" i="33"/>
  <c r="AT12" i="33"/>
  <c r="AS12" i="33"/>
  <c r="AQ12" i="33"/>
  <c r="AP12" i="33"/>
  <c r="AO12" i="33"/>
  <c r="AN12" i="33"/>
  <c r="AM12" i="33"/>
  <c r="AL12" i="33"/>
  <c r="AK12" i="33"/>
  <c r="AJ12" i="33"/>
  <c r="AI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BL11" i="33"/>
  <c r="BH11" i="33"/>
  <c r="BG11" i="33"/>
  <c r="BD11" i="33"/>
  <c r="BB11" i="33"/>
  <c r="BA11" i="33"/>
  <c r="AZ11" i="33"/>
  <c r="AY11" i="33"/>
  <c r="AX11" i="33"/>
  <c r="AW11" i="33"/>
  <c r="AV11" i="33"/>
  <c r="AU11" i="33"/>
  <c r="AT11" i="33"/>
  <c r="AS11" i="33"/>
  <c r="AQ11" i="33"/>
  <c r="AP11" i="33"/>
  <c r="AO11" i="33"/>
  <c r="AN11" i="33"/>
  <c r="AM11" i="33"/>
  <c r="AL11" i="33"/>
  <c r="AK11" i="33"/>
  <c r="AJ11" i="33"/>
  <c r="AI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B11" i="33"/>
  <c r="BQ14" i="33" s="1"/>
  <c r="BQ10" i="33"/>
  <c r="BL10" i="33"/>
  <c r="BD10" i="33"/>
  <c r="BB10" i="33"/>
  <c r="BA10" i="33"/>
  <c r="AZ10" i="33"/>
  <c r="AY10" i="33"/>
  <c r="AX10" i="33"/>
  <c r="AW10" i="33"/>
  <c r="AV10" i="33"/>
  <c r="AU10" i="33"/>
  <c r="AT10" i="33"/>
  <c r="AS10" i="33"/>
  <c r="AQ10" i="33"/>
  <c r="AP10" i="33"/>
  <c r="AO10" i="33"/>
  <c r="AN10" i="33"/>
  <c r="AM10" i="33"/>
  <c r="AL10" i="33"/>
  <c r="AK10" i="33"/>
  <c r="AJ10" i="33"/>
  <c r="AI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BL9" i="33"/>
  <c r="BG9" i="33"/>
  <c r="BD9" i="33"/>
  <c r="BB9" i="33"/>
  <c r="BA9" i="33"/>
  <c r="AZ9" i="33"/>
  <c r="AY9" i="33"/>
  <c r="AX9" i="33"/>
  <c r="AW9" i="33"/>
  <c r="AV9" i="33"/>
  <c r="AU9" i="33"/>
  <c r="AT9" i="33"/>
  <c r="AS9" i="33"/>
  <c r="AQ9" i="33"/>
  <c r="AP9" i="33"/>
  <c r="AO9" i="33"/>
  <c r="AN9" i="33"/>
  <c r="AM9" i="33"/>
  <c r="AL9" i="33"/>
  <c r="AK9" i="33"/>
  <c r="AJ9" i="33"/>
  <c r="AI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BL8" i="33"/>
  <c r="BJ8" i="33"/>
  <c r="BJ9" i="33" s="1"/>
  <c r="BJ10" i="33" s="1"/>
  <c r="BJ11" i="33" s="1"/>
  <c r="BJ12" i="33" s="1"/>
  <c r="BJ13" i="33" s="1"/>
  <c r="BJ18" i="33" s="1"/>
  <c r="BJ19" i="33" s="1"/>
  <c r="BJ20" i="33" s="1"/>
  <c r="BJ21" i="33" s="1"/>
  <c r="BJ22" i="33" s="1"/>
  <c r="BJ23" i="33" s="1"/>
  <c r="BJ28" i="33" s="1"/>
  <c r="BJ29" i="33" s="1"/>
  <c r="BJ30" i="33" s="1"/>
  <c r="BJ31" i="33" s="1"/>
  <c r="BJ32" i="33" s="1"/>
  <c r="BJ33" i="33" s="1"/>
  <c r="BJ38" i="33" s="1"/>
  <c r="BJ39" i="33" s="1"/>
  <c r="BJ40" i="33" s="1"/>
  <c r="BJ41" i="33" s="1"/>
  <c r="BJ42" i="33" s="1"/>
  <c r="BJ43" i="33" s="1"/>
  <c r="BJ48" i="33" s="1"/>
  <c r="BJ49" i="33" s="1"/>
  <c r="BJ50" i="33" s="1"/>
  <c r="BJ51" i="33" s="1"/>
  <c r="BJ52" i="33" s="1"/>
  <c r="BJ53" i="33" s="1"/>
  <c r="BH8" i="33"/>
  <c r="BD8" i="33"/>
  <c r="BB8" i="33"/>
  <c r="BA8" i="33"/>
  <c r="AZ8" i="33"/>
  <c r="AY8" i="33"/>
  <c r="AX8" i="33"/>
  <c r="AW8" i="33"/>
  <c r="AV8" i="33"/>
  <c r="AU8" i="33"/>
  <c r="AT8" i="33"/>
  <c r="AS8" i="33"/>
  <c r="AQ8" i="33"/>
  <c r="AP8" i="33"/>
  <c r="AO8" i="33"/>
  <c r="AN8" i="33"/>
  <c r="AM8" i="33"/>
  <c r="AL8" i="33"/>
  <c r="AK8" i="33"/>
  <c r="AJ8" i="33"/>
  <c r="AI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B8" i="33"/>
  <c r="BG12" i="33" s="1"/>
  <c r="BL6" i="33"/>
  <c r="BI137" i="32"/>
  <c r="BB137" i="32"/>
  <c r="BA137" i="32"/>
  <c r="AZ137" i="32"/>
  <c r="AY137" i="32"/>
  <c r="AX137" i="32"/>
  <c r="AW137" i="32"/>
  <c r="AV137" i="32"/>
  <c r="AQ137" i="32"/>
  <c r="AP137" i="32"/>
  <c r="AO137" i="32"/>
  <c r="AN137" i="32"/>
  <c r="AM137" i="32"/>
  <c r="AL137" i="32"/>
  <c r="AK137" i="32"/>
  <c r="AF137" i="32"/>
  <c r="AE137" i="32"/>
  <c r="AD137" i="32"/>
  <c r="AC137" i="32"/>
  <c r="AB137" i="32"/>
  <c r="AA137" i="32"/>
  <c r="Z137" i="32"/>
  <c r="Y137" i="32"/>
  <c r="X137" i="32"/>
  <c r="W137" i="32"/>
  <c r="V137" i="32"/>
  <c r="U137" i="32"/>
  <c r="T137" i="32"/>
  <c r="S137" i="32"/>
  <c r="BI136" i="32"/>
  <c r="BB136" i="32"/>
  <c r="BA136" i="32"/>
  <c r="AZ136" i="32"/>
  <c r="AY136" i="32"/>
  <c r="AX136" i="32"/>
  <c r="AW136" i="32"/>
  <c r="AV136" i="32"/>
  <c r="AQ136" i="32"/>
  <c r="AP136" i="32"/>
  <c r="AO136" i="32"/>
  <c r="AN136" i="32"/>
  <c r="AM136" i="32"/>
  <c r="AL136" i="32"/>
  <c r="AK136" i="32"/>
  <c r="AF136" i="32"/>
  <c r="AE136" i="32"/>
  <c r="AD136" i="32"/>
  <c r="AC136" i="32"/>
  <c r="AB136" i="32"/>
  <c r="AA136" i="32"/>
  <c r="Z136" i="32"/>
  <c r="Y136" i="32"/>
  <c r="X136" i="32"/>
  <c r="W136" i="32"/>
  <c r="V136" i="32"/>
  <c r="U136" i="32"/>
  <c r="T136" i="32"/>
  <c r="S136" i="32"/>
  <c r="BI135" i="32"/>
  <c r="BB135" i="32"/>
  <c r="BA135" i="32"/>
  <c r="AZ135" i="32"/>
  <c r="AY135" i="32"/>
  <c r="AX135" i="32"/>
  <c r="AW135" i="32"/>
  <c r="AV135" i="32"/>
  <c r="AQ135" i="32"/>
  <c r="AP135" i="32"/>
  <c r="AO135" i="32"/>
  <c r="AN135" i="32"/>
  <c r="AM135" i="32"/>
  <c r="AL135" i="32"/>
  <c r="AK135" i="32"/>
  <c r="AF135" i="32"/>
  <c r="AE135" i="32"/>
  <c r="AD135" i="32"/>
  <c r="AC135" i="32"/>
  <c r="AB135" i="32"/>
  <c r="AA135" i="32"/>
  <c r="Z135" i="32"/>
  <c r="Y135" i="32"/>
  <c r="X135" i="32"/>
  <c r="W135" i="32"/>
  <c r="V135" i="32"/>
  <c r="U135" i="32"/>
  <c r="T135" i="32"/>
  <c r="S135" i="32"/>
  <c r="B135" i="32"/>
  <c r="BQ138" i="32" s="1"/>
  <c r="BI134" i="32"/>
  <c r="BB134" i="32"/>
  <c r="BA134" i="32"/>
  <c r="AZ134" i="32"/>
  <c r="AY134" i="32"/>
  <c r="AX134" i="32"/>
  <c r="AW134" i="32"/>
  <c r="AV134" i="32"/>
  <c r="AQ134" i="32"/>
  <c r="AP134" i="32"/>
  <c r="AO134" i="32"/>
  <c r="AN134" i="32"/>
  <c r="AM134" i="32"/>
  <c r="AL134" i="32"/>
  <c r="AK134" i="32"/>
  <c r="AF134" i="32"/>
  <c r="AE134" i="32"/>
  <c r="AD134" i="32"/>
  <c r="AC134" i="32"/>
  <c r="AB134" i="32"/>
  <c r="AA134" i="32"/>
  <c r="Z134" i="32"/>
  <c r="Y134" i="32"/>
  <c r="X134" i="32"/>
  <c r="W134" i="32"/>
  <c r="V134" i="32"/>
  <c r="U134" i="32"/>
  <c r="T134" i="32"/>
  <c r="S134" i="32"/>
  <c r="B134" i="32"/>
  <c r="BI133" i="32"/>
  <c r="BB133" i="32"/>
  <c r="BA133" i="32"/>
  <c r="AZ133" i="32"/>
  <c r="AY133" i="32"/>
  <c r="AX133" i="32"/>
  <c r="AW133" i="32"/>
  <c r="AV133" i="32"/>
  <c r="AQ133" i="32"/>
  <c r="AP133" i="32"/>
  <c r="AO133" i="32"/>
  <c r="AN133" i="32"/>
  <c r="AM133" i="32"/>
  <c r="AL133" i="32"/>
  <c r="AK133" i="32"/>
  <c r="AF133" i="32"/>
  <c r="AE133" i="32"/>
  <c r="AD133" i="32"/>
  <c r="AC133" i="32"/>
  <c r="AB133" i="32"/>
  <c r="AA133" i="32"/>
  <c r="Z133" i="32"/>
  <c r="Y133" i="32"/>
  <c r="X133" i="32"/>
  <c r="W133" i="32"/>
  <c r="V133" i="32"/>
  <c r="U133" i="32"/>
  <c r="T133" i="32"/>
  <c r="S133" i="32"/>
  <c r="B133" i="32"/>
  <c r="BG135" i="32" s="1"/>
  <c r="BI132" i="32"/>
  <c r="BB132" i="32"/>
  <c r="BA132" i="32"/>
  <c r="AZ132" i="32"/>
  <c r="AY132" i="32"/>
  <c r="AX132" i="32"/>
  <c r="AW132" i="32"/>
  <c r="AV132" i="32"/>
  <c r="AQ132" i="32"/>
  <c r="AP132" i="32"/>
  <c r="AO132" i="32"/>
  <c r="AN132" i="32"/>
  <c r="AM132" i="32"/>
  <c r="AL132" i="32"/>
  <c r="AK132" i="32"/>
  <c r="AF132" i="32"/>
  <c r="AE132" i="32"/>
  <c r="AD132" i="32"/>
  <c r="AC132" i="32"/>
  <c r="AB132" i="32"/>
  <c r="AA132" i="32"/>
  <c r="Z132" i="32"/>
  <c r="Y132" i="32"/>
  <c r="X132" i="32"/>
  <c r="W132" i="32"/>
  <c r="V132" i="32"/>
  <c r="U132" i="32"/>
  <c r="T132" i="32"/>
  <c r="S132" i="32"/>
  <c r="B132" i="32"/>
  <c r="BQ132" i="32" s="1"/>
  <c r="BU133" i="32" s="1"/>
  <c r="R131" i="32"/>
  <c r="A131" i="32"/>
  <c r="BB127" i="32"/>
  <c r="BA127" i="32"/>
  <c r="AZ127" i="32"/>
  <c r="AY127" i="32"/>
  <c r="AX127" i="32"/>
  <c r="AW127" i="32"/>
  <c r="AV127" i="32"/>
  <c r="AQ127" i="32"/>
  <c r="AP127" i="32"/>
  <c r="AO127" i="32"/>
  <c r="AN127" i="32"/>
  <c r="AM127" i="32"/>
  <c r="AL127" i="32"/>
  <c r="AK127" i="32"/>
  <c r="AF127" i="32"/>
  <c r="AE127" i="32"/>
  <c r="AD127" i="32"/>
  <c r="AC127" i="32"/>
  <c r="AB127" i="32"/>
  <c r="AA127" i="32"/>
  <c r="Z127" i="32"/>
  <c r="Y127" i="32"/>
  <c r="X127" i="32"/>
  <c r="W127" i="32"/>
  <c r="V127" i="32"/>
  <c r="U127" i="32"/>
  <c r="T127" i="32"/>
  <c r="S127" i="32"/>
  <c r="BB126" i="32"/>
  <c r="BA126" i="32"/>
  <c r="AZ126" i="32"/>
  <c r="AY126" i="32"/>
  <c r="AX126" i="32"/>
  <c r="AW126" i="32"/>
  <c r="AV126" i="32"/>
  <c r="AQ126" i="32"/>
  <c r="AP126" i="32"/>
  <c r="AO126" i="32"/>
  <c r="AN126" i="32"/>
  <c r="AM126" i="32"/>
  <c r="AL126" i="32"/>
  <c r="AK126" i="32"/>
  <c r="AF126" i="32"/>
  <c r="AE126" i="32"/>
  <c r="AD126" i="32"/>
  <c r="AC126" i="32"/>
  <c r="AB126" i="32"/>
  <c r="AA126" i="32"/>
  <c r="Z126" i="32"/>
  <c r="Y126" i="32"/>
  <c r="X126" i="32"/>
  <c r="W126" i="32"/>
  <c r="V126" i="32"/>
  <c r="U126" i="32"/>
  <c r="T126" i="32"/>
  <c r="S126" i="32"/>
  <c r="BB125" i="32"/>
  <c r="BA125" i="32"/>
  <c r="AZ125" i="32"/>
  <c r="AY125" i="32"/>
  <c r="AX125" i="32"/>
  <c r="AW125" i="32"/>
  <c r="AV125" i="32"/>
  <c r="AQ125" i="32"/>
  <c r="AP125" i="32"/>
  <c r="AO125" i="32"/>
  <c r="AN125" i="32"/>
  <c r="AM125" i="32"/>
  <c r="AL125" i="32"/>
  <c r="AK125" i="32"/>
  <c r="AF125" i="32"/>
  <c r="AE125" i="32"/>
  <c r="AD125" i="32"/>
  <c r="AC125" i="32"/>
  <c r="AB125" i="32"/>
  <c r="AA125" i="32"/>
  <c r="Z125" i="32"/>
  <c r="Y125" i="32"/>
  <c r="X125" i="32"/>
  <c r="W125" i="32"/>
  <c r="V125" i="32"/>
  <c r="U125" i="32"/>
  <c r="T125" i="32"/>
  <c r="S125" i="32"/>
  <c r="B125" i="32"/>
  <c r="BH127" i="32" s="1"/>
  <c r="BB124" i="32"/>
  <c r="BA124" i="32"/>
  <c r="AZ124" i="32"/>
  <c r="AY124" i="32"/>
  <c r="AX124" i="32"/>
  <c r="AW124" i="32"/>
  <c r="AV124" i="32"/>
  <c r="AQ124" i="32"/>
  <c r="AP124" i="32"/>
  <c r="AO124" i="32"/>
  <c r="AN124" i="32"/>
  <c r="AM124" i="32"/>
  <c r="AL124" i="32"/>
  <c r="AK124" i="32"/>
  <c r="AF124" i="32"/>
  <c r="AE124" i="32"/>
  <c r="AD124" i="32"/>
  <c r="AC124" i="32"/>
  <c r="AB124" i="32"/>
  <c r="AA124" i="32"/>
  <c r="Z124" i="32"/>
  <c r="Y124" i="32"/>
  <c r="X124" i="32"/>
  <c r="W124" i="32"/>
  <c r="V124" i="32"/>
  <c r="U124" i="32"/>
  <c r="T124" i="32"/>
  <c r="S124" i="32"/>
  <c r="B124" i="32"/>
  <c r="BG127" i="32" s="1"/>
  <c r="BB123" i="32"/>
  <c r="BA123" i="32"/>
  <c r="AZ123" i="32"/>
  <c r="AY123" i="32"/>
  <c r="AX123" i="32"/>
  <c r="AW123" i="32"/>
  <c r="AV123" i="32"/>
  <c r="AQ123" i="32"/>
  <c r="AP123" i="32"/>
  <c r="AO123" i="32"/>
  <c r="AN123" i="32"/>
  <c r="AM123" i="32"/>
  <c r="AL123" i="32"/>
  <c r="AK123" i="32"/>
  <c r="AF123" i="32"/>
  <c r="AE123" i="32"/>
  <c r="AD123" i="32"/>
  <c r="AC123" i="32"/>
  <c r="AB123" i="32"/>
  <c r="AA123" i="32"/>
  <c r="Z123" i="32"/>
  <c r="Y123" i="32"/>
  <c r="X123" i="32"/>
  <c r="W123" i="32"/>
  <c r="V123" i="32"/>
  <c r="U123" i="32"/>
  <c r="T123" i="32"/>
  <c r="AH123" i="32" s="1"/>
  <c r="S123" i="32"/>
  <c r="B123" i="32"/>
  <c r="BG125" i="32" s="1"/>
  <c r="BB122" i="32"/>
  <c r="BA122" i="32"/>
  <c r="AZ122" i="32"/>
  <c r="AY122" i="32"/>
  <c r="AX122" i="32"/>
  <c r="AW122" i="32"/>
  <c r="AV122" i="32"/>
  <c r="AQ122" i="32"/>
  <c r="AP122" i="32"/>
  <c r="AO122" i="32"/>
  <c r="AN122" i="32"/>
  <c r="AM122" i="32"/>
  <c r="AL122" i="32"/>
  <c r="AK122" i="32"/>
  <c r="AF122" i="32"/>
  <c r="AE122" i="32"/>
  <c r="AD122" i="32"/>
  <c r="AC122" i="32"/>
  <c r="AB122" i="32"/>
  <c r="AA122" i="32"/>
  <c r="Z122" i="32"/>
  <c r="Y122" i="32"/>
  <c r="X122" i="32"/>
  <c r="W122" i="32"/>
  <c r="V122" i="32"/>
  <c r="U122" i="32"/>
  <c r="T122" i="32"/>
  <c r="S122" i="32"/>
  <c r="B122" i="32"/>
  <c r="BG124" i="32" s="1"/>
  <c r="BL120" i="32"/>
  <c r="BB117" i="32"/>
  <c r="BA117" i="32"/>
  <c r="AZ117" i="32"/>
  <c r="AY117" i="32"/>
  <c r="AX117" i="32"/>
  <c r="AW117" i="32"/>
  <c r="AV117" i="32"/>
  <c r="AQ117" i="32"/>
  <c r="AP117" i="32"/>
  <c r="AO117" i="32"/>
  <c r="AN117" i="32"/>
  <c r="AM117" i="32"/>
  <c r="AL117" i="32"/>
  <c r="AK117" i="32"/>
  <c r="AF117" i="32"/>
  <c r="AE117" i="32"/>
  <c r="AD117" i="32"/>
  <c r="AC117" i="32"/>
  <c r="AB117" i="32"/>
  <c r="AA117" i="32"/>
  <c r="Z117" i="32"/>
  <c r="Y117" i="32"/>
  <c r="X117" i="32"/>
  <c r="W117" i="32"/>
  <c r="V117" i="32"/>
  <c r="U117" i="32"/>
  <c r="T117" i="32"/>
  <c r="S117" i="32"/>
  <c r="BB116" i="32"/>
  <c r="BA116" i="32"/>
  <c r="AZ116" i="32"/>
  <c r="AY116" i="32"/>
  <c r="AX116" i="32"/>
  <c r="AW116" i="32"/>
  <c r="AV116" i="32"/>
  <c r="AQ116" i="32"/>
  <c r="AP116" i="32"/>
  <c r="AO116" i="32"/>
  <c r="AN116" i="32"/>
  <c r="AM116" i="32"/>
  <c r="AL116" i="32"/>
  <c r="AK116" i="32"/>
  <c r="AF116" i="32"/>
  <c r="AE116" i="32"/>
  <c r="AD116" i="32"/>
  <c r="AC116" i="32"/>
  <c r="AB116" i="32"/>
  <c r="AA116" i="32"/>
  <c r="Z116" i="32"/>
  <c r="Y116" i="32"/>
  <c r="X116" i="32"/>
  <c r="W116" i="32"/>
  <c r="V116" i="32"/>
  <c r="U116" i="32"/>
  <c r="T116" i="32"/>
  <c r="S116" i="32"/>
  <c r="BB115" i="32"/>
  <c r="BA115" i="32"/>
  <c r="AZ115" i="32"/>
  <c r="AY115" i="32"/>
  <c r="AX115" i="32"/>
  <c r="AW115" i="32"/>
  <c r="AV115" i="32"/>
  <c r="AQ115" i="32"/>
  <c r="AP115" i="32"/>
  <c r="AO115" i="32"/>
  <c r="AN115" i="32"/>
  <c r="AM115" i="32"/>
  <c r="AL115" i="32"/>
  <c r="AK115" i="32"/>
  <c r="AF115" i="32"/>
  <c r="AE115" i="32"/>
  <c r="AD115" i="32"/>
  <c r="AC115" i="32"/>
  <c r="AB115" i="32"/>
  <c r="AA115" i="32"/>
  <c r="Z115" i="32"/>
  <c r="Y115" i="32"/>
  <c r="X115" i="32"/>
  <c r="W115" i="32"/>
  <c r="V115" i="32"/>
  <c r="U115" i="32"/>
  <c r="T115" i="32"/>
  <c r="S115" i="32"/>
  <c r="B115" i="32"/>
  <c r="BH114" i="32" s="1"/>
  <c r="BB114" i="32"/>
  <c r="BA114" i="32"/>
  <c r="AZ114" i="32"/>
  <c r="AY114" i="32"/>
  <c r="AX114" i="32"/>
  <c r="AW114" i="32"/>
  <c r="AV114" i="32"/>
  <c r="AQ114" i="32"/>
  <c r="AP114" i="32"/>
  <c r="AO114" i="32"/>
  <c r="AN114" i="32"/>
  <c r="AM114" i="32"/>
  <c r="AL114" i="32"/>
  <c r="AK114" i="32"/>
  <c r="AF114" i="32"/>
  <c r="AE114" i="32"/>
  <c r="AD114" i="32"/>
  <c r="AC114" i="32"/>
  <c r="AB114" i="32"/>
  <c r="AA114" i="32"/>
  <c r="Z114" i="32"/>
  <c r="Y114" i="32"/>
  <c r="X114" i="32"/>
  <c r="W114" i="32"/>
  <c r="V114" i="32"/>
  <c r="U114" i="32"/>
  <c r="T114" i="32"/>
  <c r="S114" i="32"/>
  <c r="B114" i="32"/>
  <c r="BH112" i="32" s="1"/>
  <c r="BH113" i="32"/>
  <c r="BB113" i="32"/>
  <c r="BA113" i="32"/>
  <c r="AZ113" i="32"/>
  <c r="AY113" i="32"/>
  <c r="AX113" i="32"/>
  <c r="AW113" i="32"/>
  <c r="AV113" i="32"/>
  <c r="AQ113" i="32"/>
  <c r="AP113" i="32"/>
  <c r="AO113" i="32"/>
  <c r="AN113" i="32"/>
  <c r="AM113" i="32"/>
  <c r="AL113" i="32"/>
  <c r="AK113" i="32"/>
  <c r="AF113" i="32"/>
  <c r="AE113" i="32"/>
  <c r="AD113" i="32"/>
  <c r="AC113" i="32"/>
  <c r="AB113" i="32"/>
  <c r="AA113" i="32"/>
  <c r="Z113" i="32"/>
  <c r="Y113" i="32"/>
  <c r="X113" i="32"/>
  <c r="W113" i="32"/>
  <c r="V113" i="32"/>
  <c r="U113" i="32"/>
  <c r="T113" i="32"/>
  <c r="S113" i="32"/>
  <c r="B113" i="32"/>
  <c r="BB112" i="32"/>
  <c r="BA112" i="32"/>
  <c r="AZ112" i="32"/>
  <c r="AY112" i="32"/>
  <c r="AX112" i="32"/>
  <c r="AW112" i="32"/>
  <c r="AV112" i="32"/>
  <c r="AQ112" i="32"/>
  <c r="AP112" i="32"/>
  <c r="AO112" i="32"/>
  <c r="AN112" i="32"/>
  <c r="AM112" i="32"/>
  <c r="AL112" i="32"/>
  <c r="AK112" i="32"/>
  <c r="AF112" i="32"/>
  <c r="AE112" i="32"/>
  <c r="AD112" i="32"/>
  <c r="AC112" i="32"/>
  <c r="AB112" i="32"/>
  <c r="AA112" i="32"/>
  <c r="Z112" i="32"/>
  <c r="Y112" i="32"/>
  <c r="X112" i="32"/>
  <c r="W112" i="32"/>
  <c r="V112" i="32"/>
  <c r="U112" i="32"/>
  <c r="T112" i="32"/>
  <c r="S112" i="32"/>
  <c r="B112" i="32"/>
  <c r="BQ112" i="32" s="1"/>
  <c r="BV112" i="32" s="1"/>
  <c r="BB107" i="32"/>
  <c r="BA107" i="32"/>
  <c r="AZ107" i="32"/>
  <c r="AY107" i="32"/>
  <c r="AX107" i="32"/>
  <c r="AW107" i="32"/>
  <c r="AV107" i="32"/>
  <c r="AQ107" i="32"/>
  <c r="AP107" i="32"/>
  <c r="AO107" i="32"/>
  <c r="AN107" i="32"/>
  <c r="AM107" i="32"/>
  <c r="AL107" i="32"/>
  <c r="AK107" i="32"/>
  <c r="AF107" i="32"/>
  <c r="AE107" i="32"/>
  <c r="AD107" i="32"/>
  <c r="AC107" i="32"/>
  <c r="AB107" i="32"/>
  <c r="AA107" i="32"/>
  <c r="Z107" i="32"/>
  <c r="Y107" i="32"/>
  <c r="X107" i="32"/>
  <c r="W107" i="32"/>
  <c r="V107" i="32"/>
  <c r="U107" i="32"/>
  <c r="T107" i="32"/>
  <c r="S107" i="32"/>
  <c r="BB106" i="32"/>
  <c r="BA106" i="32"/>
  <c r="AZ106" i="32"/>
  <c r="AY106" i="32"/>
  <c r="AX106" i="32"/>
  <c r="AW106" i="32"/>
  <c r="AV106" i="32"/>
  <c r="AQ106" i="32"/>
  <c r="AP106" i="32"/>
  <c r="AO106" i="32"/>
  <c r="AN106" i="32"/>
  <c r="AM106" i="32"/>
  <c r="AL106" i="32"/>
  <c r="AK106" i="32"/>
  <c r="AF106" i="32"/>
  <c r="AE106" i="32"/>
  <c r="AD106" i="32"/>
  <c r="AC106" i="32"/>
  <c r="AB106" i="32"/>
  <c r="AA106" i="32"/>
  <c r="Z106" i="32"/>
  <c r="Y106" i="32"/>
  <c r="X106" i="32"/>
  <c r="W106" i="32"/>
  <c r="V106" i="32"/>
  <c r="U106" i="32"/>
  <c r="T106" i="32"/>
  <c r="S106" i="32"/>
  <c r="BB105" i="32"/>
  <c r="BA105" i="32"/>
  <c r="AZ105" i="32"/>
  <c r="AY105" i="32"/>
  <c r="AX105" i="32"/>
  <c r="AW105" i="32"/>
  <c r="AV105" i="32"/>
  <c r="AQ105" i="32"/>
  <c r="AP105" i="32"/>
  <c r="AO105" i="32"/>
  <c r="AN105" i="32"/>
  <c r="AM105" i="32"/>
  <c r="AL105" i="32"/>
  <c r="AK105" i="32"/>
  <c r="AF105" i="32"/>
  <c r="AE105" i="32"/>
  <c r="AD105" i="32"/>
  <c r="AC105" i="32"/>
  <c r="AB105" i="32"/>
  <c r="AA105" i="32"/>
  <c r="Z105" i="32"/>
  <c r="Y105" i="32"/>
  <c r="X105" i="32"/>
  <c r="W105" i="32"/>
  <c r="V105" i="32"/>
  <c r="U105" i="32"/>
  <c r="T105" i="32"/>
  <c r="S105" i="32"/>
  <c r="B105" i="32"/>
  <c r="BQ108" i="32" s="1"/>
  <c r="BB104" i="32"/>
  <c r="BA104" i="32"/>
  <c r="AZ104" i="32"/>
  <c r="AY104" i="32"/>
  <c r="AX104" i="32"/>
  <c r="AW104" i="32"/>
  <c r="AV104" i="32"/>
  <c r="AQ104" i="32"/>
  <c r="AP104" i="32"/>
  <c r="AO104" i="32"/>
  <c r="AN104" i="32"/>
  <c r="AM104" i="32"/>
  <c r="AL104" i="32"/>
  <c r="AK104" i="32"/>
  <c r="AF104" i="32"/>
  <c r="AE104" i="32"/>
  <c r="AD104" i="32"/>
  <c r="AC104" i="32"/>
  <c r="AB104" i="32"/>
  <c r="AA104" i="32"/>
  <c r="Z104" i="32"/>
  <c r="Y104" i="32"/>
  <c r="X104" i="32"/>
  <c r="W104" i="32"/>
  <c r="V104" i="32"/>
  <c r="U104" i="32"/>
  <c r="T104" i="32"/>
  <c r="S104" i="32"/>
  <c r="B104" i="32"/>
  <c r="BG107" i="32" s="1"/>
  <c r="BH103" i="32"/>
  <c r="BB103" i="32"/>
  <c r="BA103" i="32"/>
  <c r="AZ103" i="32"/>
  <c r="AY103" i="32"/>
  <c r="AX103" i="32"/>
  <c r="AW103" i="32"/>
  <c r="AV103" i="32"/>
  <c r="AQ103" i="32"/>
  <c r="AP103" i="32"/>
  <c r="AO103" i="32"/>
  <c r="AN103" i="32"/>
  <c r="AM103" i="32"/>
  <c r="AL103" i="32"/>
  <c r="AK103" i="32"/>
  <c r="AF103" i="32"/>
  <c r="AE103" i="32"/>
  <c r="AD103" i="32"/>
  <c r="AC103" i="32"/>
  <c r="AB103" i="32"/>
  <c r="AA103" i="32"/>
  <c r="Z103" i="32"/>
  <c r="Y103" i="32"/>
  <c r="X103" i="32"/>
  <c r="W103" i="32"/>
  <c r="V103" i="32"/>
  <c r="U103" i="32"/>
  <c r="T103" i="32"/>
  <c r="S103" i="32"/>
  <c r="B103" i="32"/>
  <c r="BB102" i="32"/>
  <c r="BA102" i="32"/>
  <c r="AZ102" i="32"/>
  <c r="AY102" i="32"/>
  <c r="AX102" i="32"/>
  <c r="AW102" i="32"/>
  <c r="AV102" i="32"/>
  <c r="BD102" i="32" s="1"/>
  <c r="AQ102" i="32"/>
  <c r="AP102" i="32"/>
  <c r="AO102" i="32"/>
  <c r="AN102" i="32"/>
  <c r="AM102" i="32"/>
  <c r="AL102" i="32"/>
  <c r="AK102" i="32"/>
  <c r="AF102" i="32"/>
  <c r="AE102" i="32"/>
  <c r="AD102" i="32"/>
  <c r="AC102" i="32"/>
  <c r="AB102" i="32"/>
  <c r="AA102" i="32"/>
  <c r="Z102" i="32"/>
  <c r="Y102" i="32"/>
  <c r="X102" i="32"/>
  <c r="W102" i="32"/>
  <c r="V102" i="32"/>
  <c r="U102" i="32"/>
  <c r="T102" i="32"/>
  <c r="S102" i="32"/>
  <c r="B102" i="32"/>
  <c r="BG106" i="32" s="1"/>
  <c r="BI90" i="32"/>
  <c r="BI107" i="32" s="1"/>
  <c r="BI117" i="32" s="1"/>
  <c r="BB90" i="32"/>
  <c r="BA90" i="32"/>
  <c r="AZ90" i="32"/>
  <c r="AY90" i="32"/>
  <c r="AX90" i="32"/>
  <c r="AW90" i="32"/>
  <c r="AV90" i="32"/>
  <c r="AQ90" i="32"/>
  <c r="AP90" i="32"/>
  <c r="AO90" i="32"/>
  <c r="AN90" i="32"/>
  <c r="AM90" i="32"/>
  <c r="AL90" i="32"/>
  <c r="AK90" i="32"/>
  <c r="AF90" i="32"/>
  <c r="AE90" i="32"/>
  <c r="AD90" i="32"/>
  <c r="AC90" i="32"/>
  <c r="AB90" i="32"/>
  <c r="AA90" i="32"/>
  <c r="Z90" i="32"/>
  <c r="Y90" i="32"/>
  <c r="X90" i="32"/>
  <c r="W90" i="32"/>
  <c r="V90" i="32"/>
  <c r="U90" i="32"/>
  <c r="T90" i="32"/>
  <c r="S90" i="32"/>
  <c r="BI89" i="32"/>
  <c r="BI106" i="32" s="1"/>
  <c r="BI116" i="32" s="1"/>
  <c r="BB89" i="32"/>
  <c r="BA89" i="32"/>
  <c r="AZ89" i="32"/>
  <c r="AY89" i="32"/>
  <c r="AX89" i="32"/>
  <c r="AW89" i="32"/>
  <c r="AV89" i="32"/>
  <c r="AQ89" i="32"/>
  <c r="AP89" i="32"/>
  <c r="AO89" i="32"/>
  <c r="AN89" i="32"/>
  <c r="AM89" i="32"/>
  <c r="AL89" i="32"/>
  <c r="AK89" i="32"/>
  <c r="AF89" i="32"/>
  <c r="AE89" i="32"/>
  <c r="AD89" i="32"/>
  <c r="AC89" i="32"/>
  <c r="AB89" i="32"/>
  <c r="AA89" i="32"/>
  <c r="Z89" i="32"/>
  <c r="Y89" i="32"/>
  <c r="X89" i="32"/>
  <c r="W89" i="32"/>
  <c r="V89" i="32"/>
  <c r="U89" i="32"/>
  <c r="T89" i="32"/>
  <c r="S89" i="32"/>
  <c r="BI88" i="32"/>
  <c r="BI105" i="32" s="1"/>
  <c r="BI115" i="32" s="1"/>
  <c r="BB88" i="32"/>
  <c r="BA88" i="32"/>
  <c r="AZ88" i="32"/>
  <c r="AY88" i="32"/>
  <c r="AX88" i="32"/>
  <c r="AW88" i="32"/>
  <c r="AV88" i="32"/>
  <c r="AQ88" i="32"/>
  <c r="AP88" i="32"/>
  <c r="AO88" i="32"/>
  <c r="AN88" i="32"/>
  <c r="AM88" i="32"/>
  <c r="AL88" i="32"/>
  <c r="AK88" i="32"/>
  <c r="AF88" i="32"/>
  <c r="AE88" i="32"/>
  <c r="AD88" i="32"/>
  <c r="AC88" i="32"/>
  <c r="AB88" i="32"/>
  <c r="AA88" i="32"/>
  <c r="Z88" i="32"/>
  <c r="Y88" i="32"/>
  <c r="X88" i="32"/>
  <c r="W88" i="32"/>
  <c r="V88" i="32"/>
  <c r="U88" i="32"/>
  <c r="T88" i="32"/>
  <c r="S88" i="32"/>
  <c r="B88" i="32"/>
  <c r="BH87" i="32" s="1"/>
  <c r="BI87" i="32"/>
  <c r="BI104" i="32" s="1"/>
  <c r="BI114" i="32" s="1"/>
  <c r="BB87" i="32"/>
  <c r="BA87" i="32"/>
  <c r="AZ87" i="32"/>
  <c r="AY87" i="32"/>
  <c r="AX87" i="32"/>
  <c r="AW87" i="32"/>
  <c r="AV87" i="32"/>
  <c r="AQ87" i="32"/>
  <c r="AP87" i="32"/>
  <c r="AO87" i="32"/>
  <c r="AN87" i="32"/>
  <c r="AM87" i="32"/>
  <c r="AL87" i="32"/>
  <c r="AK87" i="32"/>
  <c r="AF87" i="32"/>
  <c r="AE87" i="32"/>
  <c r="AD87" i="32"/>
  <c r="AC87" i="32"/>
  <c r="AB87" i="32"/>
  <c r="AA87" i="32"/>
  <c r="Z87" i="32"/>
  <c r="Y87" i="32"/>
  <c r="X87" i="32"/>
  <c r="W87" i="32"/>
  <c r="V87" i="32"/>
  <c r="U87" i="32"/>
  <c r="T87" i="32"/>
  <c r="S87" i="32"/>
  <c r="B87" i="32"/>
  <c r="BH85" i="32" s="1"/>
  <c r="BI86" i="32"/>
  <c r="BI103" i="32" s="1"/>
  <c r="BI113" i="32" s="1"/>
  <c r="BB86" i="32"/>
  <c r="BA86" i="32"/>
  <c r="AZ86" i="32"/>
  <c r="AY86" i="32"/>
  <c r="AX86" i="32"/>
  <c r="AW86" i="32"/>
  <c r="AV86" i="32"/>
  <c r="BD86" i="32" s="1"/>
  <c r="AQ86" i="32"/>
  <c r="AP86" i="32"/>
  <c r="AO86" i="32"/>
  <c r="AN86" i="32"/>
  <c r="AM86" i="32"/>
  <c r="AL86" i="32"/>
  <c r="AK86" i="32"/>
  <c r="AF86" i="32"/>
  <c r="AE86" i="32"/>
  <c r="AD86" i="32"/>
  <c r="AC86" i="32"/>
  <c r="AB86" i="32"/>
  <c r="AA86" i="32"/>
  <c r="Z86" i="32"/>
  <c r="Y86" i="32"/>
  <c r="X86" i="32"/>
  <c r="W86" i="32"/>
  <c r="V86" i="32"/>
  <c r="U86" i="32"/>
  <c r="T86" i="32"/>
  <c r="AH86" i="32" s="1"/>
  <c r="S86" i="32"/>
  <c r="B86" i="32"/>
  <c r="BI85" i="32"/>
  <c r="BI102" i="32" s="1"/>
  <c r="BI112" i="32" s="1"/>
  <c r="BB85" i="32"/>
  <c r="BA85" i="32"/>
  <c r="AZ85" i="32"/>
  <c r="AY85" i="32"/>
  <c r="AX85" i="32"/>
  <c r="AW85" i="32"/>
  <c r="AV85" i="32"/>
  <c r="AQ85" i="32"/>
  <c r="AP85" i="32"/>
  <c r="AO85" i="32"/>
  <c r="AN85" i="32"/>
  <c r="AM85" i="32"/>
  <c r="AL85" i="32"/>
  <c r="AK85" i="32"/>
  <c r="AF85" i="32"/>
  <c r="AE85" i="32"/>
  <c r="AD85" i="32"/>
  <c r="AC85" i="32"/>
  <c r="AB85" i="32"/>
  <c r="AA85" i="32"/>
  <c r="Z85" i="32"/>
  <c r="Y85" i="32"/>
  <c r="X85" i="32"/>
  <c r="W85" i="32"/>
  <c r="V85" i="32"/>
  <c r="U85" i="32"/>
  <c r="T85" i="32"/>
  <c r="S85" i="32"/>
  <c r="B85" i="32"/>
  <c r="BQ85" i="32" s="1"/>
  <c r="BU85" i="32" s="1"/>
  <c r="R101" i="32"/>
  <c r="R111" i="32" s="1"/>
  <c r="BL83" i="32"/>
  <c r="BB80" i="32"/>
  <c r="BA80" i="32"/>
  <c r="AZ80" i="32"/>
  <c r="AY80" i="32"/>
  <c r="AX80" i="32"/>
  <c r="AW80" i="32"/>
  <c r="AV80" i="32"/>
  <c r="AQ80" i="32"/>
  <c r="AP80" i="32"/>
  <c r="AO80" i="32"/>
  <c r="AN80" i="32"/>
  <c r="AM80" i="32"/>
  <c r="AL80" i="32"/>
  <c r="AK80" i="32"/>
  <c r="AF80" i="32"/>
  <c r="AE80" i="32"/>
  <c r="AD80" i="32"/>
  <c r="AC80" i="32"/>
  <c r="AB80" i="32"/>
  <c r="AA80" i="32"/>
  <c r="Z80" i="32"/>
  <c r="Y80" i="32"/>
  <c r="X80" i="32"/>
  <c r="W80" i="32"/>
  <c r="V80" i="32"/>
  <c r="U80" i="32"/>
  <c r="T80" i="32"/>
  <c r="S80" i="32"/>
  <c r="BB79" i="32"/>
  <c r="BA79" i="32"/>
  <c r="AZ79" i="32"/>
  <c r="AY79" i="32"/>
  <c r="AX79" i="32"/>
  <c r="AW79" i="32"/>
  <c r="AV79" i="32"/>
  <c r="AQ79" i="32"/>
  <c r="AP79" i="32"/>
  <c r="AO79" i="32"/>
  <c r="AN79" i="32"/>
  <c r="AM79" i="32"/>
  <c r="AL79" i="32"/>
  <c r="AK79" i="32"/>
  <c r="AF79" i="32"/>
  <c r="AE79" i="32"/>
  <c r="AD79" i="32"/>
  <c r="AC79" i="32"/>
  <c r="AB79" i="32"/>
  <c r="AA79" i="32"/>
  <c r="Z79" i="32"/>
  <c r="Y79" i="32"/>
  <c r="X79" i="32"/>
  <c r="W79" i="32"/>
  <c r="V79" i="32"/>
  <c r="U79" i="32"/>
  <c r="T79" i="32"/>
  <c r="S79" i="32"/>
  <c r="BB78" i="32"/>
  <c r="BA78" i="32"/>
  <c r="AZ78" i="32"/>
  <c r="AY78" i="32"/>
  <c r="AX78" i="32"/>
  <c r="AW78" i="32"/>
  <c r="AV78" i="32"/>
  <c r="AQ78" i="32"/>
  <c r="AP78" i="32"/>
  <c r="AO78" i="32"/>
  <c r="AN78" i="32"/>
  <c r="AM78" i="32"/>
  <c r="AL78" i="32"/>
  <c r="AK78" i="32"/>
  <c r="AF78" i="32"/>
  <c r="AE78" i="32"/>
  <c r="AD78" i="32"/>
  <c r="AC78" i="32"/>
  <c r="AB78" i="32"/>
  <c r="AA78" i="32"/>
  <c r="Z78" i="32"/>
  <c r="Y78" i="32"/>
  <c r="X78" i="32"/>
  <c r="W78" i="32"/>
  <c r="V78" i="32"/>
  <c r="U78" i="32"/>
  <c r="T78" i="32"/>
  <c r="S78" i="32"/>
  <c r="B78" i="32"/>
  <c r="BH80" i="32" s="1"/>
  <c r="BB77" i="32"/>
  <c r="BA77" i="32"/>
  <c r="AZ77" i="32"/>
  <c r="AY77" i="32"/>
  <c r="AX77" i="32"/>
  <c r="AW77" i="32"/>
  <c r="AV77" i="32"/>
  <c r="AQ77" i="32"/>
  <c r="AP77" i="32"/>
  <c r="AO77" i="32"/>
  <c r="AN77" i="32"/>
  <c r="AM77" i="32"/>
  <c r="AL77" i="32"/>
  <c r="AK77" i="32"/>
  <c r="AF77" i="32"/>
  <c r="AE77" i="32"/>
  <c r="AD77" i="32"/>
  <c r="AC77" i="32"/>
  <c r="AB77" i="32"/>
  <c r="AA77" i="32"/>
  <c r="Z77" i="32"/>
  <c r="Y77" i="32"/>
  <c r="X77" i="32"/>
  <c r="W77" i="32"/>
  <c r="V77" i="32"/>
  <c r="U77" i="32"/>
  <c r="T77" i="32"/>
  <c r="S77" i="32"/>
  <c r="B77" i="32"/>
  <c r="BG80" i="32" s="1"/>
  <c r="BB76" i="32"/>
  <c r="BA76" i="32"/>
  <c r="AZ76" i="32"/>
  <c r="AY76" i="32"/>
  <c r="AX76" i="32"/>
  <c r="AW76" i="32"/>
  <c r="AV76" i="32"/>
  <c r="AQ76" i="32"/>
  <c r="AP76" i="32"/>
  <c r="AO76" i="32"/>
  <c r="AN76" i="32"/>
  <c r="AM76" i="32"/>
  <c r="AL76" i="32"/>
  <c r="AK76" i="32"/>
  <c r="AF76" i="32"/>
  <c r="AE76" i="32"/>
  <c r="AD76" i="32"/>
  <c r="AC76" i="32"/>
  <c r="AB76" i="32"/>
  <c r="AA76" i="32"/>
  <c r="Z76" i="32"/>
  <c r="Y76" i="32"/>
  <c r="X76" i="32"/>
  <c r="W76" i="32"/>
  <c r="V76" i="32"/>
  <c r="U76" i="32"/>
  <c r="T76" i="32"/>
  <c r="S76" i="32"/>
  <c r="B76" i="32"/>
  <c r="BH79" i="32" s="1"/>
  <c r="BB75" i="32"/>
  <c r="BA75" i="32"/>
  <c r="AZ75" i="32"/>
  <c r="AY75" i="32"/>
  <c r="AX75" i="32"/>
  <c r="AW75" i="32"/>
  <c r="AV75" i="32"/>
  <c r="AQ75" i="32"/>
  <c r="AP75" i="32"/>
  <c r="AO75" i="32"/>
  <c r="AN75" i="32"/>
  <c r="AM75" i="32"/>
  <c r="AL75" i="32"/>
  <c r="AK75" i="32"/>
  <c r="AF75" i="32"/>
  <c r="AE75" i="32"/>
  <c r="AD75" i="32"/>
  <c r="AC75" i="32"/>
  <c r="AB75" i="32"/>
  <c r="AA75" i="32"/>
  <c r="Z75" i="32"/>
  <c r="Y75" i="32"/>
  <c r="X75" i="32"/>
  <c r="W75" i="32"/>
  <c r="V75" i="32"/>
  <c r="U75" i="32"/>
  <c r="T75" i="32"/>
  <c r="S75" i="32"/>
  <c r="B75" i="32"/>
  <c r="BG77" i="32" s="1"/>
  <c r="BL73" i="32"/>
  <c r="BB70" i="32"/>
  <c r="BA70" i="32"/>
  <c r="AZ70" i="32"/>
  <c r="AY70" i="32"/>
  <c r="AX70" i="32"/>
  <c r="AW70" i="32"/>
  <c r="AV70" i="32"/>
  <c r="AQ70" i="32"/>
  <c r="AP70" i="32"/>
  <c r="AO70" i="32"/>
  <c r="AN70" i="32"/>
  <c r="AM70" i="32"/>
  <c r="AL70" i="32"/>
  <c r="AK70" i="32"/>
  <c r="AF70" i="32"/>
  <c r="AE70" i="32"/>
  <c r="AD70" i="32"/>
  <c r="AC70" i="32"/>
  <c r="AB70" i="32"/>
  <c r="AA70" i="32"/>
  <c r="Z70" i="32"/>
  <c r="Y70" i="32"/>
  <c r="X70" i="32"/>
  <c r="W70" i="32"/>
  <c r="V70" i="32"/>
  <c r="U70" i="32"/>
  <c r="T70" i="32"/>
  <c r="S70" i="32"/>
  <c r="BB69" i="32"/>
  <c r="BA69" i="32"/>
  <c r="AZ69" i="32"/>
  <c r="AY69" i="32"/>
  <c r="AX69" i="32"/>
  <c r="AW69" i="32"/>
  <c r="AV69" i="32"/>
  <c r="AQ69" i="32"/>
  <c r="AP69" i="32"/>
  <c r="AO69" i="32"/>
  <c r="AN69" i="32"/>
  <c r="AM69" i="32"/>
  <c r="AL69" i="32"/>
  <c r="AK69" i="32"/>
  <c r="AF69" i="32"/>
  <c r="AE69" i="32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BB68" i="32"/>
  <c r="BA68" i="32"/>
  <c r="AZ68" i="32"/>
  <c r="AY68" i="32"/>
  <c r="AX68" i="32"/>
  <c r="AW68" i="32"/>
  <c r="AV68" i="32"/>
  <c r="AQ68" i="32"/>
  <c r="AP68" i="32"/>
  <c r="AO68" i="32"/>
  <c r="AN68" i="32"/>
  <c r="AM68" i="32"/>
  <c r="AL68" i="32"/>
  <c r="AK68" i="32"/>
  <c r="AF68" i="32"/>
  <c r="AE68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B68" i="32"/>
  <c r="BH70" i="32" s="1"/>
  <c r="BB67" i="32"/>
  <c r="BA67" i="32"/>
  <c r="AZ67" i="32"/>
  <c r="AY67" i="32"/>
  <c r="AX67" i="32"/>
  <c r="AW67" i="32"/>
  <c r="AV67" i="32"/>
  <c r="AQ67" i="32"/>
  <c r="AP67" i="32"/>
  <c r="AO67" i="32"/>
  <c r="AN67" i="32"/>
  <c r="AM67" i="32"/>
  <c r="AL67" i="32"/>
  <c r="AK67" i="32"/>
  <c r="AF67" i="32"/>
  <c r="AE67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B67" i="32"/>
  <c r="BB66" i="32"/>
  <c r="BA66" i="32"/>
  <c r="AZ66" i="32"/>
  <c r="AY66" i="32"/>
  <c r="AX66" i="32"/>
  <c r="AW66" i="32"/>
  <c r="AV66" i="32"/>
  <c r="AQ66" i="32"/>
  <c r="AP66" i="32"/>
  <c r="AO66" i="32"/>
  <c r="AN66" i="32"/>
  <c r="AM66" i="32"/>
  <c r="AL66" i="32"/>
  <c r="AK66" i="32"/>
  <c r="AF66" i="32"/>
  <c r="AE66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B66" i="32"/>
  <c r="BB65" i="32"/>
  <c r="BA65" i="32"/>
  <c r="AZ65" i="32"/>
  <c r="AY65" i="32"/>
  <c r="AX65" i="32"/>
  <c r="AW65" i="32"/>
  <c r="AV65" i="32"/>
  <c r="AQ65" i="32"/>
  <c r="AP65" i="32"/>
  <c r="AO65" i="32"/>
  <c r="AN65" i="32"/>
  <c r="AM65" i="32"/>
  <c r="AL65" i="32"/>
  <c r="AK65" i="32"/>
  <c r="AF65" i="32"/>
  <c r="AE65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B65" i="32"/>
  <c r="BG69" i="32" s="1"/>
  <c r="BI70" i="32"/>
  <c r="BI69" i="32"/>
  <c r="BI68" i="32"/>
  <c r="BI67" i="32"/>
  <c r="BI66" i="32"/>
  <c r="BI65" i="32"/>
  <c r="BB60" i="32"/>
  <c r="BA60" i="32"/>
  <c r="AZ60" i="32"/>
  <c r="AY60" i="32"/>
  <c r="AX60" i="32"/>
  <c r="AW60" i="32"/>
  <c r="AV60" i="32"/>
  <c r="AQ60" i="32"/>
  <c r="AP60" i="32"/>
  <c r="AO60" i="32"/>
  <c r="AN60" i="32"/>
  <c r="AM60" i="32"/>
  <c r="AL60" i="32"/>
  <c r="AK60" i="32"/>
  <c r="AF60" i="32"/>
  <c r="AE60" i="32"/>
  <c r="AD60" i="32"/>
  <c r="AC60" i="32"/>
  <c r="AB60" i="32"/>
  <c r="AA60" i="32"/>
  <c r="Z60" i="32"/>
  <c r="Y60" i="32"/>
  <c r="X60" i="32"/>
  <c r="W60" i="32"/>
  <c r="V60" i="32"/>
  <c r="U60" i="32"/>
  <c r="T60" i="32"/>
  <c r="S60" i="32"/>
  <c r="BB59" i="32"/>
  <c r="BA59" i="32"/>
  <c r="AZ59" i="32"/>
  <c r="AY59" i="32"/>
  <c r="AX59" i="32"/>
  <c r="AW59" i="32"/>
  <c r="AV59" i="32"/>
  <c r="AQ59" i="32"/>
  <c r="AP59" i="32"/>
  <c r="AO59" i="32"/>
  <c r="AN59" i="32"/>
  <c r="AM59" i="32"/>
  <c r="AL59" i="32"/>
  <c r="AK59" i="32"/>
  <c r="AF59" i="32"/>
  <c r="AE59" i="32"/>
  <c r="AD59" i="32"/>
  <c r="AC59" i="32"/>
  <c r="AB59" i="32"/>
  <c r="AA59" i="32"/>
  <c r="Z59" i="32"/>
  <c r="Y59" i="32"/>
  <c r="X59" i="32"/>
  <c r="W59" i="32"/>
  <c r="V59" i="32"/>
  <c r="U59" i="32"/>
  <c r="T59" i="32"/>
  <c r="S59" i="32"/>
  <c r="BB58" i="32"/>
  <c r="BA58" i="32"/>
  <c r="AZ58" i="32"/>
  <c r="AY58" i="32"/>
  <c r="AX58" i="32"/>
  <c r="AW58" i="32"/>
  <c r="AV58" i="32"/>
  <c r="AQ58" i="32"/>
  <c r="AP58" i="32"/>
  <c r="AO58" i="32"/>
  <c r="AN58" i="32"/>
  <c r="AM58" i="32"/>
  <c r="AL58" i="32"/>
  <c r="AK58" i="32"/>
  <c r="AF58" i="32"/>
  <c r="AE58" i="32"/>
  <c r="AD58" i="32"/>
  <c r="AC58" i="32"/>
  <c r="AB58" i="32"/>
  <c r="AA58" i="32"/>
  <c r="Z58" i="32"/>
  <c r="Y58" i="32"/>
  <c r="X58" i="32"/>
  <c r="W58" i="32"/>
  <c r="V58" i="32"/>
  <c r="U58" i="32"/>
  <c r="T58" i="32"/>
  <c r="S58" i="32"/>
  <c r="B58" i="32"/>
  <c r="BQ61" i="32" s="1"/>
  <c r="BB57" i="32"/>
  <c r="BA57" i="32"/>
  <c r="AZ57" i="32"/>
  <c r="AY57" i="32"/>
  <c r="AX57" i="32"/>
  <c r="AW57" i="32"/>
  <c r="AV57" i="32"/>
  <c r="AQ57" i="32"/>
  <c r="AP57" i="32"/>
  <c r="AO57" i="32"/>
  <c r="AN57" i="32"/>
  <c r="AM57" i="32"/>
  <c r="AL57" i="32"/>
  <c r="AK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B57" i="32"/>
  <c r="BG60" i="32" s="1"/>
  <c r="BB56" i="32"/>
  <c r="BA56" i="32"/>
  <c r="AZ56" i="32"/>
  <c r="AY56" i="32"/>
  <c r="AX56" i="32"/>
  <c r="AW56" i="32"/>
  <c r="AV56" i="32"/>
  <c r="AQ56" i="32"/>
  <c r="AP56" i="32"/>
  <c r="AO56" i="32"/>
  <c r="AN56" i="32"/>
  <c r="AM56" i="32"/>
  <c r="AL56" i="32"/>
  <c r="AK56" i="32"/>
  <c r="AF56" i="32"/>
  <c r="AE56" i="32"/>
  <c r="AD56" i="32"/>
  <c r="AC56" i="32"/>
  <c r="AB56" i="32"/>
  <c r="AA56" i="32"/>
  <c r="Z56" i="32"/>
  <c r="Y56" i="32"/>
  <c r="X56" i="32"/>
  <c r="W56" i="32"/>
  <c r="V56" i="32"/>
  <c r="U56" i="32"/>
  <c r="T56" i="32"/>
  <c r="S56" i="32"/>
  <c r="B56" i="32"/>
  <c r="BH59" i="32" s="1"/>
  <c r="BB55" i="32"/>
  <c r="BA55" i="32"/>
  <c r="AZ55" i="32"/>
  <c r="AY55" i="32"/>
  <c r="AX55" i="32"/>
  <c r="AW55" i="32"/>
  <c r="AV55" i="32"/>
  <c r="AQ55" i="32"/>
  <c r="AP55" i="32"/>
  <c r="AO55" i="32"/>
  <c r="AN55" i="32"/>
  <c r="AM55" i="32"/>
  <c r="AL55" i="32"/>
  <c r="AK55" i="32"/>
  <c r="AF55" i="32"/>
  <c r="AE55" i="32"/>
  <c r="AD55" i="32"/>
  <c r="AC55" i="32"/>
  <c r="AB55" i="32"/>
  <c r="AA55" i="32"/>
  <c r="Z55" i="32"/>
  <c r="Y55" i="32"/>
  <c r="X55" i="32"/>
  <c r="W55" i="32"/>
  <c r="V55" i="32"/>
  <c r="U55" i="32"/>
  <c r="T55" i="32"/>
  <c r="S55" i="32"/>
  <c r="B55" i="32"/>
  <c r="BQ55" i="32" s="1"/>
  <c r="BL53" i="32"/>
  <c r="BB43" i="32"/>
  <c r="BA43" i="32"/>
  <c r="AZ43" i="32"/>
  <c r="AY43" i="32"/>
  <c r="AX43" i="32"/>
  <c r="AW43" i="32"/>
  <c r="AV43" i="32"/>
  <c r="AQ43" i="32"/>
  <c r="AP43" i="32"/>
  <c r="AO43" i="32"/>
  <c r="AN43" i="32"/>
  <c r="AM43" i="32"/>
  <c r="AL43" i="32"/>
  <c r="AK43" i="32"/>
  <c r="AF43" i="32"/>
  <c r="AE43" i="32"/>
  <c r="AD43" i="32"/>
  <c r="AC43" i="32"/>
  <c r="AB43" i="32"/>
  <c r="AA43" i="32"/>
  <c r="Z43" i="32"/>
  <c r="Y43" i="32"/>
  <c r="X43" i="32"/>
  <c r="W43" i="32"/>
  <c r="V43" i="32"/>
  <c r="U43" i="32"/>
  <c r="T43" i="32"/>
  <c r="S43" i="32"/>
  <c r="BB42" i="32"/>
  <c r="BA42" i="32"/>
  <c r="AZ42" i="32"/>
  <c r="AY42" i="32"/>
  <c r="AX42" i="32"/>
  <c r="AW42" i="32"/>
  <c r="AV42" i="32"/>
  <c r="AQ42" i="32"/>
  <c r="AP42" i="32"/>
  <c r="AO42" i="32"/>
  <c r="AN42" i="32"/>
  <c r="AM42" i="32"/>
  <c r="AL42" i="32"/>
  <c r="AK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BB41" i="32"/>
  <c r="BA41" i="32"/>
  <c r="AZ41" i="32"/>
  <c r="AY41" i="32"/>
  <c r="AX41" i="32"/>
  <c r="AW41" i="32"/>
  <c r="AV41" i="32"/>
  <c r="AQ41" i="32"/>
  <c r="AP41" i="32"/>
  <c r="AO41" i="32"/>
  <c r="AN41" i="32"/>
  <c r="AM41" i="32"/>
  <c r="AL41" i="32"/>
  <c r="AK41" i="32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B41" i="32"/>
  <c r="BH43" i="32" s="1"/>
  <c r="BB40" i="32"/>
  <c r="BA40" i="32"/>
  <c r="AZ40" i="32"/>
  <c r="AY40" i="32"/>
  <c r="AX40" i="32"/>
  <c r="AW40" i="32"/>
  <c r="AV40" i="32"/>
  <c r="AQ40" i="32"/>
  <c r="AP40" i="32"/>
  <c r="AO40" i="32"/>
  <c r="AN40" i="32"/>
  <c r="AM40" i="32"/>
  <c r="AL40" i="32"/>
  <c r="AK40" i="32"/>
  <c r="AF40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B40" i="32"/>
  <c r="BQ42" i="32" s="1"/>
  <c r="BB39" i="32"/>
  <c r="BA39" i="32"/>
  <c r="AZ39" i="32"/>
  <c r="AY39" i="32"/>
  <c r="AX39" i="32"/>
  <c r="AW39" i="32"/>
  <c r="AV39" i="32"/>
  <c r="AQ39" i="32"/>
  <c r="AP39" i="32"/>
  <c r="AO39" i="32"/>
  <c r="AN39" i="32"/>
  <c r="AM39" i="32"/>
  <c r="AL39" i="32"/>
  <c r="AK39" i="32"/>
  <c r="AF39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B39" i="32"/>
  <c r="BH42" i="32" s="1"/>
  <c r="BB38" i="32"/>
  <c r="BA38" i="32"/>
  <c r="AZ38" i="32"/>
  <c r="AY38" i="32"/>
  <c r="AX38" i="32"/>
  <c r="AW38" i="32"/>
  <c r="AV38" i="32"/>
  <c r="AQ38" i="32"/>
  <c r="AP38" i="32"/>
  <c r="AO38" i="32"/>
  <c r="AN38" i="32"/>
  <c r="AM38" i="32"/>
  <c r="AL38" i="32"/>
  <c r="AK38" i="32"/>
  <c r="AF38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B38" i="32"/>
  <c r="BG40" i="32" s="1"/>
  <c r="BB33" i="32"/>
  <c r="BA33" i="32"/>
  <c r="AZ33" i="32"/>
  <c r="AY33" i="32"/>
  <c r="AX33" i="32"/>
  <c r="AW33" i="32"/>
  <c r="AV33" i="32"/>
  <c r="AQ33" i="32"/>
  <c r="AP33" i="32"/>
  <c r="AO33" i="32"/>
  <c r="AN33" i="32"/>
  <c r="AM33" i="32"/>
  <c r="AL33" i="32"/>
  <c r="AK33" i="32"/>
  <c r="AF33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BB32" i="32"/>
  <c r="BA32" i="32"/>
  <c r="AZ32" i="32"/>
  <c r="AY32" i="32"/>
  <c r="AX32" i="32"/>
  <c r="AW32" i="32"/>
  <c r="AV32" i="32"/>
  <c r="AQ32" i="32"/>
  <c r="AP32" i="32"/>
  <c r="AO32" i="32"/>
  <c r="AN32" i="32"/>
  <c r="AM32" i="32"/>
  <c r="AL32" i="32"/>
  <c r="AK32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BB31" i="32"/>
  <c r="BA31" i="32"/>
  <c r="AZ31" i="32"/>
  <c r="AY31" i="32"/>
  <c r="AX31" i="32"/>
  <c r="AW31" i="32"/>
  <c r="AV31" i="32"/>
  <c r="AQ31" i="32"/>
  <c r="AP31" i="32"/>
  <c r="AO31" i="32"/>
  <c r="AN31" i="32"/>
  <c r="AM31" i="32"/>
  <c r="AL31" i="32"/>
  <c r="AK31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B31" i="32"/>
  <c r="BQ34" i="32" s="1"/>
  <c r="BB30" i="32"/>
  <c r="BA30" i="32"/>
  <c r="AZ30" i="32"/>
  <c r="AY30" i="32"/>
  <c r="AX30" i="32"/>
  <c r="AW30" i="32"/>
  <c r="AV30" i="32"/>
  <c r="AQ30" i="32"/>
  <c r="AP30" i="32"/>
  <c r="AO30" i="32"/>
  <c r="AN30" i="32"/>
  <c r="AM30" i="32"/>
  <c r="AL30" i="32"/>
  <c r="AK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B30" i="32"/>
  <c r="BH31" i="32" s="1"/>
  <c r="BB29" i="32"/>
  <c r="BA29" i="32"/>
  <c r="AZ29" i="32"/>
  <c r="AY29" i="32"/>
  <c r="AX29" i="32"/>
  <c r="AW29" i="32"/>
  <c r="AV29" i="32"/>
  <c r="AQ29" i="32"/>
  <c r="AP29" i="32"/>
  <c r="AO29" i="32"/>
  <c r="AN29" i="32"/>
  <c r="AM29" i="32"/>
  <c r="AL29" i="32"/>
  <c r="AK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B29" i="32"/>
  <c r="BH32" i="32" s="1"/>
  <c r="BB28" i="32"/>
  <c r="BA28" i="32"/>
  <c r="AZ28" i="32"/>
  <c r="AY28" i="32"/>
  <c r="AX28" i="32"/>
  <c r="AW28" i="32"/>
  <c r="AV28" i="32"/>
  <c r="AQ28" i="32"/>
  <c r="AP28" i="32"/>
  <c r="AO28" i="32"/>
  <c r="AN28" i="32"/>
  <c r="AM28" i="32"/>
  <c r="AL28" i="32"/>
  <c r="AK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B28" i="32"/>
  <c r="BG32" i="32" s="1"/>
  <c r="BI23" i="32"/>
  <c r="BI33" i="32" s="1"/>
  <c r="BI43" i="32" s="1"/>
  <c r="BG23" i="32"/>
  <c r="BB23" i="32"/>
  <c r="BA23" i="32"/>
  <c r="AZ23" i="32"/>
  <c r="AY23" i="32"/>
  <c r="AX23" i="32"/>
  <c r="AW23" i="32"/>
  <c r="AV23" i="32"/>
  <c r="AQ23" i="32"/>
  <c r="AP23" i="32"/>
  <c r="AO23" i="32"/>
  <c r="AN23" i="32"/>
  <c r="AM23" i="32"/>
  <c r="AL23" i="32"/>
  <c r="AK23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BQ22" i="32"/>
  <c r="BI22" i="32"/>
  <c r="BI32" i="32" s="1"/>
  <c r="BI42" i="32" s="1"/>
  <c r="BH22" i="32"/>
  <c r="BB22" i="32"/>
  <c r="BA22" i="32"/>
  <c r="AZ22" i="32"/>
  <c r="AY22" i="32"/>
  <c r="AX22" i="32"/>
  <c r="AW22" i="32"/>
  <c r="AV22" i="32"/>
  <c r="AQ22" i="32"/>
  <c r="AP22" i="32"/>
  <c r="AO22" i="32"/>
  <c r="AN22" i="32"/>
  <c r="AM22" i="32"/>
  <c r="AL22" i="32"/>
  <c r="AK22" i="32"/>
  <c r="AF22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BI21" i="32"/>
  <c r="BI31" i="32" s="1"/>
  <c r="BI41" i="32" s="1"/>
  <c r="BH21" i="32"/>
  <c r="BG21" i="32"/>
  <c r="BB21" i="32"/>
  <c r="BA21" i="32"/>
  <c r="AZ21" i="32"/>
  <c r="AY21" i="32"/>
  <c r="AX21" i="32"/>
  <c r="AW21" i="32"/>
  <c r="AV21" i="32"/>
  <c r="AQ21" i="32"/>
  <c r="AP21" i="32"/>
  <c r="AO21" i="32"/>
  <c r="AN21" i="32"/>
  <c r="AM21" i="32"/>
  <c r="AL21" i="32"/>
  <c r="AK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B21" i="32"/>
  <c r="BH23" i="32" s="1"/>
  <c r="BQ20" i="32"/>
  <c r="BI20" i="32"/>
  <c r="BI30" i="32" s="1"/>
  <c r="BI40" i="32" s="1"/>
  <c r="BB20" i="32"/>
  <c r="BA20" i="32"/>
  <c r="AZ20" i="32"/>
  <c r="AY20" i="32"/>
  <c r="AX20" i="32"/>
  <c r="AW20" i="32"/>
  <c r="AV20" i="32"/>
  <c r="AQ20" i="32"/>
  <c r="AP20" i="32"/>
  <c r="AO20" i="32"/>
  <c r="AN20" i="32"/>
  <c r="AM20" i="32"/>
  <c r="AL20" i="32"/>
  <c r="AK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BI19" i="32"/>
  <c r="BI29" i="32" s="1"/>
  <c r="BI39" i="32" s="1"/>
  <c r="BG19" i="32"/>
  <c r="BB19" i="32"/>
  <c r="BA19" i="32"/>
  <c r="AZ19" i="32"/>
  <c r="AY19" i="32"/>
  <c r="AX19" i="32"/>
  <c r="AW19" i="32"/>
  <c r="AV19" i="32"/>
  <c r="AQ19" i="32"/>
  <c r="AP19" i="32"/>
  <c r="AO19" i="32"/>
  <c r="AN19" i="32"/>
  <c r="AM19" i="32"/>
  <c r="AL19" i="32"/>
  <c r="AK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BI18" i="32"/>
  <c r="BI28" i="32" s="1"/>
  <c r="BI38" i="32" s="1"/>
  <c r="BH18" i="32"/>
  <c r="BB18" i="32"/>
  <c r="BA18" i="32"/>
  <c r="AZ18" i="32"/>
  <c r="AY18" i="32"/>
  <c r="AX18" i="32"/>
  <c r="AW18" i="32"/>
  <c r="AV18" i="32"/>
  <c r="AQ18" i="32"/>
  <c r="AP18" i="32"/>
  <c r="AO18" i="32"/>
  <c r="AN18" i="32"/>
  <c r="AM18" i="32"/>
  <c r="AL18" i="32"/>
  <c r="AK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B18" i="32"/>
  <c r="BG20" i="32" s="1"/>
  <c r="R17" i="32"/>
  <c r="R27" i="32" s="1"/>
  <c r="R37" i="32" s="1"/>
  <c r="A17" i="32"/>
  <c r="A27" i="32" s="1"/>
  <c r="BG13" i="32"/>
  <c r="BB13" i="32"/>
  <c r="BA13" i="32"/>
  <c r="AZ13" i="32"/>
  <c r="AY13" i="32"/>
  <c r="AX13" i="32"/>
  <c r="AW13" i="32"/>
  <c r="AV13" i="32"/>
  <c r="AQ13" i="32"/>
  <c r="AP13" i="32"/>
  <c r="AO13" i="32"/>
  <c r="AN13" i="32"/>
  <c r="AM13" i="32"/>
  <c r="AL13" i="32"/>
  <c r="AK13" i="32"/>
  <c r="AF13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BQ12" i="32"/>
  <c r="BH12" i="32"/>
  <c r="BB12" i="32"/>
  <c r="BA12" i="32"/>
  <c r="AZ12" i="32"/>
  <c r="AY12" i="32"/>
  <c r="AX12" i="32"/>
  <c r="AW12" i="32"/>
  <c r="AV12" i="32"/>
  <c r="AQ12" i="32"/>
  <c r="AP12" i="32"/>
  <c r="AO12" i="32"/>
  <c r="AN12" i="32"/>
  <c r="AM12" i="32"/>
  <c r="AL12" i="32"/>
  <c r="AK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BH11" i="32"/>
  <c r="BG11" i="32"/>
  <c r="BB11" i="32"/>
  <c r="BA11" i="32"/>
  <c r="AZ11" i="32"/>
  <c r="AY11" i="32"/>
  <c r="AX11" i="32"/>
  <c r="AW11" i="32"/>
  <c r="AV11" i="32"/>
  <c r="AQ11" i="32"/>
  <c r="AP11" i="32"/>
  <c r="AO11" i="32"/>
  <c r="AN11" i="32"/>
  <c r="AM11" i="32"/>
  <c r="AL11" i="32"/>
  <c r="AK11" i="32"/>
  <c r="AF11" i="32"/>
  <c r="AE11" i="32"/>
  <c r="AD11" i="32"/>
  <c r="AC11" i="32"/>
  <c r="AB11" i="32"/>
  <c r="AA11" i="32"/>
  <c r="Z11" i="32"/>
  <c r="Y11" i="32"/>
  <c r="X11" i="32"/>
  <c r="W11" i="32"/>
  <c r="V11" i="32"/>
  <c r="U11" i="32"/>
  <c r="T11" i="32"/>
  <c r="S11" i="32"/>
  <c r="B11" i="32"/>
  <c r="BH10" i="32" s="1"/>
  <c r="BQ10" i="32"/>
  <c r="BB10" i="32"/>
  <c r="BA10" i="32"/>
  <c r="AZ10" i="32"/>
  <c r="AY10" i="32"/>
  <c r="AX10" i="32"/>
  <c r="AW10" i="32"/>
  <c r="AV10" i="32"/>
  <c r="AQ10" i="32"/>
  <c r="AP10" i="32"/>
  <c r="AO10" i="32"/>
  <c r="AN10" i="32"/>
  <c r="AM10" i="32"/>
  <c r="AL10" i="32"/>
  <c r="AK10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BG9" i="32"/>
  <c r="BB9" i="32"/>
  <c r="BA9" i="32"/>
  <c r="AZ9" i="32"/>
  <c r="AY9" i="32"/>
  <c r="AX9" i="32"/>
  <c r="AW9" i="32"/>
  <c r="AV9" i="32"/>
  <c r="AQ9" i="32"/>
  <c r="AP9" i="32"/>
  <c r="AO9" i="32"/>
  <c r="AN9" i="32"/>
  <c r="AM9" i="32"/>
  <c r="AL9" i="32"/>
  <c r="AK9" i="32"/>
  <c r="AF9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BJ8" i="32"/>
  <c r="BJ9" i="32" s="1"/>
  <c r="BJ10" i="32" s="1"/>
  <c r="BJ11" i="32" s="1"/>
  <c r="BJ12" i="32" s="1"/>
  <c r="BJ13" i="32" s="1"/>
  <c r="BJ18" i="32" s="1"/>
  <c r="BJ19" i="32" s="1"/>
  <c r="BJ20" i="32" s="1"/>
  <c r="BJ21" i="32" s="1"/>
  <c r="BJ22" i="32" s="1"/>
  <c r="BJ23" i="32" s="1"/>
  <c r="BJ28" i="32" s="1"/>
  <c r="BJ29" i="32" s="1"/>
  <c r="BJ30" i="32" s="1"/>
  <c r="BJ31" i="32" s="1"/>
  <c r="BJ32" i="32" s="1"/>
  <c r="BJ33" i="32" s="1"/>
  <c r="BJ38" i="32" s="1"/>
  <c r="BJ39" i="32" s="1"/>
  <c r="BJ40" i="32" s="1"/>
  <c r="BJ41" i="32" s="1"/>
  <c r="BJ42" i="32" s="1"/>
  <c r="BJ43" i="32" s="1"/>
  <c r="BJ55" i="32" s="1"/>
  <c r="BJ56" i="32" s="1"/>
  <c r="BJ57" i="32" s="1"/>
  <c r="BJ58" i="32" s="1"/>
  <c r="BJ59" i="32" s="1"/>
  <c r="BJ60" i="32" s="1"/>
  <c r="BJ65" i="32" s="1"/>
  <c r="BJ66" i="32" s="1"/>
  <c r="BJ67" i="32" s="1"/>
  <c r="BJ68" i="32" s="1"/>
  <c r="BJ69" i="32" s="1"/>
  <c r="BJ70" i="32" s="1"/>
  <c r="BJ75" i="32" s="1"/>
  <c r="BJ76" i="32" s="1"/>
  <c r="BJ77" i="32" s="1"/>
  <c r="BJ78" i="32" s="1"/>
  <c r="BJ79" i="32" s="1"/>
  <c r="BJ80" i="32" s="1"/>
  <c r="BJ85" i="32" s="1"/>
  <c r="BJ86" i="32" s="1"/>
  <c r="BJ87" i="32" s="1"/>
  <c r="BJ88" i="32" s="1"/>
  <c r="BJ89" i="32" s="1"/>
  <c r="BJ90" i="32" s="1"/>
  <c r="BJ102" i="32" s="1"/>
  <c r="BJ103" i="32" s="1"/>
  <c r="BJ104" i="32" s="1"/>
  <c r="BJ105" i="32" s="1"/>
  <c r="BJ106" i="32" s="1"/>
  <c r="BJ107" i="32" s="1"/>
  <c r="BJ112" i="32" s="1"/>
  <c r="BJ113" i="32" s="1"/>
  <c r="BJ114" i="32" s="1"/>
  <c r="BJ115" i="32" s="1"/>
  <c r="BJ116" i="32" s="1"/>
  <c r="BJ117" i="32" s="1"/>
  <c r="BJ122" i="32" s="1"/>
  <c r="BJ123" i="32" s="1"/>
  <c r="BJ124" i="32" s="1"/>
  <c r="BJ125" i="32" s="1"/>
  <c r="BJ126" i="32" s="1"/>
  <c r="BJ127" i="32" s="1"/>
  <c r="BJ132" i="32" s="1"/>
  <c r="BJ133" i="32" s="1"/>
  <c r="BJ134" i="32" s="1"/>
  <c r="BJ135" i="32" s="1"/>
  <c r="BJ136" i="32" s="1"/>
  <c r="BJ137" i="32" s="1"/>
  <c r="BH8" i="32"/>
  <c r="BB8" i="32"/>
  <c r="BA8" i="32"/>
  <c r="AZ8" i="32"/>
  <c r="AY8" i="32"/>
  <c r="AX8" i="32"/>
  <c r="AW8" i="32"/>
  <c r="AV8" i="32"/>
  <c r="AQ8" i="32"/>
  <c r="AP8" i="32"/>
  <c r="AO8" i="32"/>
  <c r="AN8" i="32"/>
  <c r="AM8" i="32"/>
  <c r="AL8" i="32"/>
  <c r="AK8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B8" i="32"/>
  <c r="AR7" i="32" s="1"/>
  <c r="BL6" i="32"/>
  <c r="C81" i="9"/>
  <c r="H33" i="27"/>
  <c r="D19" i="27"/>
  <c r="D15" i="27"/>
  <c r="F13" i="27" s="1"/>
  <c r="H17" i="27" s="1"/>
  <c r="BD19" i="32" l="1"/>
  <c r="AS23" i="32"/>
  <c r="AG31" i="32"/>
  <c r="AG39" i="32"/>
  <c r="AS39" i="32"/>
  <c r="BD40" i="32"/>
  <c r="BD56" i="32"/>
  <c r="BH122" i="32"/>
  <c r="CF9" i="33"/>
  <c r="BH134" i="33"/>
  <c r="BH133" i="33"/>
  <c r="BD136" i="32"/>
  <c r="BH56" i="32"/>
  <c r="BH66" i="32"/>
  <c r="AS112" i="32"/>
  <c r="BD113" i="32"/>
  <c r="AS113" i="33"/>
  <c r="BD125" i="33"/>
  <c r="BD126" i="33"/>
  <c r="AS133" i="33"/>
  <c r="AS143" i="33"/>
  <c r="BD77" i="33"/>
  <c r="AS79" i="33"/>
  <c r="AS80" i="33"/>
  <c r="BD97" i="33"/>
  <c r="AG113" i="33"/>
  <c r="BD113" i="33"/>
  <c r="BD133" i="33"/>
  <c r="AS134" i="33"/>
  <c r="AS127" i="33"/>
  <c r="BD137" i="33"/>
  <c r="AS142" i="33"/>
  <c r="AG144" i="33"/>
  <c r="AS67" i="33"/>
  <c r="AS70" i="33"/>
  <c r="AS89" i="33"/>
  <c r="AS100" i="33"/>
  <c r="BD114" i="33"/>
  <c r="AS117" i="33"/>
  <c r="AS132" i="33"/>
  <c r="BD132" i="33"/>
  <c r="BD135" i="33"/>
  <c r="BD142" i="33"/>
  <c r="BD143" i="33"/>
  <c r="BD144" i="33"/>
  <c r="AS145" i="33"/>
  <c r="AS147" i="33"/>
  <c r="AS10" i="32"/>
  <c r="AS56" i="32"/>
  <c r="AS75" i="32"/>
  <c r="BD76" i="32"/>
  <c r="AS87" i="32"/>
  <c r="BD89" i="32"/>
  <c r="BD105" i="32"/>
  <c r="BD55" i="32"/>
  <c r="AS85" i="32"/>
  <c r="BD116" i="32"/>
  <c r="BD117" i="32"/>
  <c r="BD123" i="32"/>
  <c r="AG9" i="32"/>
  <c r="BD65" i="32"/>
  <c r="BD69" i="32"/>
  <c r="AH70" i="32"/>
  <c r="BD70" i="32"/>
  <c r="BD103" i="32"/>
  <c r="BD107" i="32"/>
  <c r="AH127" i="32"/>
  <c r="AS127" i="32"/>
  <c r="BD106" i="32"/>
  <c r="AS106" i="32"/>
  <c r="AS137" i="32"/>
  <c r="AS117" i="32"/>
  <c r="BD126" i="32"/>
  <c r="AG136" i="32"/>
  <c r="BD117" i="33"/>
  <c r="AG117" i="33"/>
  <c r="AS137" i="33"/>
  <c r="AH137" i="33"/>
  <c r="BD147" i="33"/>
  <c r="AG147" i="33"/>
  <c r="AS116" i="33"/>
  <c r="BD116" i="33"/>
  <c r="AH116" i="33"/>
  <c r="AS136" i="33"/>
  <c r="AH136" i="33"/>
  <c r="BD136" i="33"/>
  <c r="AS126" i="33"/>
  <c r="AS146" i="33"/>
  <c r="AH146" i="33"/>
  <c r="BD146" i="33"/>
  <c r="BD127" i="33"/>
  <c r="AS114" i="33"/>
  <c r="AG114" i="33"/>
  <c r="BD104" i="32"/>
  <c r="AS104" i="32"/>
  <c r="BD124" i="32"/>
  <c r="AS124" i="32"/>
  <c r="BD135" i="32"/>
  <c r="AS125" i="32"/>
  <c r="AS114" i="32"/>
  <c r="BD114" i="32"/>
  <c r="BD115" i="32"/>
  <c r="AS105" i="32"/>
  <c r="AH135" i="33"/>
  <c r="AS135" i="33"/>
  <c r="AS144" i="33"/>
  <c r="AH145" i="33"/>
  <c r="BD145" i="33"/>
  <c r="AS125" i="33"/>
  <c r="BD134" i="33"/>
  <c r="AG115" i="33"/>
  <c r="AS115" i="33"/>
  <c r="BD115" i="33"/>
  <c r="AS124" i="33"/>
  <c r="BD124" i="33"/>
  <c r="AS133" i="32"/>
  <c r="BD133" i="32"/>
  <c r="AG133" i="32"/>
  <c r="AH132" i="32"/>
  <c r="AS132" i="32"/>
  <c r="AS123" i="32"/>
  <c r="AS122" i="32"/>
  <c r="AS103" i="32"/>
  <c r="AS102" i="32"/>
  <c r="AS68" i="32"/>
  <c r="AS58" i="32"/>
  <c r="BD58" i="32"/>
  <c r="AS57" i="32"/>
  <c r="BD57" i="32"/>
  <c r="AS60" i="32"/>
  <c r="AS77" i="32"/>
  <c r="BD77" i="32"/>
  <c r="AS67" i="32"/>
  <c r="AH87" i="32"/>
  <c r="AS78" i="32"/>
  <c r="BD78" i="32"/>
  <c r="AH78" i="32"/>
  <c r="AG142" i="33"/>
  <c r="AS123" i="33"/>
  <c r="BD123" i="33"/>
  <c r="AS122" i="33"/>
  <c r="BD122" i="33"/>
  <c r="AG112" i="33"/>
  <c r="AS112" i="33"/>
  <c r="BD112" i="33"/>
  <c r="BD69" i="33"/>
  <c r="BD67" i="33"/>
  <c r="AH67" i="33"/>
  <c r="AS76" i="32"/>
  <c r="AS86" i="32"/>
  <c r="BD75" i="32"/>
  <c r="AS65" i="32"/>
  <c r="AS55" i="32"/>
  <c r="AH55" i="32"/>
  <c r="AS87" i="33"/>
  <c r="BD87" i="33"/>
  <c r="AS98" i="33"/>
  <c r="AH98" i="33"/>
  <c r="BD98" i="33"/>
  <c r="AG97" i="33"/>
  <c r="AS97" i="33"/>
  <c r="AS78" i="33"/>
  <c r="BD78" i="33"/>
  <c r="AS88" i="33"/>
  <c r="BD88" i="33"/>
  <c r="AS99" i="33"/>
  <c r="BD99" i="33"/>
  <c r="BD89" i="33"/>
  <c r="AS90" i="33"/>
  <c r="AH90" i="33"/>
  <c r="BD90" i="33"/>
  <c r="BD80" i="33"/>
  <c r="BD100" i="33"/>
  <c r="AS69" i="33"/>
  <c r="BD70" i="33"/>
  <c r="BD79" i="33"/>
  <c r="AS80" i="32"/>
  <c r="BD80" i="32"/>
  <c r="AS90" i="32"/>
  <c r="BD90" i="32"/>
  <c r="AG90" i="32"/>
  <c r="BD88" i="32"/>
  <c r="AH88" i="32"/>
  <c r="AG59" i="32"/>
  <c r="AS59" i="32"/>
  <c r="BD59" i="32"/>
  <c r="AH60" i="32"/>
  <c r="BD60" i="32"/>
  <c r="AG89" i="32"/>
  <c r="AS79" i="32"/>
  <c r="BD79" i="32"/>
  <c r="AS70" i="32"/>
  <c r="AG70" i="32"/>
  <c r="AI70" i="32" s="1"/>
  <c r="CG69" i="32" s="1"/>
  <c r="AS77" i="33"/>
  <c r="BD68" i="33"/>
  <c r="AS68" i="33"/>
  <c r="BE8" i="33"/>
  <c r="AH12" i="33"/>
  <c r="AG100" i="33"/>
  <c r="AH113" i="33"/>
  <c r="AH115" i="33"/>
  <c r="AG116" i="33"/>
  <c r="AH117" i="33"/>
  <c r="AG123" i="33"/>
  <c r="AG124" i="33"/>
  <c r="AG127" i="33"/>
  <c r="AG134" i="33"/>
  <c r="AG137" i="33"/>
  <c r="AR137" i="33" s="1"/>
  <c r="AH142" i="33"/>
  <c r="AH143" i="33"/>
  <c r="AH144" i="33"/>
  <c r="AI144" i="33" s="1"/>
  <c r="BE12" i="33"/>
  <c r="BD76" i="33"/>
  <c r="AG77" i="33"/>
  <c r="AH78" i="33"/>
  <c r="AH79" i="33"/>
  <c r="BD85" i="33"/>
  <c r="BW15" i="33"/>
  <c r="BZ13" i="33"/>
  <c r="AG145" i="33"/>
  <c r="AH99" i="33"/>
  <c r="AH100" i="33"/>
  <c r="BW11" i="33"/>
  <c r="BD66" i="33"/>
  <c r="AG9" i="33"/>
  <c r="AH10" i="33"/>
  <c r="AH52" i="33"/>
  <c r="AH68" i="33"/>
  <c r="AH124" i="33"/>
  <c r="AH127" i="33"/>
  <c r="AH133" i="33"/>
  <c r="AG10" i="33"/>
  <c r="CC15" i="33"/>
  <c r="AH22" i="33"/>
  <c r="BD39" i="33"/>
  <c r="AS43" i="33"/>
  <c r="AG48" i="33"/>
  <c r="BH48" i="33"/>
  <c r="AS49" i="33"/>
  <c r="AH69" i="33"/>
  <c r="AG79" i="33"/>
  <c r="AG87" i="33"/>
  <c r="AG98" i="33"/>
  <c r="AJ98" i="33" s="1"/>
  <c r="AG122" i="33"/>
  <c r="BH75" i="32"/>
  <c r="AH8" i="33"/>
  <c r="BZ9" i="33"/>
  <c r="CF13" i="33"/>
  <c r="BD38" i="33"/>
  <c r="BH66" i="33"/>
  <c r="BD86" i="33"/>
  <c r="AS96" i="33"/>
  <c r="AG8" i="33"/>
  <c r="AH9" i="33"/>
  <c r="AG11" i="33"/>
  <c r="AG12" i="33"/>
  <c r="BC12" i="33" s="1"/>
  <c r="AH13" i="33"/>
  <c r="BD20" i="33"/>
  <c r="AH29" i="33"/>
  <c r="AS30" i="33"/>
  <c r="AH33" i="33"/>
  <c r="BD33" i="33"/>
  <c r="AS52" i="33"/>
  <c r="AG65" i="33"/>
  <c r="AG67" i="33"/>
  <c r="AG69" i="33"/>
  <c r="AH70" i="33"/>
  <c r="AG78" i="33"/>
  <c r="AH80" i="33"/>
  <c r="BH85" i="33"/>
  <c r="AH87" i="33"/>
  <c r="AG88" i="33"/>
  <c r="AG89" i="33"/>
  <c r="AG90" i="33"/>
  <c r="AH97" i="33"/>
  <c r="AG99" i="33"/>
  <c r="AH112" i="33"/>
  <c r="AH114" i="33"/>
  <c r="AH122" i="33"/>
  <c r="AG125" i="33"/>
  <c r="AH126" i="33"/>
  <c r="AH132" i="33"/>
  <c r="AG133" i="33"/>
  <c r="AG135" i="33"/>
  <c r="AG136" i="33"/>
  <c r="AG146" i="33"/>
  <c r="BC146" i="33" s="1"/>
  <c r="AH147" i="33"/>
  <c r="CF11" i="33"/>
  <c r="AH11" i="33"/>
  <c r="BC11" i="33" s="1"/>
  <c r="AG13" i="33"/>
  <c r="AH30" i="33"/>
  <c r="BD32" i="33"/>
  <c r="BD52" i="33"/>
  <c r="AG68" i="33"/>
  <c r="AG70" i="33"/>
  <c r="AH77" i="33"/>
  <c r="AG80" i="33"/>
  <c r="AH88" i="33"/>
  <c r="AH89" i="33"/>
  <c r="AR94" i="33"/>
  <c r="AS95" i="33"/>
  <c r="AH123" i="33"/>
  <c r="AH125" i="33"/>
  <c r="AG126" i="33"/>
  <c r="BC126" i="33" s="1"/>
  <c r="AG132" i="33"/>
  <c r="AH134" i="33"/>
  <c r="BC134" i="33" s="1"/>
  <c r="AG143" i="33"/>
  <c r="AH96" i="33"/>
  <c r="BD96" i="33"/>
  <c r="AG96" i="33"/>
  <c r="AH95" i="33"/>
  <c r="BD95" i="33"/>
  <c r="AG95" i="33"/>
  <c r="AS86" i="33"/>
  <c r="AH86" i="33"/>
  <c r="AG86" i="33"/>
  <c r="AS85" i="33"/>
  <c r="AH85" i="33"/>
  <c r="AG85" i="33"/>
  <c r="BH95" i="33"/>
  <c r="AG55" i="32"/>
  <c r="AG56" i="32"/>
  <c r="AG77" i="32"/>
  <c r="BH77" i="32"/>
  <c r="AG105" i="32"/>
  <c r="AG112" i="32"/>
  <c r="AG114" i="32"/>
  <c r="AG115" i="32"/>
  <c r="AH116" i="32"/>
  <c r="AG117" i="32"/>
  <c r="AG124" i="32"/>
  <c r="AH134" i="32"/>
  <c r="AG135" i="32"/>
  <c r="AG57" i="32"/>
  <c r="AH79" i="32"/>
  <c r="AH124" i="32"/>
  <c r="AH125" i="32"/>
  <c r="AG132" i="32"/>
  <c r="AH133" i="32"/>
  <c r="AI133" i="32" s="1"/>
  <c r="AG134" i="32"/>
  <c r="AI134" i="32" s="1"/>
  <c r="CG132" i="32" s="1"/>
  <c r="AG21" i="32"/>
  <c r="AS21" i="32"/>
  <c r="BD21" i="32"/>
  <c r="AH76" i="33"/>
  <c r="AG76" i="33"/>
  <c r="AS76" i="33"/>
  <c r="AS75" i="33"/>
  <c r="AH75" i="33"/>
  <c r="BD75" i="33"/>
  <c r="AG75" i="33"/>
  <c r="AS66" i="33"/>
  <c r="AH66" i="33"/>
  <c r="AG66" i="33"/>
  <c r="BD65" i="33"/>
  <c r="AS65" i="33"/>
  <c r="AH65" i="33"/>
  <c r="AJ65" i="33" s="1"/>
  <c r="AS20" i="32"/>
  <c r="BD20" i="32"/>
  <c r="AS31" i="32"/>
  <c r="BD31" i="32"/>
  <c r="AH31" i="32"/>
  <c r="BC31" i="32" s="1"/>
  <c r="AH11" i="32"/>
  <c r="AS40" i="32"/>
  <c r="BD30" i="32"/>
  <c r="AG30" i="32"/>
  <c r="AS30" i="32"/>
  <c r="BD41" i="32"/>
  <c r="AS41" i="32"/>
  <c r="AG41" i="32"/>
  <c r="AH10" i="32"/>
  <c r="BD10" i="32"/>
  <c r="AG10" i="32"/>
  <c r="BD23" i="32"/>
  <c r="BD42" i="32"/>
  <c r="AS42" i="32"/>
  <c r="AH42" i="32"/>
  <c r="AJ42" i="32" s="1"/>
  <c r="AG42" i="32"/>
  <c r="AH28" i="32"/>
  <c r="AG28" i="32"/>
  <c r="BD28" i="32"/>
  <c r="AS28" i="32"/>
  <c r="AS29" i="32"/>
  <c r="BD29" i="32"/>
  <c r="AG29" i="32"/>
  <c r="AS38" i="32"/>
  <c r="BD38" i="32"/>
  <c r="BD39" i="32"/>
  <c r="AS19" i="32"/>
  <c r="BD8" i="32"/>
  <c r="AG18" i="32"/>
  <c r="AS18" i="32"/>
  <c r="BD18" i="32"/>
  <c r="AS13" i="32"/>
  <c r="BD13" i="32"/>
  <c r="AS43" i="32"/>
  <c r="BD43" i="32"/>
  <c r="AS32" i="32"/>
  <c r="BD32" i="32"/>
  <c r="AH32" i="32"/>
  <c r="BD12" i="32"/>
  <c r="AS12" i="32"/>
  <c r="AH12" i="32"/>
  <c r="AS33" i="32"/>
  <c r="AH33" i="32"/>
  <c r="BD33" i="32"/>
  <c r="AG33" i="32"/>
  <c r="BD22" i="32"/>
  <c r="AG22" i="32"/>
  <c r="AS22" i="32"/>
  <c r="BH38" i="33"/>
  <c r="BH124" i="33"/>
  <c r="BH142" i="33"/>
  <c r="BH113" i="33"/>
  <c r="BG39" i="33"/>
  <c r="BG50" i="33"/>
  <c r="BH112" i="33"/>
  <c r="BH122" i="33"/>
  <c r="BH143" i="33"/>
  <c r="AG51" i="33"/>
  <c r="AS51" i="33"/>
  <c r="AH51" i="33"/>
  <c r="BD51" i="33"/>
  <c r="BD21" i="33"/>
  <c r="AS21" i="33"/>
  <c r="AG21" i="33"/>
  <c r="AH21" i="33"/>
  <c r="AH31" i="33"/>
  <c r="AG31" i="33"/>
  <c r="AS31" i="33"/>
  <c r="BD31" i="33"/>
  <c r="AH50" i="33"/>
  <c r="BD50" i="33"/>
  <c r="BD23" i="33"/>
  <c r="AH41" i="33"/>
  <c r="AS41" i="33"/>
  <c r="BD41" i="33"/>
  <c r="AG41" i="33"/>
  <c r="BD30" i="33"/>
  <c r="AG30" i="33"/>
  <c r="AT30" i="33" s="1"/>
  <c r="AH20" i="33"/>
  <c r="AS20" i="33"/>
  <c r="AG20" i="33"/>
  <c r="AS40" i="33"/>
  <c r="BD40" i="33"/>
  <c r="AH40" i="33"/>
  <c r="AG40" i="33"/>
  <c r="AH53" i="33"/>
  <c r="AG53" i="33"/>
  <c r="AS53" i="33"/>
  <c r="BD53" i="33"/>
  <c r="AG52" i="33"/>
  <c r="AJ52" i="33" s="1"/>
  <c r="AS50" i="33"/>
  <c r="AG50" i="33"/>
  <c r="AG33" i="33"/>
  <c r="AU33" i="33" s="1"/>
  <c r="AS33" i="33"/>
  <c r="AG32" i="33"/>
  <c r="AS32" i="33"/>
  <c r="AH32" i="33"/>
  <c r="AS42" i="33"/>
  <c r="AH42" i="33"/>
  <c r="BD42" i="33"/>
  <c r="AG42" i="33"/>
  <c r="AH43" i="33"/>
  <c r="BD43" i="33"/>
  <c r="AG43" i="33"/>
  <c r="AG23" i="33"/>
  <c r="AS23" i="33"/>
  <c r="AH23" i="33"/>
  <c r="AG22" i="33"/>
  <c r="AI22" i="33" s="1"/>
  <c r="AS22" i="33"/>
  <c r="BD22" i="33"/>
  <c r="AS48" i="33"/>
  <c r="BD48" i="33"/>
  <c r="AH48" i="33"/>
  <c r="AI48" i="33" s="1"/>
  <c r="AS29" i="33"/>
  <c r="BD29" i="33"/>
  <c r="AG29" i="33"/>
  <c r="AJ29" i="33" s="1"/>
  <c r="AG19" i="33"/>
  <c r="AS19" i="33"/>
  <c r="BD19" i="33"/>
  <c r="AS39" i="33"/>
  <c r="AH39" i="33"/>
  <c r="AG39" i="33"/>
  <c r="AH38" i="33"/>
  <c r="AG38" i="33"/>
  <c r="AS38" i="33"/>
  <c r="AS28" i="33"/>
  <c r="AH28" i="33"/>
  <c r="BD28" i="33"/>
  <c r="AG28" i="33"/>
  <c r="AH49" i="33"/>
  <c r="AG49" i="33"/>
  <c r="BD49" i="33"/>
  <c r="BH19" i="32"/>
  <c r="BH29" i="32"/>
  <c r="BH78" i="32"/>
  <c r="BQ79" i="32"/>
  <c r="BU79" i="32" s="1"/>
  <c r="AR84" i="32"/>
  <c r="BH20" i="32"/>
  <c r="AR17" i="32"/>
  <c r="BQ77" i="32"/>
  <c r="BU77" i="32" s="1"/>
  <c r="BG85" i="32"/>
  <c r="BG102" i="32"/>
  <c r="BG104" i="32"/>
  <c r="BH105" i="32"/>
  <c r="BQ106" i="32"/>
  <c r="BQ126" i="32"/>
  <c r="BU127" i="32" s="1"/>
  <c r="BH133" i="32"/>
  <c r="BH134" i="32"/>
  <c r="BQ102" i="32"/>
  <c r="BH137" i="32"/>
  <c r="BH126" i="32"/>
  <c r="AH19" i="33"/>
  <c r="AR19" i="33" s="1"/>
  <c r="AH18" i="33"/>
  <c r="AG18" i="33"/>
  <c r="AS18" i="33"/>
  <c r="BD18" i="33"/>
  <c r="AR17" i="33"/>
  <c r="BQ40" i="33"/>
  <c r="BG41" i="33"/>
  <c r="BH52" i="33"/>
  <c r="BG76" i="33"/>
  <c r="BQ77" i="33"/>
  <c r="BG78" i="33"/>
  <c r="BH86" i="33"/>
  <c r="BG113" i="33"/>
  <c r="BQ114" i="33"/>
  <c r="BG115" i="33"/>
  <c r="BQ118" i="33"/>
  <c r="BU119" i="33" s="1"/>
  <c r="BH132" i="33"/>
  <c r="BG143" i="33"/>
  <c r="BQ144" i="33"/>
  <c r="BU145" i="33" s="1"/>
  <c r="BG145" i="33"/>
  <c r="BQ148" i="33"/>
  <c r="BH29" i="33"/>
  <c r="BH39" i="33"/>
  <c r="BH40" i="33"/>
  <c r="BQ48" i="33"/>
  <c r="BU48" i="33" s="1"/>
  <c r="BG49" i="33"/>
  <c r="BG53" i="33"/>
  <c r="BH97" i="33"/>
  <c r="BQ101" i="33"/>
  <c r="BH77" i="33"/>
  <c r="BH87" i="33"/>
  <c r="BH96" i="33"/>
  <c r="BH114" i="33"/>
  <c r="BH144" i="33"/>
  <c r="BQ44" i="33"/>
  <c r="BU45" i="33" s="1"/>
  <c r="AR7" i="33"/>
  <c r="AR2" i="33" s="1"/>
  <c r="BG8" i="33"/>
  <c r="BQ8" i="33"/>
  <c r="BH9" i="33"/>
  <c r="BH13" i="33"/>
  <c r="BH28" i="33"/>
  <c r="BQ32" i="33"/>
  <c r="BU33" i="33" s="1"/>
  <c r="BU44" i="33"/>
  <c r="BQ50" i="33"/>
  <c r="BV50" i="33" s="1"/>
  <c r="BG66" i="33"/>
  <c r="BH67" i="33"/>
  <c r="BG68" i="33"/>
  <c r="BQ71" i="33"/>
  <c r="AR74" i="33"/>
  <c r="BQ75" i="33"/>
  <c r="BG77" i="33"/>
  <c r="BG80" i="33"/>
  <c r="AR84" i="33"/>
  <c r="BQ87" i="33"/>
  <c r="BV87" i="33" s="1"/>
  <c r="BG88" i="33"/>
  <c r="BG96" i="33"/>
  <c r="BQ97" i="33"/>
  <c r="BG133" i="33"/>
  <c r="BG28" i="33"/>
  <c r="BQ67" i="33"/>
  <c r="BQ91" i="33"/>
  <c r="BU92" i="33" s="1"/>
  <c r="BH10" i="33"/>
  <c r="BH23" i="33"/>
  <c r="AR27" i="33"/>
  <c r="BH31" i="33"/>
  <c r="AR37" i="33"/>
  <c r="AR47" i="33"/>
  <c r="BG48" i="33"/>
  <c r="BH49" i="33"/>
  <c r="BH50" i="33"/>
  <c r="BH75" i="33"/>
  <c r="BH76" i="33"/>
  <c r="BG86" i="33"/>
  <c r="AR111" i="33"/>
  <c r="AR121" i="33"/>
  <c r="BH123" i="33"/>
  <c r="AR131" i="33"/>
  <c r="BQ134" i="33"/>
  <c r="BG135" i="33"/>
  <c r="AR141" i="33"/>
  <c r="BG30" i="33"/>
  <c r="BG75" i="33"/>
  <c r="BG98" i="33"/>
  <c r="BQ138" i="33"/>
  <c r="BU139" i="33" s="1"/>
  <c r="BF12" i="33"/>
  <c r="CL12" i="33" s="1"/>
  <c r="CJ12" i="33"/>
  <c r="CA14" i="33"/>
  <c r="CG10" i="33"/>
  <c r="AR9" i="33"/>
  <c r="AR13" i="33"/>
  <c r="CG12" i="33"/>
  <c r="CD14" i="33"/>
  <c r="BF8" i="33"/>
  <c r="CJ8" i="33"/>
  <c r="AR22" i="33"/>
  <c r="BV34" i="33"/>
  <c r="BU35" i="33"/>
  <c r="BU34" i="33"/>
  <c r="BU39" i="33"/>
  <c r="BU38" i="33"/>
  <c r="BV38" i="33"/>
  <c r="BC9" i="33"/>
  <c r="AR31" i="33"/>
  <c r="BV52" i="33"/>
  <c r="BU53" i="33"/>
  <c r="BU52" i="33"/>
  <c r="BC8" i="33"/>
  <c r="CD8" i="33"/>
  <c r="BX12" i="33"/>
  <c r="AR8" i="33"/>
  <c r="CG8" i="33"/>
  <c r="AR10" i="33"/>
  <c r="BX14" i="33"/>
  <c r="AR11" i="33"/>
  <c r="CA12" i="33"/>
  <c r="CD10" i="33"/>
  <c r="AR12" i="33"/>
  <c r="BX10" i="33"/>
  <c r="CA8" i="33"/>
  <c r="BC13" i="33"/>
  <c r="BG69" i="33"/>
  <c r="BG67" i="33"/>
  <c r="BG65" i="33"/>
  <c r="BV67" i="33"/>
  <c r="AR117" i="33"/>
  <c r="CC9" i="33"/>
  <c r="BE10" i="33"/>
  <c r="CC11" i="33"/>
  <c r="BG18" i="33"/>
  <c r="BQ28" i="33"/>
  <c r="BG29" i="33"/>
  <c r="BH30" i="33"/>
  <c r="BQ30" i="33"/>
  <c r="BG31" i="33"/>
  <c r="BG38" i="33"/>
  <c r="BG40" i="33"/>
  <c r="BV40" i="33"/>
  <c r="BQ42" i="33"/>
  <c r="BQ54" i="33"/>
  <c r="AR78" i="33"/>
  <c r="BU113" i="33"/>
  <c r="BU112" i="33"/>
  <c r="BV112" i="33"/>
  <c r="BL140" i="33"/>
  <c r="BU133" i="33"/>
  <c r="BU132" i="33"/>
  <c r="BV132" i="33"/>
  <c r="AR144" i="33"/>
  <c r="BG22" i="33"/>
  <c r="BH33" i="33"/>
  <c r="BU40" i="33"/>
  <c r="BU41" i="33"/>
  <c r="BG42" i="33"/>
  <c r="BG43" i="33"/>
  <c r="BU50" i="33"/>
  <c r="BH68" i="33"/>
  <c r="BG70" i="33"/>
  <c r="BQ69" i="33"/>
  <c r="BG10" i="33"/>
  <c r="BW13" i="33"/>
  <c r="BZ15" i="33"/>
  <c r="BH19" i="33"/>
  <c r="BH20" i="33"/>
  <c r="BV44" i="33"/>
  <c r="BV48" i="33"/>
  <c r="BH51" i="33"/>
  <c r="BU51" i="33"/>
  <c r="AR64" i="33"/>
  <c r="BQ65" i="33"/>
  <c r="BC78" i="33"/>
  <c r="BC136" i="33"/>
  <c r="BC143" i="33"/>
  <c r="BV79" i="33"/>
  <c r="BU80" i="33"/>
  <c r="BU79" i="33"/>
  <c r="BU86" i="33"/>
  <c r="BU85" i="33"/>
  <c r="BV85" i="33"/>
  <c r="BU129" i="33"/>
  <c r="BU128" i="33"/>
  <c r="BV128" i="33"/>
  <c r="AR136" i="33"/>
  <c r="BE14" i="33"/>
  <c r="BQ18" i="33"/>
  <c r="AR65" i="33"/>
  <c r="BU76" i="33"/>
  <c r="BV77" i="33"/>
  <c r="BQ81" i="33"/>
  <c r="BG85" i="33"/>
  <c r="BG87" i="33"/>
  <c r="BQ89" i="33"/>
  <c r="BH98" i="33"/>
  <c r="BV101" i="33"/>
  <c r="BG112" i="33"/>
  <c r="BG114" i="33"/>
  <c r="BV114" i="33"/>
  <c r="BQ116" i="33"/>
  <c r="BG122" i="33"/>
  <c r="BQ122" i="33"/>
  <c r="BG123" i="33"/>
  <c r="BH126" i="33"/>
  <c r="BG132" i="33"/>
  <c r="BG134" i="33"/>
  <c r="BV134" i="33"/>
  <c r="BQ136" i="33"/>
  <c r="BH145" i="33"/>
  <c r="BV148" i="33"/>
  <c r="BU77" i="33"/>
  <c r="BU88" i="33"/>
  <c r="BG89" i="33"/>
  <c r="BG90" i="33"/>
  <c r="BQ95" i="33"/>
  <c r="BU101" i="33"/>
  <c r="BU102" i="33"/>
  <c r="BU114" i="33"/>
  <c r="BU115" i="33"/>
  <c r="BG116" i="33"/>
  <c r="BG117" i="33"/>
  <c r="BH125" i="33"/>
  <c r="BG126" i="33"/>
  <c r="BQ126" i="33"/>
  <c r="BH127" i="33"/>
  <c r="BU134" i="33"/>
  <c r="BU135" i="33"/>
  <c r="BG136" i="33"/>
  <c r="BG137" i="33"/>
  <c r="BQ142" i="33"/>
  <c r="BU148" i="33"/>
  <c r="BU149" i="33"/>
  <c r="BH78" i="33"/>
  <c r="BU78" i="33"/>
  <c r="BG95" i="33"/>
  <c r="BG97" i="33"/>
  <c r="BV97" i="33"/>
  <c r="BQ99" i="33"/>
  <c r="BQ124" i="33"/>
  <c r="BG142" i="33"/>
  <c r="BG144" i="33"/>
  <c r="BV144" i="33"/>
  <c r="BQ146" i="33"/>
  <c r="BU108" i="32"/>
  <c r="BG8" i="32"/>
  <c r="BQ8" i="32"/>
  <c r="AH13" i="32"/>
  <c r="AH21" i="32"/>
  <c r="AH22" i="32"/>
  <c r="AR27" i="32"/>
  <c r="AR37" i="32"/>
  <c r="BQ38" i="32"/>
  <c r="BV38" i="32" s="1"/>
  <c r="BQ40" i="32"/>
  <c r="BV40" i="32" s="1"/>
  <c r="BH55" i="32"/>
  <c r="BQ71" i="32"/>
  <c r="BV71" i="32" s="1"/>
  <c r="BH86" i="32"/>
  <c r="BU86" i="32"/>
  <c r="AR101" i="32"/>
  <c r="BG123" i="32"/>
  <c r="BG133" i="32"/>
  <c r="BQ134" i="32"/>
  <c r="AH38" i="32"/>
  <c r="AH39" i="32"/>
  <c r="AI39" i="32" s="1"/>
  <c r="CG40" i="32" s="1"/>
  <c r="BH39" i="32"/>
  <c r="AH40" i="32"/>
  <c r="AH43" i="32"/>
  <c r="AH59" i="32"/>
  <c r="AH65" i="32"/>
  <c r="AH66" i="32"/>
  <c r="AG67" i="32"/>
  <c r="AH69" i="32"/>
  <c r="AG103" i="32"/>
  <c r="AG104" i="32"/>
  <c r="AH105" i="32"/>
  <c r="BC105" i="32" s="1"/>
  <c r="AG106" i="32"/>
  <c r="AH112" i="32"/>
  <c r="AG113" i="32"/>
  <c r="AH115" i="32"/>
  <c r="BH124" i="32"/>
  <c r="AG137" i="32"/>
  <c r="AH9" i="32"/>
  <c r="BH38" i="32"/>
  <c r="BG39" i="32"/>
  <c r="BH40" i="32"/>
  <c r="BH57" i="32"/>
  <c r="AH68" i="32"/>
  <c r="AR74" i="32"/>
  <c r="AG75" i="32"/>
  <c r="AH77" i="32"/>
  <c r="BG78" i="32"/>
  <c r="AG79" i="32"/>
  <c r="AG80" i="32"/>
  <c r="AH85" i="32"/>
  <c r="AH102" i="32"/>
  <c r="BH102" i="32"/>
  <c r="BH104" i="32"/>
  <c r="AR111" i="32"/>
  <c r="BH125" i="32"/>
  <c r="BH136" i="32"/>
  <c r="AH135" i="32"/>
  <c r="AT135" i="32" s="1"/>
  <c r="AH136" i="32"/>
  <c r="AH137" i="32"/>
  <c r="AH122" i="32"/>
  <c r="AG123" i="32"/>
  <c r="AU123" i="32" s="1"/>
  <c r="AG125" i="32"/>
  <c r="AH126" i="32"/>
  <c r="AG127" i="32"/>
  <c r="AG122" i="32"/>
  <c r="AG126" i="32"/>
  <c r="AH113" i="32"/>
  <c r="AJ113" i="32" s="1"/>
  <c r="AH114" i="32"/>
  <c r="AJ114" i="32" s="1"/>
  <c r="AG116" i="32"/>
  <c r="AH117" i="32"/>
  <c r="AH103" i="32"/>
  <c r="BC103" i="32" s="1"/>
  <c r="AH106" i="32"/>
  <c r="AH104" i="32"/>
  <c r="AJ104" i="32" s="1"/>
  <c r="AG107" i="32"/>
  <c r="AG102" i="32"/>
  <c r="AH107" i="32"/>
  <c r="AG86" i="32"/>
  <c r="AG85" i="32"/>
  <c r="AH89" i="32"/>
  <c r="AG87" i="32"/>
  <c r="AG88" i="32"/>
  <c r="AH90" i="32"/>
  <c r="AH76" i="32"/>
  <c r="AG78" i="32"/>
  <c r="AH75" i="32"/>
  <c r="AG76" i="32"/>
  <c r="AH80" i="32"/>
  <c r="BC80" i="32" s="1"/>
  <c r="AG65" i="32"/>
  <c r="AR65" i="32" s="1"/>
  <c r="AG66" i="32"/>
  <c r="AU66" i="32" s="1"/>
  <c r="AH67" i="32"/>
  <c r="AG69" i="32"/>
  <c r="AJ69" i="32" s="1"/>
  <c r="AG68" i="32"/>
  <c r="AG60" i="32"/>
  <c r="AH56" i="32"/>
  <c r="AH58" i="32"/>
  <c r="AH57" i="32"/>
  <c r="AG58" i="32"/>
  <c r="AH41" i="32"/>
  <c r="AG38" i="32"/>
  <c r="AG40" i="32"/>
  <c r="AT40" i="32" s="1"/>
  <c r="AG43" i="32"/>
  <c r="AH29" i="32"/>
  <c r="AI29" i="32" s="1"/>
  <c r="AH30" i="32"/>
  <c r="AR30" i="32" s="1"/>
  <c r="AG32" i="32"/>
  <c r="AH19" i="32"/>
  <c r="AH20" i="32"/>
  <c r="AH23" i="32"/>
  <c r="AH18" i="32"/>
  <c r="AG19" i="32"/>
  <c r="AR19" i="32" s="1"/>
  <c r="AG20" i="32"/>
  <c r="AR20" i="32" s="1"/>
  <c r="AG23" i="32"/>
  <c r="AR23" i="32" s="1"/>
  <c r="AH8" i="32"/>
  <c r="AG11" i="32"/>
  <c r="AG13" i="32"/>
  <c r="AG8" i="32"/>
  <c r="AG12" i="32"/>
  <c r="AU29" i="32"/>
  <c r="BV34" i="32"/>
  <c r="BU35" i="32"/>
  <c r="BU34" i="32"/>
  <c r="AU55" i="32"/>
  <c r="AI55" i="32"/>
  <c r="AR55" i="32"/>
  <c r="BV61" i="32"/>
  <c r="BU62" i="32"/>
  <c r="BU61" i="32"/>
  <c r="BL63" i="32"/>
  <c r="BG10" i="32"/>
  <c r="BG12" i="32"/>
  <c r="BH9" i="32"/>
  <c r="BH13" i="32"/>
  <c r="BQ14" i="32"/>
  <c r="A37" i="32"/>
  <c r="BL36" i="32" s="1"/>
  <c r="BL26" i="32"/>
  <c r="BC40" i="32"/>
  <c r="AJ40" i="32"/>
  <c r="BU56" i="32"/>
  <c r="BU55" i="32"/>
  <c r="BV55" i="32"/>
  <c r="BD9" i="32"/>
  <c r="AS11" i="32"/>
  <c r="BD11" i="32"/>
  <c r="AI40" i="32"/>
  <c r="AS8" i="32"/>
  <c r="AS9" i="32"/>
  <c r="AJ28" i="32"/>
  <c r="BU43" i="32"/>
  <c r="BU42" i="32"/>
  <c r="BV42" i="32"/>
  <c r="BC55" i="32"/>
  <c r="AJ55" i="32"/>
  <c r="AT55" i="32"/>
  <c r="BX59" i="32" s="1"/>
  <c r="AR56" i="32"/>
  <c r="AJ86" i="32"/>
  <c r="AT86" i="32"/>
  <c r="CA91" i="32" s="1"/>
  <c r="BC86" i="32"/>
  <c r="AJ134" i="32"/>
  <c r="BL16" i="32"/>
  <c r="BQ18" i="32"/>
  <c r="BG22" i="32"/>
  <c r="BQ24" i="32"/>
  <c r="BH28" i="32"/>
  <c r="BQ28" i="32"/>
  <c r="BG29" i="32"/>
  <c r="BH30" i="32"/>
  <c r="BQ30" i="32"/>
  <c r="BG31" i="32"/>
  <c r="BU40" i="32"/>
  <c r="BU41" i="32"/>
  <c r="BG42" i="32"/>
  <c r="BG43" i="32"/>
  <c r="BQ44" i="32"/>
  <c r="AR54" i="32"/>
  <c r="BH58" i="32"/>
  <c r="BG59" i="32"/>
  <c r="BQ59" i="32"/>
  <c r="BH60" i="32"/>
  <c r="AS66" i="32"/>
  <c r="BH69" i="32"/>
  <c r="BG68" i="32"/>
  <c r="BQ67" i="32"/>
  <c r="BG66" i="32"/>
  <c r="BH68" i="32"/>
  <c r="BQ69" i="32"/>
  <c r="BH65" i="32"/>
  <c r="BC76" i="32"/>
  <c r="AR112" i="32"/>
  <c r="BG18" i="32"/>
  <c r="BG28" i="32"/>
  <c r="BG30" i="32"/>
  <c r="BQ32" i="32"/>
  <c r="BH33" i="32"/>
  <c r="BH41" i="32"/>
  <c r="BG57" i="32"/>
  <c r="BQ57" i="32"/>
  <c r="BG58" i="32"/>
  <c r="AR64" i="32"/>
  <c r="AI66" i="32"/>
  <c r="CG67" i="32" s="1"/>
  <c r="AS69" i="32"/>
  <c r="AR86" i="32"/>
  <c r="AT75" i="32"/>
  <c r="BC75" i="32"/>
  <c r="AJ75" i="32"/>
  <c r="AU76" i="32"/>
  <c r="AR85" i="32"/>
  <c r="AU103" i="32"/>
  <c r="BC104" i="32"/>
  <c r="AT112" i="32"/>
  <c r="BX116" i="32" s="1"/>
  <c r="AI123" i="32"/>
  <c r="BG33" i="32"/>
  <c r="BG41" i="32"/>
  <c r="BG67" i="32"/>
  <c r="BG65" i="32"/>
  <c r="BQ65" i="32"/>
  <c r="BX79" i="32"/>
  <c r="AU75" i="32"/>
  <c r="AI75" i="32"/>
  <c r="CD75" i="32" s="1"/>
  <c r="AR75" i="32"/>
  <c r="AT85" i="32"/>
  <c r="BX89" i="32" s="1"/>
  <c r="AU124" i="32"/>
  <c r="BG38" i="32"/>
  <c r="BG55" i="32"/>
  <c r="BG56" i="32"/>
  <c r="BD66" i="32"/>
  <c r="BD67" i="32"/>
  <c r="BD68" i="32"/>
  <c r="BG70" i="32"/>
  <c r="BG88" i="32"/>
  <c r="BQ87" i="32"/>
  <c r="BG86" i="32"/>
  <c r="BH67" i="32"/>
  <c r="BU71" i="32"/>
  <c r="BU72" i="32"/>
  <c r="BH76" i="32"/>
  <c r="BQ81" i="32"/>
  <c r="BD85" i="32"/>
  <c r="BV85" i="32"/>
  <c r="AI86" i="32"/>
  <c r="CG87" i="32" s="1"/>
  <c r="BH89" i="32"/>
  <c r="BQ89" i="32"/>
  <c r="BQ91" i="32"/>
  <c r="BQ104" i="32"/>
  <c r="BH106" i="32"/>
  <c r="AS107" i="32"/>
  <c r="BU109" i="32"/>
  <c r="BU112" i="32"/>
  <c r="BG114" i="32"/>
  <c r="AS115" i="32"/>
  <c r="AS116" i="32"/>
  <c r="BG116" i="32"/>
  <c r="BQ116" i="32"/>
  <c r="BG122" i="32"/>
  <c r="AS126" i="32"/>
  <c r="BG132" i="32"/>
  <c r="BU132" i="32"/>
  <c r="BD134" i="32"/>
  <c r="AS135" i="32"/>
  <c r="BG75" i="32"/>
  <c r="BQ75" i="32"/>
  <c r="BG76" i="32"/>
  <c r="AU86" i="32"/>
  <c r="BG87" i="32"/>
  <c r="AS88" i="32"/>
  <c r="AS89" i="32"/>
  <c r="BG89" i="32"/>
  <c r="BH90" i="32"/>
  <c r="A101" i="32"/>
  <c r="BG105" i="32"/>
  <c r="BH107" i="32"/>
  <c r="BV108" i="32"/>
  <c r="BG112" i="32"/>
  <c r="AS113" i="32"/>
  <c r="BU113" i="32"/>
  <c r="BH115" i="32"/>
  <c r="BH117" i="32"/>
  <c r="BQ118" i="32"/>
  <c r="AR121" i="32"/>
  <c r="BD122" i="32"/>
  <c r="BQ122" i="32"/>
  <c r="BD125" i="32"/>
  <c r="BD127" i="32"/>
  <c r="AR131" i="32"/>
  <c r="BD132" i="32"/>
  <c r="AS134" i="32"/>
  <c r="AS136" i="32"/>
  <c r="BD137" i="32"/>
  <c r="BH132" i="32"/>
  <c r="BH135" i="32"/>
  <c r="BG79" i="32"/>
  <c r="BH88" i="32"/>
  <c r="BG90" i="32"/>
  <c r="BG103" i="32"/>
  <c r="BG117" i="32"/>
  <c r="BG126" i="32"/>
  <c r="BG137" i="32"/>
  <c r="BG115" i="32"/>
  <c r="BQ114" i="32"/>
  <c r="BG113" i="32"/>
  <c r="BQ128" i="32"/>
  <c r="BH123" i="32"/>
  <c r="BU126" i="32"/>
  <c r="BL130" i="32"/>
  <c r="BU139" i="32"/>
  <c r="BU138" i="32"/>
  <c r="BV138" i="32"/>
  <c r="BV79" i="32"/>
  <c r="BD87" i="32"/>
  <c r="BD112" i="32"/>
  <c r="BH116" i="32"/>
  <c r="BV132" i="32"/>
  <c r="BG134" i="32"/>
  <c r="BG136" i="32"/>
  <c r="BQ136" i="32"/>
  <c r="BQ124" i="32"/>
  <c r="AJ122" i="32" l="1"/>
  <c r="AU33" i="32"/>
  <c r="AU28" i="32"/>
  <c r="AI10" i="32"/>
  <c r="CF9" i="32" s="1"/>
  <c r="AU11" i="32"/>
  <c r="AJ112" i="32"/>
  <c r="AI56" i="32"/>
  <c r="AR100" i="33"/>
  <c r="AU115" i="33"/>
  <c r="AR123" i="33"/>
  <c r="BV77" i="32"/>
  <c r="AT113" i="32"/>
  <c r="CA118" i="32" s="1"/>
  <c r="BC112" i="32"/>
  <c r="AI76" i="32"/>
  <c r="CG77" i="32" s="1"/>
  <c r="AI112" i="32"/>
  <c r="CD112" i="32" s="1"/>
  <c r="AJ76" i="32"/>
  <c r="CF78" i="32" s="1"/>
  <c r="AJ10" i="32"/>
  <c r="AJ56" i="32"/>
  <c r="CF58" i="32" s="1"/>
  <c r="AU57" i="32"/>
  <c r="AU68" i="32"/>
  <c r="AT69" i="32"/>
  <c r="BX67" i="32" s="1"/>
  <c r="AR124" i="32"/>
  <c r="AJ102" i="32"/>
  <c r="AR113" i="32"/>
  <c r="BU80" i="32"/>
  <c r="AT102" i="32"/>
  <c r="BX106" i="32" s="1"/>
  <c r="AT105" i="32"/>
  <c r="CA106" i="32" s="1"/>
  <c r="AR76" i="32"/>
  <c r="AU112" i="32"/>
  <c r="AT76" i="32"/>
  <c r="CA81" i="32" s="1"/>
  <c r="AR69" i="32"/>
  <c r="BC10" i="32"/>
  <c r="AR11" i="32"/>
  <c r="AU137" i="32"/>
  <c r="AT65" i="32"/>
  <c r="BX69" i="32" s="1"/>
  <c r="AJ30" i="32"/>
  <c r="BC56" i="32"/>
  <c r="AJ67" i="32"/>
  <c r="AJ85" i="32"/>
  <c r="AJ9" i="32"/>
  <c r="BC116" i="32"/>
  <c r="AJ107" i="32"/>
  <c r="BC107" i="32"/>
  <c r="AR107" i="32"/>
  <c r="AT107" i="32"/>
  <c r="CD108" i="32" s="1"/>
  <c r="AU107" i="32"/>
  <c r="AI107" i="32"/>
  <c r="CG106" i="32" s="1"/>
  <c r="AT127" i="32"/>
  <c r="CD128" i="32" s="1"/>
  <c r="AJ127" i="32"/>
  <c r="BC127" i="32"/>
  <c r="AI127" i="32"/>
  <c r="CG126" i="32" s="1"/>
  <c r="AU127" i="32"/>
  <c r="AR127" i="32"/>
  <c r="BC106" i="32"/>
  <c r="AI106" i="32"/>
  <c r="CA102" i="32" s="1"/>
  <c r="AJ106" i="32"/>
  <c r="AU106" i="32"/>
  <c r="AR106" i="32"/>
  <c r="AT106" i="32"/>
  <c r="BX104" i="32" s="1"/>
  <c r="AI137" i="32"/>
  <c r="CG136" i="32" s="1"/>
  <c r="AJ137" i="32"/>
  <c r="AT137" i="32"/>
  <c r="CD138" i="32" s="1"/>
  <c r="BC137" i="32"/>
  <c r="AR137" i="32"/>
  <c r="AU116" i="32"/>
  <c r="AT116" i="32"/>
  <c r="BX114" i="32" s="1"/>
  <c r="AR116" i="32"/>
  <c r="AJ116" i="32"/>
  <c r="AI116" i="32"/>
  <c r="AT117" i="32"/>
  <c r="CD118" i="32" s="1"/>
  <c r="AI117" i="32"/>
  <c r="CG116" i="32" s="1"/>
  <c r="AU117" i="32"/>
  <c r="AJ117" i="32"/>
  <c r="BE118" i="32" s="1"/>
  <c r="CJ118" i="32" s="1"/>
  <c r="BC117" i="32"/>
  <c r="AR117" i="32"/>
  <c r="AI126" i="32"/>
  <c r="AU126" i="32"/>
  <c r="AT126" i="32"/>
  <c r="BX124" i="32" s="1"/>
  <c r="AJ126" i="32"/>
  <c r="AR126" i="32"/>
  <c r="BC126" i="32"/>
  <c r="BC136" i="32"/>
  <c r="AI136" i="32"/>
  <c r="CA132" i="32" s="1"/>
  <c r="AT136" i="32"/>
  <c r="BX134" i="32" s="1"/>
  <c r="AJ136" i="32"/>
  <c r="AU136" i="32"/>
  <c r="BC117" i="33"/>
  <c r="AT117" i="33"/>
  <c r="AJ117" i="33"/>
  <c r="AU117" i="33"/>
  <c r="CD118" i="33"/>
  <c r="AI117" i="33"/>
  <c r="BC137" i="33"/>
  <c r="AT137" i="33"/>
  <c r="CD138" i="33" s="1"/>
  <c r="AJ137" i="33"/>
  <c r="AI137" i="33"/>
  <c r="AU137" i="33"/>
  <c r="AT147" i="33"/>
  <c r="CD148" i="33" s="1"/>
  <c r="AJ147" i="33"/>
  <c r="AU147" i="33"/>
  <c r="AI147" i="33"/>
  <c r="AR147" i="33"/>
  <c r="BC147" i="33"/>
  <c r="AJ116" i="33"/>
  <c r="AT116" i="33"/>
  <c r="BX114" i="33" s="1"/>
  <c r="AU116" i="33"/>
  <c r="AI116" i="33"/>
  <c r="AR116" i="33"/>
  <c r="BC116" i="33"/>
  <c r="AT136" i="33"/>
  <c r="BX134" i="33" s="1"/>
  <c r="AJ136" i="33"/>
  <c r="AI136" i="33"/>
  <c r="AU136" i="33"/>
  <c r="AR126" i="33"/>
  <c r="AT126" i="33"/>
  <c r="BX124" i="33" s="1"/>
  <c r="AJ126" i="33"/>
  <c r="AI126" i="33"/>
  <c r="AU126" i="33"/>
  <c r="AR146" i="33"/>
  <c r="AT146" i="33"/>
  <c r="BX144" i="33" s="1"/>
  <c r="AJ146" i="33"/>
  <c r="AI146" i="33"/>
  <c r="CA142" i="33" s="1"/>
  <c r="AU146" i="33"/>
  <c r="AR127" i="33"/>
  <c r="BC127" i="33"/>
  <c r="AJ127" i="33"/>
  <c r="AT127" i="33"/>
  <c r="CD128" i="33" s="1"/>
  <c r="AU127" i="33"/>
  <c r="AI127" i="33"/>
  <c r="BC114" i="33"/>
  <c r="AT114" i="33"/>
  <c r="BX118" i="33" s="1"/>
  <c r="AJ114" i="33"/>
  <c r="AR114" i="33"/>
  <c r="AI114" i="33"/>
  <c r="AU114" i="33"/>
  <c r="AT104" i="32"/>
  <c r="BX108" i="32" s="1"/>
  <c r="AI104" i="32"/>
  <c r="CG102" i="32" s="1"/>
  <c r="AR104" i="32"/>
  <c r="AU104" i="32"/>
  <c r="AJ124" i="32"/>
  <c r="AT124" i="32"/>
  <c r="BX128" i="32" s="1"/>
  <c r="AI124" i="32"/>
  <c r="BC124" i="32"/>
  <c r="BC134" i="32"/>
  <c r="AR134" i="32"/>
  <c r="CF133" i="32" s="1"/>
  <c r="AT134" i="32"/>
  <c r="BX138" i="32" s="1"/>
  <c r="AU134" i="32"/>
  <c r="AJ135" i="32"/>
  <c r="AR135" i="32"/>
  <c r="AU135" i="32"/>
  <c r="BC135" i="32"/>
  <c r="AI135" i="32"/>
  <c r="CD134" i="32" s="1"/>
  <c r="CA136" i="32"/>
  <c r="BC125" i="32"/>
  <c r="AJ125" i="32"/>
  <c r="AR125" i="32"/>
  <c r="AT125" i="32"/>
  <c r="CA126" i="32" s="1"/>
  <c r="AU125" i="32"/>
  <c r="AI125" i="32"/>
  <c r="CC125" i="32" s="1"/>
  <c r="BC114" i="32"/>
  <c r="AT114" i="32"/>
  <c r="BX118" i="32" s="1"/>
  <c r="AR114" i="32"/>
  <c r="AU114" i="32"/>
  <c r="AI114" i="32"/>
  <c r="CG112" i="32" s="1"/>
  <c r="AI115" i="32"/>
  <c r="AT115" i="32"/>
  <c r="CA116" i="32" s="1"/>
  <c r="AJ115" i="32"/>
  <c r="AR115" i="32"/>
  <c r="AU115" i="32"/>
  <c r="BC115" i="32"/>
  <c r="AI105" i="32"/>
  <c r="AJ105" i="32"/>
  <c r="AU105" i="32"/>
  <c r="AR105" i="32"/>
  <c r="AJ135" i="33"/>
  <c r="AT135" i="33"/>
  <c r="CA136" i="33" s="1"/>
  <c r="BC135" i="33"/>
  <c r="AU135" i="33"/>
  <c r="AI135" i="33"/>
  <c r="CD134" i="33" s="1"/>
  <c r="AR135" i="33"/>
  <c r="BC144" i="33"/>
  <c r="AU144" i="33"/>
  <c r="AT144" i="33"/>
  <c r="BX148" i="33" s="1"/>
  <c r="AJ144" i="33"/>
  <c r="CF143" i="33" s="1"/>
  <c r="CG142" i="33"/>
  <c r="BW149" i="33"/>
  <c r="AT145" i="33"/>
  <c r="BC145" i="33"/>
  <c r="AJ145" i="33"/>
  <c r="AR145" i="33"/>
  <c r="CA146" i="33"/>
  <c r="AU145" i="33"/>
  <c r="AI145" i="33"/>
  <c r="AR125" i="33"/>
  <c r="AT125" i="33"/>
  <c r="CA126" i="33" s="1"/>
  <c r="AJ125" i="33"/>
  <c r="AI125" i="33"/>
  <c r="AU125" i="33"/>
  <c r="BC125" i="33"/>
  <c r="AT134" i="33"/>
  <c r="BX138" i="33" s="1"/>
  <c r="AJ134" i="33"/>
  <c r="AR134" i="33"/>
  <c r="AU134" i="33"/>
  <c r="AI134" i="33"/>
  <c r="AR115" i="33"/>
  <c r="BC115" i="33"/>
  <c r="AI115" i="33"/>
  <c r="AT115" i="33"/>
  <c r="CA116" i="33" s="1"/>
  <c r="AJ115" i="33"/>
  <c r="BC124" i="33"/>
  <c r="AR124" i="33"/>
  <c r="AT124" i="33"/>
  <c r="BX128" i="33" s="1"/>
  <c r="AJ124" i="33"/>
  <c r="AU124" i="33"/>
  <c r="AI124" i="33"/>
  <c r="AJ133" i="32"/>
  <c r="AU133" i="32"/>
  <c r="AT133" i="32"/>
  <c r="CA138" i="32" s="1"/>
  <c r="BC133" i="32"/>
  <c r="AR133" i="32"/>
  <c r="AR132" i="32"/>
  <c r="AT132" i="32"/>
  <c r="BX136" i="32" s="1"/>
  <c r="AI132" i="32"/>
  <c r="CD132" i="32" s="1"/>
  <c r="AU132" i="32"/>
  <c r="BC132" i="32"/>
  <c r="AJ132" i="32"/>
  <c r="CG124" i="32"/>
  <c r="AT123" i="32"/>
  <c r="CA128" i="32" s="1"/>
  <c r="AJ123" i="32"/>
  <c r="AR123" i="32"/>
  <c r="BC123" i="32"/>
  <c r="AR122" i="32"/>
  <c r="BC122" i="32"/>
  <c r="AI122" i="32"/>
  <c r="AT122" i="32"/>
  <c r="BX126" i="32" s="1"/>
  <c r="AU122" i="32"/>
  <c r="CF115" i="32"/>
  <c r="CG114" i="32"/>
  <c r="BC113" i="32"/>
  <c r="BZ119" i="32" s="1"/>
  <c r="AI113" i="32"/>
  <c r="AU113" i="32"/>
  <c r="CA108" i="32"/>
  <c r="AI103" i="32"/>
  <c r="CG104" i="32" s="1"/>
  <c r="AT103" i="32"/>
  <c r="AR103" i="32"/>
  <c r="AJ103" i="32"/>
  <c r="BC102" i="32"/>
  <c r="AI102" i="32"/>
  <c r="CD102" i="32" s="1"/>
  <c r="AU102" i="32"/>
  <c r="AR102" i="32"/>
  <c r="AJ68" i="32"/>
  <c r="BC68" i="32"/>
  <c r="AT68" i="32"/>
  <c r="CA69" i="32" s="1"/>
  <c r="AR68" i="32"/>
  <c r="AI68" i="32"/>
  <c r="CD67" i="32" s="1"/>
  <c r="BC58" i="32"/>
  <c r="AJ58" i="32"/>
  <c r="AR58" i="32"/>
  <c r="AT58" i="32"/>
  <c r="CA59" i="32" s="1"/>
  <c r="AU58" i="32"/>
  <c r="AI58" i="32"/>
  <c r="CD57" i="32" s="1"/>
  <c r="AJ57" i="32"/>
  <c r="AI57" i="32"/>
  <c r="CG55" i="32" s="1"/>
  <c r="AT57" i="32"/>
  <c r="BX61" i="32" s="1"/>
  <c r="BC57" i="32"/>
  <c r="AR57" i="32"/>
  <c r="AI77" i="32"/>
  <c r="CG75" i="32" s="1"/>
  <c r="AR77" i="32"/>
  <c r="BC77" i="32"/>
  <c r="AJ77" i="32"/>
  <c r="AU77" i="32"/>
  <c r="AT77" i="32"/>
  <c r="BX81" i="32" s="1"/>
  <c r="AU67" i="32"/>
  <c r="AT67" i="32"/>
  <c r="BX71" i="32" s="1"/>
  <c r="AR67" i="32"/>
  <c r="AI67" i="32"/>
  <c r="BC67" i="32"/>
  <c r="BC87" i="32"/>
  <c r="AI87" i="32"/>
  <c r="CG85" i="32" s="1"/>
  <c r="AJ87" i="32"/>
  <c r="AT87" i="32"/>
  <c r="BX91" i="32" s="1"/>
  <c r="AU87" i="32"/>
  <c r="AR87" i="32"/>
  <c r="AT78" i="32"/>
  <c r="AU78" i="32"/>
  <c r="AJ78" i="32"/>
  <c r="AI78" i="32"/>
  <c r="CD77" i="32" s="1"/>
  <c r="AR78" i="32"/>
  <c r="BC78" i="32"/>
  <c r="CA79" i="32"/>
  <c r="AJ143" i="33"/>
  <c r="AT143" i="33"/>
  <c r="CA148" i="33" s="1"/>
  <c r="AU143" i="33"/>
  <c r="AI143" i="33"/>
  <c r="AR143" i="33"/>
  <c r="BC142" i="33"/>
  <c r="AJ142" i="33"/>
  <c r="AT142" i="33"/>
  <c r="BX146" i="33" s="1"/>
  <c r="AI142" i="33"/>
  <c r="CD142" i="33" s="1"/>
  <c r="AU142" i="33"/>
  <c r="AR142" i="33"/>
  <c r="AJ133" i="33"/>
  <c r="AT133" i="33"/>
  <c r="CA138" i="33" s="1"/>
  <c r="BC133" i="33"/>
  <c r="AI133" i="33"/>
  <c r="AU133" i="33"/>
  <c r="AR133" i="33"/>
  <c r="AI132" i="33"/>
  <c r="AU132" i="33"/>
  <c r="AJ132" i="33"/>
  <c r="AT132" i="33"/>
  <c r="BX136" i="33" s="1"/>
  <c r="AR132" i="33"/>
  <c r="AI123" i="33"/>
  <c r="AU123" i="33"/>
  <c r="BC123" i="33"/>
  <c r="AJ123" i="33"/>
  <c r="AT123" i="33"/>
  <c r="CA128" i="33" s="1"/>
  <c r="AU122" i="33"/>
  <c r="AI122" i="33"/>
  <c r="BC122" i="33"/>
  <c r="AJ122" i="33"/>
  <c r="BE126" i="33" s="1"/>
  <c r="AT122" i="33"/>
  <c r="BX126" i="33" s="1"/>
  <c r="AR122" i="33"/>
  <c r="AI113" i="33"/>
  <c r="AJ113" i="33"/>
  <c r="AT113" i="33"/>
  <c r="CA118" i="33" s="1"/>
  <c r="AU113" i="33"/>
  <c r="AR113" i="33"/>
  <c r="BC113" i="33"/>
  <c r="AU112" i="33"/>
  <c r="BC112" i="33"/>
  <c r="AJ112" i="33"/>
  <c r="AT112" i="33"/>
  <c r="BX116" i="33" s="1"/>
  <c r="AI112" i="33"/>
  <c r="AR112" i="33"/>
  <c r="AR67" i="33"/>
  <c r="BC67" i="33"/>
  <c r="AT67" i="33"/>
  <c r="BX71" i="33" s="1"/>
  <c r="AJ67" i="33"/>
  <c r="AU67" i="33"/>
  <c r="AI67" i="33"/>
  <c r="CG65" i="33" s="1"/>
  <c r="AU56" i="32"/>
  <c r="AT56" i="32"/>
  <c r="CA61" i="32" s="1"/>
  <c r="AJ66" i="32"/>
  <c r="AT66" i="32"/>
  <c r="CA71" i="32" s="1"/>
  <c r="BC66" i="32"/>
  <c r="AR66" i="32"/>
  <c r="BC85" i="32"/>
  <c r="BW90" i="32" s="1"/>
  <c r="AI85" i="32"/>
  <c r="CD85" i="32" s="1"/>
  <c r="AU85" i="32"/>
  <c r="AI65" i="32"/>
  <c r="CD65" i="32" s="1"/>
  <c r="AJ65" i="32"/>
  <c r="AU65" i="32"/>
  <c r="BC65" i="32"/>
  <c r="AT87" i="33"/>
  <c r="BX91" i="33" s="1"/>
  <c r="AJ87" i="33"/>
  <c r="AR87" i="33"/>
  <c r="AU87" i="33"/>
  <c r="AI87" i="33"/>
  <c r="BC87" i="33"/>
  <c r="AT98" i="33"/>
  <c r="CA99" i="33" s="1"/>
  <c r="AR98" i="33"/>
  <c r="BC98" i="33"/>
  <c r="AU98" i="33"/>
  <c r="AI98" i="33"/>
  <c r="BC97" i="33"/>
  <c r="AJ97" i="33"/>
  <c r="AT97" i="33"/>
  <c r="AU97" i="33"/>
  <c r="AR97" i="33"/>
  <c r="AI97" i="33"/>
  <c r="BX101" i="33"/>
  <c r="AT78" i="33"/>
  <c r="CA79" i="33" s="1"/>
  <c r="AJ78" i="33"/>
  <c r="AU78" i="33"/>
  <c r="AI78" i="33"/>
  <c r="AT88" i="33"/>
  <c r="CA89" i="33" s="1"/>
  <c r="AJ88" i="33"/>
  <c r="AU88" i="33"/>
  <c r="AI88" i="33"/>
  <c r="CD87" i="33" s="1"/>
  <c r="AR88" i="33"/>
  <c r="BC99" i="33"/>
  <c r="AT99" i="33"/>
  <c r="BX97" i="33" s="1"/>
  <c r="AJ99" i="33"/>
  <c r="AR99" i="33"/>
  <c r="AI99" i="33"/>
  <c r="AU99" i="33"/>
  <c r="AR89" i="33"/>
  <c r="AJ89" i="33"/>
  <c r="AT89" i="33"/>
  <c r="BX87" i="33" s="1"/>
  <c r="AU89" i="33"/>
  <c r="AI89" i="33"/>
  <c r="CA85" i="33" s="1"/>
  <c r="BC89" i="33"/>
  <c r="BC90" i="33"/>
  <c r="AR90" i="33"/>
  <c r="AT90" i="33"/>
  <c r="CD91" i="33" s="1"/>
  <c r="AJ90" i="33"/>
  <c r="AU90" i="33"/>
  <c r="AI90" i="33"/>
  <c r="AR80" i="33"/>
  <c r="AT80" i="33"/>
  <c r="CD81" i="33" s="1"/>
  <c r="AJ80" i="33"/>
  <c r="AU80" i="33"/>
  <c r="AI80" i="33"/>
  <c r="AT100" i="33"/>
  <c r="CD101" i="33" s="1"/>
  <c r="AJ100" i="33"/>
  <c r="AU100" i="33"/>
  <c r="AI100" i="33"/>
  <c r="AR69" i="33"/>
  <c r="AT69" i="33"/>
  <c r="BX67" i="33" s="1"/>
  <c r="AJ69" i="33"/>
  <c r="BC69" i="33"/>
  <c r="AI69" i="33"/>
  <c r="AU69" i="33"/>
  <c r="AT70" i="33"/>
  <c r="CD71" i="33" s="1"/>
  <c r="AJ70" i="33"/>
  <c r="AR70" i="33"/>
  <c r="AU70" i="33"/>
  <c r="AI70" i="33"/>
  <c r="CG69" i="33" s="1"/>
  <c r="AT79" i="33"/>
  <c r="BX77" i="33" s="1"/>
  <c r="AJ79" i="33"/>
  <c r="BC79" i="33"/>
  <c r="AU79" i="33"/>
  <c r="AI79" i="33"/>
  <c r="CA75" i="33" s="1"/>
  <c r="AR79" i="33"/>
  <c r="AU80" i="32"/>
  <c r="AJ80" i="32"/>
  <c r="AI80" i="32"/>
  <c r="AT80" i="32"/>
  <c r="CD81" i="32" s="1"/>
  <c r="AR80" i="32"/>
  <c r="BC90" i="32"/>
  <c r="AT90" i="32"/>
  <c r="CD91" i="32" s="1"/>
  <c r="AR90" i="32"/>
  <c r="AJ90" i="32"/>
  <c r="BE91" i="32" s="1"/>
  <c r="AU90" i="32"/>
  <c r="AI90" i="32"/>
  <c r="AT88" i="32"/>
  <c r="CA89" i="32" s="1"/>
  <c r="AR88" i="32"/>
  <c r="AJ88" i="32"/>
  <c r="AU88" i="32"/>
  <c r="AI88" i="32"/>
  <c r="BC88" i="32"/>
  <c r="BC69" i="32"/>
  <c r="AI69" i="32"/>
  <c r="AU69" i="32"/>
  <c r="AI59" i="32"/>
  <c r="CA55" i="32" s="1"/>
  <c r="AJ59" i="32"/>
  <c r="AT59" i="32"/>
  <c r="BX57" i="32" s="1"/>
  <c r="AR59" i="32"/>
  <c r="BC59" i="32"/>
  <c r="AU59" i="32"/>
  <c r="AJ60" i="32"/>
  <c r="AU60" i="32"/>
  <c r="AT60" i="32"/>
  <c r="CD61" i="32" s="1"/>
  <c r="AI60" i="32"/>
  <c r="CG59" i="32" s="1"/>
  <c r="AR60" i="32"/>
  <c r="BC60" i="32"/>
  <c r="AJ89" i="32"/>
  <c r="BZ86" i="32" s="1"/>
  <c r="AT89" i="32"/>
  <c r="BX87" i="32" s="1"/>
  <c r="BC89" i="32"/>
  <c r="AU89" i="32"/>
  <c r="AR89" i="32"/>
  <c r="AI89" i="32"/>
  <c r="CA85" i="32" s="1"/>
  <c r="AU79" i="32"/>
  <c r="AT79" i="32"/>
  <c r="BX77" i="32" s="1"/>
  <c r="AJ79" i="32"/>
  <c r="AI79" i="32"/>
  <c r="AR79" i="32"/>
  <c r="BC79" i="32"/>
  <c r="AT70" i="32"/>
  <c r="CD71" i="32" s="1"/>
  <c r="AU70" i="32"/>
  <c r="AJ70" i="32"/>
  <c r="AR70" i="32"/>
  <c r="BC70" i="32"/>
  <c r="CC72" i="32" s="1"/>
  <c r="BC77" i="33"/>
  <c r="AT77" i="33"/>
  <c r="BX81" i="33" s="1"/>
  <c r="AJ77" i="33"/>
  <c r="AR77" i="33"/>
  <c r="AI77" i="33"/>
  <c r="AU77" i="33"/>
  <c r="BC68" i="33"/>
  <c r="AT68" i="33"/>
  <c r="CA69" i="33" s="1"/>
  <c r="AJ68" i="33"/>
  <c r="AU68" i="33"/>
  <c r="AI68" i="33"/>
  <c r="CD67" i="33" s="1"/>
  <c r="AR68" i="33"/>
  <c r="AJ28" i="33"/>
  <c r="AI31" i="33"/>
  <c r="BC88" i="33"/>
  <c r="BC100" i="33"/>
  <c r="BU91" i="33"/>
  <c r="BU138" i="33"/>
  <c r="BV138" i="33"/>
  <c r="BV91" i="33"/>
  <c r="BU118" i="33"/>
  <c r="BV118" i="33"/>
  <c r="BU87" i="33"/>
  <c r="AJ22" i="33"/>
  <c r="BZ19" i="33" s="1"/>
  <c r="AR32" i="33"/>
  <c r="AJ38" i="33"/>
  <c r="BU144" i="33"/>
  <c r="BC76" i="33"/>
  <c r="BC85" i="33"/>
  <c r="BC10" i="33"/>
  <c r="BU103" i="32"/>
  <c r="BV126" i="32"/>
  <c r="BU102" i="32"/>
  <c r="BU38" i="32"/>
  <c r="BU107" i="32"/>
  <c r="BU39" i="32"/>
  <c r="BV102" i="32"/>
  <c r="AR18" i="33"/>
  <c r="BC132" i="33"/>
  <c r="BC70" i="33"/>
  <c r="AU65" i="33"/>
  <c r="AR66" i="33"/>
  <c r="AT86" i="33"/>
  <c r="AT95" i="33"/>
  <c r="BX99" i="33" s="1"/>
  <c r="BC80" i="33"/>
  <c r="AR39" i="33"/>
  <c r="AT96" i="33"/>
  <c r="CA101" i="33" s="1"/>
  <c r="AI96" i="33"/>
  <c r="CG97" i="33" s="1"/>
  <c r="AR96" i="33"/>
  <c r="BC96" i="33"/>
  <c r="AU96" i="33"/>
  <c r="AJ96" i="33"/>
  <c r="BE101" i="33" s="1"/>
  <c r="CJ101" i="33" s="1"/>
  <c r="AI95" i="33"/>
  <c r="AU95" i="33"/>
  <c r="AR95" i="33"/>
  <c r="BC95" i="33"/>
  <c r="AJ95" i="33"/>
  <c r="BC86" i="33"/>
  <c r="AJ86" i="33"/>
  <c r="AU86" i="33"/>
  <c r="AI86" i="33"/>
  <c r="CG87" i="33" s="1"/>
  <c r="CA91" i="33"/>
  <c r="AR86" i="33"/>
  <c r="AR85" i="33"/>
  <c r="AT85" i="33"/>
  <c r="BX89" i="33" s="1"/>
  <c r="AJ85" i="33"/>
  <c r="AI85" i="33"/>
  <c r="AU85" i="33"/>
  <c r="AJ23" i="32"/>
  <c r="AT21" i="32"/>
  <c r="CA22" i="32" s="1"/>
  <c r="BC21" i="32"/>
  <c r="AI21" i="32"/>
  <c r="CD20" i="32" s="1"/>
  <c r="AR21" i="32"/>
  <c r="AJ21" i="32"/>
  <c r="AU21" i="32"/>
  <c r="AI76" i="33"/>
  <c r="AT76" i="33"/>
  <c r="CA81" i="33" s="1"/>
  <c r="AJ76" i="33"/>
  <c r="AR76" i="33"/>
  <c r="AU76" i="33"/>
  <c r="AT75" i="33"/>
  <c r="AI75" i="33"/>
  <c r="AR75" i="33"/>
  <c r="BC75" i="33"/>
  <c r="BX79" i="33"/>
  <c r="AU75" i="33"/>
  <c r="AJ75" i="33"/>
  <c r="AT66" i="33"/>
  <c r="CA71" i="33" s="1"/>
  <c r="AU66" i="33"/>
  <c r="BC66" i="33"/>
  <c r="AJ66" i="33"/>
  <c r="AI66" i="33"/>
  <c r="AI65" i="33"/>
  <c r="CC66" i="33" s="1"/>
  <c r="AT65" i="33"/>
  <c r="BX69" i="33" s="1"/>
  <c r="BC65" i="33"/>
  <c r="AT20" i="32"/>
  <c r="BX24" i="32" s="1"/>
  <c r="BC20" i="32"/>
  <c r="AJ20" i="32"/>
  <c r="AU20" i="32"/>
  <c r="AI20" i="32"/>
  <c r="CG18" i="32" s="1"/>
  <c r="AT31" i="32"/>
  <c r="CA32" i="32" s="1"/>
  <c r="AU31" i="32"/>
  <c r="AJ31" i="32"/>
  <c r="AI31" i="32"/>
  <c r="CD30" i="32" s="1"/>
  <c r="AR31" i="32"/>
  <c r="BC11" i="32"/>
  <c r="AJ11" i="32"/>
  <c r="AT11" i="32"/>
  <c r="CA12" i="32" s="1"/>
  <c r="AI11" i="32"/>
  <c r="CD10" i="32" s="1"/>
  <c r="BX44" i="32"/>
  <c r="AR40" i="32"/>
  <c r="CG38" i="32"/>
  <c r="AU40" i="32"/>
  <c r="AT30" i="32"/>
  <c r="BX34" i="32" s="1"/>
  <c r="AI30" i="32"/>
  <c r="CG28" i="32" s="1"/>
  <c r="AU30" i="32"/>
  <c r="BC30" i="32"/>
  <c r="AI41" i="32"/>
  <c r="CD40" i="32" s="1"/>
  <c r="AJ41" i="32"/>
  <c r="AT41" i="32"/>
  <c r="CA42" i="32" s="1"/>
  <c r="AR41" i="32"/>
  <c r="AU41" i="32"/>
  <c r="BC41" i="32"/>
  <c r="AR10" i="32"/>
  <c r="AT10" i="32"/>
  <c r="BX14" i="32" s="1"/>
  <c r="AU10" i="32"/>
  <c r="BC23" i="32"/>
  <c r="AI23" i="32"/>
  <c r="CG22" i="32" s="1"/>
  <c r="AT23" i="32"/>
  <c r="CD24" i="32" s="1"/>
  <c r="AU23" i="32"/>
  <c r="BC42" i="32"/>
  <c r="AT42" i="32"/>
  <c r="BX40" i="32" s="1"/>
  <c r="AR42" i="32"/>
  <c r="AU42" i="32"/>
  <c r="AI42" i="32"/>
  <c r="CA38" i="32" s="1"/>
  <c r="AT9" i="32"/>
  <c r="CA14" i="32" s="1"/>
  <c r="AI9" i="32"/>
  <c r="AR9" i="32"/>
  <c r="AU9" i="32"/>
  <c r="BC9" i="32"/>
  <c r="BC28" i="32"/>
  <c r="AI28" i="32"/>
  <c r="CD28" i="32" s="1"/>
  <c r="AT28" i="32"/>
  <c r="BX32" i="32" s="1"/>
  <c r="AR28" i="32"/>
  <c r="AR29" i="32"/>
  <c r="AT29" i="32"/>
  <c r="CA34" i="32" s="1"/>
  <c r="BC29" i="32"/>
  <c r="AJ29" i="32"/>
  <c r="CF31" i="32" s="1"/>
  <c r="BC38" i="32"/>
  <c r="AR38" i="32"/>
  <c r="AJ38" i="32"/>
  <c r="AT38" i="32"/>
  <c r="BX42" i="32" s="1"/>
  <c r="AU38" i="32"/>
  <c r="AI38" i="32"/>
  <c r="CD38" i="32" s="1"/>
  <c r="AR39" i="32"/>
  <c r="AJ39" i="32"/>
  <c r="CF41" i="32" s="1"/>
  <c r="AT39" i="32"/>
  <c r="CA44" i="32" s="1"/>
  <c r="BC39" i="32"/>
  <c r="AU39" i="32"/>
  <c r="BC19" i="32"/>
  <c r="AJ19" i="32"/>
  <c r="AT19" i="32"/>
  <c r="CA24" i="32" s="1"/>
  <c r="AU19" i="32"/>
  <c r="AI19" i="32"/>
  <c r="CG20" i="32" s="1"/>
  <c r="AR8" i="32"/>
  <c r="AI8" i="32"/>
  <c r="CD8" i="32" s="1"/>
  <c r="AJ8" i="32"/>
  <c r="AT8" i="32"/>
  <c r="BX12" i="32" s="1"/>
  <c r="AU8" i="32"/>
  <c r="AT18" i="32"/>
  <c r="BX22" i="32" s="1"/>
  <c r="AJ18" i="32"/>
  <c r="AU18" i="32"/>
  <c r="AI18" i="32"/>
  <c r="CD18" i="32" s="1"/>
  <c r="BC18" i="32"/>
  <c r="AR18" i="32"/>
  <c r="BC13" i="32"/>
  <c r="AJ13" i="32"/>
  <c r="AT13" i="32"/>
  <c r="CD14" i="32" s="1"/>
  <c r="AU13" i="32"/>
  <c r="AI13" i="32"/>
  <c r="AT43" i="32"/>
  <c r="CD44" i="32" s="1"/>
  <c r="AR43" i="32"/>
  <c r="AU43" i="32"/>
  <c r="AJ43" i="32"/>
  <c r="BC43" i="32"/>
  <c r="AI43" i="32"/>
  <c r="CG42" i="32" s="1"/>
  <c r="AJ32" i="32"/>
  <c r="AU32" i="32"/>
  <c r="AT32" i="32"/>
  <c r="BX30" i="32" s="1"/>
  <c r="BC32" i="32"/>
  <c r="AI32" i="32"/>
  <c r="AR32" i="32"/>
  <c r="AU12" i="32"/>
  <c r="AT12" i="32"/>
  <c r="BX10" i="32" s="1"/>
  <c r="AJ12" i="32"/>
  <c r="AI12" i="32"/>
  <c r="CA8" i="32" s="1"/>
  <c r="BC12" i="32"/>
  <c r="AR12" i="32"/>
  <c r="BC33" i="32"/>
  <c r="AJ33" i="32"/>
  <c r="BE34" i="32" s="1"/>
  <c r="AT33" i="32"/>
  <c r="CD34" i="32" s="1"/>
  <c r="AI33" i="32"/>
  <c r="AR33" i="32"/>
  <c r="AJ22" i="32"/>
  <c r="AU22" i="32"/>
  <c r="AT22" i="32"/>
  <c r="BX20" i="32" s="1"/>
  <c r="AI22" i="32"/>
  <c r="AR22" i="32"/>
  <c r="BC22" i="32"/>
  <c r="BU49" i="33"/>
  <c r="AT51" i="33"/>
  <c r="CA52" i="33" s="1"/>
  <c r="AU51" i="33"/>
  <c r="AJ51" i="33"/>
  <c r="AI51" i="33"/>
  <c r="AR51" i="33"/>
  <c r="BC51" i="33"/>
  <c r="AI21" i="33"/>
  <c r="CD20" i="33" s="1"/>
  <c r="BC21" i="33"/>
  <c r="AJ21" i="33"/>
  <c r="AT21" i="33"/>
  <c r="CA22" i="33" s="1"/>
  <c r="AU21" i="33"/>
  <c r="AR21" i="33"/>
  <c r="BC31" i="33"/>
  <c r="AT31" i="33"/>
  <c r="CA32" i="33" s="1"/>
  <c r="AU31" i="33"/>
  <c r="CD30" i="33"/>
  <c r="AJ31" i="33"/>
  <c r="CC31" i="33" s="1"/>
  <c r="AU50" i="33"/>
  <c r="AT41" i="33"/>
  <c r="CA42" i="33" s="1"/>
  <c r="AR41" i="33"/>
  <c r="AU41" i="33"/>
  <c r="AJ41" i="33"/>
  <c r="BC41" i="33"/>
  <c r="AI41" i="33"/>
  <c r="AJ30" i="33"/>
  <c r="AU30" i="33"/>
  <c r="AI30" i="33"/>
  <c r="CG28" i="33" s="1"/>
  <c r="AR30" i="33"/>
  <c r="BC30" i="33"/>
  <c r="BX34" i="33"/>
  <c r="AU20" i="33"/>
  <c r="AI20" i="33"/>
  <c r="CG18" i="33" s="1"/>
  <c r="BC20" i="33"/>
  <c r="AR20" i="33"/>
  <c r="AT20" i="33"/>
  <c r="BX24" i="33" s="1"/>
  <c r="AJ20" i="33"/>
  <c r="AT40" i="33"/>
  <c r="BX44" i="33" s="1"/>
  <c r="AJ40" i="33"/>
  <c r="AU40" i="33"/>
  <c r="AI40" i="33"/>
  <c r="AR40" i="33"/>
  <c r="BC40" i="33"/>
  <c r="BC53" i="33"/>
  <c r="AI53" i="33"/>
  <c r="AT53" i="33"/>
  <c r="CD54" i="33" s="1"/>
  <c r="AJ53" i="33"/>
  <c r="AU53" i="33"/>
  <c r="AR53" i="33"/>
  <c r="AU52" i="33"/>
  <c r="AI52" i="33"/>
  <c r="AT52" i="33"/>
  <c r="BX50" i="33" s="1"/>
  <c r="AR52" i="33"/>
  <c r="BC52" i="33"/>
  <c r="AR50" i="33"/>
  <c r="AJ50" i="33"/>
  <c r="BC50" i="33"/>
  <c r="AT50" i="33"/>
  <c r="BX54" i="33" s="1"/>
  <c r="AI50" i="33"/>
  <c r="BC33" i="33"/>
  <c r="AT33" i="33"/>
  <c r="CD34" i="33" s="1"/>
  <c r="AR33" i="33"/>
  <c r="AI33" i="33"/>
  <c r="CG32" i="33" s="1"/>
  <c r="AJ33" i="33"/>
  <c r="AI32" i="33"/>
  <c r="CA28" i="33" s="1"/>
  <c r="AT32" i="33"/>
  <c r="BX30" i="33" s="1"/>
  <c r="AJ32" i="33"/>
  <c r="BC32" i="33"/>
  <c r="AU32" i="33"/>
  <c r="AT42" i="33"/>
  <c r="BX40" i="33" s="1"/>
  <c r="AI42" i="33"/>
  <c r="CA38" i="33" s="1"/>
  <c r="AR42" i="33"/>
  <c r="BC42" i="33"/>
  <c r="AU42" i="33"/>
  <c r="AJ42" i="33"/>
  <c r="AU43" i="33"/>
  <c r="AI43" i="33"/>
  <c r="AJ43" i="33"/>
  <c r="AR43" i="33"/>
  <c r="AT43" i="33"/>
  <c r="CD44" i="33" s="1"/>
  <c r="BC43" i="33"/>
  <c r="AI23" i="33"/>
  <c r="CG22" i="33" s="1"/>
  <c r="AU23" i="33"/>
  <c r="AT23" i="33"/>
  <c r="CD24" i="33" s="1"/>
  <c r="AJ23" i="33"/>
  <c r="AR23" i="33"/>
  <c r="BC23" i="33"/>
  <c r="AT22" i="33"/>
  <c r="BX20" i="33" s="1"/>
  <c r="CA18" i="33"/>
  <c r="AU22" i="33"/>
  <c r="BC22" i="33"/>
  <c r="AJ48" i="33"/>
  <c r="AT48" i="33"/>
  <c r="BX52" i="33" s="1"/>
  <c r="BC48" i="33"/>
  <c r="CD48" i="33"/>
  <c r="AU48" i="33"/>
  <c r="AR48" i="33"/>
  <c r="AT29" i="33"/>
  <c r="CA34" i="33" s="1"/>
  <c r="BC29" i="33"/>
  <c r="AU29" i="33"/>
  <c r="AI29" i="33"/>
  <c r="AR29" i="33"/>
  <c r="BC19" i="33"/>
  <c r="AU19" i="33"/>
  <c r="AI19" i="33"/>
  <c r="AT19" i="33"/>
  <c r="CA24" i="33" s="1"/>
  <c r="AJ19" i="33"/>
  <c r="AJ39" i="33"/>
  <c r="AI39" i="33"/>
  <c r="AT39" i="33"/>
  <c r="CA44" i="33" s="1"/>
  <c r="BC39" i="33"/>
  <c r="AU39" i="33"/>
  <c r="AR38" i="33"/>
  <c r="BC38" i="33"/>
  <c r="AI38" i="33"/>
  <c r="AT38" i="33"/>
  <c r="BX42" i="33" s="1"/>
  <c r="AU38" i="33"/>
  <c r="AT28" i="33"/>
  <c r="BX32" i="33" s="1"/>
  <c r="AU28" i="33"/>
  <c r="AI28" i="33"/>
  <c r="CD28" i="33" s="1"/>
  <c r="BC28" i="33"/>
  <c r="AR28" i="33"/>
  <c r="AR49" i="33"/>
  <c r="AT49" i="33"/>
  <c r="CA54" i="33" s="1"/>
  <c r="AI49" i="33"/>
  <c r="AJ49" i="33"/>
  <c r="AU49" i="33"/>
  <c r="BC49" i="33"/>
  <c r="BU78" i="32"/>
  <c r="BV106" i="32"/>
  <c r="BU106" i="32"/>
  <c r="BC18" i="33"/>
  <c r="AU18" i="33"/>
  <c r="AI18" i="33"/>
  <c r="CD18" i="33" s="1"/>
  <c r="AT18" i="33"/>
  <c r="BX22" i="33" s="1"/>
  <c r="AJ18" i="33"/>
  <c r="BV71" i="33"/>
  <c r="BU71" i="33"/>
  <c r="BU72" i="33"/>
  <c r="BU68" i="33"/>
  <c r="BU67" i="33"/>
  <c r="BU98" i="33"/>
  <c r="BU97" i="33"/>
  <c r="BV75" i="33"/>
  <c r="BU75" i="33"/>
  <c r="BV32" i="33"/>
  <c r="BU32" i="33"/>
  <c r="BV124" i="33"/>
  <c r="BU125" i="33"/>
  <c r="BU124" i="33"/>
  <c r="BU96" i="33"/>
  <c r="BU95" i="33"/>
  <c r="BV95" i="33"/>
  <c r="BF14" i="33"/>
  <c r="CL14" i="33" s="1"/>
  <c r="CJ14" i="33"/>
  <c r="BU31" i="33"/>
  <c r="BU30" i="33"/>
  <c r="BV30" i="33"/>
  <c r="BU29" i="33"/>
  <c r="BU28" i="33"/>
  <c r="BV28" i="33"/>
  <c r="BV99" i="33"/>
  <c r="BU100" i="33"/>
  <c r="BU99" i="33"/>
  <c r="BU90" i="33"/>
  <c r="BU89" i="33"/>
  <c r="BV89" i="33"/>
  <c r="CL8" i="33"/>
  <c r="BU143" i="33"/>
  <c r="BU142" i="33"/>
  <c r="BV142" i="33"/>
  <c r="BU126" i="33"/>
  <c r="BV126" i="33"/>
  <c r="BU127" i="33"/>
  <c r="BU137" i="33"/>
  <c r="BU136" i="33"/>
  <c r="BV136" i="33"/>
  <c r="BU117" i="33"/>
  <c r="BU116" i="33"/>
  <c r="BV116" i="33"/>
  <c r="BU82" i="33"/>
  <c r="BU81" i="33"/>
  <c r="BV81" i="33"/>
  <c r="BV65" i="33"/>
  <c r="BU65" i="33"/>
  <c r="BU66" i="33"/>
  <c r="BU43" i="33"/>
  <c r="BU42" i="33"/>
  <c r="BV42" i="33"/>
  <c r="BF10" i="33"/>
  <c r="CL10" i="33" s="1"/>
  <c r="CJ10" i="33"/>
  <c r="BV146" i="33"/>
  <c r="BU147" i="33"/>
  <c r="BU146" i="33"/>
  <c r="BU123" i="33"/>
  <c r="BU122" i="33"/>
  <c r="BV122" i="33"/>
  <c r="BU70" i="33"/>
  <c r="BU69" i="33"/>
  <c r="BV69" i="33"/>
  <c r="BU55" i="33"/>
  <c r="BU54" i="33"/>
  <c r="BV54" i="33"/>
  <c r="BE7" i="33"/>
  <c r="BC7" i="33" s="1"/>
  <c r="BC8" i="32"/>
  <c r="AR136" i="32"/>
  <c r="BV134" i="32"/>
  <c r="BU135" i="32"/>
  <c r="BU134" i="32"/>
  <c r="AR13" i="32"/>
  <c r="BV124" i="32"/>
  <c r="BU125" i="32"/>
  <c r="BU124" i="32"/>
  <c r="BU82" i="32"/>
  <c r="BU81" i="32"/>
  <c r="BV81" i="32"/>
  <c r="CC76" i="32"/>
  <c r="BW80" i="32"/>
  <c r="BV67" i="32"/>
  <c r="BU68" i="32"/>
  <c r="BU67" i="32"/>
  <c r="BU59" i="32"/>
  <c r="BV59" i="32"/>
  <c r="BU60" i="32"/>
  <c r="BU45" i="32"/>
  <c r="BU44" i="32"/>
  <c r="BV44" i="32"/>
  <c r="BU31" i="32"/>
  <c r="BU30" i="32"/>
  <c r="BV30" i="32"/>
  <c r="BW45" i="32"/>
  <c r="CF39" i="32"/>
  <c r="CF70" i="32"/>
  <c r="AR2" i="32"/>
  <c r="BU137" i="32"/>
  <c r="BU136" i="32"/>
  <c r="BV136" i="32"/>
  <c r="BU117" i="32"/>
  <c r="BU116" i="32"/>
  <c r="BV116" i="32"/>
  <c r="BU105" i="32"/>
  <c r="BU104" i="32"/>
  <c r="BV104" i="32"/>
  <c r="BU90" i="32"/>
  <c r="BU89" i="32"/>
  <c r="BV89" i="32"/>
  <c r="BV87" i="32"/>
  <c r="BU88" i="32"/>
  <c r="BU87" i="32"/>
  <c r="BU57" i="32"/>
  <c r="BV57" i="32"/>
  <c r="BU58" i="32"/>
  <c r="BU32" i="32"/>
  <c r="BV32" i="32"/>
  <c r="BU33" i="32"/>
  <c r="CC113" i="32"/>
  <c r="BW117" i="32"/>
  <c r="BU29" i="32"/>
  <c r="BU28" i="32"/>
  <c r="BV28" i="32"/>
  <c r="BW15" i="32"/>
  <c r="BW60" i="32"/>
  <c r="CC56" i="32"/>
  <c r="CG134" i="32"/>
  <c r="BU129" i="32"/>
  <c r="BU128" i="32"/>
  <c r="BV128" i="32"/>
  <c r="BU114" i="32"/>
  <c r="BV114" i="32"/>
  <c r="BU115" i="32"/>
  <c r="BU123" i="32"/>
  <c r="BU122" i="32"/>
  <c r="BV122" i="32"/>
  <c r="BU119" i="32"/>
  <c r="BU118" i="32"/>
  <c r="BV118" i="32"/>
  <c r="A111" i="32"/>
  <c r="BL110" i="32" s="1"/>
  <c r="BL100" i="32"/>
  <c r="BU92" i="32"/>
  <c r="BU91" i="32"/>
  <c r="BV91" i="32"/>
  <c r="CF125" i="32"/>
  <c r="BW139" i="32"/>
  <c r="CC103" i="32"/>
  <c r="CC66" i="32"/>
  <c r="CG122" i="32"/>
  <c r="CG57" i="32"/>
  <c r="BE61" i="32"/>
  <c r="CD55" i="32"/>
  <c r="CG30" i="32"/>
  <c r="BU75" i="32"/>
  <c r="BV75" i="32"/>
  <c r="BU76" i="32"/>
  <c r="BZ92" i="32"/>
  <c r="CF88" i="32"/>
  <c r="BV65" i="32"/>
  <c r="BU66" i="32"/>
  <c r="BU65" i="32"/>
  <c r="CC86" i="32"/>
  <c r="CF68" i="32"/>
  <c r="BU69" i="32"/>
  <c r="BU70" i="32"/>
  <c r="BV69" i="32"/>
  <c r="CG79" i="32"/>
  <c r="C64" i="9"/>
  <c r="C35" i="9"/>
  <c r="C39" i="9"/>
  <c r="C73" i="9"/>
  <c r="C13" i="9"/>
  <c r="BZ72" i="32" l="1"/>
  <c r="BW62" i="32"/>
  <c r="CG8" i="32"/>
  <c r="BZ109" i="32"/>
  <c r="BE14" i="32"/>
  <c r="CJ14" i="32" s="1"/>
  <c r="BE59" i="32"/>
  <c r="BE87" i="32"/>
  <c r="BW107" i="32"/>
  <c r="BW21" i="33"/>
  <c r="BE42" i="33"/>
  <c r="CJ42" i="33" s="1"/>
  <c r="BW25" i="33"/>
  <c r="CF56" i="32"/>
  <c r="BE69" i="32"/>
  <c r="BZ129" i="32"/>
  <c r="BE104" i="32"/>
  <c r="BZ62" i="32"/>
  <c r="BZ82" i="32"/>
  <c r="CC58" i="32"/>
  <c r="BE71" i="32"/>
  <c r="CJ71" i="32" s="1"/>
  <c r="CF90" i="32"/>
  <c r="CF66" i="32"/>
  <c r="BZ60" i="32"/>
  <c r="BW129" i="32"/>
  <c r="CC139" i="32"/>
  <c r="BE108" i="32"/>
  <c r="CC109" i="32"/>
  <c r="CF107" i="32"/>
  <c r="BE106" i="32"/>
  <c r="CJ106" i="32" s="1"/>
  <c r="CC129" i="32"/>
  <c r="BE126" i="32"/>
  <c r="CJ126" i="32" s="1"/>
  <c r="CF127" i="32"/>
  <c r="BW105" i="32"/>
  <c r="BZ103" i="32"/>
  <c r="CF137" i="32"/>
  <c r="BE138" i="32"/>
  <c r="CJ138" i="32" s="1"/>
  <c r="BE114" i="32"/>
  <c r="CJ114" i="32" s="1"/>
  <c r="BZ113" i="32"/>
  <c r="CA112" i="32"/>
  <c r="BW115" i="32"/>
  <c r="CF117" i="32"/>
  <c r="CC119" i="32"/>
  <c r="BZ123" i="32"/>
  <c r="CA122" i="32"/>
  <c r="BE122" i="32"/>
  <c r="CJ122" i="32" s="1"/>
  <c r="BW125" i="32"/>
  <c r="BZ133" i="32"/>
  <c r="BE132" i="32"/>
  <c r="CJ132" i="32" s="1"/>
  <c r="BW135" i="32"/>
  <c r="CG116" i="33"/>
  <c r="CC119" i="33"/>
  <c r="CF117" i="33"/>
  <c r="BE138" i="33"/>
  <c r="CJ138" i="33" s="1"/>
  <c r="CC139" i="33"/>
  <c r="CG136" i="33"/>
  <c r="CF137" i="33"/>
  <c r="BE148" i="33"/>
  <c r="CJ148" i="33" s="1"/>
  <c r="BE146" i="33"/>
  <c r="CJ146" i="33" s="1"/>
  <c r="CC149" i="33"/>
  <c r="CF147" i="33"/>
  <c r="CG146" i="33"/>
  <c r="BZ113" i="33"/>
  <c r="BW115" i="33"/>
  <c r="CA112" i="33"/>
  <c r="BW135" i="33"/>
  <c r="CA132" i="33"/>
  <c r="BZ133" i="33"/>
  <c r="CA122" i="33"/>
  <c r="BZ123" i="33"/>
  <c r="BW125" i="33"/>
  <c r="BW145" i="33"/>
  <c r="BZ143" i="33"/>
  <c r="CC129" i="33"/>
  <c r="CG126" i="33"/>
  <c r="CF127" i="33"/>
  <c r="BE118" i="33"/>
  <c r="CJ118" i="33" s="1"/>
  <c r="CF113" i="33"/>
  <c r="CG112" i="33"/>
  <c r="BW119" i="33"/>
  <c r="CF103" i="32"/>
  <c r="BE102" i="32"/>
  <c r="CJ102" i="32" s="1"/>
  <c r="BW109" i="32"/>
  <c r="CF123" i="32"/>
  <c r="BE128" i="32"/>
  <c r="CJ128" i="32" s="1"/>
  <c r="BE134" i="32"/>
  <c r="CJ134" i="32" s="1"/>
  <c r="CC135" i="32"/>
  <c r="BZ137" i="32"/>
  <c r="BZ127" i="32"/>
  <c r="BE124" i="32"/>
  <c r="CJ124" i="32" s="1"/>
  <c r="CD124" i="32"/>
  <c r="CF113" i="32"/>
  <c r="BW119" i="32"/>
  <c r="BE112" i="32"/>
  <c r="CJ112" i="32" s="1"/>
  <c r="CD114" i="32"/>
  <c r="BZ117" i="32"/>
  <c r="BE116" i="32"/>
  <c r="CC115" i="32"/>
  <c r="CD104" i="32"/>
  <c r="BZ107" i="32"/>
  <c r="CC105" i="32"/>
  <c r="BE136" i="33"/>
  <c r="CJ136" i="33" s="1"/>
  <c r="CC135" i="33"/>
  <c r="BZ137" i="33"/>
  <c r="CC145" i="33"/>
  <c r="BZ147" i="33"/>
  <c r="CD144" i="33"/>
  <c r="CC125" i="33"/>
  <c r="BZ127" i="33"/>
  <c r="CD124" i="33"/>
  <c r="BW139" i="33"/>
  <c r="CF133" i="33"/>
  <c r="CG132" i="33"/>
  <c r="BE116" i="33"/>
  <c r="CJ116" i="33" s="1"/>
  <c r="BZ117" i="33"/>
  <c r="CD114" i="33"/>
  <c r="CC115" i="33"/>
  <c r="BE128" i="33"/>
  <c r="CJ128" i="33" s="1"/>
  <c r="BW129" i="33"/>
  <c r="CF123" i="33"/>
  <c r="CG122" i="33"/>
  <c r="CF135" i="32"/>
  <c r="BZ139" i="32"/>
  <c r="CC133" i="32"/>
  <c r="BE136" i="32"/>
  <c r="BW137" i="32"/>
  <c r="CC123" i="32"/>
  <c r="BW127" i="32"/>
  <c r="CD122" i="32"/>
  <c r="CF105" i="32"/>
  <c r="BZ70" i="32"/>
  <c r="BE67" i="32"/>
  <c r="CJ67" i="32" s="1"/>
  <c r="CC68" i="32"/>
  <c r="CD87" i="32"/>
  <c r="CC62" i="32"/>
  <c r="CF60" i="32"/>
  <c r="BE75" i="32"/>
  <c r="CF76" i="32"/>
  <c r="BW82" i="32"/>
  <c r="CG65" i="32"/>
  <c r="BW72" i="32"/>
  <c r="BE65" i="32"/>
  <c r="CJ65" i="32" s="1"/>
  <c r="BW92" i="32"/>
  <c r="CF86" i="32"/>
  <c r="BE77" i="32"/>
  <c r="CJ77" i="32" s="1"/>
  <c r="CC78" i="32"/>
  <c r="BE79" i="32"/>
  <c r="CJ79" i="32" s="1"/>
  <c r="BZ80" i="32"/>
  <c r="BZ149" i="33"/>
  <c r="BE144" i="33"/>
  <c r="CF145" i="33"/>
  <c r="CG144" i="33"/>
  <c r="BW147" i="33"/>
  <c r="BE142" i="33"/>
  <c r="CC143" i="33"/>
  <c r="CF135" i="33"/>
  <c r="BZ139" i="33"/>
  <c r="BE134" i="33"/>
  <c r="CG134" i="33"/>
  <c r="BE132" i="33"/>
  <c r="CC133" i="33"/>
  <c r="BW137" i="33"/>
  <c r="CD132" i="33"/>
  <c r="BZ129" i="33"/>
  <c r="BE124" i="33"/>
  <c r="CG124" i="33"/>
  <c r="CF125" i="33"/>
  <c r="BW127" i="33"/>
  <c r="CC123" i="33"/>
  <c r="BE122" i="33"/>
  <c r="CD122" i="33"/>
  <c r="CJ126" i="33"/>
  <c r="BE114" i="33"/>
  <c r="CF115" i="33"/>
  <c r="BZ119" i="33"/>
  <c r="CG114" i="33"/>
  <c r="BW117" i="33"/>
  <c r="CD112" i="33"/>
  <c r="BE112" i="33"/>
  <c r="CC113" i="33"/>
  <c r="CF66" i="33"/>
  <c r="BW72" i="33"/>
  <c r="BW70" i="32"/>
  <c r="BW92" i="33"/>
  <c r="CF86" i="33"/>
  <c r="CG85" i="33"/>
  <c r="BZ100" i="33"/>
  <c r="CD97" i="33"/>
  <c r="CC98" i="33"/>
  <c r="BW102" i="33"/>
  <c r="CF96" i="33"/>
  <c r="CG95" i="33"/>
  <c r="CD77" i="33"/>
  <c r="CC78" i="33"/>
  <c r="BZ80" i="33"/>
  <c r="CC88" i="33"/>
  <c r="BZ90" i="33"/>
  <c r="BZ96" i="33"/>
  <c r="BW98" i="33"/>
  <c r="CA95" i="33"/>
  <c r="BZ86" i="33"/>
  <c r="BW88" i="33"/>
  <c r="BE89" i="33"/>
  <c r="CJ89" i="33" s="1"/>
  <c r="BE91" i="33"/>
  <c r="CJ91" i="33" s="1"/>
  <c r="CC92" i="33"/>
  <c r="CF90" i="33"/>
  <c r="CG89" i="33"/>
  <c r="CF80" i="33"/>
  <c r="CG79" i="33"/>
  <c r="CC82" i="33"/>
  <c r="BE99" i="33"/>
  <c r="CJ99" i="33" s="1"/>
  <c r="CC102" i="33"/>
  <c r="CG99" i="33"/>
  <c r="CF100" i="33"/>
  <c r="BW68" i="33"/>
  <c r="BZ66" i="33"/>
  <c r="CA65" i="33"/>
  <c r="BE71" i="33"/>
  <c r="CJ71" i="33" s="1"/>
  <c r="BE69" i="33"/>
  <c r="CJ69" i="33" s="1"/>
  <c r="CC72" i="33"/>
  <c r="CF70" i="33"/>
  <c r="BE75" i="33"/>
  <c r="CJ75" i="33" s="1"/>
  <c r="BW78" i="33"/>
  <c r="BZ76" i="33"/>
  <c r="CC82" i="32"/>
  <c r="BE81" i="32"/>
  <c r="CF80" i="32"/>
  <c r="CG89" i="32"/>
  <c r="CC92" i="32"/>
  <c r="BE89" i="32"/>
  <c r="CJ89" i="32" s="1"/>
  <c r="BZ90" i="32"/>
  <c r="CC88" i="32"/>
  <c r="BW68" i="32"/>
  <c r="CA65" i="32"/>
  <c r="BZ66" i="32"/>
  <c r="BZ56" i="32"/>
  <c r="BE55" i="32"/>
  <c r="CJ55" i="32" s="1"/>
  <c r="BW58" i="32"/>
  <c r="BE57" i="32"/>
  <c r="BE85" i="32"/>
  <c r="BW88" i="32"/>
  <c r="BZ76" i="32"/>
  <c r="BW78" i="32"/>
  <c r="CA75" i="32"/>
  <c r="BE81" i="33"/>
  <c r="CJ81" i="33" s="1"/>
  <c r="BW82" i="33"/>
  <c r="CF76" i="33"/>
  <c r="CG75" i="33"/>
  <c r="BE67" i="33"/>
  <c r="CJ67" i="33" s="1"/>
  <c r="CC68" i="33"/>
  <c r="BZ70" i="33"/>
  <c r="BZ33" i="33"/>
  <c r="BE34" i="33"/>
  <c r="CJ34" i="33" s="1"/>
  <c r="CC96" i="33"/>
  <c r="BE97" i="33"/>
  <c r="CJ97" i="33" s="1"/>
  <c r="BZ102" i="33"/>
  <c r="CF98" i="33"/>
  <c r="BE95" i="33"/>
  <c r="CD95" i="33"/>
  <c r="BW100" i="33"/>
  <c r="CF88" i="33"/>
  <c r="BZ92" i="33"/>
  <c r="BE87" i="33"/>
  <c r="BW90" i="33"/>
  <c r="CC86" i="33"/>
  <c r="BE85" i="33"/>
  <c r="CD85" i="33"/>
  <c r="CC25" i="32"/>
  <c r="BZ23" i="32"/>
  <c r="CC21" i="32"/>
  <c r="BZ82" i="33"/>
  <c r="BE77" i="33"/>
  <c r="CJ77" i="33" s="1"/>
  <c r="CF78" i="33"/>
  <c r="CG77" i="33"/>
  <c r="CD75" i="33"/>
  <c r="CC76" i="33"/>
  <c r="BW80" i="33"/>
  <c r="BE79" i="33"/>
  <c r="BZ72" i="33"/>
  <c r="CF68" i="33"/>
  <c r="CG67" i="33"/>
  <c r="BE65" i="33"/>
  <c r="CD65" i="33"/>
  <c r="BW70" i="33"/>
  <c r="CF19" i="32"/>
  <c r="BE24" i="32"/>
  <c r="CJ24" i="32" s="1"/>
  <c r="BW25" i="32"/>
  <c r="CC31" i="32"/>
  <c r="BE32" i="32"/>
  <c r="BE30" i="32"/>
  <c r="CJ30" i="32" s="1"/>
  <c r="BZ33" i="32"/>
  <c r="BZ13" i="32"/>
  <c r="CC11" i="32"/>
  <c r="CF29" i="32"/>
  <c r="BW35" i="32"/>
  <c r="BE40" i="32"/>
  <c r="CJ40" i="32" s="1"/>
  <c r="BZ43" i="32"/>
  <c r="CC41" i="32"/>
  <c r="CF23" i="32"/>
  <c r="BE22" i="32"/>
  <c r="CJ22" i="32" s="1"/>
  <c r="BW41" i="32"/>
  <c r="BZ39" i="32"/>
  <c r="BZ15" i="32"/>
  <c r="CF11" i="32"/>
  <c r="CG10" i="32"/>
  <c r="BE10" i="32"/>
  <c r="CJ10" i="32" s="1"/>
  <c r="BE28" i="32"/>
  <c r="CJ28" i="32" s="1"/>
  <c r="BW33" i="32"/>
  <c r="CC29" i="32"/>
  <c r="BZ35" i="32"/>
  <c r="BE38" i="32"/>
  <c r="CJ38" i="32" s="1"/>
  <c r="BW43" i="32"/>
  <c r="CC39" i="32"/>
  <c r="BZ45" i="32"/>
  <c r="BE20" i="32"/>
  <c r="CJ20" i="32" s="1"/>
  <c r="CF21" i="32"/>
  <c r="BZ25" i="32"/>
  <c r="CC9" i="32"/>
  <c r="BW13" i="32"/>
  <c r="BE12" i="32"/>
  <c r="CJ12" i="32" s="1"/>
  <c r="CC19" i="32"/>
  <c r="BW23" i="32"/>
  <c r="BE18" i="32"/>
  <c r="CJ18" i="32" s="1"/>
  <c r="CC15" i="32"/>
  <c r="CF13" i="32"/>
  <c r="CG12" i="32"/>
  <c r="CF43" i="32"/>
  <c r="BE42" i="32"/>
  <c r="CC45" i="32"/>
  <c r="BE44" i="32"/>
  <c r="BW31" i="32"/>
  <c r="BZ29" i="32"/>
  <c r="CA28" i="32"/>
  <c r="BE8" i="32"/>
  <c r="BZ9" i="32"/>
  <c r="BW11" i="32"/>
  <c r="CC35" i="32"/>
  <c r="CF33" i="32"/>
  <c r="CG32" i="32"/>
  <c r="BW21" i="32"/>
  <c r="CA18" i="32"/>
  <c r="BZ19" i="32"/>
  <c r="CC51" i="33"/>
  <c r="BZ53" i="33"/>
  <c r="CD50" i="33"/>
  <c r="BZ23" i="33"/>
  <c r="CC21" i="33"/>
  <c r="CF49" i="33"/>
  <c r="BE22" i="33"/>
  <c r="CJ22" i="33" s="1"/>
  <c r="BZ43" i="33"/>
  <c r="CC41" i="33"/>
  <c r="CD40" i="33"/>
  <c r="BW35" i="33"/>
  <c r="CF29" i="33"/>
  <c r="BE18" i="33"/>
  <c r="CJ18" i="33" s="1"/>
  <c r="CF19" i="33"/>
  <c r="CF39" i="33"/>
  <c r="BW45" i="33"/>
  <c r="CG38" i="33"/>
  <c r="CF53" i="33"/>
  <c r="CG52" i="33"/>
  <c r="CC55" i="33"/>
  <c r="BZ49" i="33"/>
  <c r="BW51" i="33"/>
  <c r="CA48" i="33"/>
  <c r="BE54" i="33"/>
  <c r="CJ54" i="33" s="1"/>
  <c r="CG48" i="33"/>
  <c r="BE48" i="33"/>
  <c r="CJ48" i="33" s="1"/>
  <c r="BW55" i="33"/>
  <c r="BE32" i="33"/>
  <c r="CJ32" i="33" s="1"/>
  <c r="CC35" i="33"/>
  <c r="CF33" i="33"/>
  <c r="BZ29" i="33"/>
  <c r="BW31" i="33"/>
  <c r="BE38" i="33"/>
  <c r="CJ38" i="33" s="1"/>
  <c r="BW41" i="33"/>
  <c r="BZ39" i="33"/>
  <c r="CG42" i="33"/>
  <c r="CC45" i="33"/>
  <c r="BE44" i="33"/>
  <c r="CJ44" i="33" s="1"/>
  <c r="CF43" i="33"/>
  <c r="CF23" i="33"/>
  <c r="CC25" i="33"/>
  <c r="CC49" i="33"/>
  <c r="BE52" i="33"/>
  <c r="CJ52" i="33" s="1"/>
  <c r="BW53" i="33"/>
  <c r="BZ35" i="33"/>
  <c r="BE30" i="33"/>
  <c r="CF31" i="33"/>
  <c r="CG30" i="33"/>
  <c r="CG20" i="33"/>
  <c r="BE20" i="33"/>
  <c r="CJ20" i="33" s="1"/>
  <c r="BE24" i="33"/>
  <c r="BZ25" i="33"/>
  <c r="CF21" i="33"/>
  <c r="CF41" i="33"/>
  <c r="BE40" i="33"/>
  <c r="BZ45" i="33"/>
  <c r="CG40" i="33"/>
  <c r="CC39" i="33"/>
  <c r="BW43" i="33"/>
  <c r="CD38" i="33"/>
  <c r="BW33" i="33"/>
  <c r="BE28" i="33"/>
  <c r="CC29" i="33"/>
  <c r="BZ55" i="33"/>
  <c r="BE50" i="33"/>
  <c r="CG50" i="33"/>
  <c r="CF51" i="33"/>
  <c r="BW23" i="33"/>
  <c r="CC19" i="33"/>
  <c r="BF7" i="33"/>
  <c r="CJ87" i="32"/>
  <c r="CJ108" i="32"/>
  <c r="CJ32" i="32"/>
  <c r="CJ75" i="32"/>
  <c r="CJ104" i="32"/>
  <c r="CJ34" i="32"/>
  <c r="CJ91" i="32"/>
  <c r="CJ59" i="32"/>
  <c r="CJ61" i="32"/>
  <c r="CJ69" i="32"/>
  <c r="C40" i="9"/>
  <c r="C14" i="9"/>
  <c r="C74" i="9"/>
  <c r="C23" i="9"/>
  <c r="BF106" i="32" l="1"/>
  <c r="CL106" i="32" s="1"/>
  <c r="BF102" i="32"/>
  <c r="BE101" i="32"/>
  <c r="BC101" i="32" s="1"/>
  <c r="BF104" i="32"/>
  <c r="CL104" i="32" s="1"/>
  <c r="BF108" i="32"/>
  <c r="CL108" i="32" s="1"/>
  <c r="BF136" i="32"/>
  <c r="BF128" i="32"/>
  <c r="BF126" i="32"/>
  <c r="BF124" i="32"/>
  <c r="BE121" i="32"/>
  <c r="BC121" i="32" s="1"/>
  <c r="BF122" i="32"/>
  <c r="BF112" i="32"/>
  <c r="BF118" i="32"/>
  <c r="BF114" i="32"/>
  <c r="CJ116" i="32"/>
  <c r="BF116" i="32"/>
  <c r="BE111" i="32"/>
  <c r="BC111" i="32" s="1"/>
  <c r="BF138" i="33"/>
  <c r="BF146" i="33"/>
  <c r="BF148" i="33"/>
  <c r="BF116" i="33"/>
  <c r="CL116" i="33" s="1"/>
  <c r="BF134" i="32"/>
  <c r="BF138" i="32"/>
  <c r="BE131" i="32"/>
  <c r="BC131" i="32" s="1"/>
  <c r="CJ136" i="32"/>
  <c r="BF132" i="32"/>
  <c r="BE74" i="32"/>
  <c r="BC74" i="32" s="1"/>
  <c r="BE64" i="32"/>
  <c r="BC64" i="32" s="1"/>
  <c r="BF65" i="32"/>
  <c r="CL65" i="32" s="1"/>
  <c r="BF67" i="32"/>
  <c r="CL67" i="32" s="1"/>
  <c r="BF71" i="32"/>
  <c r="CL71" i="32" s="1"/>
  <c r="BF69" i="32"/>
  <c r="CL69" i="32" s="1"/>
  <c r="BF85" i="32"/>
  <c r="CL85" i="32" s="1"/>
  <c r="CJ144" i="33"/>
  <c r="BF144" i="33"/>
  <c r="CJ142" i="33"/>
  <c r="BF142" i="33"/>
  <c r="BE141" i="33"/>
  <c r="BC141" i="33" s="1"/>
  <c r="BF136" i="33"/>
  <c r="BF134" i="33"/>
  <c r="CJ134" i="33"/>
  <c r="BF132" i="33"/>
  <c r="BE131" i="33"/>
  <c r="BC131" i="33" s="1"/>
  <c r="CJ132" i="33"/>
  <c r="BF126" i="33"/>
  <c r="BF124" i="33"/>
  <c r="CJ124" i="33"/>
  <c r="BF128" i="33"/>
  <c r="CJ122" i="33"/>
  <c r="BF122" i="33"/>
  <c r="BE121" i="33"/>
  <c r="BC121" i="33" s="1"/>
  <c r="CJ114" i="33"/>
  <c r="BF114" i="33"/>
  <c r="CL114" i="33" s="1"/>
  <c r="BF118" i="33"/>
  <c r="CL118" i="33" s="1"/>
  <c r="BF112" i="33"/>
  <c r="CJ112" i="33"/>
  <c r="BE111" i="33"/>
  <c r="BC111" i="33" s="1"/>
  <c r="BF89" i="33"/>
  <c r="CL89" i="33" s="1"/>
  <c r="CJ81" i="32"/>
  <c r="BF79" i="32"/>
  <c r="CL79" i="32" s="1"/>
  <c r="BF77" i="32"/>
  <c r="CL77" i="32" s="1"/>
  <c r="BF81" i="32"/>
  <c r="CL81" i="32" s="1"/>
  <c r="BF75" i="32"/>
  <c r="BF91" i="32"/>
  <c r="CL91" i="32" s="1"/>
  <c r="BF89" i="32"/>
  <c r="CL89" i="32" s="1"/>
  <c r="BE54" i="32"/>
  <c r="BC54" i="32" s="1"/>
  <c r="CJ57" i="32"/>
  <c r="BF61" i="32"/>
  <c r="CL61" i="32" s="1"/>
  <c r="BF59" i="32"/>
  <c r="CL59" i="32" s="1"/>
  <c r="BF55" i="32"/>
  <c r="CL55" i="32" s="1"/>
  <c r="BF57" i="32"/>
  <c r="CL57" i="32" s="1"/>
  <c r="BF87" i="32"/>
  <c r="CL87" i="32" s="1"/>
  <c r="BE84" i="32"/>
  <c r="BC84" i="32" s="1"/>
  <c r="CJ85" i="32"/>
  <c r="BF97" i="33"/>
  <c r="CL97" i="33" s="1"/>
  <c r="BF95" i="33"/>
  <c r="CL95" i="33" s="1"/>
  <c r="BF101" i="33"/>
  <c r="CL101" i="33" s="1"/>
  <c r="BF99" i="33"/>
  <c r="CL99" i="33" s="1"/>
  <c r="BE94" i="33"/>
  <c r="BC94" i="33" s="1"/>
  <c r="CJ95" i="33"/>
  <c r="BF91" i="33"/>
  <c r="CL91" i="33" s="1"/>
  <c r="BF87" i="33"/>
  <c r="CL87" i="33" s="1"/>
  <c r="CJ87" i="33"/>
  <c r="CJ85" i="33"/>
  <c r="BF85" i="33"/>
  <c r="BE84" i="33"/>
  <c r="BC84" i="33" s="1"/>
  <c r="BF77" i="33"/>
  <c r="CL77" i="33" s="1"/>
  <c r="BF81" i="33"/>
  <c r="CL81" i="33" s="1"/>
  <c r="CJ79" i="33"/>
  <c r="BF79" i="33"/>
  <c r="CL79" i="33" s="1"/>
  <c r="BF75" i="33"/>
  <c r="BE74" i="33"/>
  <c r="BC74" i="33" s="1"/>
  <c r="BF65" i="33"/>
  <c r="CL65" i="33" s="1"/>
  <c r="BF71" i="33"/>
  <c r="CL71" i="33" s="1"/>
  <c r="CJ65" i="33"/>
  <c r="BF67" i="33"/>
  <c r="CL67" i="33" s="1"/>
  <c r="BF69" i="33"/>
  <c r="CL69" i="33" s="1"/>
  <c r="BE64" i="33"/>
  <c r="BC64" i="33" s="1"/>
  <c r="BF34" i="32"/>
  <c r="BE27" i="32"/>
  <c r="BC27" i="32" s="1"/>
  <c r="BF32" i="32"/>
  <c r="CL32" i="32" s="1"/>
  <c r="BF28" i="32"/>
  <c r="CL28" i="32" s="1"/>
  <c r="BF30" i="32"/>
  <c r="CL30" i="32" s="1"/>
  <c r="BF38" i="32"/>
  <c r="CL38" i="32" s="1"/>
  <c r="BF44" i="32"/>
  <c r="CL44" i="32" s="1"/>
  <c r="CJ42" i="32"/>
  <c r="BF40" i="32"/>
  <c r="CL40" i="32" s="1"/>
  <c r="BF24" i="32"/>
  <c r="CL24" i="32" s="1"/>
  <c r="BF14" i="32"/>
  <c r="CL14" i="32" s="1"/>
  <c r="BF18" i="32"/>
  <c r="CL18" i="32" s="1"/>
  <c r="BF22" i="32"/>
  <c r="CL22" i="32" s="1"/>
  <c r="BE17" i="32"/>
  <c r="BC17" i="32" s="1"/>
  <c r="BF20" i="32"/>
  <c r="CL20" i="32" s="1"/>
  <c r="BE7" i="32"/>
  <c r="BC7" i="32" s="1"/>
  <c r="CJ8" i="32"/>
  <c r="BF10" i="32"/>
  <c r="CL10" i="32" s="1"/>
  <c r="BF12" i="32"/>
  <c r="CL12" i="32" s="1"/>
  <c r="BF8" i="32"/>
  <c r="CL8" i="32" s="1"/>
  <c r="BE37" i="32"/>
  <c r="BC37" i="32" s="1"/>
  <c r="BF42" i="32"/>
  <c r="CL42" i="32" s="1"/>
  <c r="CJ44" i="32"/>
  <c r="BF52" i="33"/>
  <c r="CL52" i="33" s="1"/>
  <c r="BF38" i="33"/>
  <c r="CL38" i="33" s="1"/>
  <c r="BE37" i="33"/>
  <c r="BC37" i="33" s="1"/>
  <c r="BF50" i="33"/>
  <c r="CL50" i="33" s="1"/>
  <c r="BF48" i="33"/>
  <c r="CL48" i="33" s="1"/>
  <c r="BF22" i="33"/>
  <c r="CL22" i="33" s="1"/>
  <c r="BF18" i="33"/>
  <c r="CL18" i="33" s="1"/>
  <c r="BF34" i="33"/>
  <c r="CL34" i="33" s="1"/>
  <c r="BF30" i="33"/>
  <c r="CL30" i="33" s="1"/>
  <c r="CJ30" i="33"/>
  <c r="BF32" i="33"/>
  <c r="CL32" i="33" s="1"/>
  <c r="CJ24" i="33"/>
  <c r="BF24" i="33"/>
  <c r="CL24" i="33" s="1"/>
  <c r="BE17" i="33"/>
  <c r="BC17" i="33" s="1"/>
  <c r="BF20" i="33"/>
  <c r="CL20" i="33" s="1"/>
  <c r="CJ40" i="33"/>
  <c r="BF40" i="33"/>
  <c r="CL40" i="33" s="1"/>
  <c r="BF42" i="33"/>
  <c r="CL42" i="33" s="1"/>
  <c r="BF44" i="33"/>
  <c r="CL44" i="33" s="1"/>
  <c r="BF28" i="33"/>
  <c r="BE27" i="33"/>
  <c r="BC27" i="33" s="1"/>
  <c r="CJ28" i="33"/>
  <c r="BE47" i="33"/>
  <c r="BC47" i="33" s="1"/>
  <c r="CJ50" i="33"/>
  <c r="BF54" i="33"/>
  <c r="CL54" i="33" s="1"/>
  <c r="CL102" i="32"/>
  <c r="C75" i="9"/>
  <c r="C25" i="9"/>
  <c r="C41" i="9"/>
  <c r="C15" i="9"/>
  <c r="BF101" i="32" l="1"/>
  <c r="BF121" i="32"/>
  <c r="BF111" i="32"/>
  <c r="BF131" i="32"/>
  <c r="BF64" i="32"/>
  <c r="BF141" i="33"/>
  <c r="BF131" i="33"/>
  <c r="BF121" i="33"/>
  <c r="CL112" i="33"/>
  <c r="BF111" i="33"/>
  <c r="BF74" i="32"/>
  <c r="CL75" i="32"/>
  <c r="BF54" i="32"/>
  <c r="BF84" i="32"/>
  <c r="BF94" i="33"/>
  <c r="CL85" i="33"/>
  <c r="BF84" i="33"/>
  <c r="CL75" i="33"/>
  <c r="BF74" i="33"/>
  <c r="BF64" i="33"/>
  <c r="BF27" i="32"/>
  <c r="BF17" i="32"/>
  <c r="BC2" i="32"/>
  <c r="BF7" i="32"/>
  <c r="BF37" i="32"/>
  <c r="BC2" i="33"/>
  <c r="BF17" i="33"/>
  <c r="BF37" i="33"/>
  <c r="CL28" i="33"/>
  <c r="BF27" i="33"/>
  <c r="BF47" i="33"/>
  <c r="C16" i="9"/>
  <c r="I10" i="9"/>
  <c r="C26" i="9"/>
  <c r="I20" i="9"/>
  <c r="I6" i="9"/>
  <c r="I32" i="9"/>
  <c r="I61" i="9"/>
  <c r="C42" i="9"/>
  <c r="I36" i="9"/>
  <c r="I56" i="9"/>
  <c r="C43" i="9" l="1"/>
  <c r="C29" i="9"/>
</calcChain>
</file>

<file path=xl/sharedStrings.xml><?xml version="1.0" encoding="utf-8"?>
<sst xmlns="http://schemas.openxmlformats.org/spreadsheetml/2006/main" count="1415" uniqueCount="370">
  <si>
    <t>№</t>
  </si>
  <si>
    <t>О</t>
  </si>
  <si>
    <t>С</t>
  </si>
  <si>
    <t>М</t>
  </si>
  <si>
    <t>Встреча</t>
  </si>
  <si>
    <t>Дата</t>
  </si>
  <si>
    <t>Время</t>
  </si>
  <si>
    <t>Стол</t>
  </si>
  <si>
    <t>#</t>
  </si>
  <si>
    <t>Фамилия Имя</t>
  </si>
  <si>
    <t>Территория</t>
  </si>
  <si>
    <t>в основной состав Национальной сборной РК</t>
  </si>
  <si>
    <t>1 - 2</t>
  </si>
  <si>
    <t>3 - 4</t>
  </si>
  <si>
    <t>1 - 4</t>
  </si>
  <si>
    <t>2 - 3</t>
  </si>
  <si>
    <t>10.00</t>
  </si>
  <si>
    <t>14.00</t>
  </si>
  <si>
    <t>РОМАНОВСКАЯ</t>
  </si>
  <si>
    <t>Ангелина</t>
  </si>
  <si>
    <t>САПАРОВА</t>
  </si>
  <si>
    <t>Алсу</t>
  </si>
  <si>
    <t>Зауреш</t>
  </si>
  <si>
    <t>АКАШЕВА</t>
  </si>
  <si>
    <t>МИРКАДИРОВА</t>
  </si>
  <si>
    <t>Сарвиноз</t>
  </si>
  <si>
    <t>БАХЫТ</t>
  </si>
  <si>
    <t>Анель</t>
  </si>
  <si>
    <t>АШКЕЕВА</t>
  </si>
  <si>
    <t>Арай</t>
  </si>
  <si>
    <t>Малика</t>
  </si>
  <si>
    <t>Александра</t>
  </si>
  <si>
    <t>ИРИСАЛИЕВ</t>
  </si>
  <si>
    <t>Сарвар</t>
  </si>
  <si>
    <t>Темирлан</t>
  </si>
  <si>
    <t>КЕНЖИГУЛОВ</t>
  </si>
  <si>
    <t>АКИМАЛИ</t>
  </si>
  <si>
    <t>Бакдаулет</t>
  </si>
  <si>
    <t>КУРМАНГАЛИЕВ</t>
  </si>
  <si>
    <t>Алан</t>
  </si>
  <si>
    <t>РАЙТЕР</t>
  </si>
  <si>
    <t>Эрик</t>
  </si>
  <si>
    <t>Дастан</t>
  </si>
  <si>
    <t>Александр</t>
  </si>
  <si>
    <t>ЗАХАРОВ</t>
  </si>
  <si>
    <t>Владислав</t>
  </si>
  <si>
    <t>АРТУКМЕТОВ</t>
  </si>
  <si>
    <t>Ирисбек</t>
  </si>
  <si>
    <t>ХАРКИ</t>
  </si>
  <si>
    <t>Искандер</t>
  </si>
  <si>
    <t/>
  </si>
  <si>
    <t>Разряд</t>
  </si>
  <si>
    <t>Рейтинг</t>
  </si>
  <si>
    <t>Регион</t>
  </si>
  <si>
    <t>рождения</t>
  </si>
  <si>
    <t>СПИСОК  УЧАСТНИКОВ</t>
  </si>
  <si>
    <t>г. Алматы</t>
  </si>
  <si>
    <t>Западно-Казахстанская обл.</t>
  </si>
  <si>
    <t>г.Шымкент</t>
  </si>
  <si>
    <t>Жамбылская обл.</t>
  </si>
  <si>
    <t>Карагандинская обл.</t>
  </si>
  <si>
    <t>Павлодарская обл.</t>
  </si>
  <si>
    <t>г.Нур-Султан</t>
  </si>
  <si>
    <t>Туркестан обл.</t>
  </si>
  <si>
    <t xml:space="preserve"> </t>
  </si>
  <si>
    <t>ЗКО</t>
  </si>
  <si>
    <t>г. Астана</t>
  </si>
  <si>
    <t>Актюбинск. обл.</t>
  </si>
  <si>
    <t>Павлодар. обл.</t>
  </si>
  <si>
    <t>ВКО</t>
  </si>
  <si>
    <t>г. Шымкент</t>
  </si>
  <si>
    <t>Восточно-Казахстанская обл.</t>
  </si>
  <si>
    <t>ЖУБАНОВ</t>
  </si>
  <si>
    <t>Санжар</t>
  </si>
  <si>
    <t>ГЕРАСИМЕНКО</t>
  </si>
  <si>
    <t>ТОРШАЕВА</t>
  </si>
  <si>
    <t>КОШКУМБАЕВА</t>
  </si>
  <si>
    <t>Жанерке</t>
  </si>
  <si>
    <t>ТОРШАЕВА Г.</t>
  </si>
  <si>
    <t>СМИРНОВА</t>
  </si>
  <si>
    <t>ГЕРАСИМЕНКО А.</t>
  </si>
  <si>
    <t>Мангистаусская обл.</t>
  </si>
  <si>
    <t>СУРТУБАЕВ</t>
  </si>
  <si>
    <t>Марат</t>
  </si>
  <si>
    <t>ЦВИГУН</t>
  </si>
  <si>
    <t>ОХМАК</t>
  </si>
  <si>
    <t>Екатерина</t>
  </si>
  <si>
    <t>Гюзель</t>
  </si>
  <si>
    <t>Тренер-представитель: Мирасланов М.К. Оразбаев Е.Н. Рахметова Ф.Ш.</t>
  </si>
  <si>
    <t>Алиса</t>
  </si>
  <si>
    <t>САНДЫБАЕВА</t>
  </si>
  <si>
    <t>САНДЫБАЕВА М.</t>
  </si>
  <si>
    <t>Сагинтай</t>
  </si>
  <si>
    <t>КИМ</t>
  </si>
  <si>
    <t>Мужчины. 1-4 места</t>
  </si>
  <si>
    <t>Мужчины. 5-8 места</t>
  </si>
  <si>
    <t>Мужчины. 9-12 места</t>
  </si>
  <si>
    <t>Мужчины. 13-16 места</t>
  </si>
  <si>
    <t>ГЕРАСИМЕНКО Г.</t>
  </si>
  <si>
    <t>Х</t>
  </si>
  <si>
    <t xml:space="preserve">Кенжигулов Дастан  </t>
  </si>
  <si>
    <t>14.01.1998</t>
  </si>
  <si>
    <t xml:space="preserve">Харки Искандер  </t>
  </si>
  <si>
    <t>17.05.2003</t>
  </si>
  <si>
    <t xml:space="preserve">Артукметов Ирисбек  </t>
  </si>
  <si>
    <t>18.08.2002</t>
  </si>
  <si>
    <t xml:space="preserve">Райтер Эрик  </t>
  </si>
  <si>
    <t>25.07.1996</t>
  </si>
  <si>
    <t xml:space="preserve">Курмамбаев Сагантай  </t>
  </si>
  <si>
    <t>02.06.2003</t>
  </si>
  <si>
    <t xml:space="preserve">Акимали Бакдаулет  </t>
  </si>
  <si>
    <t>20.04.2001</t>
  </si>
  <si>
    <t xml:space="preserve">Курмангалиев Алан  </t>
  </si>
  <si>
    <t>12.01.2007</t>
  </si>
  <si>
    <t xml:space="preserve">Жубанов Санжар  </t>
  </si>
  <si>
    <t>16.04.2003</t>
  </si>
  <si>
    <t xml:space="preserve">Захаров Владислав  </t>
  </si>
  <si>
    <t>31.10.1997</t>
  </si>
  <si>
    <t xml:space="preserve">Герасименко Александр  </t>
  </si>
  <si>
    <t>13.02.1992</t>
  </si>
  <si>
    <t xml:space="preserve">Герасименко Геннадий  </t>
  </si>
  <si>
    <t>10.09.1968</t>
  </si>
  <si>
    <t xml:space="preserve">Суртубаев Марат  </t>
  </si>
  <si>
    <t>15.03.1972</t>
  </si>
  <si>
    <t xml:space="preserve">Ирисалиев Сарвар  </t>
  </si>
  <si>
    <t>24.09.1999</t>
  </si>
  <si>
    <t xml:space="preserve">Ким Темирлан  </t>
  </si>
  <si>
    <t>02.06.2004</t>
  </si>
  <si>
    <t xml:space="preserve">Аман Сабыржан  </t>
  </si>
  <si>
    <t>29.04.1998</t>
  </si>
  <si>
    <t xml:space="preserve">Бесбай Жасулан  </t>
  </si>
  <si>
    <t>03.11.1999</t>
  </si>
  <si>
    <t xml:space="preserve">Сарсенбай Дамир  </t>
  </si>
  <si>
    <t>13.07.2005</t>
  </si>
  <si>
    <t xml:space="preserve">Харки Абдул-Мажит  </t>
  </si>
  <si>
    <t>07.01.2004</t>
  </si>
  <si>
    <t xml:space="preserve">Харки Муслим  </t>
  </si>
  <si>
    <t>15.10.2001</t>
  </si>
  <si>
    <t xml:space="preserve">Мэлсов Дамир  </t>
  </si>
  <si>
    <t>25.05.2006</t>
  </si>
  <si>
    <t xml:space="preserve">Торгайбеков Амир  </t>
  </si>
  <si>
    <t>14.02.2006</t>
  </si>
  <si>
    <t xml:space="preserve">Акашева Зауреш  </t>
  </si>
  <si>
    <t>02.12.2000</t>
  </si>
  <si>
    <t xml:space="preserve">Бахыт Анель  </t>
  </si>
  <si>
    <t>12.02.2003</t>
  </si>
  <si>
    <t xml:space="preserve">Миркадирова Сарвиноз  </t>
  </si>
  <si>
    <t>03.02.2005</t>
  </si>
  <si>
    <t xml:space="preserve">Сапарова Алсу  </t>
  </si>
  <si>
    <t>06.06.2002</t>
  </si>
  <si>
    <t xml:space="preserve">Романовская Ангелина  </t>
  </si>
  <si>
    <t>18.03.2003</t>
  </si>
  <si>
    <t xml:space="preserve">Смирнова Александра  </t>
  </si>
  <si>
    <t>11.06.2004</t>
  </si>
  <si>
    <t xml:space="preserve">Асыкбек Айгерим  </t>
  </si>
  <si>
    <t>13.12.2002</t>
  </si>
  <si>
    <t xml:space="preserve">Кошкумбаева Жанерке  </t>
  </si>
  <si>
    <t>16.09.2005</t>
  </si>
  <si>
    <t xml:space="preserve">Ашкеева Арай  </t>
  </si>
  <si>
    <t>08.07.2003</t>
  </si>
  <si>
    <t>08.05.2001</t>
  </si>
  <si>
    <t xml:space="preserve">Сандыбаева Малика  </t>
  </si>
  <si>
    <t>15.11.2005</t>
  </si>
  <si>
    <t xml:space="preserve">Торшаева Гюзель  </t>
  </si>
  <si>
    <t>03.12.2004</t>
  </si>
  <si>
    <t xml:space="preserve">Ержанкызы Алтынай  </t>
  </si>
  <si>
    <t>06.10.2004</t>
  </si>
  <si>
    <t xml:space="preserve">Шапей Таншолпан  </t>
  </si>
  <si>
    <t>17.10.2001</t>
  </si>
  <si>
    <t xml:space="preserve">Мочалкина Виктория  </t>
  </si>
  <si>
    <t>06.12.2008</t>
  </si>
  <si>
    <t xml:space="preserve">Цвигун Алиса  </t>
  </si>
  <si>
    <t>24.10.2007</t>
  </si>
  <si>
    <t xml:space="preserve">Бекиш Аружан  </t>
  </si>
  <si>
    <t>13.02.2006</t>
  </si>
  <si>
    <t xml:space="preserve">Охмак  Екатерина  </t>
  </si>
  <si>
    <t>06.11.2006</t>
  </si>
  <si>
    <t>ХАРКИ М.</t>
  </si>
  <si>
    <t>в основной состав Национальной сборной РК.</t>
  </si>
  <si>
    <t>КВАЛИФИКАЦИЯ.  МУЖЧИНЫ.</t>
  </si>
  <si>
    <t>2 ЛИСТ</t>
  </si>
  <si>
    <t>КВАЛИФИКАЦИЯ.  ЖЕНЩИНЫ.</t>
  </si>
  <si>
    <t>АЗАТОВА О.</t>
  </si>
  <si>
    <t>БЕКИШ А.</t>
  </si>
  <si>
    <t xml:space="preserve">Главный секретарь . Судья НК                                        Бейсенбекова А.Т.                                                  </t>
  </si>
  <si>
    <t>КУРМАМБАЕВ</t>
  </si>
  <si>
    <t>Костанайская обл.</t>
  </si>
  <si>
    <t>17 сен.</t>
  </si>
  <si>
    <t>17.10</t>
  </si>
  <si>
    <t>18.10</t>
  </si>
  <si>
    <t>Мужчины.  1 подгруппа</t>
  </si>
  <si>
    <t>Мужчины.  2 подгруппа</t>
  </si>
  <si>
    <t>Мужчины.  3 подгруппа</t>
  </si>
  <si>
    <t>Мужчины.  4 подгруппа</t>
  </si>
  <si>
    <t>ХУСЕЙНОВА</t>
  </si>
  <si>
    <t>Гулчехра</t>
  </si>
  <si>
    <t>Аружан</t>
  </si>
  <si>
    <t>БЕКИШ</t>
  </si>
  <si>
    <t>МОЧАЛКИНА</t>
  </si>
  <si>
    <t>Виктория</t>
  </si>
  <si>
    <t>Женщины.  2 подгруппа</t>
  </si>
  <si>
    <t>Женщины.  1 подгруппа</t>
  </si>
  <si>
    <t>Женщины.  3подгруппа</t>
  </si>
  <si>
    <t>Женщины.  4 подгруппа</t>
  </si>
  <si>
    <t xml:space="preserve">Главный секретарь . Судья НК                                            Бейсенбекова А.Т.                                                    </t>
  </si>
  <si>
    <t xml:space="preserve">Главный судья . Судья МК                                                         Перевалов А.Л.                                                        </t>
  </si>
  <si>
    <t>г. Караганда                                                       7-10 февраль 2022г.</t>
  </si>
  <si>
    <t>АХМАДАЛИЕВА</t>
  </si>
  <si>
    <t>ЕРЖАНКЫЗЫ</t>
  </si>
  <si>
    <t>ШАПЕЙ</t>
  </si>
  <si>
    <t>НУРЖАНКЫЗЫ</t>
  </si>
  <si>
    <t>ГАМОВА</t>
  </si>
  <si>
    <t>АСЫКБЕК</t>
  </si>
  <si>
    <t>14.40</t>
  </si>
  <si>
    <t>15.20</t>
  </si>
  <si>
    <t>ЖОЛУДЕВ</t>
  </si>
  <si>
    <t>САРСЕНБАЙ</t>
  </si>
  <si>
    <t>Дамир</t>
  </si>
  <si>
    <t>Денис</t>
  </si>
  <si>
    <t>МАМАЙ</t>
  </si>
  <si>
    <t>Абдулла</t>
  </si>
  <si>
    <t>ДАНИЯРОВ</t>
  </si>
  <si>
    <t>ЖОЛДЫБАЙ</t>
  </si>
  <si>
    <t>МЭЛСОВ</t>
  </si>
  <si>
    <t>СИПАЧЕВ</t>
  </si>
  <si>
    <t>ПОЛАТХАНОВ</t>
  </si>
  <si>
    <t>ХАРКИ А-М</t>
  </si>
  <si>
    <t>АБЕЛЬДИНОВ</t>
  </si>
  <si>
    <t>БЕСБАЙ</t>
  </si>
  <si>
    <t>АМАН</t>
  </si>
  <si>
    <t>БОЧЕНИН</t>
  </si>
  <si>
    <t>ИСКЕНДИРОВ</t>
  </si>
  <si>
    <t>ТОРГАЙБЕКОВ</t>
  </si>
  <si>
    <t xml:space="preserve">Х </t>
  </si>
  <si>
    <t xml:space="preserve">Хусейнова Гулчехра  </t>
  </si>
  <si>
    <t>17.11.1992</t>
  </si>
  <si>
    <t xml:space="preserve">Азатова Озода  </t>
  </si>
  <si>
    <t xml:space="preserve">Гамова Дарья </t>
  </si>
  <si>
    <t>01.01.2008</t>
  </si>
  <si>
    <t xml:space="preserve">Ахмадалиева Шахзода  </t>
  </si>
  <si>
    <t>22.05.2006</t>
  </si>
  <si>
    <t xml:space="preserve">Нуржанкызы Аружан  </t>
  </si>
  <si>
    <t>11.05.2004</t>
  </si>
  <si>
    <t xml:space="preserve">Жолудев Денис  </t>
  </si>
  <si>
    <t>28.07.1993</t>
  </si>
  <si>
    <t xml:space="preserve">Данияров Гаип  </t>
  </si>
  <si>
    <t>09.09.1986</t>
  </si>
  <si>
    <t>22.09.1991</t>
  </si>
  <si>
    <t xml:space="preserve">Боченин Игорь  </t>
  </si>
  <si>
    <t>22.05.1981</t>
  </si>
  <si>
    <t xml:space="preserve">Мамай Абдулла  </t>
  </si>
  <si>
    <t>19.01.2006</t>
  </si>
  <si>
    <t xml:space="preserve">Искендиров Данияр  </t>
  </si>
  <si>
    <t xml:space="preserve">Сипачев Артем  </t>
  </si>
  <si>
    <t>20.02.2004</t>
  </si>
  <si>
    <t xml:space="preserve">Жолдыбай Нуржигит  </t>
  </si>
  <si>
    <t>26.06.2008</t>
  </si>
  <si>
    <t xml:space="preserve">Полатханов Рахат  </t>
  </si>
  <si>
    <t>20.08.2000</t>
  </si>
  <si>
    <t xml:space="preserve">Абельдинов Дамир  </t>
  </si>
  <si>
    <t>20.12.1986</t>
  </si>
  <si>
    <t>10.35</t>
  </si>
  <si>
    <t>11.10</t>
  </si>
  <si>
    <t>Туркестанская обл.</t>
  </si>
  <si>
    <t>11.15</t>
  </si>
  <si>
    <t>КМС</t>
  </si>
  <si>
    <t>МС</t>
  </si>
  <si>
    <t>МС МК</t>
  </si>
  <si>
    <t xml:space="preserve">МС </t>
  </si>
  <si>
    <t>ЗМС</t>
  </si>
  <si>
    <t>Тренер-представитель: Есімханов Е., Абдазимов Ш.</t>
  </si>
  <si>
    <t xml:space="preserve">Тренер-представитель:  Саламатов К.Т. </t>
  </si>
  <si>
    <t>Тренер-представитель:  Кузьмин В.Г.</t>
  </si>
  <si>
    <t xml:space="preserve">Тренер-представитель:  Алиева Э.К. Ким Т.А. Брыжевский А.Ф. </t>
  </si>
  <si>
    <t>г. Караганда                                                                  7-10 февраль 2022 г.</t>
  </si>
  <si>
    <t>Тренер-представитель:  Харки А.</t>
  </si>
  <si>
    <t>I и II ОТБОРОЧНОГО  ТУРНИРА</t>
  </si>
  <si>
    <t>Атырауская обл.</t>
  </si>
  <si>
    <t>Тренер-представитель: Данияров Г.</t>
  </si>
  <si>
    <t>I ОТБОРОЧНЫЙ  ТУРНИР</t>
  </si>
  <si>
    <t>11.50</t>
  </si>
  <si>
    <t>Женщины. Полуфинальный этап (1-8 место). Группа  A</t>
  </si>
  <si>
    <t>Женщины. Полуфинальный этап (1-8 место). Группа  B</t>
  </si>
  <si>
    <t>Женщины. Полуфинальный этап (9-16 место). Группа  C</t>
  </si>
  <si>
    <t>Женщины. Полуфинальный этап (9-16 место). Группа  D</t>
  </si>
  <si>
    <t>Мужчины. Полуфинальный этап (1-8 место). Группа  A</t>
  </si>
  <si>
    <t>Мужчины. Полуфинальный этап (1-8 место). Группа  B</t>
  </si>
  <si>
    <t>Мужчины. Полуфинальный этап (9-16 место). Группа  C</t>
  </si>
  <si>
    <t>Мужчины. Полуфинальный этап (9-16 место). Группа  D</t>
  </si>
  <si>
    <t>г. Караганда                                                                   7-9 февраль. 2022г.</t>
  </si>
  <si>
    <t>Женщины. 1-4 места</t>
  </si>
  <si>
    <t>Женщины. 5-8 места</t>
  </si>
  <si>
    <t>Женщины. 9-12 места</t>
  </si>
  <si>
    <t>Женщины. 13-16 места</t>
  </si>
  <si>
    <t xml:space="preserve">г. Караганда                                                                   7-9  февраль. 2022г. </t>
  </si>
  <si>
    <t>14.35</t>
  </si>
  <si>
    <t>15.50</t>
  </si>
  <si>
    <t>15.15</t>
  </si>
  <si>
    <t xml:space="preserve">Главный судья . Судья МК                                                           Перевалов А.Л.                                                        </t>
  </si>
  <si>
    <t xml:space="preserve">Главный секретарь . Судья НК                                             Бейсенбекова А.Т.                                                    </t>
  </si>
  <si>
    <t>I и II ОТБОРОЧНЫЙ  ТУРНИР</t>
  </si>
  <si>
    <t xml:space="preserve">  </t>
  </si>
  <si>
    <t xml:space="preserve">Главный судья . Судья МК                                                     Перевалов А.Л.                                                     </t>
  </si>
  <si>
    <t xml:space="preserve"> МУЖЧИНЫ</t>
  </si>
  <si>
    <t xml:space="preserve"> ЖЕНЩИНЫ</t>
  </si>
  <si>
    <t>3-0(4,5,7)</t>
  </si>
  <si>
    <t>3-0(4,5,5)</t>
  </si>
  <si>
    <t>3-0(4,6,7)</t>
  </si>
  <si>
    <t>3-1(3,-3,8,7)</t>
  </si>
  <si>
    <t>3-0(10,4,7)</t>
  </si>
  <si>
    <t>3-0(5,5,4)</t>
  </si>
  <si>
    <t>3-0(7,4,9)</t>
  </si>
  <si>
    <t>3-1(6,9,-9,6)</t>
  </si>
  <si>
    <t>3-0(9,8,7)</t>
  </si>
  <si>
    <t>3-0(7,7,6)</t>
  </si>
  <si>
    <t>3-1(2,12,-8,8)</t>
  </si>
  <si>
    <t>3:1 (3,-10,2,9)</t>
  </si>
  <si>
    <t>3:0(3,8,4  )</t>
  </si>
  <si>
    <t>3:0 (10,7,5)</t>
  </si>
  <si>
    <t>3:0(7,2,8)</t>
  </si>
  <si>
    <t>3:0(2,4,6)</t>
  </si>
  <si>
    <t>3:0 (-9,5,10,4)</t>
  </si>
  <si>
    <t>3:0(7,9,5)</t>
  </si>
  <si>
    <t>3:1 (-9,2,8,7)</t>
  </si>
  <si>
    <t>3-1 (-9,5,7,4)</t>
  </si>
  <si>
    <t>3:1 (-9,3,8,7)</t>
  </si>
  <si>
    <t>3-0(10,13,4)</t>
  </si>
  <si>
    <t>3:1 (-9,9,2,9  )</t>
  </si>
  <si>
    <t>3:1 (9,7,-8,4  )</t>
  </si>
  <si>
    <t>W</t>
  </si>
  <si>
    <t>3:1 (11,-6,6,6  )</t>
  </si>
  <si>
    <t>3-0(13,5,10)</t>
  </si>
  <si>
    <t>3:2 (4,-6,-6,7,10)</t>
  </si>
  <si>
    <t>3-1 (13,-6,9,9)</t>
  </si>
  <si>
    <t>3:0(8,9,5 )</t>
  </si>
  <si>
    <t>3:0 (4,9,9)</t>
  </si>
  <si>
    <t>3:0 (3,6,4)</t>
  </si>
  <si>
    <t>3-1 (9,6,-9,5)</t>
  </si>
  <si>
    <t>3:1 (10,5,-6,7)</t>
  </si>
  <si>
    <t>3-1 (6,-8,8,8)</t>
  </si>
  <si>
    <t>3:2 (6,-8,-10,10,7 )</t>
  </si>
  <si>
    <t>3:2 (5,7,-11,-10,2)</t>
  </si>
  <si>
    <t>3:2 (8,-9,-7,4,8)</t>
  </si>
  <si>
    <t>3:2 (9,-8,-8,8,8)</t>
  </si>
  <si>
    <t>3:2 (-13,3,-8,5,8)</t>
  </si>
  <si>
    <t>3-1 (-12,10,6,8)</t>
  </si>
  <si>
    <t>3-0(0,2,4)</t>
  </si>
  <si>
    <t xml:space="preserve">г. Караганда                                                                   10  февраль 2022 г. </t>
  </si>
  <si>
    <t>II Отборочный турнир</t>
  </si>
  <si>
    <t>II отборочный турнир</t>
  </si>
  <si>
    <t>3:2 (-8,3,4,-9,9)</t>
  </si>
  <si>
    <t>3:0 (6,6,9 )</t>
  </si>
  <si>
    <t>3:1 (6,7,-9,6)</t>
  </si>
  <si>
    <t>3:0 (9,10,6)</t>
  </si>
  <si>
    <t>3:1 (-7,9,3,6)</t>
  </si>
  <si>
    <t>3:0 (6,4,11)</t>
  </si>
  <si>
    <t>3:1 (9,-10,7,6)</t>
  </si>
  <si>
    <t>3:0 (7,4,10)</t>
  </si>
  <si>
    <t xml:space="preserve">Главный судья . Судья МК                                                       Перевалов А.Л.                                                     </t>
  </si>
  <si>
    <t>3:0 (6,10,6)</t>
  </si>
  <si>
    <t>3:1 (8,6,-9,5)</t>
  </si>
  <si>
    <t>3:2 (9,12,-11,-8,9 )</t>
  </si>
  <si>
    <t>3:2 (-5,-9,7,8,10)</t>
  </si>
  <si>
    <t>3:1 (-11,8,5,9)</t>
  </si>
  <si>
    <t>3-1 (-9,8,10,3)</t>
  </si>
  <si>
    <t>3-2 (-7,8,-6,8,6)</t>
  </si>
  <si>
    <t>3-1 (-6,9,5,7)</t>
  </si>
  <si>
    <t>3-1 (9,3,-5,10)</t>
  </si>
  <si>
    <t>3:2 (-7,-3,5,9,6)</t>
  </si>
  <si>
    <t>3:1 (-8,9,7,9)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</si>
</sst>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</font>
    <font>
      <b/>
      <sz val="14"/>
      <name val="Georgia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51"/>
      <name val="Arial"/>
      <family val="2"/>
    </font>
    <font>
      <b/>
      <i/>
      <sz val="10"/>
      <color indexed="9"/>
      <name val="Arial"/>
      <family val="2"/>
      <charset val="204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Algerian"/>
      <family val="5"/>
    </font>
    <font>
      <sz val="10"/>
      <name val="Times New Roman"/>
      <family val="1"/>
      <charset val="204"/>
    </font>
    <font>
      <b/>
      <i/>
      <sz val="12"/>
      <color rgb="FF990000"/>
      <name val="Times New Roman"/>
      <family val="1"/>
      <charset val="204"/>
    </font>
    <font>
      <sz val="12"/>
      <color rgb="FF333399"/>
      <name val="Times New Roman"/>
      <family val="1"/>
      <charset val="204"/>
    </font>
    <font>
      <sz val="10"/>
      <color rgb="FF333399"/>
      <name val="Times New Roman"/>
      <family val="1"/>
      <charset val="204"/>
    </font>
    <font>
      <i/>
      <sz val="12"/>
      <color rgb="FF990000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i/>
      <sz val="12"/>
      <color rgb="FF006600"/>
      <name val="Times New Roman"/>
      <family val="1"/>
      <charset val="204"/>
    </font>
    <font>
      <b/>
      <sz val="12"/>
      <name val="Georgia"/>
      <family val="1"/>
      <charset val="204"/>
    </font>
    <font>
      <i/>
      <sz val="8"/>
      <color theme="1"/>
      <name val="Algerian"/>
      <family val="5"/>
    </font>
    <font>
      <sz val="8"/>
      <color theme="1"/>
      <name val="Cambria"/>
      <family val="1"/>
      <charset val="204"/>
      <scheme val="major"/>
    </font>
    <font>
      <i/>
      <sz val="8"/>
      <color theme="1"/>
      <name val="Cambria"/>
      <family val="1"/>
      <charset val="204"/>
      <scheme val="major"/>
    </font>
    <font>
      <b/>
      <i/>
      <sz val="8"/>
      <color theme="1"/>
      <name val="Cambria"/>
      <family val="1"/>
      <charset val="204"/>
      <scheme val="major"/>
    </font>
    <font>
      <i/>
      <sz val="10"/>
      <color rgb="FF006600"/>
      <name val="Times New Roman"/>
      <family val="1"/>
      <charset val="204"/>
    </font>
    <font>
      <i/>
      <sz val="10"/>
      <color rgb="FF99000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i/>
      <sz val="10"/>
      <color rgb="FF990000"/>
      <name val="Times New Roman"/>
      <family val="1"/>
      <charset val="204"/>
    </font>
    <font>
      <b/>
      <i/>
      <sz val="10"/>
      <color rgb="FF006600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color indexed="9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8"/>
      <color indexed="16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color indexed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Algerian"/>
      <family val="5"/>
    </font>
    <font>
      <i/>
      <sz val="11"/>
      <color theme="1"/>
      <name val="Cambria"/>
      <family val="1"/>
      <charset val="204"/>
      <scheme val="major"/>
    </font>
    <font>
      <b/>
      <i/>
      <sz val="8"/>
      <name val="Cambria"/>
      <family val="1"/>
      <charset val="204"/>
      <scheme val="major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7" borderId="0" xfId="0" applyFont="1" applyFill="1" applyAlignment="1" applyProtection="1">
      <alignment horizontal="center" vertical="center"/>
    </xf>
    <xf numFmtId="0" fontId="13" fillId="7" borderId="0" xfId="0" applyFont="1" applyFill="1" applyAlignment="1" applyProtection="1">
      <alignment horizontal="center" vertical="center"/>
      <protection locked="0"/>
    </xf>
    <xf numFmtId="0" fontId="7" fillId="8" borderId="0" xfId="0" applyFont="1" applyFill="1" applyAlignment="1">
      <alignment horizontal="center" vertical="center"/>
    </xf>
    <xf numFmtId="0" fontId="14" fillId="9" borderId="0" xfId="0" applyFont="1" applyFill="1" applyAlignment="1" applyProtection="1">
      <alignment horizontal="center" vertical="center"/>
      <protection locked="0"/>
    </xf>
    <xf numFmtId="0" fontId="15" fillId="9" borderId="0" xfId="0" applyFont="1" applyFill="1" applyAlignment="1" applyProtection="1">
      <alignment horizontal="center" vertical="center"/>
      <protection locked="0"/>
    </xf>
    <xf numFmtId="0" fontId="14" fillId="6" borderId="0" xfId="0" applyFont="1" applyFill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center" vertical="center"/>
      <protection locked="0"/>
    </xf>
    <xf numFmtId="0" fontId="7" fillId="10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1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9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/>
    <xf numFmtId="0" fontId="23" fillId="0" borderId="0" xfId="0" applyFont="1" applyBorder="1"/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27" fillId="0" borderId="37" xfId="0" applyFont="1" applyBorder="1" applyAlignment="1">
      <alignment horizontal="center" shrinkToFit="1"/>
    </xf>
    <xf numFmtId="0" fontId="4" fillId="0" borderId="0" xfId="0" applyFont="1" applyAlignment="1"/>
    <xf numFmtId="0" fontId="30" fillId="0" borderId="38" xfId="0" applyFont="1" applyBorder="1" applyAlignment="1">
      <alignment horizontal="left" vertical="top" shrinkToFit="1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shrinkToFit="1"/>
    </xf>
    <xf numFmtId="0" fontId="26" fillId="0" borderId="0" xfId="0" applyFont="1" applyBorder="1" applyAlignment="1"/>
    <xf numFmtId="0" fontId="26" fillId="0" borderId="0" xfId="0" applyFont="1" applyAlignment="1"/>
    <xf numFmtId="0" fontId="32" fillId="0" borderId="37" xfId="0" applyFont="1" applyBorder="1" applyAlignment="1">
      <alignment horizontal="center" shrinkToFit="1"/>
    </xf>
    <xf numFmtId="0" fontId="33" fillId="0" borderId="38" xfId="0" applyFont="1" applyBorder="1" applyAlignment="1">
      <alignment horizontal="left" vertical="top" shrinkToFit="1"/>
    </xf>
    <xf numFmtId="0" fontId="31" fillId="0" borderId="4" xfId="0" applyFont="1" applyBorder="1" applyAlignment="1">
      <alignment horizontal="left" vertical="top" shrinkToFit="1"/>
    </xf>
    <xf numFmtId="0" fontId="0" fillId="0" borderId="0" xfId="0" applyBorder="1" applyAlignment="1">
      <alignment horizontal="center"/>
    </xf>
    <xf numFmtId="0" fontId="33" fillId="0" borderId="4" xfId="0" applyFont="1" applyBorder="1" applyAlignment="1">
      <alignment horizontal="left" vertical="top" shrinkToFit="1"/>
    </xf>
    <xf numFmtId="0" fontId="30" fillId="0" borderId="4" xfId="0" applyFont="1" applyBorder="1" applyAlignment="1">
      <alignment horizontal="left" vertical="top" shrinkToFi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29" fillId="0" borderId="3" xfId="0" applyFont="1" applyBorder="1" applyAlignment="1" applyProtection="1">
      <alignment horizontal="center" vertical="center" wrapText="1"/>
      <protection locked="0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 applyProtection="1">
      <alignment horizontal="center" vertical="top" wrapText="1"/>
      <protection locked="0"/>
    </xf>
    <xf numFmtId="0" fontId="26" fillId="0" borderId="3" xfId="0" applyFont="1" applyBorder="1" applyAlignment="1" applyProtection="1">
      <alignment horizontal="center" vertical="top" wrapText="1"/>
      <protection locked="0"/>
    </xf>
    <xf numFmtId="0" fontId="29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40" fillId="0" borderId="39" xfId="0" applyFont="1" applyBorder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top" wrapText="1"/>
    </xf>
    <xf numFmtId="0" fontId="40" fillId="0" borderId="0" xfId="0" applyFont="1" applyBorder="1" applyAlignment="1" applyProtection="1">
      <alignment horizontal="center" vertical="top" wrapText="1"/>
      <protection locked="0"/>
    </xf>
    <xf numFmtId="0" fontId="39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/>
    <xf numFmtId="0" fontId="45" fillId="0" borderId="0" xfId="0" applyFont="1"/>
    <xf numFmtId="0" fontId="45" fillId="0" borderId="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9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9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2" fillId="5" borderId="16" xfId="0" applyFont="1" applyFill="1" applyBorder="1" applyAlignment="1">
      <alignment horizontal="center" vertical="center"/>
    </xf>
    <xf numFmtId="0" fontId="52" fillId="5" borderId="17" xfId="0" applyFont="1" applyFill="1" applyBorder="1" applyAlignment="1">
      <alignment horizontal="center" vertical="center"/>
    </xf>
    <xf numFmtId="0" fontId="52" fillId="5" borderId="18" xfId="0" applyFont="1" applyFill="1" applyBorder="1" applyAlignment="1">
      <alignment horizontal="center" vertical="center"/>
    </xf>
    <xf numFmtId="0" fontId="53" fillId="6" borderId="12" xfId="0" applyFont="1" applyFill="1" applyBorder="1" applyAlignment="1">
      <alignment vertical="center"/>
    </xf>
    <xf numFmtId="0" fontId="55" fillId="0" borderId="42" xfId="0" applyFont="1" applyFill="1" applyBorder="1" applyAlignment="1">
      <alignment horizontal="center" vertical="center"/>
    </xf>
    <xf numFmtId="0" fontId="54" fillId="6" borderId="17" xfId="0" applyFont="1" applyFill="1" applyBorder="1" applyAlignment="1">
      <alignment horizontal="center" vertical="center"/>
    </xf>
    <xf numFmtId="0" fontId="54" fillId="6" borderId="18" xfId="0" applyFont="1" applyFill="1" applyBorder="1" applyAlignment="1">
      <alignment horizontal="center" vertical="center"/>
    </xf>
    <xf numFmtId="16" fontId="56" fillId="0" borderId="19" xfId="0" quotePrefix="1" applyNumberFormat="1" applyFont="1" applyBorder="1" applyAlignment="1">
      <alignment horizontal="center" vertical="center"/>
    </xf>
    <xf numFmtId="16" fontId="56" fillId="0" borderId="20" xfId="0" applyNumberFormat="1" applyFont="1" applyBorder="1" applyAlignment="1">
      <alignment vertical="center"/>
    </xf>
    <xf numFmtId="49" fontId="56" fillId="0" borderId="21" xfId="0" applyNumberFormat="1" applyFont="1" applyBorder="1" applyAlignment="1">
      <alignment vertical="center"/>
    </xf>
    <xf numFmtId="0" fontId="56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 shrinkToFit="1"/>
    </xf>
    <xf numFmtId="0" fontId="60" fillId="0" borderId="44" xfId="0" applyNumberFormat="1" applyFont="1" applyFill="1" applyBorder="1" applyAlignment="1">
      <alignment horizontal="center" vertical="center" shrinkToFit="1"/>
    </xf>
    <xf numFmtId="0" fontId="60" fillId="0" borderId="45" xfId="0" applyNumberFormat="1" applyFont="1" applyBorder="1" applyAlignment="1">
      <alignment horizontal="center" vertical="center" shrinkToFit="1"/>
    </xf>
    <xf numFmtId="0" fontId="60" fillId="0" borderId="24" xfId="0" applyNumberFormat="1" applyFont="1" applyBorder="1" applyAlignment="1">
      <alignment horizontal="center" vertical="center" shrinkToFit="1"/>
    </xf>
    <xf numFmtId="0" fontId="60" fillId="0" borderId="44" xfId="0" applyNumberFormat="1" applyFont="1" applyBorder="1" applyAlignment="1">
      <alignment horizontal="center" vertical="center" shrinkToFit="1"/>
    </xf>
    <xf numFmtId="0" fontId="60" fillId="0" borderId="25" xfId="0" applyNumberFormat="1" applyFont="1" applyBorder="1" applyAlignment="1">
      <alignment horizontal="center" vertical="center" shrinkToFit="1"/>
    </xf>
    <xf numFmtId="0" fontId="61" fillId="0" borderId="25" xfId="0" applyNumberFormat="1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shrinkToFit="1"/>
    </xf>
    <xf numFmtId="0" fontId="64" fillId="0" borderId="25" xfId="0" applyNumberFormat="1" applyFont="1" applyFill="1" applyBorder="1" applyAlignment="1">
      <alignment horizontal="center" vertical="center"/>
    </xf>
    <xf numFmtId="16" fontId="56" fillId="6" borderId="19" xfId="0" quotePrefix="1" applyNumberFormat="1" applyFont="1" applyFill="1" applyBorder="1" applyAlignment="1">
      <alignment horizontal="center" vertical="center"/>
    </xf>
    <xf numFmtId="16" fontId="56" fillId="6" borderId="20" xfId="0" applyNumberFormat="1" applyFont="1" applyFill="1" applyBorder="1" applyAlignment="1">
      <alignment vertical="center"/>
    </xf>
    <xf numFmtId="49" fontId="56" fillId="6" borderId="21" xfId="0" applyNumberFormat="1" applyFont="1" applyFill="1" applyBorder="1" applyAlignment="1">
      <alignment vertical="center"/>
    </xf>
    <xf numFmtId="0" fontId="56" fillId="6" borderId="22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60" fillId="0" borderId="28" xfId="0" applyNumberFormat="1" applyFont="1" applyFill="1" applyBorder="1" applyAlignment="1">
      <alignment horizontal="center" vertical="center" shrinkToFit="1"/>
    </xf>
    <xf numFmtId="0" fontId="60" fillId="0" borderId="29" xfId="0" applyNumberFormat="1" applyFont="1" applyBorder="1" applyAlignment="1">
      <alignment horizontal="center" vertical="center" shrinkToFit="1"/>
    </xf>
    <xf numFmtId="16" fontId="56" fillId="0" borderId="19" xfId="0" quotePrefix="1" applyNumberFormat="1" applyFont="1" applyFill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16" fontId="56" fillId="0" borderId="30" xfId="0" quotePrefix="1" applyNumberFormat="1" applyFont="1" applyFill="1" applyBorder="1" applyAlignment="1">
      <alignment horizontal="center" vertical="center"/>
    </xf>
    <xf numFmtId="16" fontId="56" fillId="0" borderId="40" xfId="0" applyNumberFormat="1" applyFont="1" applyBorder="1" applyAlignment="1">
      <alignment vertical="center"/>
    </xf>
    <xf numFmtId="49" fontId="56" fillId="0" borderId="31" xfId="0" applyNumberFormat="1" applyFont="1" applyBorder="1" applyAlignment="1">
      <alignment vertical="center"/>
    </xf>
    <xf numFmtId="0" fontId="56" fillId="0" borderId="32" xfId="0" applyFont="1" applyBorder="1" applyAlignment="1">
      <alignment horizontal="center" vertical="center"/>
    </xf>
    <xf numFmtId="0" fontId="64" fillId="0" borderId="46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1" fillId="0" borderId="46" xfId="0" applyNumberFormat="1" applyFont="1" applyFill="1" applyBorder="1" applyAlignment="1">
      <alignment horizontal="center" vertical="center"/>
    </xf>
    <xf numFmtId="0" fontId="66" fillId="0" borderId="0" xfId="0" quotePrefix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20" fontId="66" fillId="0" borderId="0" xfId="0" applyNumberFormat="1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center" vertical="center"/>
    </xf>
    <xf numFmtId="0" fontId="57" fillId="0" borderId="6" xfId="0" applyFont="1" applyBorder="1" applyAlignment="1">
      <alignment horizontal="center" vertical="center" shrinkToFit="1"/>
    </xf>
    <xf numFmtId="0" fontId="64" fillId="0" borderId="31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6" borderId="3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4" fillId="0" borderId="6" xfId="0" applyNumberFormat="1" applyFont="1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0" fontId="53" fillId="6" borderId="3" xfId="0" applyFont="1" applyFill="1" applyBorder="1" applyAlignment="1">
      <alignment vertical="center"/>
    </xf>
    <xf numFmtId="0" fontId="55" fillId="0" borderId="3" xfId="0" applyFont="1" applyFill="1" applyBorder="1" applyAlignment="1">
      <alignment horizontal="center" vertical="center"/>
    </xf>
    <xf numFmtId="0" fontId="54" fillId="6" borderId="3" xfId="0" applyFont="1" applyFill="1" applyBorder="1" applyAlignment="1">
      <alignment horizontal="center" vertical="center"/>
    </xf>
    <xf numFmtId="0" fontId="60" fillId="0" borderId="23" xfId="0" applyNumberFormat="1" applyFont="1" applyBorder="1" applyAlignment="1">
      <alignment horizontal="center" vertical="center" shrinkToFit="1"/>
    </xf>
    <xf numFmtId="0" fontId="60" fillId="0" borderId="0" xfId="0" applyNumberFormat="1" applyFont="1" applyBorder="1" applyAlignment="1">
      <alignment horizontal="center" vertical="center" shrinkToFit="1"/>
    </xf>
    <xf numFmtId="0" fontId="60" fillId="0" borderId="12" xfId="0" applyNumberFormat="1" applyFont="1" applyFill="1" applyBorder="1" applyAlignment="1">
      <alignment horizontal="center" vertical="center" shrinkToFit="1"/>
    </xf>
    <xf numFmtId="0" fontId="60" fillId="0" borderId="35" xfId="0" applyNumberFormat="1" applyFont="1" applyBorder="1" applyAlignment="1">
      <alignment horizontal="center" vertical="center" shrinkToFit="1"/>
    </xf>
    <xf numFmtId="0" fontId="60" fillId="0" borderId="11" xfId="0" applyNumberFormat="1" applyFont="1" applyBorder="1" applyAlignment="1">
      <alignment horizontal="center" vertical="center" shrinkToFit="1"/>
    </xf>
    <xf numFmtId="0" fontId="60" fillId="0" borderId="49" xfId="0" applyNumberFormat="1" applyFont="1" applyBorder="1" applyAlignment="1">
      <alignment horizontal="center" vertical="center" shrinkToFit="1"/>
    </xf>
    <xf numFmtId="0" fontId="60" fillId="0" borderId="51" xfId="0" applyNumberFormat="1" applyFont="1" applyBorder="1" applyAlignment="1">
      <alignment horizontal="center" vertical="center" shrinkToFit="1"/>
    </xf>
    <xf numFmtId="0" fontId="60" fillId="0" borderId="12" xfId="0" applyNumberFormat="1" applyFont="1" applyBorder="1" applyAlignment="1">
      <alignment horizontal="center" vertical="center" shrinkToFit="1"/>
    </xf>
    <xf numFmtId="0" fontId="60" fillId="0" borderId="5" xfId="0" applyNumberFormat="1" applyFont="1" applyFill="1" applyBorder="1" applyAlignment="1">
      <alignment horizontal="center" vertical="center" shrinkToFit="1"/>
    </xf>
    <xf numFmtId="0" fontId="60" fillId="0" borderId="4" xfId="0" applyNumberFormat="1" applyFont="1" applyBorder="1" applyAlignment="1">
      <alignment horizontal="center" vertical="center" shrinkToFit="1"/>
    </xf>
    <xf numFmtId="0" fontId="61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9" xfId="0" applyNumberFormat="1" applyFont="1" applyBorder="1" applyAlignment="1">
      <alignment horizontal="center" vertical="center" shrinkToFit="1"/>
    </xf>
    <xf numFmtId="0" fontId="61" fillId="0" borderId="9" xfId="0" applyNumberFormat="1" applyFont="1" applyFill="1" applyBorder="1" applyAlignment="1">
      <alignment horizontal="center" vertical="center"/>
    </xf>
    <xf numFmtId="0" fontId="60" fillId="0" borderId="5" xfId="0" applyNumberFormat="1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63" fillId="0" borderId="0" xfId="0" applyNumberFormat="1" applyFont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/>
    </xf>
    <xf numFmtId="16" fontId="56" fillId="0" borderId="50" xfId="0" quotePrefix="1" applyNumberFormat="1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56" fillId="6" borderId="52" xfId="0" applyFont="1" applyFill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2" fillId="5" borderId="55" xfId="0" applyFont="1" applyFill="1" applyBorder="1" applyAlignment="1">
      <alignment horizontal="center" vertical="center"/>
    </xf>
    <xf numFmtId="16" fontId="56" fillId="0" borderId="56" xfId="0" applyNumberFormat="1" applyFont="1" applyBorder="1" applyAlignment="1">
      <alignment vertical="center"/>
    </xf>
    <xf numFmtId="49" fontId="56" fillId="0" borderId="18" xfId="0" applyNumberFormat="1" applyFont="1" applyBorder="1" applyAlignment="1">
      <alignment vertical="center"/>
    </xf>
    <xf numFmtId="16" fontId="56" fillId="0" borderId="57" xfId="0" applyNumberFormat="1" applyFont="1" applyBorder="1" applyAlignment="1">
      <alignment vertical="center"/>
    </xf>
    <xf numFmtId="49" fontId="56" fillId="0" borderId="22" xfId="0" applyNumberFormat="1" applyFont="1" applyBorder="1" applyAlignment="1">
      <alignment vertical="center"/>
    </xf>
    <xf numFmtId="49" fontId="56" fillId="6" borderId="22" xfId="0" applyNumberFormat="1" applyFont="1" applyFill="1" applyBorder="1" applyAlignment="1">
      <alignment vertical="center"/>
    </xf>
    <xf numFmtId="16" fontId="56" fillId="0" borderId="58" xfId="0" applyNumberFormat="1" applyFont="1" applyBorder="1" applyAlignment="1">
      <alignment vertical="center"/>
    </xf>
    <xf numFmtId="49" fontId="56" fillId="0" borderId="32" xfId="0" applyNumberFormat="1" applyFont="1" applyBorder="1" applyAlignment="1">
      <alignment vertical="center"/>
    </xf>
    <xf numFmtId="49" fontId="56" fillId="6" borderId="50" xfId="0" applyNumberFormat="1" applyFont="1" applyFill="1" applyBorder="1" applyAlignment="1">
      <alignment horizontal="center" vertical="center"/>
    </xf>
    <xf numFmtId="49" fontId="56" fillId="0" borderId="50" xfId="0" applyNumberFormat="1" applyFont="1" applyFill="1" applyBorder="1" applyAlignment="1">
      <alignment horizontal="center" vertical="center"/>
    </xf>
    <xf numFmtId="49" fontId="56" fillId="0" borderId="8" xfId="0" applyNumberFormat="1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 shrinkToFit="1"/>
    </xf>
    <xf numFmtId="0" fontId="53" fillId="6" borderId="15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0" fontId="54" fillId="6" borderId="60" xfId="0" applyFont="1" applyFill="1" applyBorder="1" applyAlignment="1">
      <alignment horizontal="center" vertical="center"/>
    </xf>
    <xf numFmtId="0" fontId="54" fillId="6" borderId="37" xfId="0" applyFont="1" applyFill="1" applyBorder="1" applyAlignment="1">
      <alignment horizontal="center" vertical="center"/>
    </xf>
    <xf numFmtId="0" fontId="54" fillId="6" borderId="15" xfId="0" applyFont="1" applyFill="1" applyBorder="1" applyAlignment="1">
      <alignment horizontal="center" vertical="center"/>
    </xf>
    <xf numFmtId="0" fontId="54" fillId="6" borderId="11" xfId="0" applyFont="1" applyFill="1" applyBorder="1" applyAlignment="1">
      <alignment horizontal="center" vertical="center"/>
    </xf>
    <xf numFmtId="0" fontId="60" fillId="0" borderId="23" xfId="0" applyNumberFormat="1" applyFont="1" applyFill="1" applyBorder="1" applyAlignment="1">
      <alignment horizontal="center" vertical="center" shrinkToFit="1"/>
    </xf>
    <xf numFmtId="0" fontId="59" fillId="0" borderId="49" xfId="0" applyFont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 shrinkToFit="1"/>
    </xf>
    <xf numFmtId="0" fontId="55" fillId="0" borderId="15" xfId="0" applyFont="1" applyFill="1" applyBorder="1" applyAlignment="1">
      <alignment horizontal="center" vertical="center"/>
    </xf>
    <xf numFmtId="0" fontId="61" fillId="0" borderId="13" xfId="0" applyNumberFormat="1" applyFont="1" applyFill="1" applyBorder="1" applyAlignment="1">
      <alignment horizontal="center" vertical="center"/>
    </xf>
    <xf numFmtId="0" fontId="64" fillId="0" borderId="13" xfId="0" applyNumberFormat="1" applyFont="1" applyFill="1" applyBorder="1" applyAlignment="1">
      <alignment horizontal="center" vertical="center"/>
    </xf>
    <xf numFmtId="0" fontId="64" fillId="0" borderId="14" xfId="0" applyNumberFormat="1" applyFont="1" applyFill="1" applyBorder="1" applyAlignment="1">
      <alignment horizontal="center" vertical="center"/>
    </xf>
    <xf numFmtId="0" fontId="54" fillId="6" borderId="9" xfId="0" applyFont="1" applyFill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 shrinkToFit="1"/>
    </xf>
    <xf numFmtId="0" fontId="61" fillId="0" borderId="15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63" fillId="0" borderId="0" xfId="0" applyNumberFormat="1" applyFont="1" applyFill="1" applyBorder="1" applyAlignment="1">
      <alignment horizontal="center" vertical="center" shrinkToFit="1"/>
    </xf>
    <xf numFmtId="0" fontId="51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54" fillId="6" borderId="10" xfId="0" applyFont="1" applyFill="1" applyBorder="1" applyAlignment="1">
      <alignment horizontal="center" vertical="center"/>
    </xf>
    <xf numFmtId="0" fontId="54" fillId="6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0" fontId="45" fillId="0" borderId="8" xfId="0" applyFont="1" applyBorder="1" applyAlignment="1">
      <alignment horizontal="center"/>
    </xf>
    <xf numFmtId="0" fontId="45" fillId="0" borderId="8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top" wrapText="1"/>
      <protection locked="0"/>
    </xf>
    <xf numFmtId="0" fontId="26" fillId="0" borderId="10" xfId="0" applyFont="1" applyBorder="1" applyAlignment="1" applyProtection="1">
      <alignment horizontal="center" vertical="top" wrapText="1"/>
      <protection locked="0"/>
    </xf>
    <xf numFmtId="0" fontId="29" fillId="0" borderId="3" xfId="0" applyFont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center" vertical="top" wrapText="1"/>
      <protection locked="0"/>
    </xf>
    <xf numFmtId="0" fontId="68" fillId="0" borderId="0" xfId="0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4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9" fillId="0" borderId="14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9" fillId="0" borderId="14" xfId="0" applyFont="1" applyBorder="1" applyAlignment="1" applyProtection="1">
      <alignment horizontal="center" vertical="top" wrapText="1"/>
      <protection locked="0"/>
    </xf>
    <xf numFmtId="0" fontId="26" fillId="0" borderId="14" xfId="0" applyFont="1" applyBorder="1" applyAlignment="1" applyProtection="1">
      <alignment horizontal="center" vertical="top" wrapText="1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>
      <alignment horizontal="center" vertical="center" wrapText="1"/>
    </xf>
    <xf numFmtId="0" fontId="26" fillId="0" borderId="4" xfId="0" applyFont="1" applyBorder="1" applyAlignment="1">
      <alignment shrinkToFit="1"/>
    </xf>
    <xf numFmtId="0" fontId="4" fillId="0" borderId="0" xfId="0" applyFont="1" applyFill="1" applyBorder="1" applyAlignment="1">
      <alignment horizontal="left" vertical="center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29" fillId="0" borderId="3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4" fillId="6" borderId="36" xfId="0" applyFont="1" applyFill="1" applyBorder="1" applyAlignment="1">
      <alignment horizontal="center" vertical="center"/>
    </xf>
    <xf numFmtId="0" fontId="54" fillId="6" borderId="10" xfId="0" applyFont="1" applyFill="1" applyBorder="1" applyAlignment="1">
      <alignment horizontal="center" vertical="center"/>
    </xf>
    <xf numFmtId="0" fontId="54" fillId="6" borderId="2" xfId="0" applyFont="1" applyFill="1" applyBorder="1" applyAlignment="1">
      <alignment horizontal="center" vertical="center"/>
    </xf>
    <xf numFmtId="0" fontId="54" fillId="6" borderId="37" xfId="0" applyFont="1" applyFill="1" applyBorder="1" applyAlignment="1">
      <alignment horizontal="center" vertical="center"/>
    </xf>
    <xf numFmtId="0" fontId="54" fillId="6" borderId="3" xfId="0" applyFont="1" applyFill="1" applyBorder="1" applyAlignment="1">
      <alignment horizontal="center" vertical="center"/>
    </xf>
    <xf numFmtId="0" fontId="54" fillId="6" borderId="9" xfId="0" applyFont="1" applyFill="1" applyBorder="1" applyAlignment="1">
      <alignment horizontal="center" vertical="center"/>
    </xf>
    <xf numFmtId="0" fontId="54" fillId="6" borderId="11" xfId="0" applyFont="1" applyFill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shrinkToFit="1"/>
    </xf>
    <xf numFmtId="0" fontId="63" fillId="0" borderId="9" xfId="0" applyNumberFormat="1" applyFont="1" applyFill="1" applyBorder="1" applyAlignment="1">
      <alignment horizontal="center" vertical="center" shrinkToFit="1"/>
    </xf>
    <xf numFmtId="16" fontId="56" fillId="0" borderId="63" xfId="0" applyNumberFormat="1" applyFont="1" applyBorder="1" applyAlignment="1">
      <alignment vertical="center"/>
    </xf>
    <xf numFmtId="0" fontId="57" fillId="0" borderId="9" xfId="0" applyFont="1" applyFill="1" applyBorder="1" applyAlignment="1">
      <alignment horizontal="left" vertical="center" shrinkToFit="1"/>
    </xf>
    <xf numFmtId="0" fontId="29" fillId="0" borderId="2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0" fillId="0" borderId="13" xfId="0" applyBorder="1"/>
    <xf numFmtId="0" fontId="0" fillId="0" borderId="4" xfId="0" applyBorder="1"/>
    <xf numFmtId="0" fontId="26" fillId="0" borderId="0" xfId="0" applyFont="1" applyBorder="1" applyAlignment="1" applyProtection="1">
      <alignment horizontal="center" vertical="top" wrapText="1"/>
      <protection locked="0"/>
    </xf>
    <xf numFmtId="0" fontId="29" fillId="0" borderId="9" xfId="0" applyFont="1" applyBorder="1" applyAlignment="1">
      <alignment horizontal="center"/>
    </xf>
    <xf numFmtId="0" fontId="69" fillId="0" borderId="3" xfId="0" applyFont="1" applyBorder="1"/>
    <xf numFmtId="0" fontId="69" fillId="0" borderId="3" xfId="0" applyFont="1" applyBorder="1" applyAlignment="1">
      <alignment horizontal="center"/>
    </xf>
    <xf numFmtId="0" fontId="69" fillId="0" borderId="7" xfId="0" applyFont="1" applyBorder="1"/>
    <xf numFmtId="0" fontId="69" fillId="0" borderId="14" xfId="0" applyFont="1" applyBorder="1" applyAlignment="1">
      <alignment horizontal="center"/>
    </xf>
    <xf numFmtId="0" fontId="69" fillId="0" borderId="14" xfId="0" applyFont="1" applyBorder="1"/>
    <xf numFmtId="0" fontId="69" fillId="0" borderId="2" xfId="0" applyFont="1" applyBorder="1"/>
    <xf numFmtId="0" fontId="69" fillId="0" borderId="2" xfId="0" applyFont="1" applyBorder="1" applyAlignment="1">
      <alignment horizontal="center"/>
    </xf>
    <xf numFmtId="0" fontId="69" fillId="0" borderId="7" xfId="0" applyFont="1" applyBorder="1" applyAlignment="1">
      <alignment horizontal="center"/>
    </xf>
    <xf numFmtId="0" fontId="54" fillId="6" borderId="2" xfId="0" applyFont="1" applyFill="1" applyBorder="1" applyAlignment="1">
      <alignment horizontal="center" vertical="center"/>
    </xf>
    <xf numFmtId="0" fontId="54" fillId="6" borderId="9" xfId="0" applyFont="1" applyFill="1" applyBorder="1" applyAlignment="1">
      <alignment horizontal="center" vertical="center"/>
    </xf>
    <xf numFmtId="0" fontId="54" fillId="6" borderId="11" xfId="0" applyFont="1" applyFill="1" applyBorder="1" applyAlignment="1">
      <alignment horizontal="center" vertical="center"/>
    </xf>
    <xf numFmtId="0" fontId="54" fillId="6" borderId="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1" fillId="0" borderId="5" xfId="0" applyNumberFormat="1" applyFont="1" applyFill="1" applyBorder="1" applyAlignment="1">
      <alignment horizontal="center" vertical="center"/>
    </xf>
    <xf numFmtId="0" fontId="64" fillId="0" borderId="5" xfId="0" applyNumberFormat="1" applyFont="1" applyFill="1" applyBorder="1" applyAlignment="1">
      <alignment horizontal="center" vertical="center"/>
    </xf>
    <xf numFmtId="0" fontId="64" fillId="0" borderId="8" xfId="0" applyNumberFormat="1" applyFont="1" applyFill="1" applyBorder="1" applyAlignment="1">
      <alignment horizontal="center" vertical="center"/>
    </xf>
    <xf numFmtId="0" fontId="61" fillId="0" borderId="12" xfId="0" applyNumberFormat="1" applyFont="1" applyFill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8" fillId="0" borderId="0" xfId="0" applyFont="1" applyBorder="1" applyAlignment="1">
      <alignment vertical="center" shrinkToFit="1"/>
    </xf>
    <xf numFmtId="0" fontId="70" fillId="0" borderId="6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/>
    </xf>
    <xf numFmtId="0" fontId="70" fillId="0" borderId="0" xfId="0" applyFont="1" applyBorder="1" applyAlignment="1">
      <alignment horizontal="center" vertical="center" shrinkToFi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38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0" fontId="29" fillId="0" borderId="3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/>
      <protection locked="0"/>
    </xf>
    <xf numFmtId="0" fontId="29" fillId="0" borderId="3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43" fillId="0" borderId="9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0" fontId="42" fillId="0" borderId="1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2" xfId="0" applyFont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42" fillId="0" borderId="6" xfId="0" applyFont="1" applyBorder="1" applyAlignment="1" applyProtection="1">
      <alignment horizontal="center"/>
      <protection locked="0"/>
    </xf>
    <xf numFmtId="0" fontId="42" fillId="0" borderId="7" xfId="0" applyFont="1" applyBorder="1" applyAlignment="1" applyProtection="1">
      <alignment horizontal="center"/>
      <protection locked="0"/>
    </xf>
    <xf numFmtId="0" fontId="43" fillId="0" borderId="6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42" fillId="0" borderId="9" xfId="0" applyFont="1" applyBorder="1" applyAlignment="1" applyProtection="1">
      <alignment horizont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3" fillId="6" borderId="10" xfId="0" applyFont="1" applyFill="1" applyBorder="1" applyAlignment="1">
      <alignment horizontal="center" vertical="center" shrinkToFit="1"/>
    </xf>
    <xf numFmtId="0" fontId="53" fillId="6" borderId="10" xfId="0" applyFont="1" applyFill="1" applyBorder="1" applyAlignment="1">
      <alignment horizontal="center" vertical="center"/>
    </xf>
    <xf numFmtId="0" fontId="54" fillId="6" borderId="1" xfId="0" applyFont="1" applyFill="1" applyBorder="1" applyAlignment="1">
      <alignment horizontal="center" vertical="center"/>
    </xf>
    <xf numFmtId="0" fontId="54" fillId="6" borderId="10" xfId="0" applyFont="1" applyFill="1" applyBorder="1" applyAlignment="1">
      <alignment horizontal="center" vertical="center"/>
    </xf>
    <xf numFmtId="0" fontId="54" fillId="6" borderId="2" xfId="0" applyFont="1" applyFill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 vertical="center"/>
    </xf>
    <xf numFmtId="0" fontId="49" fillId="0" borderId="4" xfId="0" applyNumberFormat="1" applyFont="1" applyBorder="1" applyAlignment="1">
      <alignment horizontal="center" vertical="center"/>
    </xf>
    <xf numFmtId="0" fontId="68" fillId="0" borderId="5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8" fillId="0" borderId="4" xfId="0" applyFont="1" applyBorder="1" applyAlignment="1">
      <alignment horizontal="center" vertical="center" shrinkToFit="1"/>
    </xf>
    <xf numFmtId="0" fontId="63" fillId="0" borderId="0" xfId="0" applyNumberFormat="1" applyFont="1" applyBorder="1" applyAlignment="1">
      <alignment horizontal="center" vertical="center" shrinkToFit="1"/>
    </xf>
    <xf numFmtId="0" fontId="63" fillId="0" borderId="5" xfId="0" applyNumberFormat="1" applyFont="1" applyBorder="1" applyAlignment="1">
      <alignment horizontal="center" vertical="center" shrinkToFit="1"/>
    </xf>
    <xf numFmtId="0" fontId="63" fillId="0" borderId="4" xfId="0" applyNumberFormat="1" applyFont="1" applyBorder="1" applyAlignment="1">
      <alignment horizontal="center" vertical="center" shrinkToFit="1"/>
    </xf>
    <xf numFmtId="0" fontId="57" fillId="6" borderId="53" xfId="0" applyFont="1" applyFill="1" applyBorder="1" applyAlignment="1">
      <alignment horizontal="center" vertical="center"/>
    </xf>
    <xf numFmtId="0" fontId="57" fillId="6" borderId="54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shrinkToFit="1"/>
    </xf>
    <xf numFmtId="0" fontId="59" fillId="15" borderId="5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59" fillId="15" borderId="4" xfId="0" applyFont="1" applyFill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49" fillId="0" borderId="7" xfId="0" applyNumberFormat="1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 shrinkToFit="1"/>
    </xf>
    <xf numFmtId="0" fontId="68" fillId="0" borderId="6" xfId="0" applyFont="1" applyBorder="1" applyAlignment="1">
      <alignment horizontal="center" vertical="center" shrinkToFit="1"/>
    </xf>
    <xf numFmtId="0" fontId="68" fillId="0" borderId="7" xfId="0" applyFont="1" applyBorder="1" applyAlignment="1">
      <alignment horizontal="center" vertical="center" shrinkToFit="1"/>
    </xf>
    <xf numFmtId="0" fontId="63" fillId="0" borderId="8" xfId="0" applyNumberFormat="1" applyFont="1" applyBorder="1" applyAlignment="1">
      <alignment horizontal="center" vertical="center" shrinkToFit="1"/>
    </xf>
    <xf numFmtId="0" fontId="63" fillId="0" borderId="6" xfId="0" applyNumberFormat="1" applyFont="1" applyBorder="1" applyAlignment="1">
      <alignment horizontal="center" vertical="center" shrinkToFit="1"/>
    </xf>
    <xf numFmtId="0" fontId="63" fillId="0" borderId="7" xfId="0" applyNumberFormat="1" applyFont="1" applyBorder="1" applyAlignment="1">
      <alignment horizontal="center" vertical="center" shrinkToFit="1"/>
    </xf>
    <xf numFmtId="0" fontId="57" fillId="6" borderId="15" xfId="0" applyFont="1" applyFill="1" applyBorder="1" applyAlignment="1">
      <alignment horizontal="center" vertical="center"/>
    </xf>
    <xf numFmtId="0" fontId="57" fillId="6" borderId="14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shrinkToFit="1"/>
    </xf>
    <xf numFmtId="0" fontId="68" fillId="0" borderId="9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 shrinkToFit="1"/>
    </xf>
    <xf numFmtId="0" fontId="52" fillId="0" borderId="6" xfId="0" applyFont="1" applyBorder="1" applyAlignment="1">
      <alignment horizontal="center" vertical="center" shrinkToFit="1"/>
    </xf>
    <xf numFmtId="0" fontId="59" fillId="15" borderId="9" xfId="0" applyFont="1" applyFill="1" applyBorder="1" applyAlignment="1">
      <alignment horizontal="center" vertical="center"/>
    </xf>
    <xf numFmtId="0" fontId="59" fillId="15" borderId="6" xfId="0" applyFont="1" applyFill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51" fillId="0" borderId="6" xfId="0" applyNumberFormat="1" applyFont="1" applyBorder="1" applyAlignment="1">
      <alignment horizontal="center" vertical="center"/>
    </xf>
    <xf numFmtId="0" fontId="57" fillId="6" borderId="13" xfId="0" applyFont="1" applyFill="1" applyBorder="1" applyAlignment="1">
      <alignment horizontal="center" vertical="center"/>
    </xf>
    <xf numFmtId="0" fontId="53" fillId="6" borderId="36" xfId="0" applyFont="1" applyFill="1" applyBorder="1" applyAlignment="1">
      <alignment horizontal="center" vertical="center" shrinkToFit="1"/>
    </xf>
    <xf numFmtId="0" fontId="53" fillId="6" borderId="36" xfId="0" applyFont="1" applyFill="1" applyBorder="1" applyAlignment="1">
      <alignment horizontal="center" vertical="center"/>
    </xf>
    <xf numFmtId="0" fontId="54" fillId="6" borderId="62" xfId="0" applyFont="1" applyFill="1" applyBorder="1" applyAlignment="1">
      <alignment horizontal="center" vertical="center"/>
    </xf>
    <xf numFmtId="0" fontId="54" fillId="6" borderId="36" xfId="0" applyFont="1" applyFill="1" applyBorder="1" applyAlignment="1">
      <alignment horizontal="center" vertical="center"/>
    </xf>
    <xf numFmtId="0" fontId="54" fillId="6" borderId="37" xfId="0" applyFont="1" applyFill="1" applyBorder="1" applyAlignment="1">
      <alignment horizontal="center" vertical="center"/>
    </xf>
    <xf numFmtId="49" fontId="62" fillId="0" borderId="53" xfId="0" applyNumberFormat="1" applyFont="1" applyBorder="1" applyAlignment="1">
      <alignment horizontal="center" vertical="center"/>
    </xf>
    <xf numFmtId="0" fontId="49" fillId="0" borderId="51" xfId="0" applyNumberFormat="1" applyFont="1" applyBorder="1" applyAlignment="1">
      <alignment horizontal="center" vertical="center"/>
    </xf>
    <xf numFmtId="0" fontId="49" fillId="0" borderId="52" xfId="0" applyNumberFormat="1" applyFont="1" applyBorder="1" applyAlignment="1">
      <alignment horizontal="center" vertical="center"/>
    </xf>
    <xf numFmtId="0" fontId="63" fillId="0" borderId="26" xfId="0" applyNumberFormat="1" applyFont="1" applyBorder="1" applyAlignment="1">
      <alignment horizontal="center" vertical="center" shrinkToFit="1"/>
    </xf>
    <xf numFmtId="0" fontId="63" fillId="0" borderId="50" xfId="0" applyNumberFormat="1" applyFont="1" applyBorder="1" applyAlignment="1">
      <alignment horizontal="center" vertical="center" shrinkToFit="1"/>
    </xf>
    <xf numFmtId="0" fontId="63" fillId="0" borderId="52" xfId="0" applyNumberFormat="1" applyFont="1" applyBorder="1" applyAlignment="1">
      <alignment horizontal="center" vertical="center" shrinkToFit="1"/>
    </xf>
    <xf numFmtId="0" fontId="57" fillId="6" borderId="59" xfId="0" applyFont="1" applyFill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9" fillId="15" borderId="49" xfId="0" applyFont="1" applyFill="1" applyBorder="1" applyAlignment="1">
      <alignment horizontal="center" vertical="center"/>
    </xf>
    <xf numFmtId="0" fontId="59" fillId="15" borderId="23" xfId="0" applyFont="1" applyFill="1" applyBorder="1" applyAlignment="1">
      <alignment horizontal="center" vertical="center"/>
    </xf>
    <xf numFmtId="0" fontId="59" fillId="15" borderId="51" xfId="0" applyFont="1" applyFill="1" applyBorder="1" applyAlignment="1">
      <alignment horizontal="center" vertical="center"/>
    </xf>
    <xf numFmtId="0" fontId="59" fillId="15" borderId="50" xfId="0" applyFont="1" applyFill="1" applyBorder="1" applyAlignment="1">
      <alignment horizontal="center" vertical="center"/>
    </xf>
    <xf numFmtId="0" fontId="59" fillId="15" borderId="26" xfId="0" applyFont="1" applyFill="1" applyBorder="1" applyAlignment="1">
      <alignment horizontal="center" vertical="center"/>
    </xf>
    <xf numFmtId="0" fontId="59" fillId="15" borderId="52" xfId="0" applyFont="1" applyFill="1" applyBorder="1" applyAlignment="1">
      <alignment horizontal="center" vertical="center"/>
    </xf>
    <xf numFmtId="0" fontId="51" fillId="0" borderId="23" xfId="0" applyNumberFormat="1" applyFont="1" applyBorder="1" applyAlignment="1">
      <alignment horizontal="center" vertical="center"/>
    </xf>
    <xf numFmtId="0" fontId="51" fillId="0" borderId="26" xfId="0" applyNumberFormat="1" applyFont="1" applyBorder="1" applyAlignment="1">
      <alignment horizontal="center" vertical="center"/>
    </xf>
    <xf numFmtId="49" fontId="62" fillId="0" borderId="54" xfId="0" applyNumberFormat="1" applyFont="1" applyBorder="1" applyAlignment="1">
      <alignment horizontal="center" vertical="center"/>
    </xf>
    <xf numFmtId="0" fontId="59" fillId="15" borderId="12" xfId="0" applyFont="1" applyFill="1" applyBorder="1" applyAlignment="1">
      <alignment horizontal="center" vertical="center"/>
    </xf>
    <xf numFmtId="0" fontId="59" fillId="15" borderId="11" xfId="0" applyFont="1" applyFill="1" applyBorder="1" applyAlignment="1">
      <alignment horizontal="center" vertical="center"/>
    </xf>
    <xf numFmtId="0" fontId="53" fillId="6" borderId="1" xfId="0" applyFont="1" applyFill="1" applyBorder="1" applyAlignment="1">
      <alignment horizontal="center" vertical="center" shrinkToFit="1"/>
    </xf>
    <xf numFmtId="0" fontId="53" fillId="6" borderId="2" xfId="0" applyFont="1" applyFill="1" applyBorder="1" applyAlignment="1">
      <alignment horizontal="center" vertical="center" shrinkToFit="1"/>
    </xf>
    <xf numFmtId="0" fontId="58" fillId="0" borderId="5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3" fillId="6" borderId="9" xfId="0" applyFont="1" applyFill="1" applyBorder="1" applyAlignment="1">
      <alignment horizontal="center" vertical="center" shrinkToFit="1"/>
    </xf>
    <xf numFmtId="0" fontId="53" fillId="6" borderId="9" xfId="0" applyFont="1" applyFill="1" applyBorder="1" applyAlignment="1">
      <alignment horizontal="center" vertical="center"/>
    </xf>
    <xf numFmtId="0" fontId="54" fillId="6" borderId="12" xfId="0" applyFont="1" applyFill="1" applyBorder="1" applyAlignment="1">
      <alignment horizontal="center" vertical="center"/>
    </xf>
    <xf numFmtId="0" fontId="54" fillId="6" borderId="9" xfId="0" applyFont="1" applyFill="1" applyBorder="1" applyAlignment="1">
      <alignment horizontal="center" vertical="center"/>
    </xf>
    <xf numFmtId="0" fontId="54" fillId="6" borderId="11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57" fillId="6" borderId="60" xfId="0" applyFont="1" applyFill="1" applyBorder="1" applyAlignment="1">
      <alignment horizontal="center" vertical="center"/>
    </xf>
    <xf numFmtId="0" fontId="57" fillId="6" borderId="61" xfId="0" applyFont="1" applyFill="1" applyBorder="1" applyAlignment="1">
      <alignment horizontal="center" vertical="center"/>
    </xf>
    <xf numFmtId="0" fontId="59" fillId="15" borderId="8" xfId="0" applyFont="1" applyFill="1" applyBorder="1" applyAlignment="1">
      <alignment horizontal="center" vertical="center"/>
    </xf>
    <xf numFmtId="0" fontId="59" fillId="15" borderId="7" xfId="0" applyFont="1" applyFill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49" fontId="62" fillId="0" borderId="7" xfId="0" applyNumberFormat="1" applyFont="1" applyBorder="1" applyAlignment="1">
      <alignment horizontal="center" vertical="center"/>
    </xf>
    <xf numFmtId="0" fontId="51" fillId="0" borderId="15" xfId="0" applyNumberFormat="1" applyFont="1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/>
    </xf>
    <xf numFmtId="49" fontId="62" fillId="0" borderId="4" xfId="0" applyNumberFormat="1" applyFont="1" applyBorder="1" applyAlignment="1">
      <alignment horizontal="center" vertical="center"/>
    </xf>
    <xf numFmtId="0" fontId="51" fillId="0" borderId="13" xfId="0" applyNumberFormat="1" applyFont="1" applyBorder="1" applyAlignment="1">
      <alignment horizontal="center" vertical="center"/>
    </xf>
    <xf numFmtId="0" fontId="53" fillId="6" borderId="12" xfId="0" applyFont="1" applyFill="1" applyBorder="1" applyAlignment="1">
      <alignment horizontal="center" vertical="center" shrinkToFit="1"/>
    </xf>
    <xf numFmtId="0" fontId="53" fillId="6" borderId="11" xfId="0" applyFont="1" applyFill="1" applyBorder="1" applyAlignment="1">
      <alignment horizontal="center" vertical="center" shrinkToFit="1"/>
    </xf>
    <xf numFmtId="0" fontId="53" fillId="6" borderId="42" xfId="0" applyFont="1" applyFill="1" applyBorder="1" applyAlignment="1">
      <alignment horizontal="center" vertical="center"/>
    </xf>
    <xf numFmtId="49" fontId="62" fillId="0" borderId="9" xfId="0" applyNumberFormat="1" applyFont="1" applyBorder="1" applyAlignment="1">
      <alignment horizontal="center" vertical="center"/>
    </xf>
    <xf numFmtId="49" fontId="62" fillId="0" borderId="6" xfId="0" applyNumberFormat="1" applyFont="1" applyBorder="1" applyAlignment="1">
      <alignment horizontal="center" vertical="center"/>
    </xf>
    <xf numFmtId="0" fontId="49" fillId="0" borderId="15" xfId="0" applyNumberFormat="1" applyFont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 shrinkToFit="1"/>
    </xf>
    <xf numFmtId="0" fontId="52" fillId="0" borderId="33" xfId="0" applyFont="1" applyBorder="1" applyAlignment="1">
      <alignment horizontal="center" vertical="center" shrinkToFit="1"/>
    </xf>
    <xf numFmtId="49" fontId="62" fillId="0" borderId="0" xfId="0" applyNumberFormat="1" applyFont="1" applyBorder="1" applyAlignment="1">
      <alignment horizontal="center" vertical="center"/>
    </xf>
    <xf numFmtId="0" fontId="49" fillId="0" borderId="13" xfId="0" applyNumberFormat="1" applyFont="1" applyBorder="1" applyAlignment="1">
      <alignment horizontal="center" vertical="center"/>
    </xf>
    <xf numFmtId="0" fontId="63" fillId="0" borderId="28" xfId="0" applyNumberFormat="1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63" fillId="0" borderId="34" xfId="0" applyNumberFormat="1" applyFont="1" applyBorder="1" applyAlignment="1">
      <alignment horizontal="center" vertical="center" shrinkToFit="1"/>
    </xf>
    <xf numFmtId="0" fontId="53" fillId="6" borderId="41" xfId="0" applyFont="1" applyFill="1" applyBorder="1" applyAlignment="1">
      <alignment horizontal="center" vertical="center"/>
    </xf>
    <xf numFmtId="0" fontId="54" fillId="6" borderId="41" xfId="0" applyFont="1" applyFill="1" applyBorder="1" applyAlignment="1">
      <alignment horizontal="center" vertical="center"/>
    </xf>
    <xf numFmtId="0" fontId="51" fillId="0" borderId="20" xfId="0" applyNumberFormat="1" applyFont="1" applyBorder="1" applyAlignment="1">
      <alignment horizontal="center" vertical="center"/>
    </xf>
    <xf numFmtId="0" fontId="51" fillId="0" borderId="21" xfId="0" applyNumberFormat="1" applyFont="1" applyBorder="1" applyAlignment="1">
      <alignment horizontal="center" vertical="center"/>
    </xf>
    <xf numFmtId="49" fontId="62" fillId="0" borderId="46" xfId="0" applyNumberFormat="1" applyFont="1" applyBorder="1" applyAlignment="1">
      <alignment horizontal="center" vertical="center"/>
    </xf>
    <xf numFmtId="49" fontId="62" fillId="0" borderId="21" xfId="0" applyNumberFormat="1" applyFont="1" applyBorder="1" applyAlignment="1">
      <alignment horizontal="center" vertical="center"/>
    </xf>
    <xf numFmtId="0" fontId="49" fillId="0" borderId="47" xfId="0" applyNumberFormat="1" applyFont="1" applyBorder="1" applyAlignment="1">
      <alignment horizontal="center" vertical="center"/>
    </xf>
    <xf numFmtId="0" fontId="49" fillId="0" borderId="22" xfId="0" applyNumberFormat="1" applyFont="1" applyBorder="1" applyAlignment="1">
      <alignment horizontal="center" vertical="center"/>
    </xf>
    <xf numFmtId="0" fontId="57" fillId="0" borderId="26" xfId="0" applyFont="1" applyBorder="1" applyAlignment="1">
      <alignment horizontal="left" vertical="center" shrinkToFit="1"/>
    </xf>
    <xf numFmtId="0" fontId="63" fillId="0" borderId="48" xfId="0" applyNumberFormat="1" applyFont="1" applyBorder="1" applyAlignment="1">
      <alignment horizontal="center" vertical="center" shrinkToFit="1"/>
    </xf>
    <xf numFmtId="0" fontId="63" fillId="0" borderId="27" xfId="0" applyNumberFormat="1" applyFont="1" applyBorder="1" applyAlignment="1">
      <alignment horizontal="center" vertical="center" shrinkToFit="1"/>
    </xf>
    <xf numFmtId="0" fontId="57" fillId="6" borderId="43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left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59" fillId="15" borderId="24" xfId="0" applyFont="1" applyFill="1" applyBorder="1" applyAlignment="1">
      <alignment horizontal="center" vertical="center"/>
    </xf>
    <xf numFmtId="0" fontId="59" fillId="15" borderId="27" xfId="0" applyFont="1" applyFill="1" applyBorder="1" applyAlignment="1">
      <alignment horizontal="center" vertical="center"/>
    </xf>
    <xf numFmtId="0" fontId="57" fillId="6" borderId="49" xfId="0" applyFont="1" applyFill="1" applyBorder="1" applyAlignment="1">
      <alignment horizontal="center" vertical="center"/>
    </xf>
    <xf numFmtId="0" fontId="57" fillId="6" borderId="50" xfId="0" applyFont="1" applyFill="1" applyBorder="1" applyAlignment="1">
      <alignment horizontal="center" vertical="center"/>
    </xf>
    <xf numFmtId="0" fontId="59" fillId="15" borderId="25" xfId="0" applyFont="1" applyFill="1" applyBorder="1" applyAlignment="1">
      <alignment horizontal="center" vertical="center"/>
    </xf>
    <xf numFmtId="49" fontId="62" fillId="0" borderId="31" xfId="0" applyNumberFormat="1" applyFont="1" applyBorder="1" applyAlignment="1">
      <alignment horizontal="center" vertical="center"/>
    </xf>
    <xf numFmtId="0" fontId="49" fillId="0" borderId="32" xfId="0" applyNumberFormat="1" applyFont="1" applyBorder="1" applyAlignment="1">
      <alignment horizontal="center" vertical="center"/>
    </xf>
    <xf numFmtId="0" fontId="57" fillId="0" borderId="6" xfId="0" applyFont="1" applyBorder="1" applyAlignment="1">
      <alignment horizontal="left" vertical="center" shrinkToFit="1"/>
    </xf>
    <xf numFmtId="0" fontId="63" fillId="0" borderId="33" xfId="0" applyNumberFormat="1" applyFont="1" applyBorder="1" applyAlignment="1">
      <alignment horizontal="center" vertical="center" shrinkToFit="1"/>
    </xf>
    <xf numFmtId="0" fontId="57" fillId="6" borderId="8" xfId="0" applyFont="1" applyFill="1" applyBorder="1" applyAlignment="1">
      <alignment horizontal="center" vertical="center"/>
    </xf>
    <xf numFmtId="0" fontId="59" fillId="15" borderId="33" xfId="0" applyFont="1" applyFill="1" applyBorder="1" applyAlignment="1">
      <alignment horizontal="center" vertical="center"/>
    </xf>
    <xf numFmtId="0" fontId="51" fillId="0" borderId="31" xfId="0" applyNumberFormat="1" applyFont="1" applyBorder="1" applyAlignment="1">
      <alignment horizontal="center" vertical="center"/>
    </xf>
    <xf numFmtId="0" fontId="53" fillId="6" borderId="62" xfId="0" applyFont="1" applyFill="1" applyBorder="1" applyAlignment="1">
      <alignment horizontal="center" vertical="center" shrinkToFit="1"/>
    </xf>
    <xf numFmtId="0" fontId="57" fillId="6" borderId="12" xfId="0" applyFont="1" applyFill="1" applyBorder="1" applyAlignment="1">
      <alignment horizontal="center" vertical="center"/>
    </xf>
    <xf numFmtId="0" fontId="57" fillId="6" borderId="5" xfId="0" applyFont="1" applyFill="1" applyBorder="1" applyAlignment="1">
      <alignment horizontal="center" vertical="center"/>
    </xf>
    <xf numFmtId="0" fontId="54" fillId="6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</cellXfs>
  <cellStyles count="1">
    <cellStyle name="Обычный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91;&#1089;&#1090;&#1072;&#1084;/Desktop/&#1059;&#1043;&#1052;&#1050;-&#1054;&#1055;&#1045;&#105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СК"/>
      <sheetName val="R-муж-01.01"/>
      <sheetName val="R-жен-01.01"/>
      <sheetName val="R-муж"/>
      <sheetName val="R-жен"/>
      <sheetName val="Список"/>
      <sheetName val="Города"/>
      <sheetName val="регионы"/>
      <sheetName val="Список (муж)"/>
      <sheetName val="Список (жен)"/>
      <sheetName val="Список алф (жен)"/>
      <sheetName val="Посев групп (авто-6)"/>
      <sheetName val="Список алф (муж)"/>
      <sheetName val="Посев групп - М"/>
      <sheetName val="Посев групп - Д"/>
      <sheetName val="Д - 1 этап"/>
      <sheetName val="Бегунок лич (5)"/>
      <sheetName val="Шахматка"/>
      <sheetName val="ПРОТОКОЛ ОБЩИЙ"/>
      <sheetName val="Группы (3)"/>
      <sheetName val="М - 1 этап"/>
      <sheetName val="Д - полуфинал"/>
      <sheetName val="Д - финал"/>
      <sheetName val="М - полуфинал"/>
      <sheetName val="Группы (7)"/>
      <sheetName val="Группы (9)"/>
      <sheetName val="Группы (10)"/>
      <sheetName val="М - финал"/>
      <sheetName val="Итоги"/>
      <sheetName val="МестаВГруппах"/>
      <sheetName val="24 &quot;-2&quot;"/>
      <sheetName val="16 &quot;-2&quot;"/>
      <sheetName val="12 &quot;-2&quot;"/>
      <sheetName val="8 &quot;-2&quot;"/>
      <sheetName val="24-прог"/>
      <sheetName val="16-прог"/>
      <sheetName val="12-прог"/>
      <sheetName val="64-ол"/>
      <sheetName val="32-ол"/>
      <sheetName val="24-ол"/>
      <sheetName val="16-ол"/>
      <sheetName val="12-ол"/>
      <sheetName val="8-ол"/>
      <sheetName val="64-ол (пары)"/>
      <sheetName val="24-ол (пары)"/>
      <sheetName val="16-ол (пары)"/>
      <sheetName val="12-ол (пары)"/>
      <sheetName val="8-ол (пары)"/>
      <sheetName val="РасчетОчков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Международные соревнования по настольному теннису памяти В.А. Белоглазова UMMC-OPEN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</row>
        <row r="2">
          <cell r="A2" t="str">
            <v>среди мальчиков и девочек 2010 г.р.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г.Верхняя Пышма                                                                  15 - 19 сентября 2021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Субъект Федерации</v>
          </cell>
          <cell r="I4" t="str">
            <v>ФО</v>
          </cell>
          <cell r="J4" t="str">
            <v>Личный тренер</v>
          </cell>
          <cell r="K4" t="str">
            <v>Рейт</v>
          </cell>
          <cell r="L4">
            <v>0</v>
          </cell>
          <cell r="M4" t="str">
            <v>ФАМИЛИЯ</v>
          </cell>
          <cell r="N4" t="str">
            <v>И</v>
          </cell>
          <cell r="O4" t="str">
            <v>ФАМИЛИЯ И.</v>
          </cell>
          <cell r="P4" t="str">
            <v>Имя</v>
          </cell>
        </row>
        <row r="5">
          <cell r="A5">
            <v>1</v>
          </cell>
          <cell r="B5">
            <v>1</v>
          </cell>
          <cell r="C5" t="str">
            <v>ВАРФОЛОМЕЕВ Захар</v>
          </cell>
          <cell r="D5" t="str">
            <v>04.04.2010</v>
          </cell>
          <cell r="E5" t="str">
            <v>I</v>
          </cell>
          <cell r="F5">
            <v>359</v>
          </cell>
          <cell r="G5" t="str">
            <v>Оренбург</v>
          </cell>
          <cell r="H5" t="str">
            <v>Оренбургская обл.</v>
          </cell>
          <cell r="I5" t="str">
            <v>ПФО</v>
          </cell>
          <cell r="J5" t="str">
            <v>Ивонин В.А., Лежнев И.О., Ивонина О.Н.</v>
          </cell>
          <cell r="K5">
            <v>359</v>
          </cell>
          <cell r="L5">
            <v>0</v>
          </cell>
          <cell r="M5" t="str">
            <v>ВАРФОЛОМЕЕВ</v>
          </cell>
          <cell r="N5" t="str">
            <v>З</v>
          </cell>
          <cell r="O5" t="str">
            <v>ВАРФОЛОМЕЕВ З.</v>
          </cell>
          <cell r="P5" t="str">
            <v>Захар</v>
          </cell>
        </row>
        <row r="6">
          <cell r="A6">
            <v>2</v>
          </cell>
          <cell r="B6">
            <v>2</v>
          </cell>
          <cell r="C6" t="str">
            <v>ДОСОВ Евгений</v>
          </cell>
          <cell r="D6" t="str">
            <v>08.02.2011</v>
          </cell>
          <cell r="E6" t="str">
            <v>II</v>
          </cell>
          <cell r="F6">
            <v>358</v>
          </cell>
          <cell r="G6" t="str">
            <v>Н.Новгород</v>
          </cell>
          <cell r="H6" t="str">
            <v>Нижегородская обл.</v>
          </cell>
          <cell r="I6" t="str">
            <v>ПФО</v>
          </cell>
          <cell r="J6" t="str">
            <v>Рыжов Ю.Б.</v>
          </cell>
          <cell r="K6">
            <v>358</v>
          </cell>
          <cell r="L6">
            <v>0</v>
          </cell>
          <cell r="M6" t="str">
            <v>ДОСОВ</v>
          </cell>
          <cell r="N6" t="str">
            <v>Е</v>
          </cell>
          <cell r="O6" t="str">
            <v>ДОСОВ Е.</v>
          </cell>
          <cell r="P6" t="str">
            <v>Евгений</v>
          </cell>
        </row>
        <row r="7">
          <cell r="A7">
            <v>3</v>
          </cell>
          <cell r="B7">
            <v>3</v>
          </cell>
          <cell r="C7" t="str">
            <v>ЗЫРЯНОВ Дмитрий</v>
          </cell>
          <cell r="D7" t="str">
            <v>15.03.2010</v>
          </cell>
          <cell r="E7" t="str">
            <v>II</v>
          </cell>
          <cell r="F7">
            <v>329</v>
          </cell>
          <cell r="G7" t="str">
            <v>Н.Новгород</v>
          </cell>
          <cell r="H7" t="str">
            <v>Нижегородская обл.</v>
          </cell>
          <cell r="I7" t="str">
            <v>ПФО</v>
          </cell>
          <cell r="J7" t="str">
            <v>Рыжов Ю.Б., Перевезенцев М.В., Земскова И.В.</v>
          </cell>
          <cell r="K7">
            <v>329</v>
          </cell>
          <cell r="L7">
            <v>0</v>
          </cell>
          <cell r="M7" t="str">
            <v>ЗЫРЯНОВ</v>
          </cell>
          <cell r="N7" t="str">
            <v>Д</v>
          </cell>
          <cell r="O7" t="str">
            <v>ЗЫРЯНОВ Д.</v>
          </cell>
          <cell r="P7" t="str">
            <v>Дмитрий</v>
          </cell>
        </row>
        <row r="8">
          <cell r="A8">
            <v>4</v>
          </cell>
          <cell r="B8">
            <v>4</v>
          </cell>
          <cell r="C8" t="str">
            <v>ГЛАДЫШ Илья</v>
          </cell>
          <cell r="D8" t="str">
            <v>02.07.2010</v>
          </cell>
          <cell r="E8" t="str">
            <v>II</v>
          </cell>
          <cell r="F8">
            <v>325</v>
          </cell>
          <cell r="G8" t="str">
            <v>Оренбург</v>
          </cell>
          <cell r="H8" t="str">
            <v>Оренбургская обл.</v>
          </cell>
          <cell r="I8" t="str">
            <v>ПФО</v>
          </cell>
          <cell r="J8" t="str">
            <v>Ивонин В.А., Лежнев И.О., Жовнир Д.Г.</v>
          </cell>
          <cell r="K8">
            <v>325</v>
          </cell>
          <cell r="L8">
            <v>0</v>
          </cell>
          <cell r="M8" t="str">
            <v>ГЛАДЫШ</v>
          </cell>
          <cell r="N8" t="str">
            <v>И</v>
          </cell>
          <cell r="O8" t="str">
            <v>ГЛАДЫШ И.</v>
          </cell>
          <cell r="P8" t="str">
            <v>Илья</v>
          </cell>
        </row>
        <row r="9">
          <cell r="A9">
            <v>5</v>
          </cell>
          <cell r="B9">
            <v>5</v>
          </cell>
          <cell r="C9" t="str">
            <v>ДУЛАЕВ Артем</v>
          </cell>
          <cell r="D9" t="str">
            <v>01.02.2010</v>
          </cell>
          <cell r="E9" t="str">
            <v>II</v>
          </cell>
          <cell r="F9">
            <v>298</v>
          </cell>
          <cell r="G9" t="str">
            <v>Москва</v>
          </cell>
          <cell r="H9" t="str">
            <v>г. Москва</v>
          </cell>
          <cell r="I9" t="str">
            <v>МОС</v>
          </cell>
          <cell r="J9" t="str">
            <v>Шевцова Ю.В., Шулимова Т.В.</v>
          </cell>
          <cell r="K9">
            <v>298</v>
          </cell>
          <cell r="L9">
            <v>0</v>
          </cell>
          <cell r="M9" t="str">
            <v>ДУЛАЕВ</v>
          </cell>
          <cell r="N9" t="str">
            <v>А</v>
          </cell>
          <cell r="O9" t="str">
            <v>ДУЛАЕВ А.</v>
          </cell>
          <cell r="P9" t="str">
            <v>Артем</v>
          </cell>
        </row>
        <row r="10">
          <cell r="A10">
            <v>6</v>
          </cell>
          <cell r="B10">
            <v>6</v>
          </cell>
          <cell r="C10" t="str">
            <v>ИЛЬИН Павел</v>
          </cell>
          <cell r="D10" t="str">
            <v>26.05.2010</v>
          </cell>
          <cell r="E10" t="str">
            <v>1 юн.</v>
          </cell>
          <cell r="F10">
            <v>266</v>
          </cell>
          <cell r="G10" t="str">
            <v>С.-Петербург</v>
          </cell>
          <cell r="H10" t="str">
            <v>г. Санкт-Петербург</v>
          </cell>
          <cell r="I10" t="str">
            <v>С-П</v>
          </cell>
          <cell r="J10" t="str">
            <v>Трушкина О.Г., Чусовской Е.Д.</v>
          </cell>
          <cell r="K10">
            <v>266</v>
          </cell>
          <cell r="L10">
            <v>0</v>
          </cell>
          <cell r="M10" t="str">
            <v>ИЛЬИН</v>
          </cell>
          <cell r="N10" t="str">
            <v>П</v>
          </cell>
          <cell r="O10" t="str">
            <v>ИЛЬИН П.</v>
          </cell>
          <cell r="P10" t="str">
            <v>Павел</v>
          </cell>
        </row>
        <row r="11">
          <cell r="A11">
            <v>7</v>
          </cell>
          <cell r="B11">
            <v>7</v>
          </cell>
          <cell r="C11" t="str">
            <v>БОГДАНОВ Александр</v>
          </cell>
          <cell r="D11" t="str">
            <v>13.09.2010</v>
          </cell>
          <cell r="E11" t="str">
            <v>III</v>
          </cell>
          <cell r="F11">
            <v>253</v>
          </cell>
          <cell r="G11" t="str">
            <v>Тверь</v>
          </cell>
          <cell r="H11" t="str">
            <v>Тверская обл.</v>
          </cell>
          <cell r="I11" t="str">
            <v>ЦФО</v>
          </cell>
          <cell r="J11" t="str">
            <v>Стадниченко А.А.</v>
          </cell>
          <cell r="K11">
            <v>253</v>
          </cell>
          <cell r="L11">
            <v>0</v>
          </cell>
          <cell r="M11" t="str">
            <v>БОГДАНОВ</v>
          </cell>
          <cell r="N11" t="str">
            <v>А</v>
          </cell>
          <cell r="O11" t="str">
            <v>БОГДАНОВ А.</v>
          </cell>
          <cell r="P11" t="str">
            <v>Александр</v>
          </cell>
        </row>
        <row r="12">
          <cell r="A12">
            <v>8</v>
          </cell>
          <cell r="B12">
            <v>8</v>
          </cell>
          <cell r="C12" t="str">
            <v>ХУСАИНОВ Роман</v>
          </cell>
          <cell r="D12" t="str">
            <v>03.01.2010</v>
          </cell>
          <cell r="E12" t="str">
            <v>II</v>
          </cell>
          <cell r="F12">
            <v>252</v>
          </cell>
          <cell r="G12" t="str">
            <v>Оренбург</v>
          </cell>
          <cell r="H12" t="str">
            <v>Оренбургская обл.</v>
          </cell>
          <cell r="I12" t="str">
            <v>ПФО</v>
          </cell>
          <cell r="J12" t="str">
            <v>Цпин П.А., Симонов В.В., Андрианов С.В.</v>
          </cell>
          <cell r="K12">
            <v>252</v>
          </cell>
          <cell r="L12">
            <v>0</v>
          </cell>
          <cell r="M12" t="str">
            <v>ХУСАИНОВ</v>
          </cell>
          <cell r="N12" t="str">
            <v>Р</v>
          </cell>
          <cell r="O12" t="str">
            <v>ХУСАИНОВ Р.</v>
          </cell>
          <cell r="P12" t="str">
            <v>Роман</v>
          </cell>
        </row>
        <row r="13">
          <cell r="A13">
            <v>9</v>
          </cell>
          <cell r="B13">
            <v>9</v>
          </cell>
          <cell r="C13" t="str">
            <v>КРИУШКИН Артем</v>
          </cell>
          <cell r="D13" t="str">
            <v>05.06.2010</v>
          </cell>
          <cell r="E13" t="str">
            <v>II</v>
          </cell>
          <cell r="F13">
            <v>238</v>
          </cell>
          <cell r="G13" t="str">
            <v>Казань</v>
          </cell>
          <cell r="H13" t="str">
            <v>Респ. Татарстан</v>
          </cell>
          <cell r="I13" t="str">
            <v>ПФО</v>
          </cell>
          <cell r="J13" t="str">
            <v>Тихонов В.А., Шахова Ю.А.</v>
          </cell>
          <cell r="K13">
            <v>238</v>
          </cell>
          <cell r="L13">
            <v>0</v>
          </cell>
          <cell r="M13" t="str">
            <v>КРИУШКИН</v>
          </cell>
          <cell r="N13" t="str">
            <v>А</v>
          </cell>
          <cell r="O13" t="str">
            <v>КРИУШКИН А.</v>
          </cell>
          <cell r="P13" t="str">
            <v>Артем</v>
          </cell>
        </row>
        <row r="14">
          <cell r="A14">
            <v>10</v>
          </cell>
          <cell r="B14">
            <v>10</v>
          </cell>
          <cell r="C14" t="str">
            <v>ХИТИЛОВ Леонид</v>
          </cell>
          <cell r="D14" t="str">
            <v>22.07.2011</v>
          </cell>
          <cell r="E14" t="str">
            <v>III</v>
          </cell>
          <cell r="F14">
            <v>235</v>
          </cell>
          <cell r="G14" t="str">
            <v>Ессентуки</v>
          </cell>
          <cell r="H14" t="str">
            <v>Ставропольский кр.</v>
          </cell>
          <cell r="I14" t="str">
            <v>СКФО</v>
          </cell>
          <cell r="J14" t="str">
            <v>Чимбарцев В.М.</v>
          </cell>
          <cell r="K14">
            <v>235</v>
          </cell>
          <cell r="L14">
            <v>0</v>
          </cell>
          <cell r="M14" t="str">
            <v>ХИТИЛОВ</v>
          </cell>
          <cell r="N14" t="str">
            <v>Л</v>
          </cell>
          <cell r="O14" t="str">
            <v>ХИТИЛОВ Л.</v>
          </cell>
          <cell r="P14" t="str">
            <v>Леонид</v>
          </cell>
        </row>
        <row r="15">
          <cell r="A15">
            <v>11</v>
          </cell>
          <cell r="B15">
            <v>11</v>
          </cell>
          <cell r="C15" t="str">
            <v>ПЕТУХОВ Степан</v>
          </cell>
          <cell r="D15" t="str">
            <v>03.11.2010</v>
          </cell>
          <cell r="E15" t="str">
            <v>III</v>
          </cell>
          <cell r="F15">
            <v>233</v>
          </cell>
          <cell r="G15" t="str">
            <v>Н.Новгород</v>
          </cell>
          <cell r="H15" t="str">
            <v>Нижегородская обл.</v>
          </cell>
          <cell r="I15" t="str">
            <v>ПФО</v>
          </cell>
          <cell r="J15" t="str">
            <v>Земскова И.В., Перевезенцев М.В., Рыжов Ю.Б.</v>
          </cell>
          <cell r="K15">
            <v>233</v>
          </cell>
          <cell r="L15">
            <v>0</v>
          </cell>
          <cell r="M15" t="str">
            <v>ПЕТУХОВ</v>
          </cell>
          <cell r="N15" t="str">
            <v>С</v>
          </cell>
          <cell r="O15" t="str">
            <v>ПЕТУХОВ С.</v>
          </cell>
          <cell r="P15" t="str">
            <v>Степан</v>
          </cell>
        </row>
        <row r="16">
          <cell r="A16">
            <v>12</v>
          </cell>
          <cell r="B16">
            <v>12</v>
          </cell>
          <cell r="C16" t="str">
            <v>КОПЫРКИН Матвей</v>
          </cell>
          <cell r="D16">
            <v>40227</v>
          </cell>
          <cell r="E16" t="str">
            <v>II</v>
          </cell>
          <cell r="F16">
            <v>220</v>
          </cell>
          <cell r="G16" t="str">
            <v>Брест</v>
          </cell>
          <cell r="H16" t="str">
            <v>РЕСПУБЛИКА БЕЛАРУСЬ</v>
          </cell>
          <cell r="I16" t="str">
            <v>БЕЛ</v>
          </cell>
          <cell r="J16" t="str">
            <v>Фурсов А.С.</v>
          </cell>
          <cell r="K16">
            <v>220</v>
          </cell>
          <cell r="L16">
            <v>0</v>
          </cell>
          <cell r="M16" t="str">
            <v>КОПЫРКИН</v>
          </cell>
          <cell r="N16" t="str">
            <v>М</v>
          </cell>
          <cell r="O16" t="str">
            <v>КОПЫРКИН М.</v>
          </cell>
          <cell r="P16" t="str">
            <v>Матвей</v>
          </cell>
        </row>
        <row r="17">
          <cell r="A17">
            <v>13</v>
          </cell>
          <cell r="B17">
            <v>13</v>
          </cell>
          <cell r="C17" t="str">
            <v>ВАРЗАКОВ Андрей</v>
          </cell>
          <cell r="D17" t="str">
            <v>07.01.2010</v>
          </cell>
          <cell r="E17" t="str">
            <v>II</v>
          </cell>
          <cell r="F17">
            <v>216</v>
          </cell>
          <cell r="G17" t="str">
            <v>Екатеринбург</v>
          </cell>
          <cell r="H17" t="str">
            <v>Свердловская обл.</v>
          </cell>
          <cell r="I17" t="str">
            <v>УрФО</v>
          </cell>
          <cell r="J17" t="str">
            <v>Хонина А.С., Злобин С.В., Варзаков В.В.</v>
          </cell>
          <cell r="K17">
            <v>216</v>
          </cell>
          <cell r="L17">
            <v>0</v>
          </cell>
          <cell r="M17" t="str">
            <v>ВАРЗАКОВ</v>
          </cell>
          <cell r="N17" t="str">
            <v>А</v>
          </cell>
          <cell r="O17" t="str">
            <v>ВАРЗАКОВ А.</v>
          </cell>
          <cell r="P17" t="str">
            <v>Андрей</v>
          </cell>
        </row>
        <row r="18">
          <cell r="A18">
            <v>14</v>
          </cell>
          <cell r="B18">
            <v>14</v>
          </cell>
          <cell r="C18" t="str">
            <v>КРИМЕР Энри-Ашер</v>
          </cell>
          <cell r="D18" t="str">
            <v>19.05.2010</v>
          </cell>
          <cell r="E18" t="str">
            <v>II</v>
          </cell>
          <cell r="F18">
            <v>210</v>
          </cell>
          <cell r="G18" t="str">
            <v>Москва</v>
          </cell>
          <cell r="H18" t="str">
            <v>г. Москва</v>
          </cell>
          <cell r="I18" t="str">
            <v>МОС</v>
          </cell>
          <cell r="J18" t="str">
            <v>Шевцова Ю.В., Шулимова Т.В.</v>
          </cell>
          <cell r="K18">
            <v>210</v>
          </cell>
          <cell r="L18">
            <v>0</v>
          </cell>
          <cell r="M18" t="str">
            <v>КРИМЕР</v>
          </cell>
          <cell r="N18" t="str">
            <v>Э</v>
          </cell>
          <cell r="O18" t="str">
            <v>КРИМЕР Э.</v>
          </cell>
          <cell r="P18" t="str">
            <v>Энри-Ашер</v>
          </cell>
        </row>
        <row r="19">
          <cell r="A19">
            <v>15</v>
          </cell>
          <cell r="B19">
            <v>15</v>
          </cell>
          <cell r="C19" t="str">
            <v>СНЕТКОВ Михаил</v>
          </cell>
          <cell r="D19" t="str">
            <v>24.04.2010</v>
          </cell>
          <cell r="E19" t="str">
            <v>II</v>
          </cell>
          <cell r="F19">
            <v>203</v>
          </cell>
          <cell r="G19" t="str">
            <v>Сиверский</v>
          </cell>
          <cell r="H19" t="str">
            <v>Ленинградская обл.</v>
          </cell>
          <cell r="I19" t="str">
            <v>СЗФО</v>
          </cell>
          <cell r="J19" t="str">
            <v>Морозов М.Д., Шевченко Т.Н., Комов А.А.</v>
          </cell>
          <cell r="K19">
            <v>203</v>
          </cell>
          <cell r="L19">
            <v>0</v>
          </cell>
          <cell r="M19" t="str">
            <v>СНЕТКОВ</v>
          </cell>
          <cell r="N19" t="str">
            <v>М</v>
          </cell>
          <cell r="O19" t="str">
            <v>СНЕТКОВ М.</v>
          </cell>
          <cell r="P19" t="str">
            <v>Михаил</v>
          </cell>
        </row>
        <row r="20">
          <cell r="A20">
            <v>16</v>
          </cell>
          <cell r="B20">
            <v>16</v>
          </cell>
          <cell r="C20" t="str">
            <v>МАЗУР Егор</v>
          </cell>
          <cell r="D20" t="str">
            <v>14.03.2010</v>
          </cell>
          <cell r="E20" t="str">
            <v>1 юн.</v>
          </cell>
          <cell r="F20">
            <v>196</v>
          </cell>
          <cell r="G20" t="str">
            <v>Н.Новгород</v>
          </cell>
          <cell r="H20" t="str">
            <v>Нижегородская обл.</v>
          </cell>
          <cell r="I20" t="str">
            <v>ПФО</v>
          </cell>
          <cell r="J20" t="str">
            <v>Рамазанова И.П.</v>
          </cell>
          <cell r="K20">
            <v>196</v>
          </cell>
          <cell r="L20">
            <v>0</v>
          </cell>
          <cell r="M20" t="str">
            <v>МАЗУР</v>
          </cell>
          <cell r="N20" t="str">
            <v>Е</v>
          </cell>
          <cell r="O20" t="str">
            <v>МАЗУР Е.</v>
          </cell>
          <cell r="P20" t="str">
            <v>Егор</v>
          </cell>
        </row>
        <row r="21">
          <cell r="A21">
            <v>17</v>
          </cell>
          <cell r="B21">
            <v>17</v>
          </cell>
          <cell r="C21" t="str">
            <v>СУХАРЕВСКИЙ Андрей</v>
          </cell>
          <cell r="D21" t="str">
            <v>28.10.2010</v>
          </cell>
          <cell r="E21" t="str">
            <v>II</v>
          </cell>
          <cell r="F21">
            <v>190</v>
          </cell>
          <cell r="G21" t="str">
            <v>Минск</v>
          </cell>
          <cell r="H21" t="str">
            <v>РЕСПУБЛИКА БЕЛАРУСЬ</v>
          </cell>
          <cell r="I21" t="str">
            <v>БЕЛ</v>
          </cell>
          <cell r="J21" t="str">
            <v>Лорченко И.В.</v>
          </cell>
          <cell r="K21">
            <v>190</v>
          </cell>
          <cell r="L21">
            <v>0</v>
          </cell>
          <cell r="M21" t="str">
            <v>СУХАРЕВСКИЙ</v>
          </cell>
          <cell r="N21" t="str">
            <v>А</v>
          </cell>
          <cell r="O21" t="str">
            <v>СУХАРЕВСКИЙ А.</v>
          </cell>
          <cell r="P21" t="str">
            <v>Андрей</v>
          </cell>
        </row>
        <row r="22">
          <cell r="A22">
            <v>18</v>
          </cell>
          <cell r="B22">
            <v>18</v>
          </cell>
          <cell r="C22" t="str">
            <v>УРЮПИН Федор</v>
          </cell>
          <cell r="D22" t="str">
            <v>18.06.2010</v>
          </cell>
          <cell r="E22" t="str">
            <v>II</v>
          </cell>
          <cell r="F22">
            <v>184</v>
          </cell>
          <cell r="G22" t="str">
            <v>Оренбург</v>
          </cell>
          <cell r="H22" t="str">
            <v>Оренбургская обл.</v>
          </cell>
          <cell r="I22" t="str">
            <v>ПФО</v>
          </cell>
          <cell r="J22" t="str">
            <v>Ивонин В.А., Потапова Л.Н.</v>
          </cell>
          <cell r="K22">
            <v>184</v>
          </cell>
          <cell r="L22">
            <v>0</v>
          </cell>
          <cell r="M22" t="str">
            <v>УРЮПИН</v>
          </cell>
          <cell r="N22" t="str">
            <v>Ф</v>
          </cell>
          <cell r="O22" t="str">
            <v>УРЮПИН Ф.</v>
          </cell>
          <cell r="P22" t="str">
            <v>Федор</v>
          </cell>
        </row>
        <row r="23">
          <cell r="A23">
            <v>19</v>
          </cell>
          <cell r="B23">
            <v>19</v>
          </cell>
          <cell r="C23" t="str">
            <v>БОЙЧУК Артем</v>
          </cell>
          <cell r="D23" t="str">
            <v>05.06.2010</v>
          </cell>
          <cell r="E23" t="str">
            <v>III</v>
          </cell>
          <cell r="F23">
            <v>177</v>
          </cell>
          <cell r="G23" t="str">
            <v>Калининград</v>
          </cell>
          <cell r="H23" t="str">
            <v>Калининградская обл.</v>
          </cell>
          <cell r="I23" t="str">
            <v>СЗФО</v>
          </cell>
          <cell r="J23" t="str">
            <v>Тесля О.И.</v>
          </cell>
          <cell r="K23">
            <v>177</v>
          </cell>
          <cell r="L23">
            <v>0</v>
          </cell>
          <cell r="M23" t="str">
            <v>БОЙЧУК</v>
          </cell>
          <cell r="N23" t="str">
            <v>А</v>
          </cell>
          <cell r="O23" t="str">
            <v>БОЙЧУК А.</v>
          </cell>
          <cell r="P23" t="str">
            <v>Артем</v>
          </cell>
        </row>
        <row r="24">
          <cell r="A24">
            <v>20</v>
          </cell>
          <cell r="B24">
            <v>20</v>
          </cell>
          <cell r="C24" t="str">
            <v>ВОЛОВИК Макар</v>
          </cell>
          <cell r="D24" t="str">
            <v>02.03.2010</v>
          </cell>
          <cell r="E24" t="str">
            <v>III</v>
          </cell>
          <cell r="F24">
            <v>175</v>
          </cell>
          <cell r="G24" t="str">
            <v>Сочи</v>
          </cell>
          <cell r="H24" t="str">
            <v>Краснодарский кр.</v>
          </cell>
          <cell r="I24" t="str">
            <v>ЮФО</v>
          </cell>
          <cell r="J24" t="str">
            <v>Мызгина Е.А.</v>
          </cell>
          <cell r="K24">
            <v>175</v>
          </cell>
          <cell r="L24">
            <v>0</v>
          </cell>
          <cell r="M24" t="str">
            <v>ВОЛОВИК</v>
          </cell>
          <cell r="N24" t="str">
            <v>М</v>
          </cell>
          <cell r="O24" t="str">
            <v>ВОЛОВИК М.</v>
          </cell>
          <cell r="P24" t="str">
            <v>Макар</v>
          </cell>
        </row>
        <row r="25">
          <cell r="A25">
            <v>21</v>
          </cell>
          <cell r="B25">
            <v>21</v>
          </cell>
          <cell r="C25" t="str">
            <v>МАНАНКОВ Матвей</v>
          </cell>
          <cell r="D25" t="str">
            <v>20.01.2012</v>
          </cell>
          <cell r="E25" t="str">
            <v>1 юн.</v>
          </cell>
          <cell r="F25">
            <v>170</v>
          </cell>
          <cell r="G25" t="str">
            <v>С.-Петербург</v>
          </cell>
          <cell r="H25" t="str">
            <v>г. Санкт-Петербург</v>
          </cell>
          <cell r="I25" t="str">
            <v>С-П</v>
          </cell>
          <cell r="J25" t="str">
            <v>Бородин В.В., Черашев Д.В., Платков В.В.</v>
          </cell>
          <cell r="K25">
            <v>170</v>
          </cell>
          <cell r="L25">
            <v>0</v>
          </cell>
          <cell r="M25" t="str">
            <v>МАНАНКОВ</v>
          </cell>
          <cell r="N25" t="str">
            <v>М</v>
          </cell>
          <cell r="O25" t="str">
            <v>МАНАНКОВ М.</v>
          </cell>
          <cell r="P25" t="str">
            <v>Матвей</v>
          </cell>
        </row>
        <row r="26">
          <cell r="A26">
            <v>22</v>
          </cell>
          <cell r="B26">
            <v>22</v>
          </cell>
          <cell r="C26" t="str">
            <v>БЫКОВ Марк</v>
          </cell>
          <cell r="D26" t="str">
            <v>17.07.2010</v>
          </cell>
          <cell r="E26" t="str">
            <v>1 юн.</v>
          </cell>
          <cell r="F26">
            <v>166</v>
          </cell>
          <cell r="G26" t="str">
            <v>С.-Петербург</v>
          </cell>
          <cell r="H26" t="str">
            <v>г. Санкт-Петербург</v>
          </cell>
          <cell r="I26" t="str">
            <v>С-П</v>
          </cell>
          <cell r="J26" t="str">
            <v>Трушкина О.Г., Панкова Н.В.</v>
          </cell>
          <cell r="K26">
            <v>166</v>
          </cell>
          <cell r="L26">
            <v>0</v>
          </cell>
          <cell r="M26" t="str">
            <v>БЫКОВ</v>
          </cell>
          <cell r="N26" t="str">
            <v>М</v>
          </cell>
          <cell r="O26" t="str">
            <v>БЫКОВ М.</v>
          </cell>
          <cell r="P26" t="str">
            <v>Марк</v>
          </cell>
        </row>
        <row r="27">
          <cell r="A27">
            <v>23</v>
          </cell>
          <cell r="B27">
            <v>23</v>
          </cell>
          <cell r="C27" t="str">
            <v>МОИСЕЕВ Игнатий</v>
          </cell>
          <cell r="D27" t="str">
            <v>10.02.2012</v>
          </cell>
          <cell r="E27" t="str">
            <v>III</v>
          </cell>
          <cell r="F27">
            <v>163</v>
          </cell>
          <cell r="G27" t="str">
            <v>Чебоксары</v>
          </cell>
          <cell r="H27" t="str">
            <v>Чувашская респ.</v>
          </cell>
          <cell r="I27" t="str">
            <v>ПФО</v>
          </cell>
          <cell r="J27" t="str">
            <v>Копчак И.В.</v>
          </cell>
          <cell r="K27">
            <v>163</v>
          </cell>
          <cell r="L27">
            <v>0</v>
          </cell>
          <cell r="M27" t="str">
            <v>МОИСЕЕВ</v>
          </cell>
          <cell r="N27" t="str">
            <v>И</v>
          </cell>
          <cell r="O27" t="str">
            <v>МОИСЕЕВ И.</v>
          </cell>
          <cell r="P27" t="str">
            <v>Игнатий</v>
          </cell>
        </row>
        <row r="28">
          <cell r="A28">
            <v>24</v>
          </cell>
          <cell r="B28">
            <v>24</v>
          </cell>
          <cell r="C28" t="str">
            <v>ФРИДМАН Леонид</v>
          </cell>
          <cell r="D28" t="str">
            <v>02.09.2010</v>
          </cell>
          <cell r="E28" t="str">
            <v>1 юн.</v>
          </cell>
          <cell r="F28">
            <v>162</v>
          </cell>
          <cell r="G28" t="str">
            <v>Москва</v>
          </cell>
          <cell r="H28" t="str">
            <v>г. Москва</v>
          </cell>
          <cell r="I28" t="str">
            <v>МОС</v>
          </cell>
          <cell r="J28" t="str">
            <v>Тяпкин С.Е.</v>
          </cell>
          <cell r="K28">
            <v>162</v>
          </cell>
          <cell r="L28">
            <v>0</v>
          </cell>
          <cell r="M28" t="str">
            <v>ФРИДМАН</v>
          </cell>
          <cell r="N28" t="str">
            <v>Л</v>
          </cell>
          <cell r="O28" t="str">
            <v>ФРИДМАН Л.</v>
          </cell>
          <cell r="P28" t="str">
            <v>Леонид</v>
          </cell>
        </row>
        <row r="29">
          <cell r="A29">
            <v>25</v>
          </cell>
          <cell r="B29">
            <v>25</v>
          </cell>
          <cell r="C29" t="str">
            <v>ЦЭДАШИЕВ Цырен</v>
          </cell>
          <cell r="D29" t="str">
            <v>22.06.2010</v>
          </cell>
          <cell r="E29" t="str">
            <v>II</v>
          </cell>
          <cell r="F29">
            <v>161</v>
          </cell>
          <cell r="G29" t="str">
            <v>Чита</v>
          </cell>
          <cell r="H29" t="str">
            <v>Забайкальский кр.</v>
          </cell>
          <cell r="I29" t="str">
            <v>СФО</v>
          </cell>
          <cell r="J29" t="str">
            <v>Капустина И.В.</v>
          </cell>
          <cell r="K29">
            <v>161</v>
          </cell>
          <cell r="L29">
            <v>0</v>
          </cell>
          <cell r="M29" t="str">
            <v>ЦЭДАШИЕВ</v>
          </cell>
          <cell r="N29" t="str">
            <v>Ц</v>
          </cell>
          <cell r="O29" t="str">
            <v>ЦЭДАШИЕВ Ц.</v>
          </cell>
          <cell r="P29" t="str">
            <v>Цырен</v>
          </cell>
        </row>
        <row r="30">
          <cell r="A30">
            <v>26</v>
          </cell>
          <cell r="B30">
            <v>26</v>
          </cell>
          <cell r="C30" t="str">
            <v>ЯКЫН Дениз</v>
          </cell>
          <cell r="D30" t="str">
            <v>24.02.2011</v>
          </cell>
          <cell r="E30" t="str">
            <v>1 юн.</v>
          </cell>
          <cell r="F30">
            <v>148</v>
          </cell>
          <cell r="G30" t="str">
            <v>Москва</v>
          </cell>
          <cell r="H30" t="str">
            <v>г. Москва</v>
          </cell>
          <cell r="I30" t="str">
            <v>МОС</v>
          </cell>
          <cell r="J30" t="str">
            <v>Тяпкин С.Е.</v>
          </cell>
          <cell r="K30">
            <v>148</v>
          </cell>
          <cell r="L30">
            <v>0</v>
          </cell>
          <cell r="M30" t="str">
            <v>ЯКЫН</v>
          </cell>
          <cell r="N30" t="str">
            <v>Д</v>
          </cell>
          <cell r="O30" t="str">
            <v>ЯКЫН Д.</v>
          </cell>
          <cell r="P30" t="str">
            <v>Дениз</v>
          </cell>
        </row>
        <row r="31">
          <cell r="A31">
            <v>27</v>
          </cell>
          <cell r="B31">
            <v>27</v>
          </cell>
          <cell r="C31" t="str">
            <v>ХУСАИНОВ Руслан</v>
          </cell>
          <cell r="D31" t="str">
            <v>03.08.2011</v>
          </cell>
          <cell r="E31" t="str">
            <v>II</v>
          </cell>
          <cell r="F31">
            <v>146</v>
          </cell>
          <cell r="G31" t="str">
            <v>Оренбург</v>
          </cell>
          <cell r="H31" t="str">
            <v>Оренбургская обл.</v>
          </cell>
          <cell r="I31" t="str">
            <v>ПФО</v>
          </cell>
          <cell r="J31" t="str">
            <v>Цпин П.А., Симонов В.В., Ширяева С.П.</v>
          </cell>
          <cell r="K31">
            <v>146</v>
          </cell>
          <cell r="L31">
            <v>0</v>
          </cell>
          <cell r="M31" t="str">
            <v>ХУСАИНОВ</v>
          </cell>
          <cell r="N31" t="str">
            <v>Р</v>
          </cell>
          <cell r="O31" t="str">
            <v>ХУСАИНОВ Р.</v>
          </cell>
          <cell r="P31" t="str">
            <v>Руслан</v>
          </cell>
        </row>
        <row r="32">
          <cell r="A32">
            <v>28</v>
          </cell>
          <cell r="B32">
            <v>28</v>
          </cell>
          <cell r="C32" t="str">
            <v>ПОРЕЦКОВ Илья</v>
          </cell>
          <cell r="D32" t="str">
            <v>15.08.2010</v>
          </cell>
          <cell r="E32" t="str">
            <v>II</v>
          </cell>
          <cell r="F32">
            <v>145</v>
          </cell>
          <cell r="G32" t="str">
            <v>Оренбург</v>
          </cell>
          <cell r="H32" t="str">
            <v>Оренбургская обл.</v>
          </cell>
          <cell r="I32" t="str">
            <v>ПФО</v>
          </cell>
          <cell r="J32" t="str">
            <v>Ивонин В.А., Жовнир Д.Г.</v>
          </cell>
          <cell r="K32">
            <v>145</v>
          </cell>
          <cell r="L32">
            <v>0</v>
          </cell>
          <cell r="M32" t="str">
            <v>ПОРЕЦКОВ</v>
          </cell>
          <cell r="N32" t="str">
            <v>И</v>
          </cell>
          <cell r="O32" t="str">
            <v>ПОРЕЦКОВ И.</v>
          </cell>
          <cell r="P32" t="str">
            <v>Илья</v>
          </cell>
        </row>
        <row r="33">
          <cell r="A33">
            <v>29</v>
          </cell>
          <cell r="B33">
            <v>29</v>
          </cell>
          <cell r="C33" t="str">
            <v>ШАРАФИЕВ Артур</v>
          </cell>
          <cell r="D33" t="str">
            <v>26.03.2010</v>
          </cell>
          <cell r="E33" t="str">
            <v>II</v>
          </cell>
          <cell r="F33">
            <v>144</v>
          </cell>
          <cell r="G33" t="str">
            <v>Казань</v>
          </cell>
          <cell r="H33" t="str">
            <v>Респ. Татарстан</v>
          </cell>
          <cell r="I33" t="str">
            <v>ПФО</v>
          </cell>
          <cell r="J33" t="str">
            <v>Тихонов В.А., Шахова Ю.А.</v>
          </cell>
          <cell r="K33">
            <v>144</v>
          </cell>
          <cell r="L33">
            <v>0</v>
          </cell>
          <cell r="M33" t="str">
            <v>ШАРАФИЕВ</v>
          </cell>
          <cell r="N33" t="str">
            <v>А</v>
          </cell>
          <cell r="O33" t="str">
            <v>ШАРАФИЕВ А.</v>
          </cell>
          <cell r="P33" t="str">
            <v>Артур</v>
          </cell>
        </row>
        <row r="34">
          <cell r="A34">
            <v>30</v>
          </cell>
          <cell r="B34">
            <v>30</v>
          </cell>
          <cell r="C34" t="str">
            <v>ЖОЛУДЕВ Константин</v>
          </cell>
          <cell r="D34" t="str">
            <v>03.06.2010</v>
          </cell>
          <cell r="E34" t="str">
            <v>1 юн.</v>
          </cell>
          <cell r="F34">
            <v>143</v>
          </cell>
          <cell r="G34" t="str">
            <v>С.-Петербург</v>
          </cell>
          <cell r="H34" t="str">
            <v>г. Санкт-Петербург</v>
          </cell>
          <cell r="I34" t="str">
            <v>С-П</v>
          </cell>
          <cell r="J34" t="str">
            <v>Епишкина Е.В.</v>
          </cell>
          <cell r="K34">
            <v>143</v>
          </cell>
          <cell r="L34">
            <v>0</v>
          </cell>
          <cell r="M34" t="str">
            <v>ЖОЛУДЕВ</v>
          </cell>
          <cell r="N34" t="str">
            <v>К</v>
          </cell>
          <cell r="O34" t="str">
            <v>ЖОЛУДЕВ К.</v>
          </cell>
          <cell r="P34" t="str">
            <v>Константин</v>
          </cell>
        </row>
        <row r="35">
          <cell r="A35">
            <v>31</v>
          </cell>
          <cell r="B35">
            <v>31</v>
          </cell>
          <cell r="C35" t="str">
            <v>КАЛГАНОВ Максим</v>
          </cell>
          <cell r="D35" t="str">
            <v>05.08.2010</v>
          </cell>
          <cell r="E35" t="str">
            <v>III</v>
          </cell>
          <cell r="F35">
            <v>142</v>
          </cell>
          <cell r="G35" t="str">
            <v>Челябинск</v>
          </cell>
          <cell r="H35" t="str">
            <v>Челябинская обл.</v>
          </cell>
          <cell r="I35" t="str">
            <v>УрФО</v>
          </cell>
          <cell r="J35" t="str">
            <v>Писарев Д.А., Пискулин В.П.</v>
          </cell>
          <cell r="K35">
            <v>142</v>
          </cell>
          <cell r="L35">
            <v>0</v>
          </cell>
          <cell r="M35" t="str">
            <v>КАЛГАНОВ</v>
          </cell>
          <cell r="N35" t="str">
            <v>М</v>
          </cell>
          <cell r="O35" t="str">
            <v>КАЛГАНОВ М.</v>
          </cell>
          <cell r="P35" t="str">
            <v>Максим</v>
          </cell>
        </row>
        <row r="36">
          <cell r="A36">
            <v>32</v>
          </cell>
          <cell r="B36">
            <v>32</v>
          </cell>
          <cell r="C36" t="str">
            <v>САФИН Дамир</v>
          </cell>
          <cell r="D36" t="str">
            <v>22.09.2010</v>
          </cell>
          <cell r="E36" t="str">
            <v>II</v>
          </cell>
          <cell r="F36">
            <v>142</v>
          </cell>
          <cell r="G36" t="str">
            <v>Казань</v>
          </cell>
          <cell r="H36" t="str">
            <v>Респ. Татарстан</v>
          </cell>
          <cell r="I36" t="str">
            <v>ПФО</v>
          </cell>
          <cell r="J36" t="str">
            <v>Тихонов В.А., Шахова Ю.А.</v>
          </cell>
          <cell r="K36">
            <v>142</v>
          </cell>
          <cell r="L36">
            <v>0</v>
          </cell>
          <cell r="M36" t="str">
            <v>САФИН</v>
          </cell>
          <cell r="N36" t="str">
            <v>Д</v>
          </cell>
          <cell r="O36" t="str">
            <v>САФИН Д.</v>
          </cell>
          <cell r="P36" t="str">
            <v>Дамир</v>
          </cell>
        </row>
        <row r="37">
          <cell r="A37">
            <v>33</v>
          </cell>
          <cell r="B37">
            <v>33</v>
          </cell>
          <cell r="C37" t="str">
            <v>ГРИЦИК Кирилл</v>
          </cell>
          <cell r="D37" t="str">
            <v>19.11.2010</v>
          </cell>
          <cell r="E37" t="str">
            <v>2 юн.</v>
          </cell>
          <cell r="F37">
            <v>141</v>
          </cell>
          <cell r="G37" t="str">
            <v>С.-Петербург</v>
          </cell>
          <cell r="H37" t="str">
            <v>г. Санкт-Петербург</v>
          </cell>
          <cell r="I37" t="str">
            <v>С-П</v>
          </cell>
          <cell r="J37" t="str">
            <v>Трушкин Е.В., Трушкина О.Г.</v>
          </cell>
          <cell r="K37">
            <v>141</v>
          </cell>
          <cell r="L37">
            <v>0</v>
          </cell>
          <cell r="M37" t="str">
            <v>ГРИЦИК</v>
          </cell>
          <cell r="N37" t="str">
            <v>К</v>
          </cell>
          <cell r="O37" t="str">
            <v>ГРИЦИК К.</v>
          </cell>
          <cell r="P37" t="str">
            <v>Кирилл</v>
          </cell>
        </row>
        <row r="38">
          <cell r="A38">
            <v>34</v>
          </cell>
          <cell r="B38">
            <v>34</v>
          </cell>
          <cell r="C38" t="str">
            <v>БОНДАР Тимофей</v>
          </cell>
          <cell r="D38" t="str">
            <v>10.09.2010</v>
          </cell>
          <cell r="E38" t="str">
            <v>II</v>
          </cell>
          <cell r="F38">
            <v>140</v>
          </cell>
          <cell r="G38" t="str">
            <v>Минск</v>
          </cell>
          <cell r="H38" t="str">
            <v>РЕСПУБЛИКА БЕЛАРУСЬ</v>
          </cell>
          <cell r="I38" t="str">
            <v>БЕЛ</v>
          </cell>
          <cell r="J38" t="str">
            <v>Кудина С.Н.</v>
          </cell>
          <cell r="K38">
            <v>140</v>
          </cell>
          <cell r="L38">
            <v>0</v>
          </cell>
          <cell r="M38" t="str">
            <v>БОНДАР</v>
          </cell>
          <cell r="N38" t="str">
            <v>Т</v>
          </cell>
          <cell r="O38" t="str">
            <v>БОНДАР Т.</v>
          </cell>
          <cell r="P38" t="str">
            <v>Тимофей</v>
          </cell>
        </row>
        <row r="39">
          <cell r="A39">
            <v>35</v>
          </cell>
          <cell r="B39">
            <v>35</v>
          </cell>
          <cell r="C39" t="str">
            <v>ЛОЙКО Максим</v>
          </cell>
          <cell r="D39" t="str">
            <v>25.04.2010</v>
          </cell>
          <cell r="E39" t="str">
            <v>III</v>
          </cell>
          <cell r="F39">
            <v>134</v>
          </cell>
          <cell r="G39" t="str">
            <v>Симферополь</v>
          </cell>
          <cell r="H39" t="str">
            <v>Респ. Крым</v>
          </cell>
          <cell r="I39" t="str">
            <v>ЮФО</v>
          </cell>
          <cell r="J39" t="str">
            <v>Салынский И.И.</v>
          </cell>
          <cell r="K39">
            <v>134</v>
          </cell>
          <cell r="L39">
            <v>0</v>
          </cell>
          <cell r="M39" t="str">
            <v>ЛОЙКО</v>
          </cell>
          <cell r="N39" t="str">
            <v>М</v>
          </cell>
          <cell r="O39" t="str">
            <v>ЛОЙКО М.</v>
          </cell>
          <cell r="P39" t="str">
            <v>Максим</v>
          </cell>
        </row>
        <row r="40">
          <cell r="A40">
            <v>36</v>
          </cell>
          <cell r="B40">
            <v>36</v>
          </cell>
          <cell r="C40" t="str">
            <v>НАУМОВ Ньургун</v>
          </cell>
          <cell r="D40" t="str">
            <v>27.08.2011</v>
          </cell>
          <cell r="E40" t="str">
            <v>II</v>
          </cell>
          <cell r="F40">
            <v>130</v>
          </cell>
          <cell r="G40" t="str">
            <v>Оренбург</v>
          </cell>
          <cell r="H40" t="str">
            <v>Оренбургская обл.</v>
          </cell>
          <cell r="I40" t="str">
            <v>ПФО</v>
          </cell>
          <cell r="J40" t="str">
            <v>Ивонин В.А., Ивонина О.Н.</v>
          </cell>
          <cell r="K40">
            <v>130</v>
          </cell>
          <cell r="L40">
            <v>0</v>
          </cell>
          <cell r="M40" t="str">
            <v>НАУМОВ</v>
          </cell>
          <cell r="N40" t="str">
            <v>Н</v>
          </cell>
          <cell r="O40" t="str">
            <v>НАУМОВ Н.</v>
          </cell>
          <cell r="P40" t="str">
            <v>Ньургун</v>
          </cell>
        </row>
        <row r="41">
          <cell r="A41">
            <v>37</v>
          </cell>
          <cell r="B41">
            <v>37</v>
          </cell>
          <cell r="C41" t="str">
            <v>ОВЧИННИКОВ Александр</v>
          </cell>
          <cell r="D41" t="str">
            <v>22.12.2010</v>
          </cell>
          <cell r="E41" t="str">
            <v>1 юн.</v>
          </cell>
          <cell r="F41">
            <v>124</v>
          </cell>
          <cell r="G41" t="str">
            <v>Балаково</v>
          </cell>
          <cell r="H41" t="str">
            <v>Саратовская обл.</v>
          </cell>
          <cell r="I41" t="str">
            <v>ПФО</v>
          </cell>
          <cell r="J41" t="str">
            <v>Ермолаева Т.В., Мухин А.В.</v>
          </cell>
          <cell r="K41">
            <v>124</v>
          </cell>
          <cell r="L41">
            <v>0</v>
          </cell>
          <cell r="M41" t="str">
            <v>ОВЧИННИКОВ</v>
          </cell>
          <cell r="N41" t="str">
            <v>А</v>
          </cell>
          <cell r="O41" t="str">
            <v>ОВЧИННИКОВ А.</v>
          </cell>
          <cell r="P41" t="str">
            <v>Александр</v>
          </cell>
        </row>
        <row r="42">
          <cell r="A42">
            <v>38</v>
          </cell>
          <cell r="B42">
            <v>38</v>
          </cell>
          <cell r="C42" t="str">
            <v>КЕМЕНОВ Иван</v>
          </cell>
          <cell r="D42" t="str">
            <v>15.10.2011</v>
          </cell>
          <cell r="E42" t="str">
            <v>б/р</v>
          </cell>
          <cell r="F42">
            <v>121</v>
          </cell>
          <cell r="G42" t="str">
            <v>С.-Петербург</v>
          </cell>
          <cell r="H42" t="str">
            <v>г. Санкт-Петербург</v>
          </cell>
          <cell r="I42" t="str">
            <v>С-П</v>
          </cell>
          <cell r="J42" t="str">
            <v>Кеменов П.А., Шевцова Е.Г.</v>
          </cell>
          <cell r="K42">
            <v>121</v>
          </cell>
          <cell r="L42">
            <v>0</v>
          </cell>
          <cell r="M42" t="str">
            <v>КЕМЕНОВ</v>
          </cell>
          <cell r="N42" t="str">
            <v>И</v>
          </cell>
          <cell r="O42" t="str">
            <v>КЕМЕНОВ И.</v>
          </cell>
          <cell r="P42" t="str">
            <v>Иван</v>
          </cell>
        </row>
        <row r="43">
          <cell r="A43">
            <v>39</v>
          </cell>
          <cell r="B43">
            <v>39</v>
          </cell>
          <cell r="C43" t="str">
            <v>НЕСКИН Евгений</v>
          </cell>
          <cell r="D43" t="str">
            <v>16.04.2011</v>
          </cell>
          <cell r="E43" t="str">
            <v>II</v>
          </cell>
          <cell r="F43">
            <v>120</v>
          </cell>
          <cell r="G43" t="str">
            <v>Оренбург</v>
          </cell>
          <cell r="H43" t="str">
            <v>Оренбургская обл.</v>
          </cell>
          <cell r="I43" t="str">
            <v>ПФО</v>
          </cell>
          <cell r="J43" t="str">
            <v>Цпин П.А., Симонов В.В., Ширяева С.П.</v>
          </cell>
          <cell r="K43">
            <v>120</v>
          </cell>
          <cell r="L43">
            <v>0</v>
          </cell>
          <cell r="M43" t="str">
            <v>НЕСКИН</v>
          </cell>
          <cell r="N43" t="str">
            <v>Е</v>
          </cell>
          <cell r="O43" t="str">
            <v>НЕСКИН Е.</v>
          </cell>
          <cell r="P43" t="str">
            <v>Евгений</v>
          </cell>
        </row>
        <row r="44">
          <cell r="A44">
            <v>40</v>
          </cell>
          <cell r="B44">
            <v>40</v>
          </cell>
          <cell r="C44" t="str">
            <v>ШИБАЕВ Борис</v>
          </cell>
          <cell r="D44" t="str">
            <v>27.02.2010</v>
          </cell>
          <cell r="E44" t="str">
            <v>1 юн.</v>
          </cell>
          <cell r="F44">
            <v>120</v>
          </cell>
          <cell r="G44" t="str">
            <v>Екатеринбург</v>
          </cell>
          <cell r="H44" t="str">
            <v>Свердловская обл.</v>
          </cell>
          <cell r="I44" t="str">
            <v>УрФО</v>
          </cell>
          <cell r="J44" t="str">
            <v>Хонина А.С., Артемкин А.А.</v>
          </cell>
          <cell r="K44">
            <v>120</v>
          </cell>
          <cell r="L44">
            <v>0</v>
          </cell>
          <cell r="M44" t="str">
            <v>ШИБАЕВ</v>
          </cell>
          <cell r="N44" t="str">
            <v>Б</v>
          </cell>
          <cell r="O44" t="str">
            <v>ШИБАЕВ Б.</v>
          </cell>
          <cell r="P44" t="str">
            <v>Борис</v>
          </cell>
        </row>
        <row r="45">
          <cell r="A45">
            <v>41</v>
          </cell>
          <cell r="B45">
            <v>41</v>
          </cell>
          <cell r="C45" t="str">
            <v>ГРОШЕВ Артем</v>
          </cell>
          <cell r="D45" t="str">
            <v>07.03.2010</v>
          </cell>
          <cell r="E45" t="str">
            <v>II</v>
          </cell>
          <cell r="F45">
            <v>117</v>
          </cell>
          <cell r="G45" t="str">
            <v>Архангельск</v>
          </cell>
          <cell r="H45" t="str">
            <v>Архангельская обл.</v>
          </cell>
          <cell r="I45" t="str">
            <v>СЗФО</v>
          </cell>
          <cell r="J45" t="str">
            <v>Шалимов В.В., Хорьков А.Ю., Дудников Р.А.</v>
          </cell>
          <cell r="K45">
            <v>117</v>
          </cell>
          <cell r="L45">
            <v>0</v>
          </cell>
          <cell r="M45" t="str">
            <v>ГРОШЕВ</v>
          </cell>
          <cell r="N45" t="str">
            <v>А</v>
          </cell>
          <cell r="O45" t="str">
            <v>ГРОШЕВ А.</v>
          </cell>
          <cell r="P45" t="str">
            <v>Артем</v>
          </cell>
        </row>
        <row r="46">
          <cell r="A46">
            <v>42</v>
          </cell>
          <cell r="B46">
            <v>42</v>
          </cell>
          <cell r="C46" t="str">
            <v>ДАВЛЕТШИН Максим</v>
          </cell>
          <cell r="D46" t="str">
            <v>21.05.2010</v>
          </cell>
          <cell r="E46" t="str">
            <v>1 юн.</v>
          </cell>
          <cell r="F46">
            <v>113</v>
          </cell>
          <cell r="G46" t="str">
            <v>Екатеринбург</v>
          </cell>
          <cell r="H46" t="str">
            <v>Свердловская обл.</v>
          </cell>
          <cell r="I46" t="str">
            <v>УрФО</v>
          </cell>
          <cell r="J46" t="str">
            <v>Хонина А.С., Артемкин А.А.</v>
          </cell>
          <cell r="K46">
            <v>113</v>
          </cell>
          <cell r="L46">
            <v>0</v>
          </cell>
          <cell r="M46" t="str">
            <v>ДАВЛЕТШИН</v>
          </cell>
          <cell r="N46" t="str">
            <v>М</v>
          </cell>
          <cell r="O46" t="str">
            <v>ДАВЛЕТШИН М.</v>
          </cell>
          <cell r="P46" t="str">
            <v>Максим</v>
          </cell>
        </row>
        <row r="47">
          <cell r="A47">
            <v>43</v>
          </cell>
          <cell r="B47">
            <v>43</v>
          </cell>
          <cell r="C47" t="str">
            <v>СУХИНИН Иван</v>
          </cell>
          <cell r="D47" t="str">
            <v>21.03.2010</v>
          </cell>
          <cell r="E47" t="str">
            <v>1 юн.</v>
          </cell>
          <cell r="F47">
            <v>113</v>
          </cell>
          <cell r="G47" t="str">
            <v>Балашиха</v>
          </cell>
          <cell r="H47" t="str">
            <v>Московская обл.</v>
          </cell>
          <cell r="I47" t="str">
            <v>ЦФО</v>
          </cell>
          <cell r="J47" t="str">
            <v>Лошкарева Н.Г.</v>
          </cell>
          <cell r="K47">
            <v>113</v>
          </cell>
          <cell r="L47">
            <v>0</v>
          </cell>
          <cell r="M47" t="str">
            <v>СУХИНИН</v>
          </cell>
          <cell r="N47" t="str">
            <v>И</v>
          </cell>
          <cell r="O47" t="str">
            <v>СУХИНИН И.</v>
          </cell>
          <cell r="P47" t="str">
            <v>Иван</v>
          </cell>
        </row>
        <row r="48">
          <cell r="A48">
            <v>44</v>
          </cell>
          <cell r="B48">
            <v>44</v>
          </cell>
          <cell r="C48" t="str">
            <v>ЛОГИНОВ Егор</v>
          </cell>
          <cell r="D48" t="str">
            <v>09.06.2010</v>
          </cell>
          <cell r="E48" t="str">
            <v>III</v>
          </cell>
          <cell r="F48">
            <v>109</v>
          </cell>
          <cell r="G48" t="str">
            <v>Гай</v>
          </cell>
          <cell r="H48" t="str">
            <v>Оренбургская обл.</v>
          </cell>
          <cell r="I48" t="str">
            <v>ПФО</v>
          </cell>
          <cell r="J48" t="str">
            <v>Чуев Я.А., Медянцева Е.А.</v>
          </cell>
          <cell r="K48">
            <v>109</v>
          </cell>
          <cell r="L48">
            <v>0</v>
          </cell>
          <cell r="M48" t="str">
            <v>ЛОГИНОВ</v>
          </cell>
          <cell r="N48" t="str">
            <v>Е</v>
          </cell>
          <cell r="O48" t="str">
            <v>ЛОГИНОВ Е.</v>
          </cell>
          <cell r="P48" t="str">
            <v>Егор</v>
          </cell>
        </row>
        <row r="49">
          <cell r="A49">
            <v>45</v>
          </cell>
          <cell r="B49">
            <v>45</v>
          </cell>
          <cell r="C49" t="str">
            <v>ГОРДИН Игорь</v>
          </cell>
          <cell r="D49" t="str">
            <v>22.06.2010</v>
          </cell>
          <cell r="E49" t="str">
            <v>1 юн.</v>
          </cell>
          <cell r="F49">
            <v>108</v>
          </cell>
          <cell r="G49" t="str">
            <v>Екатеринбург</v>
          </cell>
          <cell r="H49" t="str">
            <v>Свердловская обл.</v>
          </cell>
          <cell r="I49" t="str">
            <v>УрФО</v>
          </cell>
          <cell r="J49" t="str">
            <v>Хонина А.С., Кутергина Т.М., Варзаков В.В.</v>
          </cell>
          <cell r="K49">
            <v>108</v>
          </cell>
          <cell r="L49">
            <v>0</v>
          </cell>
          <cell r="M49" t="str">
            <v>ГОРДИН</v>
          </cell>
          <cell r="N49" t="str">
            <v>И</v>
          </cell>
          <cell r="O49" t="str">
            <v>ГОРДИН И.</v>
          </cell>
          <cell r="P49" t="str">
            <v>Игорь</v>
          </cell>
        </row>
        <row r="50">
          <cell r="A50">
            <v>46</v>
          </cell>
          <cell r="B50">
            <v>46</v>
          </cell>
          <cell r="C50" t="str">
            <v>ТУРУНХАЕВ Сергей</v>
          </cell>
          <cell r="D50" t="str">
            <v>08.10.2010</v>
          </cell>
          <cell r="E50" t="str">
            <v>2 юн.</v>
          </cell>
          <cell r="F50">
            <v>108</v>
          </cell>
          <cell r="G50" t="str">
            <v>С.-Петербург</v>
          </cell>
          <cell r="H50" t="str">
            <v>г. Санкт-Петербург</v>
          </cell>
          <cell r="I50" t="str">
            <v>С-П</v>
          </cell>
          <cell r="J50" t="str">
            <v>Трушкин Е.В., Трушкина О.Г.</v>
          </cell>
          <cell r="K50">
            <v>108</v>
          </cell>
          <cell r="L50">
            <v>0</v>
          </cell>
          <cell r="M50" t="str">
            <v>ТУРУНХАЕВ</v>
          </cell>
          <cell r="N50" t="str">
            <v>С</v>
          </cell>
          <cell r="O50" t="str">
            <v>ТУРУНХАЕВ С.</v>
          </cell>
          <cell r="P50" t="str">
            <v>Сергей</v>
          </cell>
        </row>
        <row r="51">
          <cell r="A51">
            <v>47</v>
          </cell>
          <cell r="B51">
            <v>47</v>
          </cell>
          <cell r="C51" t="str">
            <v>АБРАМОВ Илья</v>
          </cell>
          <cell r="D51" t="str">
            <v>19.02.2011</v>
          </cell>
          <cell r="E51" t="str">
            <v>III</v>
          </cell>
          <cell r="F51">
            <v>106</v>
          </cell>
          <cell r="G51" t="str">
            <v>Дзержинск</v>
          </cell>
          <cell r="H51" t="str">
            <v>Нижегородская обл.</v>
          </cell>
          <cell r="I51" t="str">
            <v>ПФО</v>
          </cell>
          <cell r="J51" t="str">
            <v>Пивкина С.И.</v>
          </cell>
          <cell r="K51">
            <v>106</v>
          </cell>
          <cell r="L51">
            <v>0</v>
          </cell>
          <cell r="M51" t="str">
            <v>АБРАМОВ</v>
          </cell>
          <cell r="N51" t="str">
            <v>И</v>
          </cell>
          <cell r="O51" t="str">
            <v>АБРАМОВ И.</v>
          </cell>
          <cell r="P51" t="str">
            <v>Илья</v>
          </cell>
        </row>
        <row r="52">
          <cell r="A52">
            <v>48</v>
          </cell>
          <cell r="B52">
            <v>48</v>
          </cell>
          <cell r="C52" t="str">
            <v>СТОЛЯРОВ Михаил</v>
          </cell>
          <cell r="D52" t="str">
            <v>02.11.2012</v>
          </cell>
          <cell r="E52" t="str">
            <v>1 юн.</v>
          </cell>
          <cell r="F52">
            <v>101</v>
          </cell>
          <cell r="G52" t="str">
            <v>Дзержинск</v>
          </cell>
          <cell r="H52" t="str">
            <v>Нижегородская обл.</v>
          </cell>
          <cell r="I52" t="str">
            <v>ПФО</v>
          </cell>
          <cell r="J52" t="str">
            <v>Егорова Н.А., Воложанин С.С.</v>
          </cell>
          <cell r="K52">
            <v>101</v>
          </cell>
          <cell r="L52">
            <v>0</v>
          </cell>
          <cell r="M52" t="str">
            <v>СТОЛЯРОВ</v>
          </cell>
          <cell r="N52" t="str">
            <v>М</v>
          </cell>
          <cell r="O52" t="str">
            <v>СТОЛЯРОВ М.</v>
          </cell>
          <cell r="P52" t="str">
            <v>Михаил</v>
          </cell>
        </row>
        <row r="53">
          <cell r="A53">
            <v>49</v>
          </cell>
          <cell r="B53">
            <v>49</v>
          </cell>
          <cell r="C53" t="str">
            <v>ГОРБУНОВ Александр</v>
          </cell>
          <cell r="D53" t="str">
            <v>18.02.2011</v>
          </cell>
          <cell r="E53" t="str">
            <v>1 юн.</v>
          </cell>
          <cell r="F53">
            <v>100</v>
          </cell>
          <cell r="G53" t="str">
            <v>Иваново</v>
          </cell>
          <cell r="H53" t="str">
            <v>Ивановская обл.</v>
          </cell>
          <cell r="I53" t="str">
            <v>ЦФО</v>
          </cell>
          <cell r="J53" t="str">
            <v>Батунова В.А., Батунов С.А.</v>
          </cell>
          <cell r="K53">
            <v>100</v>
          </cell>
          <cell r="L53">
            <v>0</v>
          </cell>
          <cell r="M53" t="str">
            <v>ГОРБУНОВ</v>
          </cell>
          <cell r="N53" t="str">
            <v>А</v>
          </cell>
          <cell r="O53" t="str">
            <v>ГОРБУНОВ А.</v>
          </cell>
          <cell r="P53" t="str">
            <v>Александр</v>
          </cell>
        </row>
        <row r="54">
          <cell r="A54">
            <v>50</v>
          </cell>
          <cell r="B54">
            <v>50</v>
          </cell>
          <cell r="C54" t="str">
            <v>НИКИТИН Дмитрий</v>
          </cell>
          <cell r="D54" t="str">
            <v>11.04.2011</v>
          </cell>
          <cell r="E54" t="str">
            <v>б/р</v>
          </cell>
          <cell r="F54">
            <v>100</v>
          </cell>
          <cell r="G54" t="str">
            <v>Серов</v>
          </cell>
          <cell r="H54" t="str">
            <v>Свердловская обл.</v>
          </cell>
          <cell r="I54" t="str">
            <v>УрФО</v>
          </cell>
          <cell r="J54" t="str">
            <v>Поляков Э.В.</v>
          </cell>
          <cell r="K54">
            <v>100</v>
          </cell>
          <cell r="L54">
            <v>0</v>
          </cell>
          <cell r="M54" t="str">
            <v>НИКИТИН</v>
          </cell>
          <cell r="N54" t="str">
            <v>Д</v>
          </cell>
          <cell r="O54" t="str">
            <v>НИКИТИН Д.</v>
          </cell>
          <cell r="P54" t="str">
            <v>Дмитрий</v>
          </cell>
        </row>
        <row r="55">
          <cell r="A55">
            <v>51</v>
          </cell>
          <cell r="B55">
            <v>51</v>
          </cell>
          <cell r="C55" t="str">
            <v>КОЛОШКИН Никита</v>
          </cell>
          <cell r="D55" t="str">
            <v>15.04.2010</v>
          </cell>
          <cell r="E55" t="str">
            <v>III</v>
          </cell>
          <cell r="F55">
            <v>94</v>
          </cell>
          <cell r="G55" t="str">
            <v>Гай</v>
          </cell>
          <cell r="H55" t="str">
            <v>Оренбургская обл.</v>
          </cell>
          <cell r="I55" t="str">
            <v>ПФО</v>
          </cell>
          <cell r="J55" t="str">
            <v>Чуев Я.А., Медянцева Е.А.</v>
          </cell>
          <cell r="K55">
            <v>94</v>
          </cell>
          <cell r="L55">
            <v>0</v>
          </cell>
          <cell r="M55" t="str">
            <v>КОЛОШКИН</v>
          </cell>
          <cell r="N55" t="str">
            <v>Н</v>
          </cell>
          <cell r="O55" t="str">
            <v>КОЛОШКИН Н.</v>
          </cell>
          <cell r="P55" t="str">
            <v>Никита</v>
          </cell>
        </row>
        <row r="56">
          <cell r="A56">
            <v>52</v>
          </cell>
          <cell r="B56">
            <v>52</v>
          </cell>
          <cell r="C56" t="str">
            <v>ЯГОВКИН Александр</v>
          </cell>
          <cell r="D56" t="str">
            <v>22.03.2012</v>
          </cell>
          <cell r="E56" t="str">
            <v>1 юн.</v>
          </cell>
          <cell r="F56">
            <v>90</v>
          </cell>
          <cell r="G56" t="str">
            <v>Самара</v>
          </cell>
          <cell r="H56" t="str">
            <v>Самарская обл.</v>
          </cell>
          <cell r="I56" t="str">
            <v>ПФО</v>
          </cell>
          <cell r="J56" t="str">
            <v>Павленко В.П., Слепенков Р.И.</v>
          </cell>
          <cell r="K56">
            <v>90</v>
          </cell>
          <cell r="L56">
            <v>0</v>
          </cell>
          <cell r="M56" t="str">
            <v>ЯГОВКИН</v>
          </cell>
          <cell r="N56" t="str">
            <v>А</v>
          </cell>
          <cell r="O56" t="str">
            <v>ЯГОВКИН А.</v>
          </cell>
          <cell r="P56" t="str">
            <v>Александр</v>
          </cell>
        </row>
        <row r="57">
          <cell r="A57">
            <v>53</v>
          </cell>
          <cell r="B57">
            <v>53</v>
          </cell>
          <cell r="C57" t="str">
            <v>КРЫЛОВ Дмитрий</v>
          </cell>
          <cell r="D57" t="str">
            <v>17.12.2010</v>
          </cell>
          <cell r="E57" t="str">
            <v>1 юн.</v>
          </cell>
          <cell r="F57">
            <v>88</v>
          </cell>
          <cell r="G57" t="str">
            <v>Екатеринбург</v>
          </cell>
          <cell r="H57" t="str">
            <v>Свердловская обл.</v>
          </cell>
          <cell r="I57" t="str">
            <v>УрФО</v>
          </cell>
          <cell r="J57" t="str">
            <v>Хонина А.С., Артемкин А.А.</v>
          </cell>
          <cell r="K57">
            <v>88</v>
          </cell>
          <cell r="L57">
            <v>0</v>
          </cell>
          <cell r="M57" t="str">
            <v>КРЫЛОВ</v>
          </cell>
          <cell r="N57" t="str">
            <v>Д</v>
          </cell>
          <cell r="O57" t="str">
            <v>КРЫЛОВ Д.</v>
          </cell>
          <cell r="P57" t="str">
            <v>Дмитрий</v>
          </cell>
        </row>
        <row r="58">
          <cell r="A58">
            <v>54</v>
          </cell>
          <cell r="B58">
            <v>54</v>
          </cell>
          <cell r="C58" t="str">
            <v>АБУШАЕВ Ринат</v>
          </cell>
          <cell r="D58" t="str">
            <v>12.03.2010</v>
          </cell>
          <cell r="E58" t="str">
            <v>III</v>
          </cell>
          <cell r="F58">
            <v>83</v>
          </cell>
          <cell r="G58" t="str">
            <v>Казань</v>
          </cell>
          <cell r="H58" t="str">
            <v>Респ. Татарстан</v>
          </cell>
          <cell r="I58" t="str">
            <v>ПФО</v>
          </cell>
          <cell r="J58" t="str">
            <v>Степанова А.А., Кудряшов Р.А.</v>
          </cell>
          <cell r="K58">
            <v>83</v>
          </cell>
          <cell r="L58">
            <v>0</v>
          </cell>
          <cell r="M58" t="str">
            <v>АБУШАЕВ</v>
          </cell>
          <cell r="N58" t="str">
            <v>Р</v>
          </cell>
          <cell r="O58" t="str">
            <v>АБУШАЕВ Р.</v>
          </cell>
          <cell r="P58" t="str">
            <v>Ринат</v>
          </cell>
        </row>
        <row r="59">
          <cell r="A59">
            <v>55</v>
          </cell>
          <cell r="B59">
            <v>55</v>
          </cell>
          <cell r="C59" t="str">
            <v>ФРИДМАН Лев</v>
          </cell>
          <cell r="D59" t="str">
            <v>11.01.2012</v>
          </cell>
          <cell r="E59" t="str">
            <v>1 юн.</v>
          </cell>
          <cell r="F59">
            <v>73</v>
          </cell>
          <cell r="G59" t="str">
            <v>Москва</v>
          </cell>
          <cell r="H59" t="str">
            <v>г. Москва</v>
          </cell>
          <cell r="I59" t="str">
            <v>МОС</v>
          </cell>
          <cell r="J59" t="str">
            <v>Тяпкин С.Е.</v>
          </cell>
          <cell r="K59">
            <v>73</v>
          </cell>
          <cell r="L59">
            <v>0</v>
          </cell>
          <cell r="M59" t="str">
            <v>ФРИДМАН</v>
          </cell>
          <cell r="N59" t="str">
            <v>Л</v>
          </cell>
          <cell r="O59" t="str">
            <v>ФРИДМАН Л.</v>
          </cell>
          <cell r="P59" t="str">
            <v>Лев</v>
          </cell>
        </row>
        <row r="60">
          <cell r="A60">
            <v>56</v>
          </cell>
          <cell r="B60">
            <v>56</v>
          </cell>
          <cell r="C60" t="str">
            <v>РАИМОВ Саид</v>
          </cell>
          <cell r="D60" t="str">
            <v>28.05.2011</v>
          </cell>
          <cell r="E60" t="str">
            <v>III</v>
          </cell>
          <cell r="F60">
            <v>70</v>
          </cell>
          <cell r="G60" t="str">
            <v>Казань</v>
          </cell>
          <cell r="H60" t="str">
            <v>Респ. Татарстан</v>
          </cell>
          <cell r="I60" t="str">
            <v>ПФО</v>
          </cell>
          <cell r="J60" t="str">
            <v>Степанова А.А., Кудряшов Р.А.</v>
          </cell>
          <cell r="K60">
            <v>70</v>
          </cell>
          <cell r="L60">
            <v>0</v>
          </cell>
          <cell r="M60" t="str">
            <v>РАИМОВ</v>
          </cell>
          <cell r="N60" t="str">
            <v>С</v>
          </cell>
          <cell r="O60" t="str">
            <v>РАИМОВ С.</v>
          </cell>
          <cell r="P60" t="str">
            <v>Саид</v>
          </cell>
        </row>
        <row r="61">
          <cell r="A61">
            <v>57</v>
          </cell>
          <cell r="B61">
            <v>57</v>
          </cell>
          <cell r="C61" t="str">
            <v>ТЮПЫШЕВ Максим</v>
          </cell>
          <cell r="D61" t="str">
            <v>13.01.2011</v>
          </cell>
          <cell r="E61" t="str">
            <v>1 юн.</v>
          </cell>
          <cell r="F61">
            <v>70</v>
          </cell>
          <cell r="G61" t="str">
            <v>Челябинск</v>
          </cell>
          <cell r="H61" t="str">
            <v>Челябинская обл.</v>
          </cell>
          <cell r="I61" t="str">
            <v>УрФО</v>
          </cell>
          <cell r="J61" t="str">
            <v>Тарасова Н.Н.</v>
          </cell>
          <cell r="K61">
            <v>70</v>
          </cell>
          <cell r="L61">
            <v>0</v>
          </cell>
          <cell r="M61" t="str">
            <v>ТЮПЫШЕВ</v>
          </cell>
          <cell r="N61" t="str">
            <v>М</v>
          </cell>
          <cell r="O61" t="str">
            <v>ТЮПЫШЕВ М.</v>
          </cell>
          <cell r="P61" t="str">
            <v>Максим</v>
          </cell>
        </row>
        <row r="62">
          <cell r="A62">
            <v>58</v>
          </cell>
          <cell r="B62">
            <v>58</v>
          </cell>
          <cell r="C62" t="str">
            <v>ШАБУРОВ Михаил</v>
          </cell>
          <cell r="D62" t="str">
            <v>10.03.2012</v>
          </cell>
          <cell r="E62" t="str">
            <v>1 юн.</v>
          </cell>
          <cell r="F62">
            <v>65</v>
          </cell>
          <cell r="G62" t="str">
            <v>Пермь</v>
          </cell>
          <cell r="H62" t="str">
            <v>Пермский кр.</v>
          </cell>
          <cell r="I62" t="str">
            <v>ПФО</v>
          </cell>
          <cell r="J62" t="str">
            <v>Подъяпольский Н.П.</v>
          </cell>
          <cell r="K62">
            <v>65</v>
          </cell>
          <cell r="L62">
            <v>0</v>
          </cell>
          <cell r="M62" t="str">
            <v>ШАБУРОВ</v>
          </cell>
          <cell r="N62" t="str">
            <v>М</v>
          </cell>
          <cell r="O62" t="str">
            <v>ШАБУРОВ М.</v>
          </cell>
          <cell r="P62" t="str">
            <v>Михаил</v>
          </cell>
        </row>
        <row r="63">
          <cell r="A63">
            <v>59</v>
          </cell>
          <cell r="B63">
            <v>59</v>
          </cell>
          <cell r="C63" t="str">
            <v>БОЛДОВ Матвей</v>
          </cell>
          <cell r="D63" t="str">
            <v>17.11.2011</v>
          </cell>
          <cell r="E63" t="str">
            <v>II</v>
          </cell>
          <cell r="F63">
            <v>57</v>
          </cell>
          <cell r="G63" t="str">
            <v>Оренбург</v>
          </cell>
          <cell r="H63" t="str">
            <v>Оренбургская обл.</v>
          </cell>
          <cell r="I63" t="str">
            <v>ПФО</v>
          </cell>
          <cell r="J63" t="str">
            <v>Ивонин В.А., Ивонина О.Н.</v>
          </cell>
          <cell r="K63">
            <v>57</v>
          </cell>
          <cell r="L63">
            <v>0</v>
          </cell>
          <cell r="M63" t="str">
            <v>БОЛДОВ</v>
          </cell>
          <cell r="N63" t="str">
            <v>М</v>
          </cell>
          <cell r="O63" t="str">
            <v>БОЛДОВ М.</v>
          </cell>
          <cell r="P63" t="str">
            <v>Матвей</v>
          </cell>
        </row>
        <row r="64">
          <cell r="A64">
            <v>60</v>
          </cell>
          <cell r="B64">
            <v>60</v>
          </cell>
          <cell r="C64" t="str">
            <v>НАГАЕВ Максим</v>
          </cell>
          <cell r="D64" t="str">
            <v>07.08.2010</v>
          </cell>
          <cell r="E64" t="str">
            <v>III</v>
          </cell>
          <cell r="F64">
            <v>54</v>
          </cell>
          <cell r="G64" t="str">
            <v>Тюмень</v>
          </cell>
          <cell r="H64" t="str">
            <v>Тюменская обл.</v>
          </cell>
          <cell r="I64" t="str">
            <v>УрФО</v>
          </cell>
          <cell r="J64" t="str">
            <v>Брус Е.С.</v>
          </cell>
          <cell r="K64">
            <v>54</v>
          </cell>
          <cell r="L64">
            <v>0</v>
          </cell>
          <cell r="M64" t="str">
            <v>НАГАЕВ</v>
          </cell>
          <cell r="N64" t="str">
            <v>М</v>
          </cell>
          <cell r="O64" t="str">
            <v>НАГАЕВ М.</v>
          </cell>
          <cell r="P64" t="str">
            <v>Максим</v>
          </cell>
        </row>
        <row r="65">
          <cell r="A65">
            <v>61</v>
          </cell>
          <cell r="B65">
            <v>61</v>
          </cell>
          <cell r="C65" t="str">
            <v>КИРИЛЛОВ Михаил</v>
          </cell>
          <cell r="D65" t="str">
            <v>16.03.2013</v>
          </cell>
          <cell r="E65" t="str">
            <v>1 юн.</v>
          </cell>
          <cell r="F65">
            <v>48</v>
          </cell>
          <cell r="G65" t="str">
            <v>Чебоксары</v>
          </cell>
          <cell r="H65" t="str">
            <v>Чувашская респ.</v>
          </cell>
          <cell r="I65" t="str">
            <v>ПФО</v>
          </cell>
          <cell r="J65" t="str">
            <v>Кириллова И.В.</v>
          </cell>
          <cell r="K65">
            <v>48</v>
          </cell>
          <cell r="L65">
            <v>0</v>
          </cell>
          <cell r="M65" t="str">
            <v>КИРИЛЛОВ</v>
          </cell>
          <cell r="N65" t="str">
            <v>М</v>
          </cell>
          <cell r="O65" t="str">
            <v>КИРИЛЛОВ М.</v>
          </cell>
          <cell r="P65" t="str">
            <v>Михаил</v>
          </cell>
        </row>
        <row r="66">
          <cell r="A66">
            <v>62</v>
          </cell>
          <cell r="B66">
            <v>62</v>
          </cell>
          <cell r="C66" t="str">
            <v>ФЕЛЬДШАРОВ Никита</v>
          </cell>
          <cell r="D66" t="str">
            <v>06.09.2013</v>
          </cell>
          <cell r="E66" t="str">
            <v>б/р</v>
          </cell>
          <cell r="F66">
            <v>28</v>
          </cell>
          <cell r="G66" t="str">
            <v>Серов</v>
          </cell>
          <cell r="H66" t="str">
            <v>Свердловская обл.</v>
          </cell>
          <cell r="I66" t="str">
            <v>УрФО</v>
          </cell>
          <cell r="J66" t="str">
            <v>Поляков Э.В.</v>
          </cell>
          <cell r="K66">
            <v>28</v>
          </cell>
          <cell r="L66">
            <v>0</v>
          </cell>
          <cell r="M66" t="str">
            <v>ФЕЛЬДШАРОВ</v>
          </cell>
          <cell r="N66" t="str">
            <v>Н</v>
          </cell>
          <cell r="O66" t="str">
            <v>ФЕЛЬДШАРОВ Н.</v>
          </cell>
          <cell r="P66" t="str">
            <v>Никита</v>
          </cell>
        </row>
        <row r="67">
          <cell r="A67">
            <v>63</v>
          </cell>
          <cell r="B67">
            <v>63</v>
          </cell>
          <cell r="C67" t="str">
            <v>БЕРЕЗОВСКИХ Евгений</v>
          </cell>
          <cell r="D67" t="str">
            <v>01.05.2010</v>
          </cell>
          <cell r="E67" t="str">
            <v>1 юн.</v>
          </cell>
          <cell r="F67">
            <v>0</v>
          </cell>
          <cell r="G67" t="str">
            <v xml:space="preserve">Реж </v>
          </cell>
          <cell r="H67" t="str">
            <v>Свердловская обл.</v>
          </cell>
          <cell r="I67" t="str">
            <v>УрФО</v>
          </cell>
          <cell r="J67" t="str">
            <v>Мячков К.Г.</v>
          </cell>
          <cell r="K67">
            <v>0</v>
          </cell>
          <cell r="L67">
            <v>0</v>
          </cell>
          <cell r="M67" t="str">
            <v>БЕРЕЗОВСКИХ</v>
          </cell>
          <cell r="N67" t="str">
            <v>Е</v>
          </cell>
          <cell r="O67" t="str">
            <v>БЕРЕЗОВСКИХ Е.</v>
          </cell>
          <cell r="P67" t="str">
            <v>Евгений</v>
          </cell>
        </row>
        <row r="68">
          <cell r="A68">
            <v>64</v>
          </cell>
          <cell r="B68">
            <v>64</v>
          </cell>
          <cell r="C68" t="str">
            <v>РОМАНОВИЧ Михаил</v>
          </cell>
          <cell r="D68" t="str">
            <v>08.09.2011</v>
          </cell>
          <cell r="E68" t="str">
            <v>III</v>
          </cell>
          <cell r="F68">
            <v>50</v>
          </cell>
          <cell r="G68" t="str">
            <v>Екатеринбург</v>
          </cell>
          <cell r="H68" t="str">
            <v>Свердловская обл.</v>
          </cell>
          <cell r="I68" t="str">
            <v>УрФО</v>
          </cell>
          <cell r="J68" t="str">
            <v>Хонина А.С., Артемкин А.А.</v>
          </cell>
          <cell r="K68">
            <v>50</v>
          </cell>
          <cell r="L68">
            <v>0</v>
          </cell>
          <cell r="M68" t="str">
            <v>РОМАНОВИЧ</v>
          </cell>
          <cell r="N68" t="str">
            <v>М</v>
          </cell>
          <cell r="O68" t="str">
            <v>РОМАНОВИЧ М.</v>
          </cell>
          <cell r="P68" t="str">
            <v>Михаил</v>
          </cell>
        </row>
        <row r="69">
          <cell r="A69" t="str">
            <v>х</v>
          </cell>
          <cell r="B69" t="str">
            <v>Х</v>
          </cell>
          <cell r="C69" t="str">
            <v>Х</v>
          </cell>
          <cell r="D69" t="str">
            <v>Х</v>
          </cell>
          <cell r="E69" t="str">
            <v>Х</v>
          </cell>
          <cell r="F69" t="str">
            <v>Х</v>
          </cell>
          <cell r="G69" t="str">
            <v>Х</v>
          </cell>
          <cell r="H69" t="str">
            <v>Х</v>
          </cell>
          <cell r="I69" t="str">
            <v>Х</v>
          </cell>
          <cell r="J69" t="str">
            <v>Х</v>
          </cell>
          <cell r="K69" t="str">
            <v>Х</v>
          </cell>
          <cell r="L69" t="str">
            <v>Х</v>
          </cell>
          <cell r="M69" t="str">
            <v>Х</v>
          </cell>
          <cell r="N69" t="str">
            <v>Х</v>
          </cell>
          <cell r="O69" t="str">
            <v>Х</v>
          </cell>
          <cell r="P69" t="str">
            <v>Х</v>
          </cell>
        </row>
        <row r="70">
          <cell r="A70" t="str">
            <v>Nr.</v>
          </cell>
          <cell r="B70" t="str">
            <v>№</v>
          </cell>
          <cell r="C70" t="str">
            <v>ФАМИЛИЯ Имя</v>
          </cell>
          <cell r="D70" t="str">
            <v>Дата рожд.</v>
          </cell>
          <cell r="E70" t="str">
            <v>Разр.</v>
          </cell>
          <cell r="F70" t="str">
            <v>Рейт</v>
          </cell>
          <cell r="G70" t="str">
            <v>Территория</v>
          </cell>
          <cell r="H70" t="str">
            <v>Субъект Федерации</v>
          </cell>
          <cell r="I70" t="str">
            <v>ФО</v>
          </cell>
          <cell r="J70" t="str">
            <v>Личный тренер</v>
          </cell>
          <cell r="K70" t="str">
            <v>Рейт</v>
          </cell>
          <cell r="L70">
            <v>0</v>
          </cell>
          <cell r="M70" t="str">
            <v>ФАМИЛИЯ</v>
          </cell>
          <cell r="N70" t="str">
            <v>И</v>
          </cell>
          <cell r="O70" t="str">
            <v>ФАМИЛИЯ И.</v>
          </cell>
          <cell r="P70" t="str">
            <v>Имя</v>
          </cell>
        </row>
        <row r="71">
          <cell r="A71">
            <v>101</v>
          </cell>
          <cell r="B71">
            <v>1</v>
          </cell>
          <cell r="C71" t="str">
            <v>МАКСИМОВА Мария</v>
          </cell>
          <cell r="D71" t="str">
            <v>14.01.2010</v>
          </cell>
          <cell r="E71" t="str">
            <v>II</v>
          </cell>
          <cell r="F71">
            <v>533</v>
          </cell>
          <cell r="G71" t="str">
            <v>Москва</v>
          </cell>
          <cell r="H71" t="str">
            <v>г. Москва</v>
          </cell>
          <cell r="I71" t="str">
            <v>МОС</v>
          </cell>
          <cell r="J71" t="str">
            <v>Шевцова Ю.В., Шулимова Т.В.</v>
          </cell>
          <cell r="K71">
            <v>533</v>
          </cell>
          <cell r="L71">
            <v>0</v>
          </cell>
          <cell r="M71" t="str">
            <v>МАКСИМОВА</v>
          </cell>
          <cell r="N71" t="str">
            <v>М</v>
          </cell>
          <cell r="O71" t="str">
            <v>МАКСИМОВА М.</v>
          </cell>
          <cell r="P71" t="str">
            <v>Мария</v>
          </cell>
        </row>
        <row r="72">
          <cell r="A72">
            <v>102</v>
          </cell>
          <cell r="B72">
            <v>2</v>
          </cell>
          <cell r="C72" t="str">
            <v>ЗНАМЕНСКАЯ Елена</v>
          </cell>
          <cell r="D72" t="str">
            <v>14.11.2010</v>
          </cell>
          <cell r="E72" t="str">
            <v>III</v>
          </cell>
          <cell r="F72">
            <v>444</v>
          </cell>
          <cell r="G72" t="str">
            <v>С.-Петербург</v>
          </cell>
          <cell r="H72" t="str">
            <v>г. Санкт-Петербург</v>
          </cell>
          <cell r="I72" t="str">
            <v>С-П</v>
          </cell>
          <cell r="J72" t="str">
            <v>Трушкин Е.В., Трушкина О.Г.</v>
          </cell>
          <cell r="K72">
            <v>444</v>
          </cell>
          <cell r="L72">
            <v>0</v>
          </cell>
          <cell r="M72" t="str">
            <v>ЗНАМЕНСКАЯ</v>
          </cell>
          <cell r="N72" t="str">
            <v>Е</v>
          </cell>
          <cell r="O72" t="str">
            <v>ЗНАМЕНСКАЯ Е.</v>
          </cell>
          <cell r="P72" t="str">
            <v>Елена</v>
          </cell>
        </row>
        <row r="73">
          <cell r="A73">
            <v>103</v>
          </cell>
          <cell r="B73">
            <v>3</v>
          </cell>
          <cell r="C73" t="str">
            <v>ТОЛМАЧЕВА Варвара</v>
          </cell>
          <cell r="D73" t="str">
            <v>11.07.2011</v>
          </cell>
          <cell r="E73" t="str">
            <v>I</v>
          </cell>
          <cell r="F73">
            <v>391</v>
          </cell>
          <cell r="G73" t="str">
            <v>Сорочинск</v>
          </cell>
          <cell r="H73" t="str">
            <v>Оренбургская обл.</v>
          </cell>
          <cell r="I73" t="str">
            <v>ПФО</v>
          </cell>
          <cell r="J73" t="str">
            <v>Адеянов Д.В., Соплякова М.А.</v>
          </cell>
          <cell r="K73">
            <v>391</v>
          </cell>
          <cell r="L73">
            <v>0</v>
          </cell>
          <cell r="M73" t="str">
            <v>ТОЛМАЧЕВА</v>
          </cell>
          <cell r="N73" t="str">
            <v>В</v>
          </cell>
          <cell r="O73" t="str">
            <v>ТОЛМАЧЕВА В.</v>
          </cell>
          <cell r="P73" t="str">
            <v>Варвара</v>
          </cell>
        </row>
        <row r="74">
          <cell r="A74">
            <v>104</v>
          </cell>
          <cell r="B74">
            <v>4</v>
          </cell>
          <cell r="C74" t="str">
            <v>ВИНОГРАДОВА Мария</v>
          </cell>
          <cell r="D74" t="str">
            <v>19.02.2010</v>
          </cell>
          <cell r="E74" t="str">
            <v>II</v>
          </cell>
          <cell r="F74">
            <v>389</v>
          </cell>
          <cell r="G74" t="str">
            <v>Москва</v>
          </cell>
          <cell r="H74" t="str">
            <v>г. Москва</v>
          </cell>
          <cell r="I74" t="str">
            <v>МОС</v>
          </cell>
          <cell r="J74" t="str">
            <v>Виноградов А.В.</v>
          </cell>
          <cell r="K74">
            <v>389</v>
          </cell>
          <cell r="L74">
            <v>0</v>
          </cell>
          <cell r="M74" t="str">
            <v>ВИНОГРАДОВА</v>
          </cell>
          <cell r="N74" t="str">
            <v>М</v>
          </cell>
          <cell r="O74" t="str">
            <v>ВИНОГРАДОВА М.</v>
          </cell>
          <cell r="P74" t="str">
            <v>Мария</v>
          </cell>
        </row>
        <row r="75">
          <cell r="A75">
            <v>105</v>
          </cell>
          <cell r="B75">
            <v>5</v>
          </cell>
          <cell r="C75" t="str">
            <v>РОМАНЧИКОВА Полина</v>
          </cell>
          <cell r="D75" t="str">
            <v>28.03.2010</v>
          </cell>
          <cell r="E75" t="str">
            <v>II</v>
          </cell>
          <cell r="F75">
            <v>367</v>
          </cell>
          <cell r="G75" t="str">
            <v>Москва</v>
          </cell>
          <cell r="H75" t="str">
            <v>г. Москва</v>
          </cell>
          <cell r="I75" t="str">
            <v>МОС</v>
          </cell>
          <cell r="J75" t="str">
            <v>Шевцова Ю.В., Шулимова Т.В.</v>
          </cell>
          <cell r="K75">
            <v>367</v>
          </cell>
          <cell r="L75">
            <v>0</v>
          </cell>
          <cell r="M75" t="str">
            <v>РОМАНЧИКОВА</v>
          </cell>
          <cell r="N75" t="str">
            <v>П</v>
          </cell>
          <cell r="O75" t="str">
            <v>РОМАНЧИКОВА П.</v>
          </cell>
          <cell r="P75" t="str">
            <v>Полина</v>
          </cell>
        </row>
        <row r="76">
          <cell r="A76">
            <v>106</v>
          </cell>
          <cell r="B76">
            <v>6</v>
          </cell>
          <cell r="C76" t="str">
            <v>ИЛИМБЕТОВА Амина</v>
          </cell>
          <cell r="D76" t="str">
            <v>14.03.2011</v>
          </cell>
          <cell r="E76" t="str">
            <v>II</v>
          </cell>
          <cell r="F76">
            <v>365</v>
          </cell>
          <cell r="G76" t="str">
            <v>Оренбург</v>
          </cell>
          <cell r="H76" t="str">
            <v>Оренбургская обл.</v>
          </cell>
          <cell r="I76" t="str">
            <v>ПФО</v>
          </cell>
          <cell r="J76" t="str">
            <v>Азважинский С.В., Ахметов Е.А., Широкова Г.Н.</v>
          </cell>
          <cell r="K76">
            <v>365</v>
          </cell>
          <cell r="L76">
            <v>0</v>
          </cell>
          <cell r="M76" t="str">
            <v>ИЛИМБЕТОВА</v>
          </cell>
          <cell r="N76" t="str">
            <v>А</v>
          </cell>
          <cell r="O76" t="str">
            <v>ИЛИМБЕТОВА А.</v>
          </cell>
          <cell r="P76" t="str">
            <v>Амина</v>
          </cell>
        </row>
        <row r="77">
          <cell r="A77">
            <v>107</v>
          </cell>
          <cell r="B77">
            <v>7</v>
          </cell>
          <cell r="C77" t="str">
            <v>РОМАНЧИКОВА Марина</v>
          </cell>
          <cell r="D77" t="str">
            <v>28.03.2010</v>
          </cell>
          <cell r="E77" t="str">
            <v>III</v>
          </cell>
          <cell r="F77">
            <v>326</v>
          </cell>
          <cell r="G77" t="str">
            <v>Москва</v>
          </cell>
          <cell r="H77" t="str">
            <v>г. Москва</v>
          </cell>
          <cell r="I77" t="str">
            <v>МОС</v>
          </cell>
          <cell r="J77" t="str">
            <v>Шевцова Ю.В., Шулимова Т.В.</v>
          </cell>
          <cell r="K77">
            <v>326</v>
          </cell>
          <cell r="L77">
            <v>0</v>
          </cell>
          <cell r="M77" t="str">
            <v>РОМАНЧИКОВА</v>
          </cell>
          <cell r="N77" t="str">
            <v>М</v>
          </cell>
          <cell r="O77" t="str">
            <v>РОМАНЧИКОВА М.</v>
          </cell>
          <cell r="P77" t="str">
            <v>Марина</v>
          </cell>
        </row>
        <row r="78">
          <cell r="A78">
            <v>108</v>
          </cell>
          <cell r="B78">
            <v>8</v>
          </cell>
          <cell r="C78" t="str">
            <v>УСМАНОВА Алиса</v>
          </cell>
          <cell r="D78" t="str">
            <v>06.03.2011</v>
          </cell>
          <cell r="E78" t="str">
            <v>II</v>
          </cell>
          <cell r="F78">
            <v>301</v>
          </cell>
          <cell r="G78" t="str">
            <v>Оренбург</v>
          </cell>
          <cell r="H78" t="str">
            <v>Оренбургская обл.</v>
          </cell>
          <cell r="I78" t="str">
            <v>ПФО</v>
          </cell>
          <cell r="J78" t="str">
            <v>Азважинский С.В., Ахметов Е.А., Широкова Г.Н.</v>
          </cell>
          <cell r="K78">
            <v>301</v>
          </cell>
          <cell r="L78">
            <v>0</v>
          </cell>
          <cell r="M78" t="str">
            <v>УСМАНОВА</v>
          </cell>
          <cell r="N78" t="str">
            <v>А</v>
          </cell>
          <cell r="O78" t="str">
            <v>УСМАНОВА А.</v>
          </cell>
          <cell r="P78" t="str">
            <v>Алиса</v>
          </cell>
        </row>
        <row r="79">
          <cell r="A79">
            <v>109</v>
          </cell>
          <cell r="B79">
            <v>9</v>
          </cell>
          <cell r="C79" t="str">
            <v>КОНДРАТЬЕВА Александра</v>
          </cell>
          <cell r="D79" t="str">
            <v>25.03.2010</v>
          </cell>
          <cell r="E79" t="str">
            <v>1 юн.</v>
          </cell>
          <cell r="F79">
            <v>275</v>
          </cell>
          <cell r="G79" t="str">
            <v>С.-Петербург</v>
          </cell>
          <cell r="H79" t="str">
            <v>г. Санкт-Петербург</v>
          </cell>
          <cell r="I79" t="str">
            <v>С-П</v>
          </cell>
          <cell r="J79" t="str">
            <v>Трушкин Е.В., Трушкина О.Г.</v>
          </cell>
          <cell r="K79">
            <v>275</v>
          </cell>
          <cell r="L79">
            <v>0</v>
          </cell>
          <cell r="M79" t="str">
            <v>КОНДРАТЬЕВА</v>
          </cell>
          <cell r="N79" t="str">
            <v>А</v>
          </cell>
          <cell r="O79" t="str">
            <v>КОНДРАТЬЕВА А.</v>
          </cell>
          <cell r="P79" t="str">
            <v>Александра</v>
          </cell>
        </row>
        <row r="80">
          <cell r="A80">
            <v>110</v>
          </cell>
          <cell r="B80">
            <v>10</v>
          </cell>
          <cell r="C80" t="str">
            <v>ПОПОВА Маргарита</v>
          </cell>
          <cell r="D80" t="str">
            <v>18.04.2010</v>
          </cell>
          <cell r="E80" t="str">
            <v>II</v>
          </cell>
          <cell r="F80">
            <v>255</v>
          </cell>
          <cell r="G80" t="str">
            <v>Оренбург</v>
          </cell>
          <cell r="H80" t="str">
            <v>Оренбургская обл.</v>
          </cell>
          <cell r="I80" t="str">
            <v>ПФО</v>
          </cell>
          <cell r="J80" t="str">
            <v>Ивонин В.А., Памшев Н.Ю., Ивонина О.Н.</v>
          </cell>
          <cell r="K80">
            <v>255</v>
          </cell>
          <cell r="L80">
            <v>0</v>
          </cell>
          <cell r="M80" t="str">
            <v>ПОПОВА</v>
          </cell>
          <cell r="N80" t="str">
            <v>М</v>
          </cell>
          <cell r="O80" t="str">
            <v>ПОПОВА М.</v>
          </cell>
          <cell r="P80" t="str">
            <v>Маргарита</v>
          </cell>
        </row>
        <row r="81">
          <cell r="A81">
            <v>111</v>
          </cell>
          <cell r="B81">
            <v>11</v>
          </cell>
          <cell r="C81" t="str">
            <v>БРЕГИНА София</v>
          </cell>
          <cell r="D81" t="str">
            <v>15.06.2010</v>
          </cell>
          <cell r="E81" t="str">
            <v>II</v>
          </cell>
          <cell r="F81">
            <v>246</v>
          </cell>
          <cell r="G81" t="str">
            <v>Екатеринбург</v>
          </cell>
          <cell r="H81" t="str">
            <v>Свердловская обл.</v>
          </cell>
          <cell r="I81" t="str">
            <v>УрФО</v>
          </cell>
          <cell r="J81" t="str">
            <v>Хонина А.С., Хонин С.С.</v>
          </cell>
          <cell r="K81">
            <v>246</v>
          </cell>
          <cell r="L81">
            <v>0</v>
          </cell>
          <cell r="M81" t="str">
            <v>БРЕГИНА</v>
          </cell>
          <cell r="N81" t="str">
            <v>С</v>
          </cell>
          <cell r="O81" t="str">
            <v>БРЕГИНА С.</v>
          </cell>
          <cell r="P81" t="str">
            <v>София</v>
          </cell>
        </row>
        <row r="82">
          <cell r="A82">
            <v>112</v>
          </cell>
          <cell r="B82">
            <v>12</v>
          </cell>
          <cell r="C82" t="str">
            <v>КИЗИМОВА Ульяна</v>
          </cell>
          <cell r="D82" t="str">
            <v>25.08.2011</v>
          </cell>
          <cell r="E82" t="str">
            <v>II</v>
          </cell>
          <cell r="F82">
            <v>237</v>
          </cell>
          <cell r="G82" t="str">
            <v>Оренбург</v>
          </cell>
          <cell r="H82" t="str">
            <v>Оренбургская обл.</v>
          </cell>
          <cell r="I82" t="str">
            <v>ПФО</v>
          </cell>
          <cell r="J82" t="str">
            <v>Борисенко А.С., Андрианов С.В., Адеянов Д.В.</v>
          </cell>
          <cell r="K82">
            <v>237</v>
          </cell>
          <cell r="L82">
            <v>0</v>
          </cell>
          <cell r="M82" t="str">
            <v>КИЗИМОВА</v>
          </cell>
          <cell r="N82" t="str">
            <v>У</v>
          </cell>
          <cell r="O82" t="str">
            <v>КИЗИМОВА У.</v>
          </cell>
          <cell r="P82" t="str">
            <v>Ульяна</v>
          </cell>
        </row>
        <row r="83">
          <cell r="A83">
            <v>113</v>
          </cell>
          <cell r="B83">
            <v>13</v>
          </cell>
          <cell r="C83" t="str">
            <v>ХАРСУН Эмилия</v>
          </cell>
          <cell r="D83" t="str">
            <v>11.04.2011</v>
          </cell>
          <cell r="E83" t="str">
            <v>III</v>
          </cell>
          <cell r="F83">
            <v>228</v>
          </cell>
          <cell r="G83" t="str">
            <v>Балаково</v>
          </cell>
          <cell r="H83" t="str">
            <v>Саратовская обл.</v>
          </cell>
          <cell r="I83" t="str">
            <v>ПФО</v>
          </cell>
          <cell r="J83" t="str">
            <v>Ермолаева Т.В., Мухин А.В.</v>
          </cell>
          <cell r="K83">
            <v>228</v>
          </cell>
          <cell r="L83">
            <v>0</v>
          </cell>
          <cell r="M83" t="str">
            <v>ХАРСУН</v>
          </cell>
          <cell r="N83" t="str">
            <v>Э</v>
          </cell>
          <cell r="O83" t="str">
            <v>ХАРСУН Э.</v>
          </cell>
          <cell r="P83" t="str">
            <v>Эмилия</v>
          </cell>
        </row>
        <row r="84">
          <cell r="A84">
            <v>114</v>
          </cell>
          <cell r="B84">
            <v>14</v>
          </cell>
          <cell r="C84" t="str">
            <v>ХАРЛОВА Дарья</v>
          </cell>
          <cell r="D84" t="str">
            <v>02.10.2012</v>
          </cell>
          <cell r="E84" t="str">
            <v>II</v>
          </cell>
          <cell r="F84">
            <v>223</v>
          </cell>
          <cell r="G84" t="str">
            <v>Томск</v>
          </cell>
          <cell r="H84" t="str">
            <v>Томская обл.</v>
          </cell>
          <cell r="I84" t="str">
            <v>СФО</v>
          </cell>
          <cell r="J84" t="str">
            <v>Харлов Р.В.</v>
          </cell>
          <cell r="K84">
            <v>223</v>
          </cell>
          <cell r="L84">
            <v>0</v>
          </cell>
          <cell r="M84" t="str">
            <v>ХАРЛОВА</v>
          </cell>
          <cell r="N84" t="str">
            <v>Д</v>
          </cell>
          <cell r="O84" t="str">
            <v>ХАРЛОВА Д.</v>
          </cell>
          <cell r="P84" t="str">
            <v>Дарья</v>
          </cell>
        </row>
        <row r="85">
          <cell r="A85">
            <v>115</v>
          </cell>
          <cell r="B85">
            <v>15</v>
          </cell>
          <cell r="C85" t="str">
            <v>ЖАДЬКО Яна</v>
          </cell>
          <cell r="D85">
            <v>40549</v>
          </cell>
          <cell r="E85" t="str">
            <v>II</v>
          </cell>
          <cell r="F85">
            <v>220</v>
          </cell>
          <cell r="G85" t="str">
            <v>Минск</v>
          </cell>
          <cell r="H85" t="str">
            <v>РЕСПУБЛИКА БЕЛАРУСЬ</v>
          </cell>
          <cell r="I85" t="str">
            <v>БЕЛ</v>
          </cell>
          <cell r="J85" t="str">
            <v>Кудина С.Н.</v>
          </cell>
          <cell r="K85">
            <v>220</v>
          </cell>
          <cell r="L85">
            <v>0</v>
          </cell>
          <cell r="M85" t="str">
            <v>ЖАДЬКО</v>
          </cell>
          <cell r="N85" t="str">
            <v>Я</v>
          </cell>
          <cell r="O85" t="str">
            <v>ЖАДЬКО Я.</v>
          </cell>
          <cell r="P85" t="str">
            <v>Яна</v>
          </cell>
        </row>
        <row r="86">
          <cell r="A86">
            <v>116</v>
          </cell>
          <cell r="B86">
            <v>16</v>
          </cell>
          <cell r="C86" t="str">
            <v>КОПЫЛОВА Полина</v>
          </cell>
          <cell r="D86" t="str">
            <v>19.10.2011</v>
          </cell>
          <cell r="E86" t="str">
            <v>III</v>
          </cell>
          <cell r="F86">
            <v>220</v>
          </cell>
          <cell r="G86" t="str">
            <v>Калининград</v>
          </cell>
          <cell r="H86" t="str">
            <v>Калининградская обл.</v>
          </cell>
          <cell r="I86" t="str">
            <v>СЗФО</v>
          </cell>
          <cell r="J86" t="str">
            <v>Тесля О.И.</v>
          </cell>
          <cell r="K86">
            <v>220</v>
          </cell>
          <cell r="L86">
            <v>0</v>
          </cell>
          <cell r="M86" t="str">
            <v>КОПЫЛОВА</v>
          </cell>
          <cell r="N86" t="str">
            <v>П</v>
          </cell>
          <cell r="O86" t="str">
            <v>КОПЫЛОВА П.</v>
          </cell>
          <cell r="P86" t="str">
            <v>Полина</v>
          </cell>
        </row>
        <row r="87">
          <cell r="A87">
            <v>117</v>
          </cell>
          <cell r="B87">
            <v>17</v>
          </cell>
          <cell r="C87" t="str">
            <v>ЛАВРИНОВИЧ Аурика</v>
          </cell>
          <cell r="D87">
            <v>40202</v>
          </cell>
          <cell r="E87" t="str">
            <v>II</v>
          </cell>
          <cell r="F87">
            <v>220</v>
          </cell>
          <cell r="G87" t="str">
            <v>Нальчик</v>
          </cell>
          <cell r="H87" t="str">
            <v>Кабардино-Балкарская респ.</v>
          </cell>
          <cell r="I87" t="str">
            <v>СКФО</v>
          </cell>
          <cell r="J87" t="str">
            <v>Битюцкая И.И.</v>
          </cell>
          <cell r="K87">
            <v>220</v>
          </cell>
          <cell r="L87">
            <v>0</v>
          </cell>
          <cell r="M87" t="str">
            <v>ЛАВРИНОВИЧ</v>
          </cell>
          <cell r="N87" t="str">
            <v>А</v>
          </cell>
          <cell r="O87" t="str">
            <v>ЛАВРИНОВИЧ А.</v>
          </cell>
          <cell r="P87" t="str">
            <v>Аурика</v>
          </cell>
        </row>
        <row r="88">
          <cell r="A88">
            <v>118</v>
          </cell>
          <cell r="B88">
            <v>18</v>
          </cell>
          <cell r="C88" t="str">
            <v>ДЫКИНА Анна</v>
          </cell>
          <cell r="D88" t="str">
            <v>15.12.2010</v>
          </cell>
          <cell r="E88" t="str">
            <v>II</v>
          </cell>
          <cell r="F88">
            <v>217</v>
          </cell>
          <cell r="G88" t="str">
            <v>Казань</v>
          </cell>
          <cell r="H88" t="str">
            <v>Респ. Татарстан</v>
          </cell>
          <cell r="I88" t="str">
            <v>ПФО</v>
          </cell>
          <cell r="J88" t="str">
            <v>Тихонов В.А., Шахова Ю.А.</v>
          </cell>
          <cell r="K88">
            <v>217</v>
          </cell>
          <cell r="L88">
            <v>0</v>
          </cell>
          <cell r="M88" t="str">
            <v>ДЫКИНА</v>
          </cell>
          <cell r="N88" t="str">
            <v>А</v>
          </cell>
          <cell r="O88" t="str">
            <v>ДЫКИНА А.</v>
          </cell>
          <cell r="P88" t="str">
            <v>Анна</v>
          </cell>
        </row>
        <row r="89">
          <cell r="A89">
            <v>119</v>
          </cell>
          <cell r="B89">
            <v>19</v>
          </cell>
          <cell r="C89" t="str">
            <v>ЛАКЕЕВА Анастасия</v>
          </cell>
          <cell r="D89" t="str">
            <v>31.03.2012</v>
          </cell>
          <cell r="E89" t="str">
            <v>1 юн.</v>
          </cell>
          <cell r="F89">
            <v>215</v>
          </cell>
          <cell r="G89" t="str">
            <v>Ильинский</v>
          </cell>
          <cell r="H89" t="str">
            <v>Московская обл.</v>
          </cell>
          <cell r="I89" t="str">
            <v>ЦФО</v>
          </cell>
          <cell r="J89" t="str">
            <v>Лакеев А.Б., Краева М.В.</v>
          </cell>
          <cell r="K89">
            <v>215</v>
          </cell>
          <cell r="L89">
            <v>0</v>
          </cell>
          <cell r="M89" t="str">
            <v>ЛАКЕЕВА</v>
          </cell>
          <cell r="N89" t="str">
            <v>А</v>
          </cell>
          <cell r="O89" t="str">
            <v>ЛАКЕЕВА А.</v>
          </cell>
          <cell r="P89" t="str">
            <v>Анастасия</v>
          </cell>
        </row>
        <row r="90">
          <cell r="A90">
            <v>120</v>
          </cell>
          <cell r="B90">
            <v>20</v>
          </cell>
          <cell r="C90" t="str">
            <v>ПРИВАЛОВА Каролина</v>
          </cell>
          <cell r="D90" t="str">
            <v>31.08.2010</v>
          </cell>
          <cell r="E90" t="str">
            <v>1 юн.</v>
          </cell>
          <cell r="F90">
            <v>210</v>
          </cell>
          <cell r="G90" t="str">
            <v>Екатеринбург</v>
          </cell>
          <cell r="H90" t="str">
            <v>Свердловская обл.</v>
          </cell>
          <cell r="I90" t="str">
            <v>УрФО</v>
          </cell>
          <cell r="J90" t="str">
            <v>Хонина А.С., Артемкин А.А.</v>
          </cell>
          <cell r="K90">
            <v>210</v>
          </cell>
          <cell r="L90">
            <v>0</v>
          </cell>
          <cell r="M90" t="str">
            <v>ПРИВАЛОВА</v>
          </cell>
          <cell r="N90" t="str">
            <v>К</v>
          </cell>
          <cell r="O90" t="str">
            <v>ПРИВАЛОВА К.</v>
          </cell>
          <cell r="P90" t="str">
            <v>Каролина</v>
          </cell>
        </row>
        <row r="91">
          <cell r="A91">
            <v>121</v>
          </cell>
          <cell r="B91">
            <v>21</v>
          </cell>
          <cell r="C91" t="str">
            <v>АННЕНКОВА Агата</v>
          </cell>
          <cell r="D91" t="str">
            <v>09.05.2010</v>
          </cell>
          <cell r="E91" t="str">
            <v>II</v>
          </cell>
          <cell r="F91">
            <v>197</v>
          </cell>
          <cell r="G91" t="str">
            <v>Оренбург</v>
          </cell>
          <cell r="H91" t="str">
            <v>Оренбургская обл.</v>
          </cell>
          <cell r="I91" t="str">
            <v>ПФО</v>
          </cell>
          <cell r="J91" t="str">
            <v>Цпин П.А., Симонов В.В., Ширяева С.П.</v>
          </cell>
          <cell r="K91">
            <v>197</v>
          </cell>
          <cell r="L91">
            <v>0</v>
          </cell>
          <cell r="M91" t="str">
            <v>АННЕНКОВА</v>
          </cell>
          <cell r="N91" t="str">
            <v>А</v>
          </cell>
          <cell r="O91" t="str">
            <v>АННЕНКОВА А.</v>
          </cell>
          <cell r="P91" t="str">
            <v>Агата</v>
          </cell>
        </row>
        <row r="92">
          <cell r="A92">
            <v>122</v>
          </cell>
          <cell r="B92">
            <v>22</v>
          </cell>
          <cell r="C92" t="str">
            <v>ДРОЗДОВА Екатерина</v>
          </cell>
          <cell r="D92" t="str">
            <v>24.11.2011</v>
          </cell>
          <cell r="E92" t="str">
            <v>III</v>
          </cell>
          <cell r="F92">
            <v>190</v>
          </cell>
          <cell r="G92" t="str">
            <v>Москва</v>
          </cell>
          <cell r="H92" t="str">
            <v>г. Москва</v>
          </cell>
          <cell r="I92" t="str">
            <v>МОС</v>
          </cell>
          <cell r="J92" t="str">
            <v>Крутова М.Е.</v>
          </cell>
          <cell r="K92">
            <v>190</v>
          </cell>
          <cell r="L92">
            <v>0</v>
          </cell>
          <cell r="M92" t="str">
            <v>ДРОЗДОВА</v>
          </cell>
          <cell r="N92" t="str">
            <v>Е</v>
          </cell>
          <cell r="O92" t="str">
            <v>ДРОЗДОВА Е.</v>
          </cell>
          <cell r="P92" t="str">
            <v>Екатерина</v>
          </cell>
        </row>
        <row r="93">
          <cell r="A93">
            <v>123</v>
          </cell>
          <cell r="B93">
            <v>23</v>
          </cell>
          <cell r="C93" t="str">
            <v>ПЧЕЛА Валерия</v>
          </cell>
          <cell r="D93" t="str">
            <v>29.03.2011</v>
          </cell>
          <cell r="E93" t="str">
            <v>II</v>
          </cell>
          <cell r="F93">
            <v>174</v>
          </cell>
          <cell r="G93" t="str">
            <v>Оренбург</v>
          </cell>
          <cell r="H93" t="str">
            <v>Оренбургская обл.</v>
          </cell>
          <cell r="I93" t="str">
            <v>ПФО</v>
          </cell>
          <cell r="J93" t="str">
            <v>Цпин П.А., Симонов В.В., Ширяева С.П.</v>
          </cell>
          <cell r="K93">
            <v>174</v>
          </cell>
          <cell r="L93">
            <v>0</v>
          </cell>
          <cell r="M93" t="str">
            <v>ПЧЕЛА</v>
          </cell>
          <cell r="N93" t="str">
            <v>В</v>
          </cell>
          <cell r="O93" t="str">
            <v>ПЧЕЛА В.</v>
          </cell>
          <cell r="P93" t="str">
            <v>Валерия</v>
          </cell>
        </row>
        <row r="94">
          <cell r="A94">
            <v>124</v>
          </cell>
          <cell r="B94">
            <v>24</v>
          </cell>
          <cell r="C94" t="str">
            <v>ХРАМОВА Екатерина</v>
          </cell>
          <cell r="D94" t="str">
            <v>08.08.2010</v>
          </cell>
          <cell r="E94" t="str">
            <v>II</v>
          </cell>
          <cell r="F94">
            <v>164</v>
          </cell>
          <cell r="G94" t="str">
            <v>Москва</v>
          </cell>
          <cell r="H94" t="str">
            <v>г. Москва</v>
          </cell>
          <cell r="I94" t="str">
            <v>МОС</v>
          </cell>
          <cell r="J94" t="str">
            <v>Тяпкин С.Е.</v>
          </cell>
          <cell r="K94">
            <v>164</v>
          </cell>
          <cell r="L94">
            <v>0</v>
          </cell>
          <cell r="M94" t="str">
            <v>ХРАМОВА</v>
          </cell>
          <cell r="N94" t="str">
            <v>Е</v>
          </cell>
          <cell r="O94" t="str">
            <v>ХРАМОВА Е.</v>
          </cell>
          <cell r="P94" t="str">
            <v>Екатерина</v>
          </cell>
        </row>
        <row r="95">
          <cell r="A95">
            <v>125</v>
          </cell>
          <cell r="B95">
            <v>25</v>
          </cell>
          <cell r="C95" t="str">
            <v>КОПЕЙКИНА Мария</v>
          </cell>
          <cell r="D95" t="str">
            <v>22.02.2010</v>
          </cell>
          <cell r="E95" t="str">
            <v>1 юн.</v>
          </cell>
          <cell r="F95">
            <v>160</v>
          </cell>
          <cell r="G95" t="str">
            <v>С.-Петербург</v>
          </cell>
          <cell r="H95" t="str">
            <v>г. Санкт-Петербург</v>
          </cell>
          <cell r="I95" t="str">
            <v>С-П</v>
          </cell>
          <cell r="J95" t="str">
            <v>Щесюк В.Д., Чекуров Д.В.</v>
          </cell>
          <cell r="K95">
            <v>160</v>
          </cell>
          <cell r="L95">
            <v>0</v>
          </cell>
          <cell r="M95" t="str">
            <v>КОПЕЙКИНА</v>
          </cell>
          <cell r="N95" t="str">
            <v>М</v>
          </cell>
          <cell r="O95" t="str">
            <v>КОПЕЙКИНА М.</v>
          </cell>
          <cell r="P95" t="str">
            <v>Мария</v>
          </cell>
        </row>
        <row r="96">
          <cell r="A96">
            <v>126</v>
          </cell>
          <cell r="B96">
            <v>26</v>
          </cell>
          <cell r="C96" t="str">
            <v>АНТИПОВА Виктория</v>
          </cell>
          <cell r="D96" t="str">
            <v>07.08.2010</v>
          </cell>
          <cell r="E96" t="str">
            <v>1 юн.</v>
          </cell>
          <cell r="F96">
            <v>159</v>
          </cell>
          <cell r="G96" t="str">
            <v>С.-Петербург</v>
          </cell>
          <cell r="H96" t="str">
            <v>г. Санкт-Петербург</v>
          </cell>
          <cell r="I96" t="str">
            <v>С-П</v>
          </cell>
          <cell r="J96" t="str">
            <v>Хорошилова Е.В., Литвиненко Е.И.</v>
          </cell>
          <cell r="K96">
            <v>159</v>
          </cell>
          <cell r="L96">
            <v>0</v>
          </cell>
          <cell r="M96" t="str">
            <v>АНТИПОВА</v>
          </cell>
          <cell r="N96" t="str">
            <v>В</v>
          </cell>
          <cell r="O96" t="str">
            <v>АНТИПОВА В.</v>
          </cell>
          <cell r="P96" t="str">
            <v>Виктория</v>
          </cell>
        </row>
        <row r="97">
          <cell r="A97">
            <v>127</v>
          </cell>
          <cell r="B97">
            <v>27</v>
          </cell>
          <cell r="C97" t="str">
            <v>КУЗНЕЦОВА Дарья</v>
          </cell>
          <cell r="D97">
            <v>40942</v>
          </cell>
          <cell r="E97" t="str">
            <v>2 юн.</v>
          </cell>
          <cell r="F97">
            <v>157</v>
          </cell>
          <cell r="G97" t="str">
            <v>Майкоп</v>
          </cell>
          <cell r="H97" t="str">
            <v>Респ. Адыгея</v>
          </cell>
          <cell r="I97" t="str">
            <v>ЮФО</v>
          </cell>
          <cell r="J97" t="str">
            <v>Асоцкий И.Н.</v>
          </cell>
          <cell r="K97">
            <v>157</v>
          </cell>
          <cell r="L97">
            <v>0</v>
          </cell>
          <cell r="M97" t="str">
            <v>КУЗНЕЦОВА</v>
          </cell>
          <cell r="N97" t="str">
            <v>Д</v>
          </cell>
          <cell r="O97" t="str">
            <v>КУЗНЕЦОВА Д.</v>
          </cell>
          <cell r="P97" t="str">
            <v>Дарья</v>
          </cell>
        </row>
        <row r="98">
          <cell r="A98">
            <v>128</v>
          </cell>
          <cell r="B98">
            <v>28</v>
          </cell>
          <cell r="C98" t="str">
            <v>АФАНАСЬЕВА София</v>
          </cell>
          <cell r="D98" t="str">
            <v>07.06.2010</v>
          </cell>
          <cell r="E98" t="str">
            <v>III</v>
          </cell>
          <cell r="F98">
            <v>156</v>
          </cell>
          <cell r="G98" t="str">
            <v>Семибратово</v>
          </cell>
          <cell r="H98" t="str">
            <v>Ярославская обл.</v>
          </cell>
          <cell r="I98" t="str">
            <v>ЦФО</v>
          </cell>
          <cell r="J98" t="str">
            <v>Минина О.В., Корсаков Е.В.</v>
          </cell>
          <cell r="K98">
            <v>156</v>
          </cell>
          <cell r="L98">
            <v>0</v>
          </cell>
          <cell r="M98" t="str">
            <v>АФАНАСЬЕВА</v>
          </cell>
          <cell r="N98" t="str">
            <v>С</v>
          </cell>
          <cell r="O98" t="str">
            <v>АФАНАСЬЕВА С.</v>
          </cell>
          <cell r="P98" t="str">
            <v>София</v>
          </cell>
        </row>
        <row r="99">
          <cell r="A99">
            <v>129</v>
          </cell>
          <cell r="B99">
            <v>29</v>
          </cell>
          <cell r="C99" t="str">
            <v>МАЦЕПУРА Елизавета</v>
          </cell>
          <cell r="D99" t="str">
            <v>20.01.2010</v>
          </cell>
          <cell r="E99" t="str">
            <v>III</v>
          </cell>
          <cell r="F99">
            <v>152</v>
          </cell>
          <cell r="G99" t="str">
            <v>Ессентуки</v>
          </cell>
          <cell r="H99" t="str">
            <v>Ставропольский кр.</v>
          </cell>
          <cell r="I99" t="str">
            <v>СКФО</v>
          </cell>
          <cell r="J99" t="str">
            <v>Чимбарцев В.М.</v>
          </cell>
          <cell r="K99">
            <v>152</v>
          </cell>
          <cell r="L99">
            <v>0</v>
          </cell>
          <cell r="M99" t="str">
            <v>МАЦЕПУРА</v>
          </cell>
          <cell r="N99" t="str">
            <v>Е</v>
          </cell>
          <cell r="O99" t="str">
            <v>МАЦЕПУРА Е.</v>
          </cell>
          <cell r="P99" t="str">
            <v>Елизавета</v>
          </cell>
        </row>
        <row r="100">
          <cell r="A100">
            <v>130</v>
          </cell>
          <cell r="B100">
            <v>30</v>
          </cell>
          <cell r="C100" t="str">
            <v>ЧЕРНЫШЕВА Анна</v>
          </cell>
          <cell r="D100" t="str">
            <v>02.06.2010</v>
          </cell>
          <cell r="E100" t="str">
            <v>III</v>
          </cell>
          <cell r="F100">
            <v>140</v>
          </cell>
          <cell r="G100" t="str">
            <v>Н.Новгород</v>
          </cell>
          <cell r="H100" t="str">
            <v>Нижегородская обл.</v>
          </cell>
          <cell r="I100" t="str">
            <v>ПФО</v>
          </cell>
          <cell r="J100" t="str">
            <v>Карпов А.Н., Лапшин А.В., Брусин С.Б.</v>
          </cell>
          <cell r="K100">
            <v>140</v>
          </cell>
          <cell r="L100">
            <v>0</v>
          </cell>
          <cell r="M100" t="str">
            <v>ЧЕРНЫШЕВА</v>
          </cell>
          <cell r="N100" t="str">
            <v>А</v>
          </cell>
          <cell r="O100" t="str">
            <v>ЧЕРНЫШЕВА А.</v>
          </cell>
          <cell r="P100" t="str">
            <v>Анна</v>
          </cell>
        </row>
        <row r="101">
          <cell r="A101">
            <v>131</v>
          </cell>
          <cell r="B101">
            <v>31</v>
          </cell>
          <cell r="C101" t="str">
            <v>КУЗНЕЦОВА Марьяна</v>
          </cell>
          <cell r="D101" t="str">
            <v>19.02.2010</v>
          </cell>
          <cell r="E101" t="str">
            <v>III</v>
          </cell>
          <cell r="F101">
            <v>138</v>
          </cell>
          <cell r="G101" t="str">
            <v>Семибратово</v>
          </cell>
          <cell r="H101" t="str">
            <v>Ярославская обл.</v>
          </cell>
          <cell r="I101" t="str">
            <v>ЦФО</v>
          </cell>
          <cell r="J101" t="str">
            <v>Минина О.В., Корсаков Е.В.</v>
          </cell>
          <cell r="K101">
            <v>138</v>
          </cell>
          <cell r="L101">
            <v>0</v>
          </cell>
          <cell r="M101" t="str">
            <v>КУЗНЕЦОВА</v>
          </cell>
          <cell r="N101" t="str">
            <v>М</v>
          </cell>
          <cell r="O101" t="str">
            <v>КУЗНЕЦОВА М.</v>
          </cell>
          <cell r="P101" t="str">
            <v>Марьяна</v>
          </cell>
        </row>
        <row r="102">
          <cell r="A102">
            <v>132</v>
          </cell>
          <cell r="B102">
            <v>32</v>
          </cell>
          <cell r="C102" t="str">
            <v>ЖОВНИР Алена</v>
          </cell>
          <cell r="D102" t="str">
            <v>27.07.2011</v>
          </cell>
          <cell r="E102" t="str">
            <v>II</v>
          </cell>
          <cell r="F102">
            <v>137</v>
          </cell>
          <cell r="G102" t="str">
            <v>Оренбург</v>
          </cell>
          <cell r="H102" t="str">
            <v>Оренбургская обл.</v>
          </cell>
          <cell r="I102" t="str">
            <v>ПФО</v>
          </cell>
          <cell r="J102" t="str">
            <v>Ивонин В.А., Ивонина О.Н.</v>
          </cell>
          <cell r="K102">
            <v>137</v>
          </cell>
          <cell r="L102">
            <v>0</v>
          </cell>
          <cell r="M102" t="str">
            <v>ЖОВНИР</v>
          </cell>
          <cell r="N102" t="str">
            <v>А</v>
          </cell>
          <cell r="O102" t="str">
            <v>ЖОВНИР А.</v>
          </cell>
          <cell r="P102" t="str">
            <v>Алена</v>
          </cell>
        </row>
        <row r="103">
          <cell r="A103">
            <v>133</v>
          </cell>
          <cell r="B103">
            <v>33</v>
          </cell>
          <cell r="C103" t="str">
            <v>САВОСТИКОВА Алина</v>
          </cell>
          <cell r="D103" t="str">
            <v>22.02.2011</v>
          </cell>
          <cell r="E103" t="str">
            <v>1 юн.</v>
          </cell>
          <cell r="F103">
            <v>136</v>
          </cell>
          <cell r="G103" t="str">
            <v>Орел</v>
          </cell>
          <cell r="H103" t="str">
            <v>Орловская обл.</v>
          </cell>
          <cell r="I103" t="str">
            <v>ЦФО</v>
          </cell>
          <cell r="J103" t="str">
            <v>Астахов А.С.</v>
          </cell>
          <cell r="K103">
            <v>136</v>
          </cell>
          <cell r="L103">
            <v>0</v>
          </cell>
          <cell r="M103" t="str">
            <v>САВОСТИКОВА</v>
          </cell>
          <cell r="N103" t="str">
            <v>А</v>
          </cell>
          <cell r="O103" t="str">
            <v>САВОСТИКОВА А.</v>
          </cell>
          <cell r="P103" t="str">
            <v>Алина</v>
          </cell>
        </row>
        <row r="104">
          <cell r="A104">
            <v>134</v>
          </cell>
          <cell r="B104">
            <v>34</v>
          </cell>
          <cell r="C104" t="str">
            <v>ГУЩИНА Екатерина</v>
          </cell>
          <cell r="D104" t="str">
            <v>16.05.2011</v>
          </cell>
          <cell r="E104" t="str">
            <v>1 юн.</v>
          </cell>
          <cell r="F104">
            <v>136</v>
          </cell>
          <cell r="G104" t="str">
            <v>Екатеринбург</v>
          </cell>
          <cell r="H104" t="str">
            <v>Свердловская обл.</v>
          </cell>
          <cell r="I104" t="str">
            <v>УрФО</v>
          </cell>
          <cell r="J104" t="str">
            <v>Хонина А.С., Артемкин А.А.</v>
          </cell>
          <cell r="K104">
            <v>136</v>
          </cell>
          <cell r="L104">
            <v>0</v>
          </cell>
          <cell r="M104" t="str">
            <v>ГУЩИНА</v>
          </cell>
          <cell r="N104" t="str">
            <v>Е</v>
          </cell>
          <cell r="O104" t="str">
            <v>ГУЩИНА Е.</v>
          </cell>
          <cell r="P104" t="str">
            <v>Екатерина</v>
          </cell>
        </row>
        <row r="105">
          <cell r="A105">
            <v>135</v>
          </cell>
          <cell r="B105">
            <v>35</v>
          </cell>
          <cell r="C105" t="str">
            <v>НОВИК Дарья</v>
          </cell>
          <cell r="D105">
            <v>40291</v>
          </cell>
          <cell r="E105" t="str">
            <v>1 юн.</v>
          </cell>
          <cell r="F105">
            <v>130</v>
          </cell>
          <cell r="G105" t="str">
            <v>Гродно</v>
          </cell>
          <cell r="H105" t="str">
            <v>РЕСПУБЛИКА БЕЛАРУСЬ</v>
          </cell>
          <cell r="I105" t="str">
            <v>БЕЛ</v>
          </cell>
          <cell r="J105" t="str">
            <v>Загидулин Б.Н.</v>
          </cell>
          <cell r="K105">
            <v>130</v>
          </cell>
          <cell r="L105">
            <v>0</v>
          </cell>
          <cell r="M105" t="str">
            <v>НОВИК</v>
          </cell>
          <cell r="N105" t="str">
            <v>Д</v>
          </cell>
          <cell r="O105" t="str">
            <v>НОВИК Д.</v>
          </cell>
          <cell r="P105" t="str">
            <v>Дарья</v>
          </cell>
        </row>
        <row r="106">
          <cell r="A106">
            <v>136</v>
          </cell>
          <cell r="B106">
            <v>36</v>
          </cell>
          <cell r="C106" t="str">
            <v>КОХ Наталья</v>
          </cell>
          <cell r="D106" t="str">
            <v>10.09.2011</v>
          </cell>
          <cell r="E106" t="str">
            <v>III</v>
          </cell>
          <cell r="F106">
            <v>126</v>
          </cell>
          <cell r="G106" t="str">
            <v>Осинники</v>
          </cell>
          <cell r="H106" t="str">
            <v>Кемеровская обл.</v>
          </cell>
          <cell r="I106" t="str">
            <v>СФО</v>
          </cell>
          <cell r="J106" t="str">
            <v>Школа М.Ю., Андреев В.Г.</v>
          </cell>
          <cell r="K106">
            <v>126</v>
          </cell>
          <cell r="L106">
            <v>0</v>
          </cell>
          <cell r="M106" t="str">
            <v>КОХ</v>
          </cell>
          <cell r="N106" t="str">
            <v>Н</v>
          </cell>
          <cell r="O106" t="str">
            <v>КОХ Н.</v>
          </cell>
          <cell r="P106" t="str">
            <v>Наталья</v>
          </cell>
        </row>
        <row r="107">
          <cell r="A107">
            <v>137</v>
          </cell>
          <cell r="B107">
            <v>37</v>
          </cell>
          <cell r="C107" t="str">
            <v>АБДУРАХМАНОВА Сафина</v>
          </cell>
          <cell r="D107" t="str">
            <v>18.05.2010</v>
          </cell>
          <cell r="E107" t="str">
            <v>III</v>
          </cell>
          <cell r="F107">
            <v>126</v>
          </cell>
          <cell r="G107" t="str">
            <v>Семибратово</v>
          </cell>
          <cell r="H107" t="str">
            <v>Ярославская обл.</v>
          </cell>
          <cell r="I107" t="str">
            <v>ЦФО</v>
          </cell>
          <cell r="J107" t="str">
            <v>Минина О.В., Корсаков Е.В.</v>
          </cell>
          <cell r="K107">
            <v>126</v>
          </cell>
          <cell r="L107">
            <v>0</v>
          </cell>
          <cell r="M107" t="str">
            <v>АБДУРАХМАНОВА</v>
          </cell>
          <cell r="N107" t="str">
            <v>С</v>
          </cell>
          <cell r="O107" t="str">
            <v>АБДУРАХМАНОВА С.</v>
          </cell>
          <cell r="P107" t="str">
            <v>Сафина</v>
          </cell>
        </row>
        <row r="108">
          <cell r="A108">
            <v>138</v>
          </cell>
          <cell r="B108">
            <v>38</v>
          </cell>
          <cell r="C108" t="str">
            <v>ЗУБАТОВА Ульяна</v>
          </cell>
          <cell r="D108" t="str">
            <v>25.02.2010</v>
          </cell>
          <cell r="E108" t="str">
            <v>II</v>
          </cell>
          <cell r="F108">
            <v>123</v>
          </cell>
          <cell r="G108" t="str">
            <v>Абакан</v>
          </cell>
          <cell r="H108" t="str">
            <v>Респ. Хакасия</v>
          </cell>
          <cell r="I108" t="str">
            <v>СФО</v>
          </cell>
          <cell r="J108" t="str">
            <v>Калинушкина Е.В.</v>
          </cell>
          <cell r="K108">
            <v>123</v>
          </cell>
          <cell r="L108">
            <v>0</v>
          </cell>
          <cell r="M108" t="str">
            <v>ЗУБАТОВА</v>
          </cell>
          <cell r="N108" t="str">
            <v>У</v>
          </cell>
          <cell r="O108" t="str">
            <v>ЗУБАТОВА У.</v>
          </cell>
          <cell r="P108" t="str">
            <v>Ульяна</v>
          </cell>
        </row>
        <row r="109">
          <cell r="A109">
            <v>139</v>
          </cell>
          <cell r="B109">
            <v>39</v>
          </cell>
          <cell r="C109" t="str">
            <v>ЧЕТВЕРТАКОВА Виктория</v>
          </cell>
          <cell r="D109" t="str">
            <v>23.08.2010</v>
          </cell>
          <cell r="E109" t="str">
            <v>1 юн.</v>
          </cell>
          <cell r="F109">
            <v>121</v>
          </cell>
          <cell r="G109" t="str">
            <v>Н.Новгород</v>
          </cell>
          <cell r="H109" t="str">
            <v>Нижегородская обл.</v>
          </cell>
          <cell r="I109" t="str">
            <v>ПФО</v>
          </cell>
          <cell r="J109" t="str">
            <v>Рыжов Ю.Б., Перевезенцев М.В.</v>
          </cell>
          <cell r="K109">
            <v>121</v>
          </cell>
          <cell r="L109">
            <v>0</v>
          </cell>
          <cell r="M109" t="str">
            <v>ЧЕТВЕРТАКОВА</v>
          </cell>
          <cell r="N109" t="str">
            <v>В</v>
          </cell>
          <cell r="O109" t="str">
            <v>ЧЕТВЕРТАКОВА В.</v>
          </cell>
          <cell r="P109" t="str">
            <v>Виктория</v>
          </cell>
        </row>
        <row r="110">
          <cell r="A110">
            <v>140</v>
          </cell>
          <cell r="B110">
            <v>40</v>
          </cell>
          <cell r="C110" t="str">
            <v>ПАХОМОВА Анастасия</v>
          </cell>
          <cell r="D110" t="str">
            <v>11.03.2011</v>
          </cell>
          <cell r="E110" t="str">
            <v>1 юн.</v>
          </cell>
          <cell r="F110">
            <v>121</v>
          </cell>
          <cell r="G110" t="str">
            <v>Подольск</v>
          </cell>
          <cell r="H110" t="str">
            <v>Московская обл.</v>
          </cell>
          <cell r="I110" t="str">
            <v>ЦФО</v>
          </cell>
          <cell r="J110" t="str">
            <v>Сурова О.И., Застрешкина Т.В.</v>
          </cell>
          <cell r="K110">
            <v>121</v>
          </cell>
          <cell r="L110">
            <v>0</v>
          </cell>
          <cell r="M110" t="str">
            <v>ПАХОМОВА</v>
          </cell>
          <cell r="N110" t="str">
            <v>А</v>
          </cell>
          <cell r="O110" t="str">
            <v>ПАХОМОВА А.</v>
          </cell>
          <cell r="P110" t="str">
            <v>Анастасия</v>
          </cell>
        </row>
        <row r="111">
          <cell r="A111">
            <v>141</v>
          </cell>
          <cell r="B111">
            <v>41</v>
          </cell>
          <cell r="C111" t="str">
            <v>ИЛЬЯСОВА Рузанна</v>
          </cell>
          <cell r="D111" t="str">
            <v>22.07.2010</v>
          </cell>
          <cell r="E111" t="str">
            <v>1 юн.</v>
          </cell>
          <cell r="F111">
            <v>120</v>
          </cell>
          <cell r="G111" t="str">
            <v>Казань</v>
          </cell>
          <cell r="H111" t="str">
            <v>Респ. Татарстан</v>
          </cell>
          <cell r="I111" t="str">
            <v>ПФО</v>
          </cell>
          <cell r="J111" t="str">
            <v>Князев П.А.</v>
          </cell>
          <cell r="K111">
            <v>120</v>
          </cell>
          <cell r="L111">
            <v>0</v>
          </cell>
          <cell r="M111" t="str">
            <v>ИЛЬЯСОВА</v>
          </cell>
          <cell r="N111" t="str">
            <v>Р</v>
          </cell>
          <cell r="O111" t="str">
            <v>ИЛЬЯСОВА Р.</v>
          </cell>
          <cell r="P111" t="str">
            <v>Рузанна</v>
          </cell>
        </row>
        <row r="112">
          <cell r="A112">
            <v>142</v>
          </cell>
          <cell r="B112">
            <v>42</v>
          </cell>
          <cell r="C112" t="str">
            <v>ЛЯНГУЗОВА Ульяна</v>
          </cell>
          <cell r="D112" t="str">
            <v>01.02.2010</v>
          </cell>
          <cell r="E112" t="str">
            <v>III</v>
          </cell>
          <cell r="F112">
            <v>107</v>
          </cell>
          <cell r="G112" t="str">
            <v>Рыбинск</v>
          </cell>
          <cell r="H112" t="str">
            <v>Ярославская обл.</v>
          </cell>
          <cell r="I112" t="str">
            <v>ЦФО</v>
          </cell>
          <cell r="J112" t="str">
            <v>Обрезкова Ю.Н.</v>
          </cell>
          <cell r="K112">
            <v>107</v>
          </cell>
          <cell r="L112">
            <v>0</v>
          </cell>
          <cell r="M112" t="str">
            <v>ЛЯНГУЗОВА</v>
          </cell>
          <cell r="N112" t="str">
            <v>У</v>
          </cell>
          <cell r="O112" t="str">
            <v>ЛЯНГУЗОВА У.</v>
          </cell>
          <cell r="P112" t="str">
            <v>Ульяна</v>
          </cell>
        </row>
        <row r="113">
          <cell r="A113">
            <v>143</v>
          </cell>
          <cell r="B113">
            <v>43</v>
          </cell>
          <cell r="C113" t="str">
            <v>ШЕСТЕРОВА Анастасия</v>
          </cell>
          <cell r="D113" t="str">
            <v>21.04.2010</v>
          </cell>
          <cell r="E113" t="str">
            <v>1 юн.</v>
          </cell>
          <cell r="F113">
            <v>107</v>
          </cell>
          <cell r="G113" t="str">
            <v>Екатеринбург</v>
          </cell>
          <cell r="H113" t="str">
            <v>Свердловская обл.</v>
          </cell>
          <cell r="I113" t="str">
            <v>УрФО</v>
          </cell>
          <cell r="J113" t="str">
            <v>Хонина А.С., Артемкин А.А.</v>
          </cell>
          <cell r="K113">
            <v>107</v>
          </cell>
          <cell r="L113">
            <v>0</v>
          </cell>
          <cell r="M113" t="str">
            <v>ШЕСТЕРОВА</v>
          </cell>
          <cell r="N113" t="str">
            <v>А</v>
          </cell>
          <cell r="O113" t="str">
            <v>ШЕСТЕРОВА А.</v>
          </cell>
          <cell r="P113" t="str">
            <v>Анастасия</v>
          </cell>
        </row>
        <row r="114">
          <cell r="A114">
            <v>144</v>
          </cell>
          <cell r="B114">
            <v>44</v>
          </cell>
          <cell r="C114" t="str">
            <v>МЕЛЬНИК Евангелина</v>
          </cell>
          <cell r="D114" t="str">
            <v>28.12.2010</v>
          </cell>
          <cell r="E114" t="str">
            <v>1 юн.</v>
          </cell>
          <cell r="F114">
            <v>104</v>
          </cell>
          <cell r="G114" t="str">
            <v>Калининград</v>
          </cell>
          <cell r="H114" t="str">
            <v>Калининградская обл.</v>
          </cell>
          <cell r="I114" t="str">
            <v>СЗФО</v>
          </cell>
          <cell r="J114" t="str">
            <v>Тесля О.И.</v>
          </cell>
          <cell r="K114">
            <v>104</v>
          </cell>
          <cell r="L114">
            <v>0</v>
          </cell>
          <cell r="M114" t="str">
            <v>МЕЛЬНИК</v>
          </cell>
          <cell r="N114" t="str">
            <v>Е</v>
          </cell>
          <cell r="O114" t="str">
            <v>МЕЛЬНИК Е.</v>
          </cell>
          <cell r="P114" t="str">
            <v>Евангелина</v>
          </cell>
        </row>
        <row r="115">
          <cell r="A115">
            <v>145</v>
          </cell>
          <cell r="B115">
            <v>45</v>
          </cell>
          <cell r="C115" t="str">
            <v>ПОПОВЦЕВА Кира</v>
          </cell>
          <cell r="D115" t="str">
            <v>24.10.2010</v>
          </cell>
          <cell r="E115" t="str">
            <v>III</v>
          </cell>
          <cell r="F115">
            <v>102</v>
          </cell>
          <cell r="G115" t="str">
            <v>Челябинск</v>
          </cell>
          <cell r="H115" t="str">
            <v>Челябинская обл.</v>
          </cell>
          <cell r="I115" t="str">
            <v>УрФО</v>
          </cell>
          <cell r="J115" t="str">
            <v>Тарасова Н.Н.</v>
          </cell>
          <cell r="K115">
            <v>102</v>
          </cell>
          <cell r="L115">
            <v>0</v>
          </cell>
          <cell r="M115" t="str">
            <v>ПОПОВЦЕВА</v>
          </cell>
          <cell r="N115" t="str">
            <v>К</v>
          </cell>
          <cell r="O115" t="str">
            <v>ПОПОВЦЕВА К.</v>
          </cell>
          <cell r="P115" t="str">
            <v>Кира</v>
          </cell>
        </row>
        <row r="116">
          <cell r="A116">
            <v>146</v>
          </cell>
          <cell r="B116">
            <v>46</v>
          </cell>
          <cell r="C116" t="str">
            <v>ФИЛИППОВА Анастасия</v>
          </cell>
          <cell r="D116" t="str">
            <v>06.03.2011</v>
          </cell>
          <cell r="E116" t="str">
            <v>1 юн.</v>
          </cell>
          <cell r="F116">
            <v>98</v>
          </cell>
          <cell r="G116" t="str">
            <v>Иваново</v>
          </cell>
          <cell r="H116" t="str">
            <v>Ивановская обл.</v>
          </cell>
          <cell r="I116" t="str">
            <v>ЦФО</v>
          </cell>
          <cell r="J116" t="str">
            <v>Батунова В.А., Батунов С.А.</v>
          </cell>
          <cell r="K116">
            <v>98</v>
          </cell>
          <cell r="L116">
            <v>0</v>
          </cell>
          <cell r="M116" t="str">
            <v>ФИЛИППОВА</v>
          </cell>
          <cell r="N116" t="str">
            <v>А</v>
          </cell>
          <cell r="O116" t="str">
            <v>ФИЛИППОВА А.</v>
          </cell>
          <cell r="P116" t="str">
            <v>Анастасия</v>
          </cell>
        </row>
        <row r="117">
          <cell r="A117">
            <v>147</v>
          </cell>
          <cell r="B117">
            <v>47</v>
          </cell>
          <cell r="C117" t="str">
            <v>ТЕРЕХОВА Ярослава</v>
          </cell>
          <cell r="D117" t="str">
            <v>12.11.2012</v>
          </cell>
          <cell r="E117" t="str">
            <v>3 юн.</v>
          </cell>
          <cell r="F117">
            <v>94</v>
          </cell>
          <cell r="G117" t="str">
            <v>С.-Петербург</v>
          </cell>
          <cell r="H117" t="str">
            <v>г. Санкт-Петербург</v>
          </cell>
          <cell r="I117" t="str">
            <v>С-П</v>
          </cell>
          <cell r="J117" t="str">
            <v>Трушкина О.Г., Лешев С.Г.</v>
          </cell>
          <cell r="K117">
            <v>94</v>
          </cell>
          <cell r="L117">
            <v>0</v>
          </cell>
          <cell r="M117" t="str">
            <v>ТЕРЕХОВА</v>
          </cell>
          <cell r="N117" t="str">
            <v>Я</v>
          </cell>
          <cell r="O117" t="str">
            <v>ТЕРЕХОВА Я.</v>
          </cell>
          <cell r="P117" t="str">
            <v>Ярослава</v>
          </cell>
        </row>
        <row r="118">
          <cell r="A118">
            <v>148</v>
          </cell>
          <cell r="B118">
            <v>48</v>
          </cell>
          <cell r="C118" t="str">
            <v>ФАХРУТДИНОВА Анна</v>
          </cell>
          <cell r="D118" t="str">
            <v>30.01.2010</v>
          </cell>
          <cell r="E118" t="str">
            <v>II</v>
          </cell>
          <cell r="F118">
            <v>93</v>
          </cell>
          <cell r="G118" t="str">
            <v>Казань</v>
          </cell>
          <cell r="H118" t="str">
            <v>Респ. Татарстан</v>
          </cell>
          <cell r="I118" t="str">
            <v>ПФО</v>
          </cell>
          <cell r="J118" t="str">
            <v>Тихонов В.А., Шахова Ю.А.</v>
          </cell>
          <cell r="K118">
            <v>93</v>
          </cell>
          <cell r="L118">
            <v>0</v>
          </cell>
          <cell r="M118" t="str">
            <v>ФАХРУТДИНОВА</v>
          </cell>
          <cell r="N118" t="str">
            <v>А</v>
          </cell>
          <cell r="O118" t="str">
            <v>ФАХРУТДИНОВА А.</v>
          </cell>
          <cell r="P118" t="str">
            <v>Анна</v>
          </cell>
        </row>
        <row r="119">
          <cell r="A119">
            <v>149</v>
          </cell>
          <cell r="B119">
            <v>49</v>
          </cell>
          <cell r="C119" t="str">
            <v>МОРОЗОВА Маргарита</v>
          </cell>
          <cell r="D119" t="str">
            <v>02.11.2010</v>
          </cell>
          <cell r="E119" t="str">
            <v>1 юн.</v>
          </cell>
          <cell r="F119">
            <v>93</v>
          </cell>
          <cell r="G119" t="str">
            <v>Москва</v>
          </cell>
          <cell r="H119" t="str">
            <v>г. Москва</v>
          </cell>
          <cell r="I119" t="str">
            <v>МОС</v>
          </cell>
          <cell r="J119" t="str">
            <v>Тяпкин С.Е.</v>
          </cell>
          <cell r="K119">
            <v>93</v>
          </cell>
          <cell r="L119">
            <v>0</v>
          </cell>
          <cell r="M119" t="str">
            <v>МОРОЗОВА</v>
          </cell>
          <cell r="N119" t="str">
            <v>М</v>
          </cell>
          <cell r="O119" t="str">
            <v>МОРОЗОВА М.</v>
          </cell>
          <cell r="P119" t="str">
            <v>Маргарита</v>
          </cell>
        </row>
        <row r="120">
          <cell r="A120">
            <v>150</v>
          </cell>
          <cell r="B120">
            <v>50</v>
          </cell>
          <cell r="C120" t="str">
            <v>КОДЗОВА Дэниза</v>
          </cell>
          <cell r="D120" t="str">
            <v>14.03.2011</v>
          </cell>
          <cell r="E120" t="str">
            <v>б/р</v>
          </cell>
          <cell r="F120">
            <v>92</v>
          </cell>
          <cell r="G120" t="str">
            <v>Нальчик</v>
          </cell>
          <cell r="H120" t="str">
            <v>Кабардино-Балкарская респ.</v>
          </cell>
          <cell r="I120" t="str">
            <v>СКФО</v>
          </cell>
          <cell r="J120" t="str">
            <v>Битюцкая И.И.</v>
          </cell>
          <cell r="K120">
            <v>92</v>
          </cell>
          <cell r="L120">
            <v>0</v>
          </cell>
          <cell r="M120" t="str">
            <v>КОДЗОВА</v>
          </cell>
          <cell r="N120" t="str">
            <v>Д</v>
          </cell>
          <cell r="O120" t="str">
            <v>КОДЗОВА Д.</v>
          </cell>
          <cell r="P120" t="str">
            <v>Дэниза</v>
          </cell>
        </row>
        <row r="121">
          <cell r="A121">
            <v>151</v>
          </cell>
          <cell r="B121">
            <v>51</v>
          </cell>
          <cell r="C121" t="str">
            <v>ХАДИУЛЛИНА Нафиса</v>
          </cell>
          <cell r="D121" t="str">
            <v>28.06.2011</v>
          </cell>
          <cell r="E121" t="str">
            <v>III</v>
          </cell>
          <cell r="F121">
            <v>89</v>
          </cell>
          <cell r="G121" t="str">
            <v>Казань</v>
          </cell>
          <cell r="H121" t="str">
            <v>Респ. Татарстан</v>
          </cell>
          <cell r="I121" t="str">
            <v>ПФО</v>
          </cell>
          <cell r="J121" t="str">
            <v>Степанова А.А., Кудряшов Р.А.</v>
          </cell>
          <cell r="K121">
            <v>89</v>
          </cell>
          <cell r="L121">
            <v>0</v>
          </cell>
          <cell r="M121" t="str">
            <v>ХАДИУЛЛИНА</v>
          </cell>
          <cell r="N121" t="str">
            <v>Н</v>
          </cell>
          <cell r="O121" t="str">
            <v>ХАДИУЛЛИНА Н.</v>
          </cell>
          <cell r="P121" t="str">
            <v>Нафиса</v>
          </cell>
        </row>
        <row r="122">
          <cell r="A122">
            <v>152</v>
          </cell>
          <cell r="B122">
            <v>52</v>
          </cell>
          <cell r="C122" t="str">
            <v>ДЕБЕТЕЕВА Самира</v>
          </cell>
          <cell r="D122" t="str">
            <v>17.02.2011</v>
          </cell>
          <cell r="E122" t="str">
            <v>III</v>
          </cell>
          <cell r="F122">
            <v>89</v>
          </cell>
          <cell r="G122" t="str">
            <v>Казань</v>
          </cell>
          <cell r="H122" t="str">
            <v>Респ. Татарстан</v>
          </cell>
          <cell r="I122" t="str">
            <v>ПФО</v>
          </cell>
          <cell r="J122" t="str">
            <v>Степанова А.А., Кудряшов Р.А.</v>
          </cell>
          <cell r="K122">
            <v>89</v>
          </cell>
          <cell r="L122">
            <v>0</v>
          </cell>
          <cell r="M122" t="str">
            <v>ДЕБЕТЕЕВА</v>
          </cell>
          <cell r="N122" t="str">
            <v>С</v>
          </cell>
          <cell r="O122" t="str">
            <v>ДЕБЕТЕЕВА С.</v>
          </cell>
          <cell r="P122" t="str">
            <v>Самира</v>
          </cell>
        </row>
        <row r="123">
          <cell r="A123">
            <v>153</v>
          </cell>
          <cell r="B123">
            <v>53</v>
          </cell>
          <cell r="C123" t="str">
            <v>КУРАКИНА Алла</v>
          </cell>
          <cell r="D123" t="str">
            <v>20.03.2012</v>
          </cell>
          <cell r="E123" t="str">
            <v>1 юн.</v>
          </cell>
          <cell r="F123">
            <v>87</v>
          </cell>
          <cell r="G123" t="str">
            <v>Н.Новгород</v>
          </cell>
          <cell r="H123" t="str">
            <v>Нижегородская обл.</v>
          </cell>
          <cell r="I123" t="str">
            <v>ПФО</v>
          </cell>
          <cell r="J123" t="str">
            <v>Карпов Г.Р.</v>
          </cell>
          <cell r="K123">
            <v>87</v>
          </cell>
          <cell r="L123">
            <v>0</v>
          </cell>
          <cell r="M123" t="str">
            <v>КУРАКИНА</v>
          </cell>
          <cell r="N123" t="str">
            <v>А</v>
          </cell>
          <cell r="O123" t="str">
            <v>КУРАКИНА А.</v>
          </cell>
          <cell r="P123" t="str">
            <v>Алла</v>
          </cell>
        </row>
        <row r="124">
          <cell r="A124">
            <v>154</v>
          </cell>
          <cell r="B124">
            <v>54</v>
          </cell>
          <cell r="C124" t="str">
            <v>СКОСЫРЕВА Евгения</v>
          </cell>
          <cell r="D124" t="str">
            <v>08.01.2012</v>
          </cell>
          <cell r="E124" t="str">
            <v>1 юн.</v>
          </cell>
          <cell r="F124">
            <v>81</v>
          </cell>
          <cell r="G124" t="str">
            <v>Челябинск</v>
          </cell>
          <cell r="H124" t="str">
            <v>Челябинская обл.</v>
          </cell>
          <cell r="I124" t="str">
            <v>УрФО</v>
          </cell>
          <cell r="J124" t="str">
            <v>Ткачева Е.В.</v>
          </cell>
          <cell r="K124">
            <v>81</v>
          </cell>
          <cell r="L124">
            <v>0</v>
          </cell>
          <cell r="M124" t="str">
            <v>СКОСЫРЕВА</v>
          </cell>
          <cell r="N124" t="str">
            <v>Е</v>
          </cell>
          <cell r="O124" t="str">
            <v>СКОСЫРЕВА Е.</v>
          </cell>
          <cell r="P124" t="str">
            <v>Евгения</v>
          </cell>
        </row>
        <row r="125">
          <cell r="A125">
            <v>155</v>
          </cell>
          <cell r="B125">
            <v>55</v>
          </cell>
          <cell r="C125" t="str">
            <v>КРАСЮКОВА Ксения</v>
          </cell>
          <cell r="D125" t="str">
            <v>21.08.2010</v>
          </cell>
          <cell r="E125" t="str">
            <v>1 юн.</v>
          </cell>
          <cell r="F125">
            <v>79</v>
          </cell>
          <cell r="G125" t="str">
            <v>Самара</v>
          </cell>
          <cell r="H125" t="str">
            <v>Самарская обл.</v>
          </cell>
          <cell r="I125" t="str">
            <v>ПФО</v>
          </cell>
          <cell r="J125" t="str">
            <v>Вязова Е.Л., Мохначева Е.Ю.</v>
          </cell>
          <cell r="K125">
            <v>79</v>
          </cell>
          <cell r="L125">
            <v>0</v>
          </cell>
          <cell r="M125" t="str">
            <v>КРАСЮКОВА</v>
          </cell>
          <cell r="N125" t="str">
            <v>К</v>
          </cell>
          <cell r="O125" t="str">
            <v>КРАСЮКОВА К.</v>
          </cell>
          <cell r="P125" t="str">
            <v>Ксения</v>
          </cell>
        </row>
        <row r="126">
          <cell r="A126">
            <v>156</v>
          </cell>
          <cell r="B126">
            <v>56</v>
          </cell>
          <cell r="C126" t="str">
            <v>ЛЕХИНА Полина</v>
          </cell>
          <cell r="D126" t="str">
            <v>10.09.2010</v>
          </cell>
          <cell r="E126" t="str">
            <v>1 юн.</v>
          </cell>
          <cell r="F126">
            <v>76</v>
          </cell>
          <cell r="G126" t="str">
            <v>Самара</v>
          </cell>
          <cell r="H126" t="str">
            <v>Самарская обл.</v>
          </cell>
          <cell r="I126" t="str">
            <v>ПФО</v>
          </cell>
          <cell r="J126" t="str">
            <v>Вязова Е.Л., Мохначева Е.Ю.</v>
          </cell>
          <cell r="K126">
            <v>76</v>
          </cell>
          <cell r="L126">
            <v>0</v>
          </cell>
          <cell r="M126" t="str">
            <v>ЛЕХИНА</v>
          </cell>
          <cell r="N126" t="str">
            <v>П</v>
          </cell>
          <cell r="O126" t="str">
            <v>ЛЕХИНА П.</v>
          </cell>
          <cell r="P126" t="str">
            <v>Полина</v>
          </cell>
        </row>
        <row r="127">
          <cell r="A127">
            <v>157</v>
          </cell>
          <cell r="B127">
            <v>57</v>
          </cell>
          <cell r="C127" t="str">
            <v>ВОРОНИНА Алена</v>
          </cell>
          <cell r="D127" t="str">
            <v>13.04.2012</v>
          </cell>
          <cell r="E127" t="str">
            <v>II</v>
          </cell>
          <cell r="F127">
            <v>73</v>
          </cell>
          <cell r="G127" t="str">
            <v>Оренбург</v>
          </cell>
          <cell r="H127" t="str">
            <v>Оренбургская обл.</v>
          </cell>
          <cell r="I127" t="str">
            <v>ПФО</v>
          </cell>
          <cell r="J127" t="str">
            <v>Ивонин В.А., Ивонина О.Н.</v>
          </cell>
          <cell r="K127">
            <v>73</v>
          </cell>
          <cell r="L127">
            <v>0</v>
          </cell>
          <cell r="M127" t="str">
            <v>ВОРОНИНА</v>
          </cell>
          <cell r="N127" t="str">
            <v>А</v>
          </cell>
          <cell r="O127" t="str">
            <v>ВОРОНИНА А.</v>
          </cell>
          <cell r="P127" t="str">
            <v>Алена</v>
          </cell>
        </row>
        <row r="128">
          <cell r="A128">
            <v>158</v>
          </cell>
          <cell r="B128">
            <v>58</v>
          </cell>
          <cell r="C128" t="str">
            <v>РОВКИНА Анастасия</v>
          </cell>
          <cell r="D128" t="str">
            <v>27.05.2010</v>
          </cell>
          <cell r="E128" t="str">
            <v>III</v>
          </cell>
          <cell r="F128">
            <v>54</v>
          </cell>
          <cell r="G128" t="str">
            <v>Тюмень</v>
          </cell>
          <cell r="H128" t="str">
            <v>Тюменская обл.</v>
          </cell>
          <cell r="I128" t="str">
            <v>УрФО</v>
          </cell>
          <cell r="J128" t="str">
            <v>Иванова А.Б., Рябов Е.А.</v>
          </cell>
          <cell r="K128">
            <v>54</v>
          </cell>
          <cell r="L128">
            <v>0</v>
          </cell>
          <cell r="M128" t="str">
            <v>РОВКИНА</v>
          </cell>
          <cell r="N128" t="str">
            <v>А</v>
          </cell>
          <cell r="O128" t="str">
            <v>РОВКИНА А.</v>
          </cell>
          <cell r="P128" t="str">
            <v>Анастасия</v>
          </cell>
        </row>
        <row r="129">
          <cell r="A129">
            <v>159</v>
          </cell>
          <cell r="B129">
            <v>59</v>
          </cell>
          <cell r="C129" t="str">
            <v>ЧЕРТИЛИНА Вероника</v>
          </cell>
          <cell r="D129" t="str">
            <v>08.09.2010</v>
          </cell>
          <cell r="E129" t="str">
            <v>б/р</v>
          </cell>
          <cell r="F129">
            <v>49</v>
          </cell>
          <cell r="G129" t="str">
            <v>Серов</v>
          </cell>
          <cell r="H129" t="str">
            <v>Свердловская обл.</v>
          </cell>
          <cell r="I129" t="str">
            <v>УрФО</v>
          </cell>
          <cell r="J129" t="str">
            <v>Поляков Э.В.</v>
          </cell>
          <cell r="K129">
            <v>49</v>
          </cell>
          <cell r="L129">
            <v>0</v>
          </cell>
          <cell r="M129" t="str">
            <v>ЧЕРТИЛИНА</v>
          </cell>
          <cell r="N129" t="str">
            <v>В</v>
          </cell>
          <cell r="O129" t="str">
            <v>ЧЕРТИЛИНА В.</v>
          </cell>
          <cell r="P129" t="str">
            <v>Вероника</v>
          </cell>
        </row>
        <row r="130">
          <cell r="A130">
            <v>160</v>
          </cell>
          <cell r="B130">
            <v>60</v>
          </cell>
          <cell r="C130" t="str">
            <v>КОРЗУНИНА Кристина</v>
          </cell>
          <cell r="D130" t="str">
            <v>23.06.2010</v>
          </cell>
          <cell r="E130" t="str">
            <v>1 юн.</v>
          </cell>
          <cell r="F130">
            <v>41</v>
          </cell>
          <cell r="G130" t="str">
            <v>Красноуральск</v>
          </cell>
          <cell r="H130" t="str">
            <v>Свердловская обл.</v>
          </cell>
          <cell r="I130" t="str">
            <v>УрФО</v>
          </cell>
          <cell r="J130" t="str">
            <v>Шкилев А.С., Васильева А.Н.</v>
          </cell>
          <cell r="K130">
            <v>41</v>
          </cell>
          <cell r="L130">
            <v>0</v>
          </cell>
          <cell r="M130" t="str">
            <v>КОРЗУНИНА</v>
          </cell>
          <cell r="N130" t="str">
            <v>К</v>
          </cell>
          <cell r="O130" t="str">
            <v>КОРЗУНИНА К.</v>
          </cell>
          <cell r="P130" t="str">
            <v>Кристина</v>
          </cell>
        </row>
        <row r="131">
          <cell r="A131">
            <v>161</v>
          </cell>
          <cell r="B131">
            <v>61</v>
          </cell>
          <cell r="C131" t="str">
            <v>ШТАНЬКО Варвара</v>
          </cell>
          <cell r="D131" t="str">
            <v>26.11.2010</v>
          </cell>
          <cell r="E131" t="str">
            <v>1 юн.</v>
          </cell>
          <cell r="F131">
            <v>31</v>
          </cell>
          <cell r="G131" t="str">
            <v>Гай</v>
          </cell>
          <cell r="H131" t="str">
            <v>Оренбургская обл.</v>
          </cell>
          <cell r="I131" t="str">
            <v>ПФО</v>
          </cell>
          <cell r="J131" t="str">
            <v>Чуева В.М., Медянцева Е.А.</v>
          </cell>
          <cell r="K131">
            <v>31</v>
          </cell>
          <cell r="L131">
            <v>0</v>
          </cell>
          <cell r="M131" t="str">
            <v>ШТАНЬКО</v>
          </cell>
          <cell r="N131" t="str">
            <v>В</v>
          </cell>
          <cell r="O131" t="str">
            <v>ШТАНЬКО В.</v>
          </cell>
          <cell r="P131" t="str">
            <v>Варвара</v>
          </cell>
        </row>
        <row r="132">
          <cell r="A132">
            <v>162</v>
          </cell>
          <cell r="B132">
            <v>62</v>
          </cell>
          <cell r="C132" t="str">
            <v>АРНАУТОВА София</v>
          </cell>
          <cell r="D132" t="str">
            <v>21.12.2010</v>
          </cell>
          <cell r="E132" t="str">
            <v>1 юн.</v>
          </cell>
          <cell r="F132">
            <v>16</v>
          </cell>
          <cell r="G132" t="str">
            <v>Екатеринбург</v>
          </cell>
          <cell r="H132" t="str">
            <v>Свердловская обл.</v>
          </cell>
          <cell r="I132" t="str">
            <v>УрФО</v>
          </cell>
          <cell r="J132" t="str">
            <v>Хонина А.С., Артемкин А.А.</v>
          </cell>
          <cell r="K132">
            <v>16</v>
          </cell>
          <cell r="L132">
            <v>0</v>
          </cell>
          <cell r="M132" t="str">
            <v>АРНАУТОВА</v>
          </cell>
          <cell r="N132" t="str">
            <v>С</v>
          </cell>
          <cell r="O132" t="str">
            <v>АРНАУТОВА С.</v>
          </cell>
          <cell r="P132" t="str">
            <v>София</v>
          </cell>
        </row>
        <row r="133">
          <cell r="A133">
            <v>163</v>
          </cell>
          <cell r="B133">
            <v>63</v>
          </cell>
          <cell r="C133" t="str">
            <v>ЧЕРНЫХ Доминика</v>
          </cell>
          <cell r="D133" t="str">
            <v>08.07.2010</v>
          </cell>
          <cell r="E133" t="str">
            <v>1 юн.</v>
          </cell>
          <cell r="F133">
            <v>13</v>
          </cell>
          <cell r="G133" t="str">
            <v>Красноуральск</v>
          </cell>
          <cell r="H133" t="str">
            <v>Свердловская обл.</v>
          </cell>
          <cell r="I133" t="str">
            <v>УрФО</v>
          </cell>
          <cell r="J133" t="str">
            <v>Шкилев А.С., Васильева А.Н.</v>
          </cell>
          <cell r="K133">
            <v>13</v>
          </cell>
          <cell r="L133">
            <v>0</v>
          </cell>
          <cell r="M133" t="str">
            <v>ЧЕРНЫХ</v>
          </cell>
          <cell r="N133" t="str">
            <v>Д</v>
          </cell>
          <cell r="O133" t="str">
            <v>ЧЕРНЫХ Д.</v>
          </cell>
          <cell r="P133" t="str">
            <v>Доминика</v>
          </cell>
        </row>
        <row r="134">
          <cell r="A134">
            <v>164</v>
          </cell>
          <cell r="B134">
            <v>64</v>
          </cell>
          <cell r="C134" t="str">
            <v>ДИДУШИЦКАЯ Виктория</v>
          </cell>
          <cell r="D134" t="str">
            <v>06.02.2012</v>
          </cell>
          <cell r="E134" t="str">
            <v>3 юн.</v>
          </cell>
          <cell r="F134">
            <v>46</v>
          </cell>
          <cell r="G134" t="str">
            <v>Цементный</v>
          </cell>
          <cell r="H134" t="str">
            <v>Свердловская обл.</v>
          </cell>
          <cell r="I134" t="str">
            <v>УрФО</v>
          </cell>
          <cell r="J134" t="str">
            <v>Горшкова А.З.</v>
          </cell>
          <cell r="K134">
            <v>46</v>
          </cell>
          <cell r="L134">
            <v>0</v>
          </cell>
          <cell r="M134" t="str">
            <v>ДИДУШИЦКАЯ</v>
          </cell>
          <cell r="N134" t="str">
            <v>В</v>
          </cell>
          <cell r="O134" t="str">
            <v>ДИДУШИЦКАЯ В.</v>
          </cell>
          <cell r="P134" t="str">
            <v>Виктория</v>
          </cell>
        </row>
        <row r="135">
          <cell r="J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 t="e">
            <v>#VALUE!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BQ13">
            <v>101</v>
          </cell>
        </row>
      </sheetData>
      <sheetData sheetId="17"/>
      <sheetData sheetId="18"/>
      <sheetData sheetId="19"/>
      <sheetData sheetId="20"/>
      <sheetData sheetId="21">
        <row r="13">
          <cell r="BQ13">
            <v>1</v>
          </cell>
          <cell r="CX13">
            <v>1</v>
          </cell>
        </row>
        <row r="14">
          <cell r="BQ14">
            <v>0</v>
          </cell>
          <cell r="CX14">
            <v>0</v>
          </cell>
        </row>
        <row r="15">
          <cell r="BQ15">
            <v>16</v>
          </cell>
          <cell r="CX15">
            <v>2</v>
          </cell>
        </row>
        <row r="16">
          <cell r="BQ16">
            <v>0</v>
          </cell>
          <cell r="CX16">
            <v>0</v>
          </cell>
        </row>
        <row r="17">
          <cell r="BQ17">
            <v>17</v>
          </cell>
          <cell r="CX17">
            <v>6</v>
          </cell>
        </row>
        <row r="18">
          <cell r="BQ18">
            <v>0</v>
          </cell>
          <cell r="CX18">
            <v>0</v>
          </cell>
        </row>
        <row r="19">
          <cell r="BQ19">
            <v>32</v>
          </cell>
          <cell r="CX19">
            <v>5</v>
          </cell>
        </row>
        <row r="20">
          <cell r="BQ20">
            <v>0</v>
          </cell>
          <cell r="CX20">
            <v>0</v>
          </cell>
        </row>
        <row r="21">
          <cell r="BQ21">
            <v>33</v>
          </cell>
          <cell r="CX21">
            <v>4</v>
          </cell>
        </row>
        <row r="22">
          <cell r="BQ22">
            <v>0</v>
          </cell>
          <cell r="CX22">
            <v>0</v>
          </cell>
        </row>
        <row r="23">
          <cell r="BQ23">
            <v>44</v>
          </cell>
          <cell r="CX23">
            <v>3</v>
          </cell>
        </row>
        <row r="24">
          <cell r="BQ24">
            <v>0</v>
          </cell>
          <cell r="CX24">
            <v>0</v>
          </cell>
        </row>
        <row r="25">
          <cell r="BQ25">
            <v>49</v>
          </cell>
          <cell r="CX25">
            <v>7</v>
          </cell>
        </row>
        <row r="26">
          <cell r="BQ26">
            <v>0</v>
          </cell>
          <cell r="CX26">
            <v>0</v>
          </cell>
        </row>
        <row r="27">
          <cell r="BQ27">
            <v>63</v>
          </cell>
          <cell r="CX27">
            <v>8</v>
          </cell>
        </row>
        <row r="28">
          <cell r="BQ28">
            <v>0</v>
          </cell>
          <cell r="CX28">
            <v>0</v>
          </cell>
        </row>
        <row r="42">
          <cell r="BQ42">
            <v>2</v>
          </cell>
          <cell r="CX42">
            <v>1</v>
          </cell>
        </row>
        <row r="43">
          <cell r="BQ43">
            <v>0</v>
          </cell>
          <cell r="CX43">
            <v>0</v>
          </cell>
        </row>
        <row r="44">
          <cell r="BQ44">
            <v>15</v>
          </cell>
          <cell r="CX44">
            <v>4</v>
          </cell>
        </row>
        <row r="45">
          <cell r="BQ45">
            <v>0</v>
          </cell>
          <cell r="CX45">
            <v>0</v>
          </cell>
        </row>
        <row r="46">
          <cell r="BQ46">
            <v>18</v>
          </cell>
          <cell r="CX46">
            <v>2</v>
          </cell>
        </row>
        <row r="47">
          <cell r="BQ47">
            <v>0</v>
          </cell>
          <cell r="CX47">
            <v>0</v>
          </cell>
        </row>
        <row r="48">
          <cell r="BQ48">
            <v>31</v>
          </cell>
          <cell r="CX48">
            <v>3</v>
          </cell>
        </row>
        <row r="49">
          <cell r="BQ49">
            <v>0</v>
          </cell>
          <cell r="CX49">
            <v>0</v>
          </cell>
        </row>
        <row r="50">
          <cell r="BQ50">
            <v>34</v>
          </cell>
          <cell r="CX50">
            <v>7</v>
          </cell>
        </row>
        <row r="51">
          <cell r="BQ51">
            <v>0</v>
          </cell>
          <cell r="CX51">
            <v>0</v>
          </cell>
        </row>
        <row r="52">
          <cell r="BQ52">
            <v>46</v>
          </cell>
          <cell r="CX52">
            <v>8</v>
          </cell>
        </row>
        <row r="53">
          <cell r="BQ53">
            <v>0</v>
          </cell>
          <cell r="CX53">
            <v>0</v>
          </cell>
        </row>
        <row r="54">
          <cell r="BQ54">
            <v>50</v>
          </cell>
          <cell r="CX54">
            <v>5</v>
          </cell>
        </row>
        <row r="55">
          <cell r="BQ55">
            <v>0</v>
          </cell>
          <cell r="CX55">
            <v>0</v>
          </cell>
        </row>
        <row r="56">
          <cell r="BQ56">
            <v>60</v>
          </cell>
          <cell r="CX56">
            <v>6</v>
          </cell>
        </row>
        <row r="57">
          <cell r="BQ57">
            <v>0</v>
          </cell>
          <cell r="CX57">
            <v>0</v>
          </cell>
        </row>
        <row r="71">
          <cell r="BQ71">
            <v>3</v>
          </cell>
          <cell r="CX71">
            <v>1</v>
          </cell>
        </row>
        <row r="72">
          <cell r="BQ72">
            <v>0</v>
          </cell>
          <cell r="CX72">
            <v>0</v>
          </cell>
        </row>
        <row r="73">
          <cell r="BQ73">
            <v>14</v>
          </cell>
          <cell r="CX73">
            <v>4</v>
          </cell>
        </row>
        <row r="74">
          <cell r="BQ74">
            <v>0</v>
          </cell>
          <cell r="CX74">
            <v>0</v>
          </cell>
        </row>
        <row r="75">
          <cell r="BQ75">
            <v>19</v>
          </cell>
          <cell r="CX75">
            <v>2</v>
          </cell>
        </row>
        <row r="76">
          <cell r="BQ76">
            <v>0</v>
          </cell>
          <cell r="CX76">
            <v>0</v>
          </cell>
        </row>
        <row r="77">
          <cell r="BQ77">
            <v>30</v>
          </cell>
          <cell r="CX77">
            <v>6</v>
          </cell>
        </row>
        <row r="78">
          <cell r="BQ78">
            <v>0</v>
          </cell>
          <cell r="CX78">
            <v>0</v>
          </cell>
        </row>
        <row r="79">
          <cell r="BQ79">
            <v>36</v>
          </cell>
          <cell r="CX79">
            <v>3</v>
          </cell>
        </row>
        <row r="80">
          <cell r="BQ80">
            <v>0</v>
          </cell>
          <cell r="CX80">
            <v>0</v>
          </cell>
        </row>
        <row r="81">
          <cell r="BQ81">
            <v>45</v>
          </cell>
          <cell r="CX81">
            <v>5</v>
          </cell>
        </row>
        <row r="82">
          <cell r="BQ82">
            <v>0</v>
          </cell>
          <cell r="CX82">
            <v>0</v>
          </cell>
        </row>
        <row r="83">
          <cell r="BQ83">
            <v>52</v>
          </cell>
          <cell r="CX83">
            <v>7</v>
          </cell>
        </row>
        <row r="84">
          <cell r="BQ84">
            <v>0</v>
          </cell>
          <cell r="CX84">
            <v>0</v>
          </cell>
        </row>
        <row r="85">
          <cell r="BQ85">
            <v>61</v>
          </cell>
          <cell r="CX85">
            <v>8</v>
          </cell>
        </row>
        <row r="86">
          <cell r="BQ86">
            <v>0</v>
          </cell>
          <cell r="CX86">
            <v>0</v>
          </cell>
        </row>
        <row r="100">
          <cell r="BQ100">
            <v>4</v>
          </cell>
          <cell r="CX100">
            <v>1</v>
          </cell>
        </row>
        <row r="101">
          <cell r="BQ101">
            <v>0</v>
          </cell>
          <cell r="CX101">
            <v>0</v>
          </cell>
        </row>
        <row r="102">
          <cell r="BQ102">
            <v>13</v>
          </cell>
          <cell r="CX102">
            <v>2</v>
          </cell>
        </row>
        <row r="103">
          <cell r="BQ103">
            <v>0</v>
          </cell>
          <cell r="CX103">
            <v>0</v>
          </cell>
        </row>
        <row r="104">
          <cell r="BQ104">
            <v>20</v>
          </cell>
          <cell r="CX104">
            <v>5</v>
          </cell>
        </row>
        <row r="105">
          <cell r="BQ105">
            <v>0</v>
          </cell>
          <cell r="CX105">
            <v>0</v>
          </cell>
        </row>
        <row r="106">
          <cell r="BQ106">
            <v>29</v>
          </cell>
          <cell r="CX106">
            <v>4</v>
          </cell>
        </row>
        <row r="107">
          <cell r="BQ107">
            <v>0</v>
          </cell>
          <cell r="CX107">
            <v>0</v>
          </cell>
        </row>
        <row r="108">
          <cell r="BQ108">
            <v>35</v>
          </cell>
          <cell r="CX108">
            <v>3</v>
          </cell>
        </row>
        <row r="109">
          <cell r="BQ109">
            <v>0</v>
          </cell>
          <cell r="CX109">
            <v>0</v>
          </cell>
        </row>
        <row r="110">
          <cell r="BQ110">
            <v>48</v>
          </cell>
          <cell r="CX110">
            <v>7</v>
          </cell>
        </row>
        <row r="111">
          <cell r="BQ111">
            <v>0</v>
          </cell>
          <cell r="CX111">
            <v>0</v>
          </cell>
        </row>
        <row r="112">
          <cell r="BQ112">
            <v>51</v>
          </cell>
          <cell r="CX112">
            <v>6</v>
          </cell>
        </row>
        <row r="113">
          <cell r="BQ113">
            <v>0</v>
          </cell>
          <cell r="CX113">
            <v>0</v>
          </cell>
        </row>
        <row r="114">
          <cell r="BQ114">
            <v>64</v>
          </cell>
          <cell r="CX114">
            <v>8</v>
          </cell>
        </row>
        <row r="115">
          <cell r="BQ115">
            <v>0</v>
          </cell>
          <cell r="CX115">
            <v>0</v>
          </cell>
        </row>
        <row r="129">
          <cell r="BQ129">
            <v>5</v>
          </cell>
          <cell r="CX129">
            <v>1</v>
          </cell>
        </row>
        <row r="130">
          <cell r="BQ130">
            <v>0</v>
          </cell>
          <cell r="CX130">
            <v>0</v>
          </cell>
        </row>
        <row r="131">
          <cell r="BQ131">
            <v>12</v>
          </cell>
          <cell r="CX131">
            <v>5</v>
          </cell>
        </row>
        <row r="132">
          <cell r="BQ132">
            <v>0</v>
          </cell>
          <cell r="CX132">
            <v>0</v>
          </cell>
        </row>
        <row r="133">
          <cell r="BQ133">
            <v>21</v>
          </cell>
          <cell r="CX133">
            <v>4</v>
          </cell>
        </row>
        <row r="134">
          <cell r="BQ134">
            <v>0</v>
          </cell>
          <cell r="CX134">
            <v>0</v>
          </cell>
        </row>
        <row r="135">
          <cell r="BQ135">
            <v>28</v>
          </cell>
          <cell r="CX135">
            <v>3</v>
          </cell>
        </row>
        <row r="136">
          <cell r="BQ136">
            <v>0</v>
          </cell>
          <cell r="CX136">
            <v>0</v>
          </cell>
        </row>
        <row r="137">
          <cell r="BQ137">
            <v>37</v>
          </cell>
          <cell r="CX137">
            <v>2</v>
          </cell>
        </row>
        <row r="138">
          <cell r="BQ138">
            <v>0</v>
          </cell>
          <cell r="CX138">
            <v>0</v>
          </cell>
        </row>
        <row r="139">
          <cell r="BQ139">
            <v>47</v>
          </cell>
          <cell r="CX139">
            <v>6</v>
          </cell>
        </row>
        <row r="140">
          <cell r="BQ140">
            <v>0</v>
          </cell>
          <cell r="CX140">
            <v>0</v>
          </cell>
        </row>
        <row r="141">
          <cell r="BQ141">
            <v>54</v>
          </cell>
          <cell r="CX141">
            <v>7</v>
          </cell>
        </row>
        <row r="142">
          <cell r="BQ142">
            <v>0</v>
          </cell>
          <cell r="CX142">
            <v>0</v>
          </cell>
        </row>
        <row r="143">
          <cell r="BQ143">
            <v>62</v>
          </cell>
          <cell r="CX143">
            <v>8</v>
          </cell>
        </row>
        <row r="144">
          <cell r="BQ144">
            <v>0</v>
          </cell>
          <cell r="CX144">
            <v>0</v>
          </cell>
        </row>
        <row r="158">
          <cell r="BQ158">
            <v>6</v>
          </cell>
          <cell r="CX158">
            <v>1</v>
          </cell>
        </row>
        <row r="159">
          <cell r="BQ159">
            <v>0</v>
          </cell>
          <cell r="CX159">
            <v>0</v>
          </cell>
        </row>
        <row r="160">
          <cell r="BQ160">
            <v>11</v>
          </cell>
          <cell r="CX160">
            <v>2</v>
          </cell>
        </row>
        <row r="161">
          <cell r="BQ161">
            <v>0</v>
          </cell>
          <cell r="CX161">
            <v>0</v>
          </cell>
        </row>
        <row r="162">
          <cell r="BQ162">
            <v>23</v>
          </cell>
          <cell r="CX162">
            <v>5</v>
          </cell>
        </row>
        <row r="163">
          <cell r="BQ163">
            <v>0</v>
          </cell>
          <cell r="CX163">
            <v>0</v>
          </cell>
        </row>
        <row r="164">
          <cell r="BQ164">
            <v>27</v>
          </cell>
          <cell r="CX164">
            <v>4</v>
          </cell>
        </row>
        <row r="165">
          <cell r="BQ165">
            <v>0</v>
          </cell>
          <cell r="CX165">
            <v>0</v>
          </cell>
        </row>
        <row r="166">
          <cell r="BQ166">
            <v>40</v>
          </cell>
          <cell r="CX166">
            <v>6</v>
          </cell>
        </row>
        <row r="167">
          <cell r="BQ167">
            <v>0</v>
          </cell>
          <cell r="CX167">
            <v>0</v>
          </cell>
        </row>
        <row r="168">
          <cell r="BQ168">
            <v>43</v>
          </cell>
          <cell r="CX168">
            <v>3</v>
          </cell>
        </row>
        <row r="169">
          <cell r="BQ169">
            <v>0</v>
          </cell>
          <cell r="CX169">
            <v>0</v>
          </cell>
        </row>
        <row r="170">
          <cell r="BQ170">
            <v>55</v>
          </cell>
          <cell r="CX170">
            <v>8</v>
          </cell>
        </row>
        <row r="171">
          <cell r="BQ171">
            <v>0</v>
          </cell>
          <cell r="CX171">
            <v>0</v>
          </cell>
        </row>
        <row r="172">
          <cell r="BQ172">
            <v>59</v>
          </cell>
          <cell r="CX172">
            <v>7</v>
          </cell>
        </row>
        <row r="173">
          <cell r="BQ173">
            <v>0</v>
          </cell>
          <cell r="CX173">
            <v>0</v>
          </cell>
        </row>
        <row r="187">
          <cell r="BQ187">
            <v>7</v>
          </cell>
          <cell r="CX187">
            <v>2</v>
          </cell>
        </row>
        <row r="188">
          <cell r="BQ188">
            <v>0</v>
          </cell>
          <cell r="CX188">
            <v>0</v>
          </cell>
        </row>
        <row r="189">
          <cell r="BQ189">
            <v>10</v>
          </cell>
          <cell r="CX189">
            <v>1</v>
          </cell>
        </row>
        <row r="190">
          <cell r="BQ190">
            <v>0</v>
          </cell>
          <cell r="CX190">
            <v>0</v>
          </cell>
        </row>
        <row r="191">
          <cell r="BQ191">
            <v>22</v>
          </cell>
          <cell r="CX191">
            <v>3</v>
          </cell>
        </row>
        <row r="192">
          <cell r="BQ192">
            <v>0</v>
          </cell>
          <cell r="CX192">
            <v>0</v>
          </cell>
        </row>
        <row r="193">
          <cell r="BQ193">
            <v>26</v>
          </cell>
          <cell r="CX193">
            <v>6</v>
          </cell>
        </row>
        <row r="194">
          <cell r="BQ194">
            <v>0</v>
          </cell>
          <cell r="CX194">
            <v>0</v>
          </cell>
        </row>
        <row r="195">
          <cell r="BQ195">
            <v>39</v>
          </cell>
          <cell r="CX195">
            <v>5</v>
          </cell>
        </row>
        <row r="196">
          <cell r="BQ196">
            <v>0</v>
          </cell>
          <cell r="CX196">
            <v>0</v>
          </cell>
        </row>
        <row r="197">
          <cell r="BQ197">
            <v>42</v>
          </cell>
          <cell r="CX197">
            <v>4</v>
          </cell>
        </row>
        <row r="198">
          <cell r="BQ198">
            <v>0</v>
          </cell>
          <cell r="CX198">
            <v>0</v>
          </cell>
        </row>
        <row r="199">
          <cell r="BQ199">
            <v>56</v>
          </cell>
          <cell r="CX199">
            <v>7</v>
          </cell>
        </row>
        <row r="200">
          <cell r="BQ200">
            <v>0</v>
          </cell>
          <cell r="CX200">
            <v>0</v>
          </cell>
        </row>
        <row r="201">
          <cell r="BQ201">
            <v>58</v>
          </cell>
          <cell r="CX201">
            <v>8</v>
          </cell>
        </row>
        <row r="202">
          <cell r="BQ202">
            <v>0</v>
          </cell>
          <cell r="CX202">
            <v>0</v>
          </cell>
        </row>
        <row r="216">
          <cell r="BQ216">
            <v>8</v>
          </cell>
          <cell r="CX216">
            <v>1</v>
          </cell>
        </row>
        <row r="217">
          <cell r="BQ217">
            <v>0</v>
          </cell>
          <cell r="CX217">
            <v>0</v>
          </cell>
        </row>
        <row r="218">
          <cell r="BQ218">
            <v>9</v>
          </cell>
          <cell r="CX218">
            <v>3</v>
          </cell>
        </row>
        <row r="219">
          <cell r="BQ219">
            <v>0</v>
          </cell>
          <cell r="CX219">
            <v>0</v>
          </cell>
        </row>
        <row r="220">
          <cell r="BQ220">
            <v>24</v>
          </cell>
          <cell r="CX220">
            <v>4</v>
          </cell>
        </row>
        <row r="221">
          <cell r="BQ221">
            <v>0</v>
          </cell>
          <cell r="CX221">
            <v>0</v>
          </cell>
        </row>
        <row r="222">
          <cell r="BQ222">
            <v>25</v>
          </cell>
          <cell r="CX222">
            <v>6</v>
          </cell>
        </row>
        <row r="223">
          <cell r="BQ223">
            <v>0</v>
          </cell>
          <cell r="CX223">
            <v>0</v>
          </cell>
        </row>
        <row r="224">
          <cell r="BQ224">
            <v>38</v>
          </cell>
          <cell r="CX224">
            <v>8</v>
          </cell>
        </row>
        <row r="225">
          <cell r="BQ225">
            <v>0</v>
          </cell>
          <cell r="CX225">
            <v>0</v>
          </cell>
        </row>
        <row r="226">
          <cell r="BQ226">
            <v>41</v>
          </cell>
          <cell r="CX226">
            <v>2</v>
          </cell>
        </row>
        <row r="227">
          <cell r="BQ227">
            <v>0</v>
          </cell>
          <cell r="CX227">
            <v>0</v>
          </cell>
        </row>
        <row r="228">
          <cell r="BQ228">
            <v>53</v>
          </cell>
          <cell r="CX228">
            <v>7</v>
          </cell>
        </row>
        <row r="229">
          <cell r="BQ229">
            <v>0</v>
          </cell>
          <cell r="CX229">
            <v>0</v>
          </cell>
        </row>
        <row r="230">
          <cell r="BQ230">
            <v>57</v>
          </cell>
          <cell r="CX230">
            <v>5</v>
          </cell>
        </row>
        <row r="231">
          <cell r="BQ231">
            <v>0</v>
          </cell>
          <cell r="CX231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tabSelected="1" view="pageLayout" topLeftCell="B1" zoomScaleNormal="100" workbookViewId="0">
      <selection activeCell="G5" sqref="G5"/>
    </sheetView>
  </sheetViews>
  <sheetFormatPr defaultRowHeight="15" outlineLevelCol="1" x14ac:dyDescent="0.25"/>
  <cols>
    <col min="1" max="1" width="5.140625" hidden="1" customWidth="1" outlineLevel="1"/>
    <col min="2" max="2" width="3.5703125" customWidth="1" collapsed="1"/>
    <col min="3" max="3" width="4.42578125" hidden="1" customWidth="1" outlineLevel="1"/>
    <col min="4" max="4" width="34.42578125" customWidth="1" collapsed="1"/>
    <col min="5" max="5" width="17.85546875" style="55" customWidth="1"/>
    <col min="6" max="6" width="12.7109375" style="55" customWidth="1"/>
    <col min="7" max="7" width="12.7109375" customWidth="1"/>
    <col min="8" max="8" width="30.28515625" style="55" hidden="1" customWidth="1"/>
    <col min="9" max="9" width="45.42578125" style="56" hidden="1" customWidth="1"/>
    <col min="10" max="10" width="6.7109375" hidden="1" customWidth="1"/>
    <col min="11" max="28" width="0" hidden="1" customWidth="1"/>
  </cols>
  <sheetData>
    <row r="1" spans="1:28" ht="18.75" x14ac:dyDescent="0.3">
      <c r="B1" s="347" t="s">
        <v>55</v>
      </c>
      <c r="C1" s="347"/>
      <c r="D1" s="347"/>
      <c r="E1" s="347"/>
      <c r="F1" s="347"/>
      <c r="G1" s="347"/>
    </row>
    <row r="2" spans="1:28" x14ac:dyDescent="0.25">
      <c r="B2" s="344" t="s">
        <v>276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</row>
    <row r="3" spans="1:28" ht="15.75" x14ac:dyDescent="0.25">
      <c r="B3" s="345" t="s">
        <v>11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</row>
    <row r="4" spans="1:28" ht="15.75" x14ac:dyDescent="0.25">
      <c r="B4" s="346" t="s">
        <v>274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</row>
    <row r="5" spans="1:28" ht="14.1" customHeight="1" x14ac:dyDescent="0.25">
      <c r="B5" s="67"/>
      <c r="C5" s="67"/>
      <c r="D5" s="67"/>
      <c r="E5" s="67"/>
      <c r="F5" s="67"/>
      <c r="G5" s="67"/>
      <c r="I5" s="55"/>
    </row>
    <row r="6" spans="1:28" ht="14.1" customHeight="1" x14ac:dyDescent="0.25">
      <c r="A6">
        <v>15</v>
      </c>
      <c r="B6" s="350" t="s">
        <v>56</v>
      </c>
      <c r="C6" s="351"/>
      <c r="D6" s="351"/>
      <c r="E6" s="351"/>
      <c r="F6" s="351"/>
      <c r="G6" s="351"/>
      <c r="H6" s="352"/>
      <c r="I6" s="57" t="e">
        <f>#REF!+#REF!+#REF!</f>
        <v>#REF!</v>
      </c>
      <c r="J6" s="58"/>
    </row>
    <row r="7" spans="1:28" ht="14.1" customHeight="1" x14ac:dyDescent="0.25">
      <c r="A7" t="s">
        <v>50</v>
      </c>
      <c r="B7" s="353" t="s">
        <v>0</v>
      </c>
      <c r="C7" s="87"/>
      <c r="D7" s="354" t="s">
        <v>9</v>
      </c>
      <c r="E7" s="268" t="s">
        <v>5</v>
      </c>
      <c r="F7" s="355" t="s">
        <v>51</v>
      </c>
      <c r="G7" s="353" t="s">
        <v>52</v>
      </c>
      <c r="H7" s="335" t="s">
        <v>53</v>
      </c>
      <c r="I7" s="348"/>
    </row>
    <row r="8" spans="1:28" ht="14.1" customHeight="1" x14ac:dyDescent="0.25">
      <c r="A8" t="s">
        <v>50</v>
      </c>
      <c r="B8" s="339"/>
      <c r="C8" s="80"/>
      <c r="D8" s="339"/>
      <c r="E8" s="87" t="s">
        <v>54</v>
      </c>
      <c r="F8" s="339"/>
      <c r="G8" s="339"/>
      <c r="H8" s="336"/>
      <c r="I8" s="349"/>
    </row>
    <row r="9" spans="1:28" ht="14.1" customHeight="1" x14ac:dyDescent="0.25">
      <c r="B9" s="82">
        <v>1</v>
      </c>
      <c r="C9" s="83"/>
      <c r="D9" s="297" t="s">
        <v>132</v>
      </c>
      <c r="E9" s="298" t="s">
        <v>133</v>
      </c>
      <c r="F9" s="298" t="s">
        <v>265</v>
      </c>
      <c r="G9" s="298">
        <v>40</v>
      </c>
      <c r="H9" s="89"/>
      <c r="I9" s="66"/>
    </row>
    <row r="10" spans="1:28" ht="14.1" customHeight="1" x14ac:dyDescent="0.25">
      <c r="A10" s="54">
        <v>7</v>
      </c>
      <c r="B10" s="360" t="s">
        <v>57</v>
      </c>
      <c r="C10" s="360"/>
      <c r="D10" s="360"/>
      <c r="E10" s="360"/>
      <c r="F10" s="360"/>
      <c r="G10" s="360"/>
      <c r="H10" s="361"/>
      <c r="I10" s="64" t="e">
        <f>#REF!+#REF!+#REF!</f>
        <v>#REF!</v>
      </c>
      <c r="J10" s="58"/>
    </row>
    <row r="11" spans="1:28" ht="14.1" customHeight="1" x14ac:dyDescent="0.25">
      <c r="A11" s="293" t="s">
        <v>50</v>
      </c>
      <c r="B11" s="357" t="s">
        <v>0</v>
      </c>
      <c r="C11" s="91"/>
      <c r="D11" s="357" t="s">
        <v>9</v>
      </c>
      <c r="E11" s="269" t="s">
        <v>5</v>
      </c>
      <c r="F11" s="357" t="s">
        <v>51</v>
      </c>
      <c r="G11" s="357" t="s">
        <v>52</v>
      </c>
      <c r="H11" s="335" t="s">
        <v>53</v>
      </c>
      <c r="I11" s="348"/>
    </row>
    <row r="12" spans="1:28" ht="14.1" customHeight="1" x14ac:dyDescent="0.25">
      <c r="A12" s="294" t="s">
        <v>50</v>
      </c>
      <c r="B12" s="334"/>
      <c r="C12" s="81"/>
      <c r="D12" s="333"/>
      <c r="E12" s="91" t="s">
        <v>54</v>
      </c>
      <c r="F12" s="334"/>
      <c r="G12" s="332"/>
      <c r="H12" s="336"/>
      <c r="I12" s="349"/>
    </row>
    <row r="13" spans="1:28" ht="14.1" customHeight="1" x14ac:dyDescent="0.25">
      <c r="A13" s="294" t="s">
        <v>50</v>
      </c>
      <c r="B13" s="291">
        <v>1</v>
      </c>
      <c r="C13" s="85">
        <f>A10*5-4</f>
        <v>31</v>
      </c>
      <c r="D13" s="297" t="s">
        <v>114</v>
      </c>
      <c r="E13" s="298" t="s">
        <v>115</v>
      </c>
      <c r="F13" s="298" t="s">
        <v>266</v>
      </c>
      <c r="G13" s="298">
        <v>57</v>
      </c>
      <c r="H13" s="92" t="s">
        <v>65</v>
      </c>
      <c r="I13" s="65" t="s">
        <v>64</v>
      </c>
    </row>
    <row r="14" spans="1:28" ht="14.1" customHeight="1" x14ac:dyDescent="0.25">
      <c r="A14" s="294" t="s">
        <v>50</v>
      </c>
      <c r="B14" s="291">
        <v>2</v>
      </c>
      <c r="C14" s="85">
        <f>1+C13</f>
        <v>32</v>
      </c>
      <c r="D14" s="297" t="s">
        <v>100</v>
      </c>
      <c r="E14" s="298" t="s">
        <v>101</v>
      </c>
      <c r="F14" s="298" t="s">
        <v>266</v>
      </c>
      <c r="G14" s="298">
        <v>55</v>
      </c>
      <c r="H14" s="92" t="s">
        <v>65</v>
      </c>
      <c r="I14" s="65" t="s">
        <v>64</v>
      </c>
    </row>
    <row r="15" spans="1:28" ht="14.1" customHeight="1" x14ac:dyDescent="0.25">
      <c r="A15" s="294" t="s">
        <v>50</v>
      </c>
      <c r="B15" s="292">
        <v>3</v>
      </c>
      <c r="C15" s="265">
        <f>1+C14</f>
        <v>33</v>
      </c>
      <c r="D15" s="297" t="s">
        <v>234</v>
      </c>
      <c r="E15" s="298" t="s">
        <v>235</v>
      </c>
      <c r="F15" s="298" t="s">
        <v>266</v>
      </c>
      <c r="G15" s="298">
        <v>72</v>
      </c>
      <c r="H15" s="92" t="s">
        <v>65</v>
      </c>
      <c r="I15" s="65" t="s">
        <v>64</v>
      </c>
    </row>
    <row r="16" spans="1:28" ht="14.1" customHeight="1" x14ac:dyDescent="0.25">
      <c r="A16" s="294" t="s">
        <v>50</v>
      </c>
      <c r="B16" s="291">
        <v>4</v>
      </c>
      <c r="C16" s="85">
        <f>1+C15</f>
        <v>34</v>
      </c>
      <c r="D16" s="301" t="s">
        <v>148</v>
      </c>
      <c r="E16" s="300" t="s">
        <v>149</v>
      </c>
      <c r="F16" s="300" t="s">
        <v>266</v>
      </c>
      <c r="G16" s="300">
        <v>61</v>
      </c>
      <c r="H16" s="92" t="s">
        <v>65</v>
      </c>
      <c r="I16" s="65" t="s">
        <v>64</v>
      </c>
    </row>
    <row r="17" spans="1:11" ht="14.1" customHeight="1" x14ac:dyDescent="0.25">
      <c r="A17" s="54"/>
      <c r="B17" s="264">
        <v>5</v>
      </c>
      <c r="C17" s="265"/>
      <c r="D17" s="301" t="s">
        <v>138</v>
      </c>
      <c r="E17" s="300" t="s">
        <v>139</v>
      </c>
      <c r="F17" s="300" t="s">
        <v>265</v>
      </c>
      <c r="G17" s="300">
        <v>31</v>
      </c>
      <c r="H17" s="94"/>
      <c r="I17" s="68"/>
    </row>
    <row r="18" spans="1:11" ht="14.1" customHeight="1" x14ac:dyDescent="0.25">
      <c r="A18" s="54"/>
      <c r="B18" s="84">
        <v>6</v>
      </c>
      <c r="C18" s="85"/>
      <c r="D18" s="301" t="s">
        <v>173</v>
      </c>
      <c r="E18" s="300" t="s">
        <v>174</v>
      </c>
      <c r="F18" s="300" t="s">
        <v>265</v>
      </c>
      <c r="G18" s="300">
        <v>32</v>
      </c>
      <c r="H18" s="94"/>
      <c r="I18" s="68"/>
    </row>
    <row r="19" spans="1:11" ht="14.1" customHeight="1" x14ac:dyDescent="0.25">
      <c r="A19" t="s">
        <v>50</v>
      </c>
      <c r="B19" s="327" t="s">
        <v>272</v>
      </c>
      <c r="C19" s="328"/>
      <c r="D19" s="328"/>
      <c r="E19" s="328"/>
      <c r="F19" s="328"/>
      <c r="G19" s="329"/>
      <c r="H19" s="95"/>
      <c r="I19" s="61"/>
      <c r="J19" s="63"/>
      <c r="K19" s="63"/>
    </row>
    <row r="20" spans="1:11" ht="14.1" customHeight="1" x14ac:dyDescent="0.25">
      <c r="A20" s="54">
        <v>11</v>
      </c>
      <c r="B20" s="358" t="s">
        <v>58</v>
      </c>
      <c r="C20" s="358"/>
      <c r="D20" s="358"/>
      <c r="E20" s="358"/>
      <c r="F20" s="358"/>
      <c r="G20" s="358"/>
      <c r="H20" s="359"/>
      <c r="I20" s="57" t="e">
        <f>#REF!+#REF!+#REF!</f>
        <v>#REF!</v>
      </c>
    </row>
    <row r="21" spans="1:11" ht="14.1" customHeight="1" x14ac:dyDescent="0.25">
      <c r="A21" t="s">
        <v>50</v>
      </c>
      <c r="B21" s="353" t="s">
        <v>0</v>
      </c>
      <c r="C21" s="87"/>
      <c r="D21" s="353" t="s">
        <v>9</v>
      </c>
      <c r="E21" s="268" t="s">
        <v>5</v>
      </c>
      <c r="F21" s="353" t="s">
        <v>51</v>
      </c>
      <c r="G21" s="353" t="s">
        <v>52</v>
      </c>
      <c r="H21" s="335" t="s">
        <v>53</v>
      </c>
      <c r="I21" s="348"/>
    </row>
    <row r="22" spans="1:11" ht="14.1" customHeight="1" x14ac:dyDescent="0.25">
      <c r="A22" t="s">
        <v>50</v>
      </c>
      <c r="B22" s="339"/>
      <c r="C22" s="80"/>
      <c r="D22" s="340"/>
      <c r="E22" s="87" t="s">
        <v>54</v>
      </c>
      <c r="F22" s="341"/>
      <c r="G22" s="339"/>
      <c r="H22" s="336"/>
      <c r="I22" s="349"/>
    </row>
    <row r="23" spans="1:11" ht="14.1" customHeight="1" x14ac:dyDescent="0.25">
      <c r="A23" t="s">
        <v>50</v>
      </c>
      <c r="B23" s="82">
        <v>1</v>
      </c>
      <c r="C23" s="83" t="e">
        <f>1+#REF!</f>
        <v>#REF!</v>
      </c>
      <c r="D23" s="297" t="s">
        <v>104</v>
      </c>
      <c r="E23" s="298" t="s">
        <v>105</v>
      </c>
      <c r="F23" s="298" t="s">
        <v>267</v>
      </c>
      <c r="G23" s="298">
        <v>58</v>
      </c>
      <c r="H23" s="88" t="e">
        <v>#REF!</v>
      </c>
      <c r="I23" s="59" t="e">
        <v>#REF!</v>
      </c>
    </row>
    <row r="24" spans="1:11" ht="14.1" customHeight="1" x14ac:dyDescent="0.25">
      <c r="B24" s="82">
        <v>2</v>
      </c>
      <c r="C24" s="83"/>
      <c r="D24" s="297" t="s">
        <v>146</v>
      </c>
      <c r="E24" s="298" t="s">
        <v>147</v>
      </c>
      <c r="F24" s="298" t="s">
        <v>267</v>
      </c>
      <c r="G24" s="298">
        <v>71</v>
      </c>
      <c r="H24" s="88"/>
      <c r="I24" s="59"/>
    </row>
    <row r="25" spans="1:11" ht="14.1" customHeight="1" x14ac:dyDescent="0.25">
      <c r="A25" t="s">
        <v>50</v>
      </c>
      <c r="B25" s="82">
        <v>3</v>
      </c>
      <c r="C25" s="83" t="e">
        <f>1+C23</f>
        <v>#REF!</v>
      </c>
      <c r="D25" s="297" t="s">
        <v>144</v>
      </c>
      <c r="E25" s="298" t="s">
        <v>145</v>
      </c>
      <c r="F25" s="298" t="s">
        <v>267</v>
      </c>
      <c r="G25" s="298">
        <v>61</v>
      </c>
      <c r="H25" s="88" t="e">
        <v>#REF!</v>
      </c>
      <c r="I25" s="59" t="e">
        <v>#REF!</v>
      </c>
    </row>
    <row r="26" spans="1:11" ht="14.1" customHeight="1" x14ac:dyDescent="0.25">
      <c r="A26" t="s">
        <v>50</v>
      </c>
      <c r="B26" s="266">
        <v>4</v>
      </c>
      <c r="C26" s="267" t="e">
        <f>1+C25</f>
        <v>#REF!</v>
      </c>
      <c r="D26" s="297" t="s">
        <v>110</v>
      </c>
      <c r="E26" s="298" t="s">
        <v>111</v>
      </c>
      <c r="F26" s="298" t="s">
        <v>266</v>
      </c>
      <c r="G26" s="298">
        <v>52</v>
      </c>
      <c r="H26" s="88" t="e">
        <v>#REF!</v>
      </c>
      <c r="I26" s="59" t="e">
        <v>#REF!</v>
      </c>
    </row>
    <row r="27" spans="1:11" ht="14.1" customHeight="1" x14ac:dyDescent="0.25">
      <c r="B27" s="82">
        <v>5</v>
      </c>
      <c r="C27" s="83"/>
      <c r="D27" s="297" t="s">
        <v>124</v>
      </c>
      <c r="E27" s="298" t="s">
        <v>125</v>
      </c>
      <c r="F27" s="298" t="s">
        <v>266</v>
      </c>
      <c r="G27" s="298">
        <v>52</v>
      </c>
      <c r="H27" s="88"/>
      <c r="I27" s="59"/>
    </row>
    <row r="28" spans="1:11" ht="14.1" customHeight="1" x14ac:dyDescent="0.25">
      <c r="B28" s="82">
        <v>6</v>
      </c>
      <c r="C28" s="83"/>
      <c r="D28" s="301" t="s">
        <v>236</v>
      </c>
      <c r="E28" s="300" t="s">
        <v>160</v>
      </c>
      <c r="F28" s="300" t="s">
        <v>266</v>
      </c>
      <c r="G28" s="300">
        <v>36</v>
      </c>
      <c r="H28" s="88"/>
      <c r="I28" s="59"/>
    </row>
    <row r="29" spans="1:11" ht="14.1" customHeight="1" x14ac:dyDescent="0.25">
      <c r="A29" t="s">
        <v>50</v>
      </c>
      <c r="B29" s="266">
        <v>7</v>
      </c>
      <c r="C29" s="267" t="e">
        <f>1+C26</f>
        <v>#REF!</v>
      </c>
      <c r="D29" s="301" t="s">
        <v>130</v>
      </c>
      <c r="E29" s="300" t="s">
        <v>131</v>
      </c>
      <c r="F29" s="300" t="s">
        <v>265</v>
      </c>
      <c r="G29" s="300">
        <v>39</v>
      </c>
      <c r="H29" s="88" t="e">
        <v>#REF!</v>
      </c>
      <c r="I29" s="59" t="e">
        <v>#REF!</v>
      </c>
    </row>
    <row r="30" spans="1:11" ht="14.1" customHeight="1" x14ac:dyDescent="0.25">
      <c r="B30" s="266">
        <v>8</v>
      </c>
      <c r="C30" s="267"/>
      <c r="D30" s="301" t="s">
        <v>167</v>
      </c>
      <c r="E30" s="300" t="s">
        <v>168</v>
      </c>
      <c r="F30" s="300" t="s">
        <v>265</v>
      </c>
      <c r="G30" s="300">
        <v>37</v>
      </c>
      <c r="H30" s="93"/>
      <c r="I30" s="69"/>
    </row>
    <row r="31" spans="1:11" ht="14.1" customHeight="1" x14ac:dyDescent="0.25">
      <c r="A31" t="s">
        <v>50</v>
      </c>
      <c r="B31" s="327" t="s">
        <v>88</v>
      </c>
      <c r="C31" s="328"/>
      <c r="D31" s="328"/>
      <c r="E31" s="328"/>
      <c r="F31" s="328"/>
      <c r="G31" s="329"/>
      <c r="H31" s="60"/>
      <c r="I31" s="61"/>
    </row>
    <row r="32" spans="1:11" ht="14.1" customHeight="1" x14ac:dyDescent="0.25">
      <c r="A32" s="54">
        <v>9</v>
      </c>
      <c r="B32" s="342" t="s">
        <v>61</v>
      </c>
      <c r="C32" s="342"/>
      <c r="D32" s="342"/>
      <c r="E32" s="342"/>
      <c r="F32" s="342"/>
      <c r="G32" s="342"/>
      <c r="H32" s="343"/>
      <c r="I32" s="64" t="e">
        <f>#REF!+#REF!+#REF!</f>
        <v>#REF!</v>
      </c>
      <c r="J32" s="58"/>
    </row>
    <row r="33" spans="1:10" ht="14.1" customHeight="1" x14ac:dyDescent="0.25">
      <c r="A33" t="s">
        <v>50</v>
      </c>
      <c r="B33" s="332" t="s">
        <v>0</v>
      </c>
      <c r="C33" s="81"/>
      <c r="D33" s="332" t="s">
        <v>9</v>
      </c>
      <c r="E33" s="90" t="s">
        <v>5</v>
      </c>
      <c r="F33" s="332" t="s">
        <v>51</v>
      </c>
      <c r="G33" s="332" t="s">
        <v>52</v>
      </c>
      <c r="H33" s="335" t="s">
        <v>53</v>
      </c>
      <c r="I33" s="348"/>
    </row>
    <row r="34" spans="1:10" ht="14.1" customHeight="1" x14ac:dyDescent="0.25">
      <c r="A34" t="s">
        <v>50</v>
      </c>
      <c r="B34" s="332"/>
      <c r="C34" s="81"/>
      <c r="D34" s="333"/>
      <c r="E34" s="91" t="s">
        <v>54</v>
      </c>
      <c r="F34" s="334"/>
      <c r="G34" s="332"/>
      <c r="H34" s="336"/>
      <c r="I34" s="349"/>
    </row>
    <row r="35" spans="1:10" ht="14.1" customHeight="1" x14ac:dyDescent="0.25">
      <c r="A35" t="s">
        <v>50</v>
      </c>
      <c r="B35" s="84">
        <v>1</v>
      </c>
      <c r="C35" s="85" t="e">
        <f>#REF!*5-4</f>
        <v>#REF!</v>
      </c>
      <c r="D35" s="297" t="s">
        <v>150</v>
      </c>
      <c r="E35" s="298" t="s">
        <v>151</v>
      </c>
      <c r="F35" s="298" t="s">
        <v>266</v>
      </c>
      <c r="G35" s="298">
        <v>57</v>
      </c>
      <c r="H35" s="92" t="s">
        <v>68</v>
      </c>
      <c r="I35" s="65" t="s">
        <v>64</v>
      </c>
    </row>
    <row r="36" spans="1:10" ht="14.1" customHeight="1" x14ac:dyDescent="0.25">
      <c r="A36" s="54">
        <v>1</v>
      </c>
      <c r="B36" s="342" t="s">
        <v>60</v>
      </c>
      <c r="C36" s="342"/>
      <c r="D36" s="342"/>
      <c r="E36" s="342"/>
      <c r="F36" s="342"/>
      <c r="G36" s="342"/>
      <c r="H36" s="343"/>
      <c r="I36" s="64" t="e">
        <f>#REF!+#REF!+#REF!</f>
        <v>#REF!</v>
      </c>
      <c r="J36" s="58"/>
    </row>
    <row r="37" spans="1:10" ht="14.1" customHeight="1" x14ac:dyDescent="0.25">
      <c r="A37" t="s">
        <v>50</v>
      </c>
      <c r="B37" s="332" t="s">
        <v>0</v>
      </c>
      <c r="C37" s="81"/>
      <c r="D37" s="332" t="s">
        <v>9</v>
      </c>
      <c r="E37" s="90" t="s">
        <v>5</v>
      </c>
      <c r="F37" s="332" t="s">
        <v>51</v>
      </c>
      <c r="G37" s="332" t="s">
        <v>52</v>
      </c>
      <c r="H37" s="335" t="s">
        <v>53</v>
      </c>
      <c r="I37" s="348"/>
    </row>
    <row r="38" spans="1:10" ht="14.1" customHeight="1" x14ac:dyDescent="0.25">
      <c r="A38" t="s">
        <v>50</v>
      </c>
      <c r="B38" s="332"/>
      <c r="C38" s="81"/>
      <c r="D38" s="333"/>
      <c r="E38" s="91" t="s">
        <v>54</v>
      </c>
      <c r="F38" s="334"/>
      <c r="G38" s="332"/>
      <c r="H38" s="336"/>
      <c r="I38" s="349"/>
    </row>
    <row r="39" spans="1:10" ht="14.1" customHeight="1" x14ac:dyDescent="0.25">
      <c r="A39" t="s">
        <v>50</v>
      </c>
      <c r="B39" s="84">
        <v>1</v>
      </c>
      <c r="C39" s="85">
        <f>A36*5-4</f>
        <v>1</v>
      </c>
      <c r="D39" s="297" t="s">
        <v>112</v>
      </c>
      <c r="E39" s="298" t="s">
        <v>113</v>
      </c>
      <c r="F39" s="298" t="s">
        <v>267</v>
      </c>
      <c r="G39" s="298">
        <v>61</v>
      </c>
      <c r="H39" s="92" t="s">
        <v>67</v>
      </c>
      <c r="I39" s="65" t="s">
        <v>64</v>
      </c>
    </row>
    <row r="40" spans="1:10" ht="14.1" customHeight="1" x14ac:dyDescent="0.25">
      <c r="A40" t="s">
        <v>50</v>
      </c>
      <c r="B40" s="264">
        <v>2</v>
      </c>
      <c r="C40" s="265">
        <f>1+C39</f>
        <v>2</v>
      </c>
      <c r="D40" s="297" t="s">
        <v>142</v>
      </c>
      <c r="E40" s="298" t="s">
        <v>143</v>
      </c>
      <c r="F40" s="298" t="s">
        <v>267</v>
      </c>
      <c r="G40" s="298">
        <v>72</v>
      </c>
      <c r="H40" s="92" t="s">
        <v>67</v>
      </c>
      <c r="I40" s="65" t="s">
        <v>64</v>
      </c>
    </row>
    <row r="41" spans="1:10" ht="14.1" customHeight="1" x14ac:dyDescent="0.25">
      <c r="A41" t="s">
        <v>50</v>
      </c>
      <c r="B41" s="84">
        <v>3</v>
      </c>
      <c r="C41" s="85">
        <f>1+C40</f>
        <v>3</v>
      </c>
      <c r="D41" s="297" t="s">
        <v>106</v>
      </c>
      <c r="E41" s="298" t="s">
        <v>107</v>
      </c>
      <c r="F41" s="298" t="s">
        <v>268</v>
      </c>
      <c r="G41" s="298">
        <v>60</v>
      </c>
      <c r="H41" s="92" t="s">
        <v>67</v>
      </c>
      <c r="I41" s="65" t="s">
        <v>64</v>
      </c>
    </row>
    <row r="42" spans="1:10" ht="14.1" customHeight="1" x14ac:dyDescent="0.25">
      <c r="A42" t="s">
        <v>50</v>
      </c>
      <c r="B42" s="264">
        <v>4</v>
      </c>
      <c r="C42" s="265">
        <f>1+C41</f>
        <v>4</v>
      </c>
      <c r="D42" s="297" t="s">
        <v>116</v>
      </c>
      <c r="E42" s="298" t="s">
        <v>117</v>
      </c>
      <c r="F42" s="298" t="s">
        <v>268</v>
      </c>
      <c r="G42" s="298">
        <v>55</v>
      </c>
      <c r="H42" s="92" t="s">
        <v>67</v>
      </c>
      <c r="I42" s="65" t="s">
        <v>64</v>
      </c>
    </row>
    <row r="43" spans="1:10" ht="14.1" customHeight="1" x14ac:dyDescent="0.25">
      <c r="A43" t="s">
        <v>50</v>
      </c>
      <c r="B43" s="84">
        <v>5</v>
      </c>
      <c r="C43" s="85">
        <f>1+C42</f>
        <v>5</v>
      </c>
      <c r="D43" s="301" t="s">
        <v>122</v>
      </c>
      <c r="E43" s="300" t="s">
        <v>123</v>
      </c>
      <c r="F43" s="300" t="s">
        <v>266</v>
      </c>
      <c r="G43" s="300">
        <v>50</v>
      </c>
      <c r="H43" s="92" t="s">
        <v>50</v>
      </c>
      <c r="I43" s="65" t="s">
        <v>64</v>
      </c>
    </row>
    <row r="44" spans="1:10" ht="14.1" customHeight="1" x14ac:dyDescent="0.25">
      <c r="B44" s="84">
        <v>6</v>
      </c>
      <c r="C44" s="85"/>
      <c r="D44" s="297" t="s">
        <v>152</v>
      </c>
      <c r="E44" s="298" t="s">
        <v>153</v>
      </c>
      <c r="F44" s="298" t="s">
        <v>266</v>
      </c>
      <c r="G44" s="298">
        <v>57</v>
      </c>
      <c r="H44" s="94"/>
      <c r="I44" s="68"/>
    </row>
    <row r="45" spans="1:10" ht="14.1" customHeight="1" x14ac:dyDescent="0.25">
      <c r="B45" s="84">
        <v>7</v>
      </c>
      <c r="C45" s="85"/>
      <c r="D45" s="301" t="s">
        <v>158</v>
      </c>
      <c r="E45" s="300" t="s">
        <v>159</v>
      </c>
      <c r="F45" s="300" t="s">
        <v>266</v>
      </c>
      <c r="G45" s="300">
        <v>57</v>
      </c>
      <c r="H45" s="94"/>
      <c r="I45" s="68"/>
    </row>
    <row r="46" spans="1:10" ht="14.1" customHeight="1" x14ac:dyDescent="0.25">
      <c r="B46" s="84">
        <v>8</v>
      </c>
      <c r="C46" s="85"/>
      <c r="D46" s="297" t="s">
        <v>126</v>
      </c>
      <c r="E46" s="298" t="s">
        <v>127</v>
      </c>
      <c r="F46" s="298" t="s">
        <v>265</v>
      </c>
      <c r="G46" s="298">
        <v>50</v>
      </c>
      <c r="H46" s="94"/>
      <c r="I46" s="68"/>
    </row>
    <row r="47" spans="1:10" ht="14.1" customHeight="1" x14ac:dyDescent="0.25">
      <c r="B47" s="84">
        <v>9</v>
      </c>
      <c r="C47" s="85"/>
      <c r="D47" s="297" t="s">
        <v>140</v>
      </c>
      <c r="E47" s="298" t="s">
        <v>141</v>
      </c>
      <c r="F47" s="298" t="s">
        <v>265</v>
      </c>
      <c r="G47" s="298">
        <v>34</v>
      </c>
      <c r="H47" s="94"/>
      <c r="I47" s="68"/>
    </row>
    <row r="48" spans="1:10" ht="14.1" customHeight="1" x14ac:dyDescent="0.25">
      <c r="B48" s="84">
        <v>10</v>
      </c>
      <c r="C48" s="85"/>
      <c r="D48" s="301" t="s">
        <v>156</v>
      </c>
      <c r="E48" s="300" t="s">
        <v>157</v>
      </c>
      <c r="F48" s="300" t="s">
        <v>265</v>
      </c>
      <c r="G48" s="300">
        <v>44</v>
      </c>
      <c r="H48" s="94"/>
      <c r="I48" s="68"/>
    </row>
    <row r="49" spans="1:11" ht="14.1" customHeight="1" x14ac:dyDescent="0.25">
      <c r="B49" s="84">
        <v>11</v>
      </c>
      <c r="C49" s="85"/>
      <c r="D49" s="301" t="s">
        <v>175</v>
      </c>
      <c r="E49" s="300" t="s">
        <v>176</v>
      </c>
      <c r="F49" s="300" t="s">
        <v>265</v>
      </c>
      <c r="G49" s="300">
        <v>35</v>
      </c>
      <c r="H49" s="94"/>
      <c r="I49" s="68"/>
    </row>
    <row r="50" spans="1:11" ht="14.1" customHeight="1" x14ac:dyDescent="0.25">
      <c r="B50" s="84">
        <v>12</v>
      </c>
      <c r="C50" s="85"/>
      <c r="D50" s="301" t="s">
        <v>237</v>
      </c>
      <c r="E50" s="300" t="s">
        <v>238</v>
      </c>
      <c r="F50" s="300" t="s">
        <v>265</v>
      </c>
      <c r="G50" s="300">
        <v>32</v>
      </c>
      <c r="H50" s="94"/>
      <c r="I50" s="68"/>
    </row>
    <row r="51" spans="1:11" ht="14.1" customHeight="1" x14ac:dyDescent="0.25">
      <c r="B51" s="84">
        <v>13</v>
      </c>
      <c r="C51" s="85"/>
      <c r="D51" s="301" t="s">
        <v>169</v>
      </c>
      <c r="E51" s="300" t="s">
        <v>170</v>
      </c>
      <c r="F51" s="304" t="s">
        <v>265</v>
      </c>
      <c r="G51" s="300">
        <v>32</v>
      </c>
      <c r="H51" s="94"/>
      <c r="I51" s="68"/>
    </row>
    <row r="52" spans="1:11" ht="14.1" customHeight="1" x14ac:dyDescent="0.25">
      <c r="B52" s="84">
        <v>14</v>
      </c>
      <c r="C52" s="85"/>
      <c r="D52" s="297" t="s">
        <v>248</v>
      </c>
      <c r="E52" s="298" t="s">
        <v>249</v>
      </c>
      <c r="F52" s="298"/>
      <c r="G52" s="298">
        <v>39</v>
      </c>
      <c r="H52" s="94"/>
      <c r="I52" s="68"/>
    </row>
    <row r="53" spans="1:11" ht="14.1" customHeight="1" x14ac:dyDescent="0.25">
      <c r="A53" t="s">
        <v>50</v>
      </c>
      <c r="B53" s="327" t="s">
        <v>273</v>
      </c>
      <c r="C53" s="328"/>
      <c r="D53" s="328"/>
      <c r="E53" s="328"/>
      <c r="F53" s="328"/>
      <c r="G53" s="329"/>
      <c r="H53" s="60"/>
      <c r="I53" s="61"/>
      <c r="J53" s="63"/>
      <c r="K53" s="63"/>
    </row>
    <row r="54" spans="1:11" ht="14.1" customHeight="1" x14ac:dyDescent="0.25">
      <c r="B54" s="296"/>
      <c r="C54" s="296"/>
      <c r="D54" s="296"/>
      <c r="E54" s="296"/>
      <c r="F54" s="296"/>
      <c r="G54" s="296"/>
      <c r="H54" s="95"/>
      <c r="I54" s="270"/>
      <c r="J54" s="63"/>
      <c r="K54" s="63"/>
    </row>
    <row r="55" spans="1:11" ht="14.1" customHeight="1" x14ac:dyDescent="0.25">
      <c r="B55" s="274"/>
      <c r="C55" s="274"/>
      <c r="D55" s="274"/>
      <c r="E55" s="274"/>
      <c r="F55" s="274"/>
      <c r="G55" s="274"/>
      <c r="H55" s="95"/>
      <c r="I55" s="270"/>
      <c r="J55" s="63"/>
      <c r="K55" s="63"/>
    </row>
    <row r="56" spans="1:11" ht="14.1" customHeight="1" x14ac:dyDescent="0.25">
      <c r="A56">
        <v>5</v>
      </c>
      <c r="B56" s="337" t="s">
        <v>71</v>
      </c>
      <c r="C56" s="337"/>
      <c r="D56" s="337"/>
      <c r="E56" s="337"/>
      <c r="F56" s="337"/>
      <c r="G56" s="337"/>
      <c r="H56" s="338"/>
      <c r="I56" s="57" t="e">
        <f>#REF!+#REF!+#REF!</f>
        <v>#REF!</v>
      </c>
      <c r="J56" s="58"/>
    </row>
    <row r="57" spans="1:11" ht="14.1" customHeight="1" x14ac:dyDescent="0.25">
      <c r="A57" t="s">
        <v>50</v>
      </c>
      <c r="B57" s="339" t="s">
        <v>0</v>
      </c>
      <c r="C57" s="80"/>
      <c r="D57" s="339" t="s">
        <v>9</v>
      </c>
      <c r="E57" s="86" t="s">
        <v>5</v>
      </c>
      <c r="F57" s="339" t="s">
        <v>51</v>
      </c>
      <c r="G57" s="339" t="s">
        <v>52</v>
      </c>
      <c r="H57" s="335" t="s">
        <v>53</v>
      </c>
      <c r="I57" s="348"/>
    </row>
    <row r="58" spans="1:11" ht="14.1" customHeight="1" x14ac:dyDescent="0.25">
      <c r="A58" t="s">
        <v>50</v>
      </c>
      <c r="B58" s="339"/>
      <c r="C58" s="80"/>
      <c r="D58" s="340"/>
      <c r="E58" s="87" t="s">
        <v>54</v>
      </c>
      <c r="F58" s="341"/>
      <c r="G58" s="339"/>
      <c r="H58" s="336"/>
      <c r="I58" s="349"/>
    </row>
    <row r="59" spans="1:11" ht="14.1" customHeight="1" x14ac:dyDescent="0.25">
      <c r="A59" t="s">
        <v>50</v>
      </c>
      <c r="B59" s="82">
        <v>1</v>
      </c>
      <c r="C59" s="83">
        <f>A56*5-4</f>
        <v>21</v>
      </c>
      <c r="D59" s="297" t="s">
        <v>243</v>
      </c>
      <c r="E59" s="298" t="s">
        <v>244</v>
      </c>
      <c r="F59" s="298" t="s">
        <v>266</v>
      </c>
      <c r="G59" s="298">
        <v>62</v>
      </c>
      <c r="H59" s="88" t="s">
        <v>69</v>
      </c>
      <c r="I59" s="59" t="s">
        <v>64</v>
      </c>
    </row>
    <row r="60" spans="1:11" ht="14.1" customHeight="1" x14ac:dyDescent="0.25">
      <c r="B60" s="82">
        <v>2</v>
      </c>
      <c r="C60" s="251"/>
      <c r="D60" s="299" t="s">
        <v>108</v>
      </c>
      <c r="E60" s="300" t="s">
        <v>109</v>
      </c>
      <c r="F60" s="300" t="s">
        <v>266</v>
      </c>
      <c r="G60" s="300">
        <v>57</v>
      </c>
      <c r="H60" s="93"/>
      <c r="I60" s="69"/>
    </row>
    <row r="61" spans="1:11" ht="14.1" customHeight="1" x14ac:dyDescent="0.25">
      <c r="A61" s="54">
        <v>12</v>
      </c>
      <c r="B61" s="342" t="s">
        <v>62</v>
      </c>
      <c r="C61" s="342"/>
      <c r="D61" s="342"/>
      <c r="E61" s="342"/>
      <c r="F61" s="342"/>
      <c r="G61" s="342"/>
      <c r="H61" s="343"/>
      <c r="I61" s="64" t="e">
        <f>#REF!+#REF!+#REF!</f>
        <v>#REF!</v>
      </c>
      <c r="J61" s="58"/>
    </row>
    <row r="62" spans="1:11" ht="14.1" customHeight="1" x14ac:dyDescent="0.25">
      <c r="A62" t="s">
        <v>50</v>
      </c>
      <c r="B62" s="332" t="s">
        <v>0</v>
      </c>
      <c r="C62" s="81"/>
      <c r="D62" s="332" t="s">
        <v>9</v>
      </c>
      <c r="E62" s="90" t="s">
        <v>5</v>
      </c>
      <c r="F62" s="332" t="s">
        <v>51</v>
      </c>
      <c r="G62" s="332" t="s">
        <v>52</v>
      </c>
      <c r="H62" s="335" t="s">
        <v>53</v>
      </c>
      <c r="I62" s="348"/>
    </row>
    <row r="63" spans="1:11" ht="14.1" customHeight="1" x14ac:dyDescent="0.25">
      <c r="A63" t="s">
        <v>50</v>
      </c>
      <c r="B63" s="332"/>
      <c r="C63" s="81"/>
      <c r="D63" s="333"/>
      <c r="E63" s="91" t="s">
        <v>54</v>
      </c>
      <c r="F63" s="334"/>
      <c r="G63" s="332"/>
      <c r="H63" s="336"/>
      <c r="I63" s="349"/>
    </row>
    <row r="64" spans="1:11" ht="14.1" customHeight="1" x14ac:dyDescent="0.25">
      <c r="A64" t="s">
        <v>50</v>
      </c>
      <c r="B64" s="84">
        <v>1</v>
      </c>
      <c r="C64" s="85">
        <f>A61*5-4</f>
        <v>56</v>
      </c>
      <c r="D64" s="297" t="s">
        <v>118</v>
      </c>
      <c r="E64" s="298" t="s">
        <v>119</v>
      </c>
      <c r="F64" s="298" t="s">
        <v>266</v>
      </c>
      <c r="G64" s="298">
        <v>50</v>
      </c>
      <c r="H64" s="92" t="s">
        <v>70</v>
      </c>
      <c r="I64" s="65" t="s">
        <v>64</v>
      </c>
    </row>
    <row r="65" spans="1:11" ht="14.1" customHeight="1" x14ac:dyDescent="0.25">
      <c r="B65" s="264">
        <v>2</v>
      </c>
      <c r="C65" s="265"/>
      <c r="D65" s="297" t="s">
        <v>120</v>
      </c>
      <c r="E65" s="298" t="s">
        <v>121</v>
      </c>
      <c r="F65" s="298" t="s">
        <v>266</v>
      </c>
      <c r="G65" s="298">
        <v>48</v>
      </c>
      <c r="H65" s="94"/>
      <c r="I65" s="68"/>
    </row>
    <row r="66" spans="1:11" ht="14.1" customHeight="1" x14ac:dyDescent="0.25">
      <c r="B66" s="84">
        <v>3</v>
      </c>
      <c r="C66" s="85"/>
      <c r="D66" s="297" t="s">
        <v>161</v>
      </c>
      <c r="E66" s="298" t="s">
        <v>162</v>
      </c>
      <c r="F66" s="298" t="s">
        <v>265</v>
      </c>
      <c r="G66" s="298">
        <v>48</v>
      </c>
      <c r="H66" s="94"/>
      <c r="I66" s="68"/>
    </row>
    <row r="67" spans="1:11" ht="14.1" customHeight="1" x14ac:dyDescent="0.25">
      <c r="B67" s="84">
        <v>4</v>
      </c>
      <c r="C67" s="85"/>
      <c r="D67" s="297" t="s">
        <v>171</v>
      </c>
      <c r="E67" s="298" t="s">
        <v>172</v>
      </c>
      <c r="F67" s="298" t="s">
        <v>265</v>
      </c>
      <c r="G67" s="298">
        <v>35</v>
      </c>
      <c r="H67" s="94"/>
      <c r="I67" s="68"/>
    </row>
    <row r="68" spans="1:11" ht="14.1" customHeight="1" x14ac:dyDescent="0.25">
      <c r="B68" s="84">
        <v>5</v>
      </c>
      <c r="C68" s="85"/>
      <c r="D68" s="301" t="s">
        <v>165</v>
      </c>
      <c r="E68" s="300" t="s">
        <v>166</v>
      </c>
      <c r="F68" s="300" t="s">
        <v>265</v>
      </c>
      <c r="G68" s="300">
        <v>34</v>
      </c>
      <c r="H68" s="94"/>
      <c r="I68" s="68"/>
    </row>
    <row r="69" spans="1:11" ht="14.1" customHeight="1" x14ac:dyDescent="0.25">
      <c r="A69" t="s">
        <v>50</v>
      </c>
      <c r="B69" s="327" t="s">
        <v>271</v>
      </c>
      <c r="C69" s="328"/>
      <c r="D69" s="328"/>
      <c r="E69" s="328"/>
      <c r="F69" s="328"/>
      <c r="G69" s="329"/>
      <c r="H69" s="60"/>
      <c r="I69" s="61"/>
      <c r="J69" s="63"/>
      <c r="K69" s="63"/>
    </row>
    <row r="70" spans="1:11" ht="14.1" customHeight="1" x14ac:dyDescent="0.25">
      <c r="B70" s="342" t="s">
        <v>59</v>
      </c>
      <c r="C70" s="342"/>
      <c r="D70" s="342"/>
      <c r="E70" s="342"/>
      <c r="F70" s="342"/>
      <c r="G70" s="342"/>
      <c r="H70" s="343"/>
      <c r="I70" s="96"/>
      <c r="J70" s="63"/>
      <c r="K70" s="63"/>
    </row>
    <row r="71" spans="1:11" ht="14.1" customHeight="1" x14ac:dyDescent="0.25">
      <c r="B71" s="332" t="s">
        <v>0</v>
      </c>
      <c r="C71" s="81"/>
      <c r="D71" s="332" t="s">
        <v>9</v>
      </c>
      <c r="E71" s="90" t="s">
        <v>5</v>
      </c>
      <c r="F71" s="332" t="s">
        <v>51</v>
      </c>
      <c r="G71" s="332" t="s">
        <v>52</v>
      </c>
      <c r="H71" s="335" t="s">
        <v>53</v>
      </c>
      <c r="I71" s="96"/>
      <c r="J71" s="63"/>
      <c r="K71" s="63"/>
    </row>
    <row r="72" spans="1:11" ht="14.1" customHeight="1" x14ac:dyDescent="0.25">
      <c r="B72" s="332"/>
      <c r="C72" s="81"/>
      <c r="D72" s="333"/>
      <c r="E72" s="91" t="s">
        <v>54</v>
      </c>
      <c r="F72" s="334"/>
      <c r="G72" s="332"/>
      <c r="H72" s="336"/>
      <c r="I72" s="96"/>
      <c r="J72" s="63"/>
      <c r="K72" s="63"/>
    </row>
    <row r="73" spans="1:11" ht="14.1" customHeight="1" x14ac:dyDescent="0.25">
      <c r="B73" s="84">
        <v>1</v>
      </c>
      <c r="C73" s="85">
        <f>A32*5-4</f>
        <v>41</v>
      </c>
      <c r="D73" s="297" t="s">
        <v>102</v>
      </c>
      <c r="E73" s="298" t="s">
        <v>103</v>
      </c>
      <c r="F73" s="298" t="s">
        <v>266</v>
      </c>
      <c r="G73" s="298">
        <v>60</v>
      </c>
      <c r="H73" s="92" t="s">
        <v>66</v>
      </c>
      <c r="I73" s="96"/>
      <c r="J73" s="63"/>
      <c r="K73" s="63"/>
    </row>
    <row r="74" spans="1:11" ht="14.1" customHeight="1" x14ac:dyDescent="0.25">
      <c r="B74" s="84">
        <v>2</v>
      </c>
      <c r="C74" s="85">
        <f>1+C73</f>
        <v>42</v>
      </c>
      <c r="D74" s="301" t="s">
        <v>134</v>
      </c>
      <c r="E74" s="300" t="s">
        <v>135</v>
      </c>
      <c r="F74" s="300" t="s">
        <v>265</v>
      </c>
      <c r="G74" s="300">
        <v>36</v>
      </c>
      <c r="H74" s="92" t="s">
        <v>66</v>
      </c>
      <c r="I74" s="96"/>
      <c r="J74" s="63"/>
      <c r="K74" s="63"/>
    </row>
    <row r="75" spans="1:11" ht="14.1" customHeight="1" x14ac:dyDescent="0.25">
      <c r="B75" s="84">
        <v>3</v>
      </c>
      <c r="C75" s="85">
        <f>1+C74</f>
        <v>43</v>
      </c>
      <c r="D75" s="301" t="s">
        <v>136</v>
      </c>
      <c r="E75" s="300" t="s">
        <v>137</v>
      </c>
      <c r="F75" s="300" t="s">
        <v>265</v>
      </c>
      <c r="G75" s="300">
        <v>35</v>
      </c>
      <c r="H75" s="92" t="s">
        <v>66</v>
      </c>
      <c r="I75" s="96"/>
      <c r="J75" s="63"/>
      <c r="K75" s="63"/>
    </row>
    <row r="76" spans="1:11" ht="14.1" customHeight="1" x14ac:dyDescent="0.25">
      <c r="B76" s="84">
        <v>4</v>
      </c>
      <c r="C76" s="85"/>
      <c r="D76" s="301" t="s">
        <v>154</v>
      </c>
      <c r="E76" s="300" t="s">
        <v>155</v>
      </c>
      <c r="F76" s="300" t="s">
        <v>265</v>
      </c>
      <c r="G76" s="300">
        <v>42</v>
      </c>
      <c r="H76" s="94"/>
      <c r="I76" s="96"/>
      <c r="J76" s="63"/>
      <c r="K76" s="63"/>
    </row>
    <row r="77" spans="1:11" ht="14.1" customHeight="1" x14ac:dyDescent="0.25">
      <c r="B77" s="362" t="s">
        <v>275</v>
      </c>
      <c r="C77" s="363"/>
      <c r="D77" s="363"/>
      <c r="E77" s="363"/>
      <c r="F77" s="363"/>
      <c r="G77" s="364"/>
      <c r="H77" s="60"/>
      <c r="I77" s="96"/>
      <c r="J77" s="63"/>
      <c r="K77" s="63"/>
    </row>
    <row r="78" spans="1:11" ht="14.1" customHeight="1" x14ac:dyDescent="0.25">
      <c r="B78" s="328" t="s">
        <v>186</v>
      </c>
      <c r="C78" s="328"/>
      <c r="D78" s="328"/>
      <c r="E78" s="328"/>
      <c r="F78" s="328"/>
      <c r="G78" s="328"/>
      <c r="H78" s="95"/>
      <c r="I78" s="96"/>
      <c r="J78" s="63"/>
      <c r="K78" s="63"/>
    </row>
    <row r="79" spans="1:11" ht="14.1" customHeight="1" x14ac:dyDescent="0.25">
      <c r="B79" s="353" t="s">
        <v>0</v>
      </c>
      <c r="C79" s="272"/>
      <c r="D79" s="354" t="s">
        <v>9</v>
      </c>
      <c r="E79" s="268" t="s">
        <v>5</v>
      </c>
      <c r="F79" s="355" t="s">
        <v>51</v>
      </c>
      <c r="G79" s="353" t="s">
        <v>52</v>
      </c>
      <c r="H79" s="335" t="s">
        <v>53</v>
      </c>
      <c r="I79" s="348"/>
    </row>
    <row r="80" spans="1:11" ht="14.1" customHeight="1" x14ac:dyDescent="0.25">
      <c r="B80" s="339"/>
      <c r="C80" s="119"/>
      <c r="D80" s="339"/>
      <c r="E80" s="87" t="s">
        <v>54</v>
      </c>
      <c r="F80" s="339"/>
      <c r="G80" s="339"/>
      <c r="H80" s="336"/>
      <c r="I80" s="349"/>
    </row>
    <row r="81" spans="1:12" ht="14.1" customHeight="1" x14ac:dyDescent="0.25">
      <c r="B81" s="82">
        <v>1</v>
      </c>
      <c r="C81" s="83">
        <f>A78*5-4</f>
        <v>-4</v>
      </c>
      <c r="D81" s="302" t="s">
        <v>252</v>
      </c>
      <c r="E81" s="298" t="s">
        <v>247</v>
      </c>
      <c r="F81" s="298" t="s">
        <v>269</v>
      </c>
      <c r="G81" s="298">
        <v>38</v>
      </c>
      <c r="H81" s="88" t="s">
        <v>63</v>
      </c>
      <c r="I81" s="59" t="s">
        <v>64</v>
      </c>
    </row>
    <row r="82" spans="1:12" ht="14.1" customHeight="1" x14ac:dyDescent="0.25">
      <c r="B82" s="250">
        <v>2</v>
      </c>
      <c r="C82" s="251"/>
      <c r="D82" s="297" t="s">
        <v>245</v>
      </c>
      <c r="E82" s="298" t="s">
        <v>246</v>
      </c>
      <c r="F82" s="298" t="s">
        <v>266</v>
      </c>
      <c r="G82" s="298">
        <v>58</v>
      </c>
      <c r="H82" s="93"/>
      <c r="I82" s="69"/>
    </row>
    <row r="83" spans="1:12" ht="14.1" customHeight="1" x14ac:dyDescent="0.25">
      <c r="B83" s="82">
        <v>3</v>
      </c>
      <c r="C83" s="251"/>
      <c r="D83" s="299" t="s">
        <v>253</v>
      </c>
      <c r="E83" s="300" t="s">
        <v>254</v>
      </c>
      <c r="F83" s="300" t="s">
        <v>265</v>
      </c>
      <c r="G83" s="300">
        <v>37</v>
      </c>
      <c r="H83" s="93"/>
      <c r="I83" s="69"/>
    </row>
    <row r="84" spans="1:12" ht="14.1" customHeight="1" x14ac:dyDescent="0.25">
      <c r="B84" s="327" t="s">
        <v>278</v>
      </c>
      <c r="C84" s="328"/>
      <c r="D84" s="328"/>
      <c r="E84" s="328"/>
      <c r="F84" s="328"/>
      <c r="G84" s="329"/>
      <c r="H84" s="93"/>
      <c r="I84" s="69"/>
    </row>
    <row r="85" spans="1:12" ht="14.1" customHeight="1" x14ac:dyDescent="0.25">
      <c r="B85" s="330" t="s">
        <v>263</v>
      </c>
      <c r="C85" s="330"/>
      <c r="D85" s="330"/>
      <c r="E85" s="330"/>
      <c r="F85" s="330"/>
      <c r="G85" s="330"/>
      <c r="H85" s="331"/>
      <c r="I85" s="69"/>
    </row>
    <row r="86" spans="1:12" ht="14.1" customHeight="1" x14ac:dyDescent="0.25">
      <c r="B86" s="332" t="s">
        <v>0</v>
      </c>
      <c r="C86" s="252"/>
      <c r="D86" s="332" t="s">
        <v>9</v>
      </c>
      <c r="E86" s="90" t="s">
        <v>5</v>
      </c>
      <c r="F86" s="332" t="s">
        <v>51</v>
      </c>
      <c r="G86" s="332" t="s">
        <v>52</v>
      </c>
      <c r="H86" s="335" t="s">
        <v>53</v>
      </c>
      <c r="I86" s="69"/>
    </row>
    <row r="87" spans="1:12" ht="14.1" customHeight="1" x14ac:dyDescent="0.25">
      <c r="B87" s="332"/>
      <c r="C87" s="252"/>
      <c r="D87" s="333"/>
      <c r="E87" s="91" t="s">
        <v>54</v>
      </c>
      <c r="F87" s="334"/>
      <c r="G87" s="332"/>
      <c r="H87" s="336"/>
      <c r="I87" s="69"/>
    </row>
    <row r="88" spans="1:12" ht="14.1" customHeight="1" x14ac:dyDescent="0.25">
      <c r="B88" s="84">
        <v>1</v>
      </c>
      <c r="C88" s="85" t="e">
        <f>A37*5-4</f>
        <v>#VALUE!</v>
      </c>
      <c r="D88" s="297" t="s">
        <v>250</v>
      </c>
      <c r="E88" s="298" t="s">
        <v>251</v>
      </c>
      <c r="F88" s="298" t="s">
        <v>265</v>
      </c>
      <c r="G88" s="298">
        <v>38</v>
      </c>
      <c r="H88" s="92" t="s">
        <v>66</v>
      </c>
      <c r="I88" s="69"/>
    </row>
    <row r="89" spans="1:12" ht="14.1" customHeight="1" x14ac:dyDescent="0.25">
      <c r="B89" s="84">
        <v>2</v>
      </c>
      <c r="C89" s="85" t="e">
        <f>1+C88</f>
        <v>#VALUE!</v>
      </c>
      <c r="D89" s="297" t="s">
        <v>255</v>
      </c>
      <c r="E89" s="298" t="s">
        <v>256</v>
      </c>
      <c r="F89" s="298" t="s">
        <v>265</v>
      </c>
      <c r="G89" s="298">
        <v>35</v>
      </c>
      <c r="H89" s="92" t="s">
        <v>66</v>
      </c>
      <c r="I89" s="69"/>
    </row>
    <row r="90" spans="1:12" ht="14.1" customHeight="1" x14ac:dyDescent="0.25">
      <c r="B90" s="84">
        <v>3</v>
      </c>
      <c r="C90" s="85" t="e">
        <f>1+C89</f>
        <v>#VALUE!</v>
      </c>
      <c r="D90" s="301" t="s">
        <v>257</v>
      </c>
      <c r="E90" s="300" t="s">
        <v>258</v>
      </c>
      <c r="F90" s="300" t="s">
        <v>265</v>
      </c>
      <c r="G90" s="300">
        <v>34</v>
      </c>
      <c r="H90" s="92" t="s">
        <v>66</v>
      </c>
      <c r="I90" s="69"/>
    </row>
    <row r="91" spans="1:12" ht="14.1" customHeight="1" x14ac:dyDescent="0.25">
      <c r="B91" s="84">
        <v>4</v>
      </c>
      <c r="C91" s="85"/>
      <c r="D91" s="301" t="s">
        <v>239</v>
      </c>
      <c r="E91" s="300" t="s">
        <v>240</v>
      </c>
      <c r="F91" s="300" t="s">
        <v>265</v>
      </c>
      <c r="G91" s="300">
        <v>31</v>
      </c>
      <c r="H91" s="94"/>
      <c r="I91" s="69"/>
    </row>
    <row r="92" spans="1:12" ht="14.1" customHeight="1" x14ac:dyDescent="0.25">
      <c r="B92" s="84">
        <v>5</v>
      </c>
      <c r="C92" s="85"/>
      <c r="D92" s="301" t="s">
        <v>241</v>
      </c>
      <c r="E92" s="300" t="s">
        <v>242</v>
      </c>
      <c r="F92" s="300" t="s">
        <v>265</v>
      </c>
      <c r="G92" s="300">
        <v>31</v>
      </c>
      <c r="H92" s="94"/>
      <c r="I92" s="69"/>
    </row>
    <row r="93" spans="1:12" ht="14.1" customHeight="1" x14ac:dyDescent="0.25">
      <c r="B93" s="84">
        <v>6</v>
      </c>
      <c r="C93" s="85"/>
      <c r="D93" s="301" t="s">
        <v>128</v>
      </c>
      <c r="E93" s="300" t="s">
        <v>129</v>
      </c>
      <c r="F93" s="300" t="s">
        <v>265</v>
      </c>
      <c r="G93" s="300">
        <v>41</v>
      </c>
      <c r="H93" s="94"/>
      <c r="I93" s="69"/>
    </row>
    <row r="94" spans="1:12" ht="14.1" customHeight="1" x14ac:dyDescent="0.25">
      <c r="B94" s="327" t="s">
        <v>270</v>
      </c>
      <c r="C94" s="328"/>
      <c r="D94" s="328"/>
      <c r="E94" s="328"/>
      <c r="F94" s="328"/>
      <c r="G94" s="329"/>
      <c r="H94" s="60"/>
      <c r="I94" s="69"/>
    </row>
    <row r="95" spans="1:12" ht="14.1" customHeight="1" x14ac:dyDescent="0.25">
      <c r="A95" s="54"/>
      <c r="B95" s="351" t="s">
        <v>277</v>
      </c>
      <c r="C95" s="351"/>
      <c r="D95" s="351"/>
      <c r="E95" s="351"/>
      <c r="F95" s="351"/>
      <c r="G95" s="351"/>
      <c r="H95" s="352"/>
      <c r="I95" s="270"/>
      <c r="J95" s="62"/>
      <c r="K95" s="63"/>
      <c r="L95" s="63"/>
    </row>
    <row r="96" spans="1:12" ht="14.1" customHeight="1" x14ac:dyDescent="0.25">
      <c r="B96" s="353" t="s">
        <v>0</v>
      </c>
      <c r="C96" s="272"/>
      <c r="D96" s="354" t="s">
        <v>9</v>
      </c>
      <c r="E96" s="268" t="s">
        <v>5</v>
      </c>
      <c r="F96" s="355" t="s">
        <v>51</v>
      </c>
      <c r="G96" s="353" t="s">
        <v>52</v>
      </c>
      <c r="H96" s="335" t="s">
        <v>53</v>
      </c>
      <c r="I96" s="270"/>
      <c r="J96" s="62"/>
      <c r="K96" s="63"/>
      <c r="L96" s="63"/>
    </row>
    <row r="97" spans="1:26" ht="14.1" customHeight="1" x14ac:dyDescent="0.25">
      <c r="B97" s="339"/>
      <c r="C97" s="273"/>
      <c r="D97" s="339"/>
      <c r="E97" s="272" t="s">
        <v>54</v>
      </c>
      <c r="F97" s="339"/>
      <c r="G97" s="339"/>
      <c r="H97" s="336"/>
      <c r="I97" s="270"/>
      <c r="J97" s="62"/>
      <c r="K97" s="63"/>
      <c r="L97" s="63"/>
    </row>
    <row r="98" spans="1:26" ht="14.1" customHeight="1" x14ac:dyDescent="0.25">
      <c r="B98" s="82">
        <v>1</v>
      </c>
      <c r="C98" s="83"/>
      <c r="D98" s="297" t="s">
        <v>259</v>
      </c>
      <c r="E98" s="298" t="s">
        <v>260</v>
      </c>
      <c r="F98" s="298" t="s">
        <v>265</v>
      </c>
      <c r="G98" s="298">
        <v>34</v>
      </c>
      <c r="H98" s="89"/>
      <c r="I98" s="270"/>
      <c r="J98" s="62"/>
      <c r="K98" s="63"/>
      <c r="L98" s="63"/>
    </row>
    <row r="99" spans="1:26" ht="14.1" customHeight="1" x14ac:dyDescent="0.25">
      <c r="A99" s="54"/>
      <c r="B99" s="365" t="s">
        <v>81</v>
      </c>
      <c r="C99" s="365"/>
      <c r="D99" s="365"/>
      <c r="E99" s="365"/>
      <c r="F99" s="365"/>
      <c r="G99" s="365"/>
      <c r="H99" s="338"/>
      <c r="I99" s="68"/>
    </row>
    <row r="100" spans="1:26" ht="14.1" customHeight="1" x14ac:dyDescent="0.25">
      <c r="B100" s="339" t="s">
        <v>0</v>
      </c>
      <c r="C100" s="273"/>
      <c r="D100" s="339" t="s">
        <v>9</v>
      </c>
      <c r="E100" s="86" t="s">
        <v>5</v>
      </c>
      <c r="F100" s="339" t="s">
        <v>51</v>
      </c>
      <c r="G100" s="339" t="s">
        <v>52</v>
      </c>
      <c r="H100" s="335" t="s">
        <v>53</v>
      </c>
      <c r="I100" s="68"/>
    </row>
    <row r="101" spans="1:26" ht="14.1" customHeight="1" x14ac:dyDescent="0.25">
      <c r="B101" s="339"/>
      <c r="C101" s="273"/>
      <c r="D101" s="340"/>
      <c r="E101" s="272" t="s">
        <v>54</v>
      </c>
      <c r="F101" s="341"/>
      <c r="G101" s="339"/>
      <c r="H101" s="336"/>
      <c r="I101" s="68"/>
    </row>
    <row r="102" spans="1:26" ht="14.1" customHeight="1" x14ac:dyDescent="0.25">
      <c r="B102" s="82">
        <v>1</v>
      </c>
      <c r="C102" s="83" t="e">
        <f>#REF!*5-4</f>
        <v>#REF!</v>
      </c>
      <c r="D102" s="297" t="s">
        <v>163</v>
      </c>
      <c r="E102" s="303" t="s">
        <v>164</v>
      </c>
      <c r="F102" s="303" t="s">
        <v>265</v>
      </c>
      <c r="G102" s="303">
        <v>50</v>
      </c>
      <c r="H102" s="88" t="s">
        <v>69</v>
      </c>
      <c r="I102" s="68"/>
    </row>
    <row r="103" spans="1:26" ht="14.1" customHeight="1" x14ac:dyDescent="0.25">
      <c r="B103" s="253"/>
      <c r="C103" s="295"/>
      <c r="D103" s="54"/>
      <c r="E103" s="67"/>
      <c r="F103" s="67"/>
      <c r="G103" s="67"/>
      <c r="H103" s="89"/>
      <c r="I103" s="96"/>
      <c r="J103" s="62"/>
      <c r="K103" s="63"/>
      <c r="L103" s="63"/>
    </row>
    <row r="104" spans="1:26" ht="14.1" customHeight="1" x14ac:dyDescent="0.25">
      <c r="B104" s="253"/>
      <c r="C104" s="295"/>
      <c r="D104" s="54"/>
      <c r="E104" s="67"/>
      <c r="F104" s="67"/>
      <c r="G104" s="67"/>
      <c r="H104" s="89"/>
      <c r="I104" s="96"/>
      <c r="J104" s="62"/>
      <c r="K104" s="63"/>
      <c r="L104" s="63"/>
    </row>
    <row r="105" spans="1:26" ht="14.1" customHeight="1" x14ac:dyDescent="0.25">
      <c r="D105" s="356" t="s">
        <v>298</v>
      </c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</row>
    <row r="106" spans="1:26" ht="14.1" customHeight="1" x14ac:dyDescent="0.25">
      <c r="D106" s="356" t="s">
        <v>299</v>
      </c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</row>
    <row r="107" spans="1:26" ht="14.1" customHeight="1" x14ac:dyDescent="0.25"/>
  </sheetData>
  <mergeCells count="93">
    <mergeCell ref="B99:H99"/>
    <mergeCell ref="B100:B101"/>
    <mergeCell ref="D100:D101"/>
    <mergeCell ref="F100:F101"/>
    <mergeCell ref="G100:G101"/>
    <mergeCell ref="H100:H101"/>
    <mergeCell ref="H33:H34"/>
    <mergeCell ref="B53:G53"/>
    <mergeCell ref="H62:H63"/>
    <mergeCell ref="B69:G69"/>
    <mergeCell ref="B77:G77"/>
    <mergeCell ref="B79:B80"/>
    <mergeCell ref="D79:D80"/>
    <mergeCell ref="F79:F80"/>
    <mergeCell ref="G79:G80"/>
    <mergeCell ref="H79:H80"/>
    <mergeCell ref="H21:H22"/>
    <mergeCell ref="B10:H10"/>
    <mergeCell ref="F11:F12"/>
    <mergeCell ref="G11:G12"/>
    <mergeCell ref="H11:H12"/>
    <mergeCell ref="B21:B22"/>
    <mergeCell ref="D21:D22"/>
    <mergeCell ref="B19:G19"/>
    <mergeCell ref="F21:F22"/>
    <mergeCell ref="G21:G22"/>
    <mergeCell ref="D106:Z106"/>
    <mergeCell ref="I11:I12"/>
    <mergeCell ref="I37:I38"/>
    <mergeCell ref="I21:I22"/>
    <mergeCell ref="B70:H70"/>
    <mergeCell ref="B71:B72"/>
    <mergeCell ref="D71:D72"/>
    <mergeCell ref="F71:F72"/>
    <mergeCell ref="G71:G72"/>
    <mergeCell ref="H71:H72"/>
    <mergeCell ref="I33:I34"/>
    <mergeCell ref="B37:B38"/>
    <mergeCell ref="D37:D38"/>
    <mergeCell ref="B11:B12"/>
    <mergeCell ref="D11:D12"/>
    <mergeCell ref="B20:H20"/>
    <mergeCell ref="D105:Z105"/>
    <mergeCell ref="I79:I80"/>
    <mergeCell ref="B78:G78"/>
    <mergeCell ref="B61:H61"/>
    <mergeCell ref="I57:I58"/>
    <mergeCell ref="B95:H95"/>
    <mergeCell ref="B96:B97"/>
    <mergeCell ref="D96:D97"/>
    <mergeCell ref="F96:F97"/>
    <mergeCell ref="G96:G97"/>
    <mergeCell ref="H96:H97"/>
    <mergeCell ref="I62:I63"/>
    <mergeCell ref="B62:B63"/>
    <mergeCell ref="D62:D63"/>
    <mergeCell ref="F62:F63"/>
    <mergeCell ref="G62:G63"/>
    <mergeCell ref="B2:AB2"/>
    <mergeCell ref="B3:AB3"/>
    <mergeCell ref="B4:AB4"/>
    <mergeCell ref="B1:G1"/>
    <mergeCell ref="I7:I8"/>
    <mergeCell ref="B6:H6"/>
    <mergeCell ref="B7:B8"/>
    <mergeCell ref="D7:D8"/>
    <mergeCell ref="F7:F8"/>
    <mergeCell ref="G7:G8"/>
    <mergeCell ref="H7:H8"/>
    <mergeCell ref="B31:G31"/>
    <mergeCell ref="B56:H56"/>
    <mergeCell ref="B57:B58"/>
    <mergeCell ref="D57:D58"/>
    <mergeCell ref="F57:F58"/>
    <mergeCell ref="G57:G58"/>
    <mergeCell ref="H57:H58"/>
    <mergeCell ref="B36:H36"/>
    <mergeCell ref="F33:F34"/>
    <mergeCell ref="G33:G34"/>
    <mergeCell ref="B32:H32"/>
    <mergeCell ref="F37:F38"/>
    <mergeCell ref="G37:G38"/>
    <mergeCell ref="H37:H38"/>
    <mergeCell ref="B33:B34"/>
    <mergeCell ref="D33:D34"/>
    <mergeCell ref="B94:G94"/>
    <mergeCell ref="B84:G84"/>
    <mergeCell ref="B85:H85"/>
    <mergeCell ref="B86:B87"/>
    <mergeCell ref="D86:D87"/>
    <mergeCell ref="F86:F87"/>
    <mergeCell ref="G86:G87"/>
    <mergeCell ref="H86:H87"/>
  </mergeCells>
  <pageMargins left="0.70866141732283472" right="0.70866141732283472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Layout" zoomScaleNormal="100" workbookViewId="0">
      <selection activeCell="B25" sqref="B25"/>
    </sheetView>
  </sheetViews>
  <sheetFormatPr defaultColWidth="9.140625" defaultRowHeight="15" x14ac:dyDescent="0.25"/>
  <cols>
    <col min="1" max="1" width="2.85546875" customWidth="1"/>
    <col min="2" max="2" width="17.140625" customWidth="1"/>
    <col min="3" max="3" width="2.85546875" customWidth="1"/>
    <col min="4" max="4" width="17.140625" customWidth="1"/>
    <col min="5" max="5" width="2.85546875" customWidth="1"/>
    <col min="6" max="6" width="17" customWidth="1"/>
    <col min="7" max="7" width="2.42578125" customWidth="1"/>
    <col min="8" max="8" width="17.140625" customWidth="1"/>
  </cols>
  <sheetData>
    <row r="1" spans="1:28" x14ac:dyDescent="0.25">
      <c r="B1" s="344" t="s">
        <v>300</v>
      </c>
      <c r="C1" s="344"/>
      <c r="D1" s="344"/>
      <c r="E1" s="344"/>
      <c r="F1" s="344"/>
      <c r="G1" s="344"/>
      <c r="H1" s="344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</row>
    <row r="2" spans="1:28" ht="15.75" x14ac:dyDescent="0.25">
      <c r="B2" s="373" t="s">
        <v>178</v>
      </c>
      <c r="C2" s="373"/>
      <c r="D2" s="373"/>
      <c r="E2" s="373"/>
      <c r="F2" s="373"/>
      <c r="G2" s="373"/>
      <c r="H2" s="373"/>
    </row>
    <row r="3" spans="1:28" ht="15.75" x14ac:dyDescent="0.25">
      <c r="B3" s="374" t="s">
        <v>206</v>
      </c>
      <c r="C3" s="374"/>
      <c r="D3" s="374"/>
      <c r="E3" s="374"/>
      <c r="F3" s="374"/>
      <c r="G3" s="374"/>
      <c r="H3" s="374"/>
    </row>
    <row r="4" spans="1:28" ht="15.75" x14ac:dyDescent="0.25">
      <c r="B4" s="375" t="s">
        <v>179</v>
      </c>
      <c r="C4" s="375"/>
      <c r="D4" s="375"/>
      <c r="E4" s="375"/>
      <c r="F4" s="375"/>
      <c r="G4" s="375"/>
      <c r="H4" s="375"/>
    </row>
    <row r="5" spans="1:28" x14ac:dyDescent="0.25">
      <c r="B5" s="99"/>
      <c r="D5" s="99"/>
      <c r="F5" s="170"/>
      <c r="H5" s="99"/>
    </row>
    <row r="6" spans="1:28" ht="9.9499999999999993" customHeight="1" x14ac:dyDescent="0.25">
      <c r="A6" s="53"/>
      <c r="B6" s="109"/>
      <c r="C6" s="372">
        <v>1</v>
      </c>
      <c r="D6" s="114" t="s">
        <v>221</v>
      </c>
      <c r="E6" s="44"/>
      <c r="F6" s="112"/>
      <c r="G6" s="42"/>
      <c r="H6" s="112"/>
    </row>
    <row r="7" spans="1:28" ht="9.9499999999999993" customHeight="1" x14ac:dyDescent="0.25">
      <c r="A7" s="53"/>
      <c r="B7" s="109"/>
      <c r="C7" s="372"/>
      <c r="D7" s="113"/>
      <c r="E7" s="366">
        <v>9</v>
      </c>
      <c r="F7" s="112"/>
      <c r="G7" s="42"/>
      <c r="H7" s="112"/>
    </row>
    <row r="8" spans="1:28" ht="9.9499999999999993" customHeight="1" x14ac:dyDescent="0.25">
      <c r="A8" s="53"/>
      <c r="B8" s="112"/>
      <c r="C8" s="36"/>
      <c r="D8" s="115"/>
      <c r="E8" s="367"/>
      <c r="F8" s="114" t="s">
        <v>221</v>
      </c>
      <c r="G8" s="44"/>
      <c r="H8" s="112"/>
    </row>
    <row r="9" spans="1:28" ht="9.9499999999999993" customHeight="1" x14ac:dyDescent="0.25">
      <c r="A9" s="53">
        <v>2</v>
      </c>
      <c r="B9" s="114" t="s">
        <v>177</v>
      </c>
      <c r="C9" s="38"/>
      <c r="D9" s="115"/>
      <c r="E9" s="367"/>
      <c r="F9" s="113"/>
      <c r="G9" s="366">
        <v>17</v>
      </c>
      <c r="H9" s="112"/>
    </row>
    <row r="10" spans="1:28" ht="9.9499999999999993" customHeight="1" x14ac:dyDescent="0.25">
      <c r="A10" s="53"/>
      <c r="B10" s="113"/>
      <c r="C10" s="366">
        <v>1</v>
      </c>
      <c r="D10" s="114" t="s">
        <v>222</v>
      </c>
      <c r="E10" s="368"/>
      <c r="F10" s="115"/>
      <c r="G10" s="367"/>
      <c r="H10" s="112"/>
    </row>
    <row r="11" spans="1:28" ht="9.9499999999999993" customHeight="1" x14ac:dyDescent="0.25">
      <c r="A11" s="53">
        <v>3</v>
      </c>
      <c r="B11" s="114" t="s">
        <v>222</v>
      </c>
      <c r="C11" s="368"/>
      <c r="D11" s="112"/>
      <c r="E11" s="36"/>
      <c r="F11" s="115"/>
      <c r="G11" s="367"/>
      <c r="H11" s="112"/>
    </row>
    <row r="12" spans="1:28" ht="9.9499999999999993" customHeight="1" x14ac:dyDescent="0.25">
      <c r="A12" s="53"/>
      <c r="B12" s="112"/>
      <c r="C12" s="36"/>
      <c r="D12" s="112"/>
      <c r="E12" s="36"/>
      <c r="F12" s="115"/>
      <c r="G12" s="367"/>
      <c r="H12" s="114" t="s">
        <v>82</v>
      </c>
    </row>
    <row r="13" spans="1:28" ht="9.9499999999999993" customHeight="1" x14ac:dyDescent="0.25">
      <c r="A13" s="53">
        <v>4</v>
      </c>
      <c r="B13" s="114" t="s">
        <v>219</v>
      </c>
      <c r="C13" s="38"/>
      <c r="D13" s="112"/>
      <c r="E13" s="36"/>
      <c r="F13" s="115"/>
      <c r="G13" s="367"/>
      <c r="H13" s="113"/>
    </row>
    <row r="14" spans="1:28" ht="9.9499999999999993" customHeight="1" x14ac:dyDescent="0.25">
      <c r="A14" s="53"/>
      <c r="B14" s="113"/>
      <c r="C14" s="366">
        <v>2</v>
      </c>
      <c r="D14" s="114" t="s">
        <v>219</v>
      </c>
      <c r="E14" s="38"/>
      <c r="F14" s="115"/>
      <c r="G14" s="367"/>
      <c r="H14" s="115"/>
    </row>
    <row r="15" spans="1:28" ht="9.9499999999999993" customHeight="1" x14ac:dyDescent="0.25">
      <c r="A15" s="53">
        <v>5</v>
      </c>
      <c r="B15" s="114" t="s">
        <v>223</v>
      </c>
      <c r="C15" s="368"/>
      <c r="D15" s="113"/>
      <c r="E15" s="366">
        <v>10</v>
      </c>
      <c r="F15" s="115"/>
      <c r="G15" s="367"/>
      <c r="H15" s="115"/>
    </row>
    <row r="16" spans="1:28" ht="9.9499999999999993" customHeight="1" x14ac:dyDescent="0.25">
      <c r="A16" s="53"/>
      <c r="B16" s="112"/>
      <c r="C16" s="36"/>
      <c r="D16" s="115"/>
      <c r="E16" s="367"/>
      <c r="F16" s="114" t="s">
        <v>82</v>
      </c>
      <c r="G16" s="368"/>
      <c r="H16" s="115"/>
    </row>
    <row r="17" spans="1:8" ht="9.9499999999999993" customHeight="1" x14ac:dyDescent="0.25">
      <c r="A17" s="53"/>
      <c r="B17" s="115"/>
      <c r="C17" s="38"/>
      <c r="D17" s="115"/>
      <c r="E17" s="367"/>
      <c r="F17" s="112"/>
      <c r="G17" s="36"/>
      <c r="H17" s="115"/>
    </row>
    <row r="18" spans="1:8" ht="9.9499999999999993" customHeight="1" x14ac:dyDescent="0.25">
      <c r="A18" s="53"/>
      <c r="B18" s="115"/>
      <c r="C18" s="372">
        <v>6</v>
      </c>
      <c r="D18" s="114" t="s">
        <v>82</v>
      </c>
      <c r="E18" s="368"/>
      <c r="F18" s="112"/>
      <c r="G18" s="36"/>
      <c r="H18" s="115"/>
    </row>
    <row r="19" spans="1:8" ht="9.9499999999999993" customHeight="1" x14ac:dyDescent="0.25">
      <c r="A19" s="53"/>
      <c r="B19" s="115"/>
      <c r="C19" s="372"/>
      <c r="D19" s="112"/>
      <c r="E19" s="36"/>
      <c r="F19" s="112"/>
      <c r="G19" s="36"/>
      <c r="H19" s="115"/>
    </row>
    <row r="20" spans="1:8" ht="9.9499999999999993" customHeight="1" x14ac:dyDescent="0.25">
      <c r="A20" s="53"/>
      <c r="B20" s="112"/>
      <c r="C20" s="36"/>
      <c r="D20" s="112"/>
      <c r="E20" s="36"/>
      <c r="F20" s="112"/>
      <c r="G20" s="36"/>
      <c r="H20" s="115"/>
    </row>
    <row r="21" spans="1:8" ht="9.9499999999999993" customHeight="1" x14ac:dyDescent="0.25">
      <c r="A21" s="53"/>
      <c r="B21" s="115"/>
      <c r="C21" s="38"/>
      <c r="D21" s="112"/>
      <c r="E21" s="36"/>
      <c r="F21" s="112"/>
      <c r="G21" s="36"/>
      <c r="H21" s="115"/>
    </row>
    <row r="22" spans="1:8" ht="9.9499999999999993" customHeight="1" x14ac:dyDescent="0.25">
      <c r="A22" s="53"/>
      <c r="B22" s="115"/>
      <c r="C22" s="372">
        <v>7</v>
      </c>
      <c r="D22" s="114" t="s">
        <v>98</v>
      </c>
      <c r="E22" s="38"/>
      <c r="F22" s="112"/>
      <c r="G22" s="36"/>
      <c r="H22" s="115"/>
    </row>
    <row r="23" spans="1:8" ht="9.9499999999999993" customHeight="1" x14ac:dyDescent="0.25">
      <c r="A23" s="53"/>
      <c r="B23" s="115"/>
      <c r="C23" s="372"/>
      <c r="D23" s="113"/>
      <c r="E23" s="366">
        <v>11</v>
      </c>
      <c r="F23" s="112"/>
      <c r="G23" s="36"/>
      <c r="H23" s="115"/>
    </row>
    <row r="24" spans="1:8" ht="9.9499999999999993" customHeight="1" x14ac:dyDescent="0.25">
      <c r="A24" s="53"/>
      <c r="B24" s="112"/>
      <c r="C24" s="36"/>
      <c r="D24" s="115"/>
      <c r="E24" s="367"/>
      <c r="F24" s="115" t="s">
        <v>216</v>
      </c>
      <c r="G24" s="38"/>
      <c r="H24" s="115"/>
    </row>
    <row r="25" spans="1:8" ht="9.9499999999999993" customHeight="1" x14ac:dyDescent="0.25">
      <c r="A25" s="53">
        <v>8</v>
      </c>
      <c r="B25" s="115" t="s">
        <v>216</v>
      </c>
      <c r="C25" s="38"/>
      <c r="D25" s="115"/>
      <c r="E25" s="367"/>
      <c r="F25" s="113"/>
      <c r="G25" s="366">
        <v>18</v>
      </c>
      <c r="H25" s="115"/>
    </row>
    <row r="26" spans="1:8" ht="9.9499999999999993" customHeight="1" x14ac:dyDescent="0.25">
      <c r="A26" s="53"/>
      <c r="B26" s="113"/>
      <c r="C26" s="369">
        <v>3</v>
      </c>
      <c r="D26" s="248" t="s">
        <v>216</v>
      </c>
      <c r="E26" s="368"/>
      <c r="F26" s="115"/>
      <c r="G26" s="367"/>
      <c r="H26" s="115"/>
    </row>
    <row r="27" spans="1:8" ht="9.9499999999999993" customHeight="1" x14ac:dyDescent="0.25">
      <c r="A27" s="53">
        <v>9</v>
      </c>
      <c r="B27" s="114" t="s">
        <v>99</v>
      </c>
      <c r="C27" s="370"/>
      <c r="D27" s="112"/>
      <c r="E27" s="36"/>
      <c r="F27" s="115"/>
      <c r="G27" s="367"/>
      <c r="H27" s="115"/>
    </row>
    <row r="28" spans="1:8" ht="9.9499999999999993" customHeight="1" x14ac:dyDescent="0.25">
      <c r="A28" s="53"/>
      <c r="B28" s="112"/>
      <c r="C28" s="36"/>
      <c r="D28" s="112"/>
      <c r="E28" s="36"/>
      <c r="F28" s="115"/>
      <c r="G28" s="367"/>
      <c r="H28" s="114" t="s">
        <v>32</v>
      </c>
    </row>
    <row r="29" spans="1:8" ht="9.9499999999999993" customHeight="1" x14ac:dyDescent="0.25">
      <c r="A29" s="53">
        <v>10</v>
      </c>
      <c r="B29" s="114" t="s">
        <v>224</v>
      </c>
      <c r="C29" s="38"/>
      <c r="D29" s="112"/>
      <c r="E29" s="36"/>
      <c r="F29" s="115"/>
      <c r="G29" s="367"/>
      <c r="H29" s="112"/>
    </row>
    <row r="30" spans="1:8" ht="9.9499999999999993" customHeight="1" x14ac:dyDescent="0.25">
      <c r="A30" s="53"/>
      <c r="B30" s="113"/>
      <c r="C30" s="366">
        <v>4</v>
      </c>
      <c r="D30" s="114" t="s">
        <v>225</v>
      </c>
      <c r="E30" s="38"/>
      <c r="F30" s="115"/>
      <c r="G30" s="367"/>
      <c r="H30" s="112"/>
    </row>
    <row r="31" spans="1:8" ht="9.9499999999999993" customHeight="1" x14ac:dyDescent="0.25">
      <c r="A31" s="53">
        <v>11</v>
      </c>
      <c r="B31" s="114" t="s">
        <v>225</v>
      </c>
      <c r="C31" s="368"/>
      <c r="D31" s="113"/>
      <c r="E31" s="366">
        <v>12</v>
      </c>
      <c r="F31" s="115"/>
      <c r="G31" s="367"/>
      <c r="H31" s="112"/>
    </row>
    <row r="32" spans="1:8" ht="9.9499999999999993" customHeight="1" x14ac:dyDescent="0.25">
      <c r="A32" s="53"/>
      <c r="B32" s="112"/>
      <c r="C32" s="36"/>
      <c r="D32" s="115"/>
      <c r="E32" s="367"/>
      <c r="F32" s="114" t="s">
        <v>32</v>
      </c>
      <c r="G32" s="368"/>
      <c r="H32" s="112"/>
    </row>
    <row r="33" spans="1:8" ht="9.9499999999999993" customHeight="1" x14ac:dyDescent="0.25">
      <c r="A33" s="53"/>
      <c r="B33" s="115"/>
      <c r="C33" s="38"/>
      <c r="D33" s="115"/>
      <c r="E33" s="367"/>
      <c r="F33" s="112"/>
      <c r="G33" s="36"/>
      <c r="H33" s="112"/>
    </row>
    <row r="34" spans="1:8" ht="9.9499999999999993" customHeight="1" x14ac:dyDescent="0.25">
      <c r="A34" s="53"/>
      <c r="B34" s="109"/>
      <c r="C34" s="372">
        <v>12</v>
      </c>
      <c r="D34" s="114" t="s">
        <v>32</v>
      </c>
      <c r="E34" s="368"/>
      <c r="F34" s="112"/>
      <c r="G34" s="36"/>
      <c r="H34" s="112"/>
    </row>
    <row r="35" spans="1:8" ht="9.9499999999999993" customHeight="1" x14ac:dyDescent="0.25">
      <c r="A35" s="53"/>
      <c r="B35" s="109"/>
      <c r="C35" s="372"/>
      <c r="D35" s="112"/>
      <c r="E35" s="36"/>
      <c r="F35" s="112"/>
      <c r="G35" s="36"/>
      <c r="H35" s="112"/>
    </row>
    <row r="36" spans="1:8" ht="9.9499999999999993" customHeight="1" x14ac:dyDescent="0.25">
      <c r="A36" s="53"/>
      <c r="B36" s="110"/>
      <c r="C36" s="36"/>
      <c r="D36" s="112"/>
      <c r="E36" s="36"/>
      <c r="F36" s="112"/>
      <c r="G36" s="36"/>
      <c r="H36" s="112"/>
    </row>
    <row r="37" spans="1:8" ht="9.9499999999999993" customHeight="1" x14ac:dyDescent="0.25">
      <c r="A37" s="53"/>
      <c r="B37" s="109"/>
      <c r="C37" s="38"/>
      <c r="D37" s="112"/>
      <c r="E37" s="36"/>
      <c r="F37" s="112"/>
      <c r="G37" s="36"/>
      <c r="H37" s="112"/>
    </row>
    <row r="38" spans="1:8" ht="9.9499999999999993" customHeight="1" x14ac:dyDescent="0.25">
      <c r="A38" s="53"/>
      <c r="B38" s="109"/>
      <c r="C38" s="372">
        <v>13</v>
      </c>
      <c r="D38" s="114" t="s">
        <v>36</v>
      </c>
      <c r="E38" s="38"/>
      <c r="F38" s="112"/>
      <c r="G38" s="36"/>
      <c r="H38" s="112"/>
    </row>
    <row r="39" spans="1:8" ht="9.9499999999999993" customHeight="1" x14ac:dyDescent="0.25">
      <c r="A39" s="53"/>
      <c r="B39" s="109"/>
      <c r="C39" s="372"/>
      <c r="D39" s="113"/>
      <c r="E39" s="366">
        <v>13</v>
      </c>
      <c r="F39" s="112"/>
      <c r="G39" s="36"/>
      <c r="H39" s="112"/>
    </row>
    <row r="40" spans="1:8" ht="9.9499999999999993" customHeight="1" x14ac:dyDescent="0.25">
      <c r="A40" s="53"/>
      <c r="B40" s="110"/>
      <c r="C40" s="36"/>
      <c r="D40" s="115"/>
      <c r="E40" s="367"/>
      <c r="F40" s="114" t="s">
        <v>36</v>
      </c>
      <c r="G40" s="38"/>
      <c r="H40" s="112"/>
    </row>
    <row r="41" spans="1:8" ht="9.9499999999999993" customHeight="1" x14ac:dyDescent="0.25">
      <c r="A41" s="53">
        <v>14</v>
      </c>
      <c r="B41" s="108" t="s">
        <v>226</v>
      </c>
      <c r="C41" s="38"/>
      <c r="D41" s="115"/>
      <c r="E41" s="367"/>
      <c r="F41" s="113"/>
      <c r="G41" s="366">
        <v>19</v>
      </c>
      <c r="H41" s="112"/>
    </row>
    <row r="42" spans="1:8" ht="9.9499999999999993" customHeight="1" x14ac:dyDescent="0.25">
      <c r="A42" s="53"/>
      <c r="B42" s="111"/>
      <c r="C42" s="366">
        <v>5</v>
      </c>
      <c r="D42" s="114" t="s">
        <v>227</v>
      </c>
      <c r="E42" s="368"/>
      <c r="F42" s="115"/>
      <c r="G42" s="367"/>
      <c r="H42" s="112"/>
    </row>
    <row r="43" spans="1:8" ht="9.9499999999999993" customHeight="1" x14ac:dyDescent="0.25">
      <c r="A43" s="53">
        <v>15</v>
      </c>
      <c r="B43" s="108" t="s">
        <v>227</v>
      </c>
      <c r="C43" s="368"/>
      <c r="D43" s="112"/>
      <c r="E43" s="36"/>
      <c r="F43" s="115"/>
      <c r="G43" s="367"/>
      <c r="H43" s="112"/>
    </row>
    <row r="44" spans="1:8" ht="9.9499999999999993" customHeight="1" x14ac:dyDescent="0.25">
      <c r="A44" s="53"/>
      <c r="B44" s="110"/>
      <c r="C44" s="36"/>
      <c r="D44" s="115"/>
      <c r="E44" s="38"/>
      <c r="F44" s="115"/>
      <c r="G44" s="367"/>
      <c r="H44" s="114" t="s">
        <v>36</v>
      </c>
    </row>
    <row r="45" spans="1:8" ht="9.9499999999999993" customHeight="1" x14ac:dyDescent="0.25">
      <c r="A45" s="53">
        <v>16</v>
      </c>
      <c r="B45" s="108" t="s">
        <v>228</v>
      </c>
      <c r="C45" s="38"/>
      <c r="D45" s="115"/>
      <c r="E45" s="38"/>
      <c r="F45" s="115"/>
      <c r="G45" s="367"/>
      <c r="H45" s="113"/>
    </row>
    <row r="46" spans="1:8" ht="9.9499999999999993" customHeight="1" x14ac:dyDescent="0.25">
      <c r="A46" s="53"/>
      <c r="B46" s="111"/>
      <c r="C46" s="366">
        <v>6</v>
      </c>
      <c r="D46" s="114" t="s">
        <v>228</v>
      </c>
      <c r="E46" s="38"/>
      <c r="F46" s="115"/>
      <c r="G46" s="367"/>
      <c r="H46" s="115"/>
    </row>
    <row r="47" spans="1:8" ht="9.9499999999999993" customHeight="1" x14ac:dyDescent="0.25">
      <c r="A47" s="53">
        <v>17</v>
      </c>
      <c r="B47" s="108" t="s">
        <v>99</v>
      </c>
      <c r="C47" s="368"/>
      <c r="D47" s="113"/>
      <c r="E47" s="366">
        <v>14</v>
      </c>
      <c r="F47" s="115"/>
      <c r="G47" s="367"/>
      <c r="H47" s="115"/>
    </row>
    <row r="48" spans="1:8" ht="9.9499999999999993" customHeight="1" x14ac:dyDescent="0.25">
      <c r="A48" s="53"/>
      <c r="B48" s="110"/>
      <c r="C48" s="36"/>
      <c r="D48" s="115"/>
      <c r="E48" s="367"/>
      <c r="F48" s="114" t="s">
        <v>228</v>
      </c>
      <c r="G48" s="368"/>
      <c r="H48" s="115"/>
    </row>
    <row r="49" spans="1:8" ht="9.9499999999999993" customHeight="1" x14ac:dyDescent="0.25">
      <c r="A49" s="53"/>
      <c r="B49" s="109"/>
      <c r="C49" s="38"/>
      <c r="D49" s="115"/>
      <c r="E49" s="367"/>
      <c r="F49" s="112"/>
      <c r="G49" s="36"/>
      <c r="H49" s="115"/>
    </row>
    <row r="50" spans="1:8" ht="9.9499999999999993" customHeight="1" x14ac:dyDescent="0.25">
      <c r="A50" s="53"/>
      <c r="B50" s="109"/>
      <c r="C50" s="372">
        <v>18</v>
      </c>
      <c r="D50" s="114" t="s">
        <v>229</v>
      </c>
      <c r="E50" s="368"/>
      <c r="F50" s="112"/>
      <c r="G50" s="36"/>
      <c r="H50" s="115"/>
    </row>
    <row r="51" spans="1:8" ht="9.9499999999999993" customHeight="1" x14ac:dyDescent="0.25">
      <c r="A51" s="53"/>
      <c r="B51" s="109"/>
      <c r="C51" s="372"/>
      <c r="D51" s="112"/>
      <c r="E51" s="36"/>
      <c r="F51" s="112"/>
      <c r="G51" s="36"/>
      <c r="H51" s="115"/>
    </row>
    <row r="52" spans="1:8" ht="9.9499999999999993" customHeight="1" x14ac:dyDescent="0.25">
      <c r="A52" s="53"/>
      <c r="B52" s="110"/>
      <c r="C52" s="36"/>
      <c r="D52" s="112"/>
      <c r="E52" s="36"/>
      <c r="F52" s="112"/>
      <c r="G52" s="36"/>
      <c r="H52" s="115"/>
    </row>
    <row r="53" spans="1:8" ht="9.9499999999999993" customHeight="1" x14ac:dyDescent="0.25">
      <c r="A53" s="53"/>
      <c r="B53" s="109"/>
      <c r="C53" s="38"/>
      <c r="D53" s="112"/>
      <c r="E53" s="36"/>
      <c r="F53" s="112"/>
      <c r="G53" s="36"/>
      <c r="H53" s="115"/>
    </row>
    <row r="54" spans="1:8" ht="9.9499999999999993" customHeight="1" x14ac:dyDescent="0.25">
      <c r="A54" s="53"/>
      <c r="B54" s="109"/>
      <c r="C54" s="372">
        <v>19</v>
      </c>
      <c r="D54" s="114" t="s">
        <v>80</v>
      </c>
      <c r="E54" s="38"/>
      <c r="F54" s="112"/>
      <c r="G54" s="36"/>
      <c r="H54" s="115"/>
    </row>
    <row r="55" spans="1:8" ht="9.9499999999999993" customHeight="1" x14ac:dyDescent="0.25">
      <c r="A55" s="53"/>
      <c r="B55" s="109"/>
      <c r="C55" s="372"/>
      <c r="D55" s="113"/>
      <c r="E55" s="366">
        <v>15</v>
      </c>
      <c r="F55" s="112"/>
      <c r="G55" s="36"/>
      <c r="H55" s="115"/>
    </row>
    <row r="56" spans="1:8" ht="9.9499999999999993" customHeight="1" x14ac:dyDescent="0.25">
      <c r="A56" s="53"/>
      <c r="B56" s="110"/>
      <c r="C56" s="36"/>
      <c r="D56" s="115"/>
      <c r="E56" s="367"/>
      <c r="F56" s="114" t="s">
        <v>80</v>
      </c>
      <c r="G56" s="38"/>
      <c r="H56" s="115"/>
    </row>
    <row r="57" spans="1:8" ht="9.9499999999999993" customHeight="1" x14ac:dyDescent="0.25">
      <c r="A57" s="53">
        <v>20</v>
      </c>
      <c r="B57" s="108" t="s">
        <v>230</v>
      </c>
      <c r="C57" s="38"/>
      <c r="D57" s="115"/>
      <c r="E57" s="367"/>
      <c r="F57" s="115"/>
      <c r="G57" s="366">
        <v>20</v>
      </c>
      <c r="H57" s="115"/>
    </row>
    <row r="58" spans="1:8" ht="9.9499999999999993" customHeight="1" x14ac:dyDescent="0.25">
      <c r="A58" s="53"/>
      <c r="B58" s="111"/>
      <c r="C58" s="366">
        <v>7</v>
      </c>
      <c r="D58" s="114" t="s">
        <v>230</v>
      </c>
      <c r="E58" s="371"/>
      <c r="F58" s="249"/>
      <c r="G58" s="367"/>
      <c r="H58" s="115"/>
    </row>
    <row r="59" spans="1:8" ht="9.9499999999999993" customHeight="1" x14ac:dyDescent="0.25">
      <c r="A59" s="53">
        <v>21</v>
      </c>
      <c r="B59" s="108" t="s">
        <v>99</v>
      </c>
      <c r="C59" s="368"/>
      <c r="D59" s="112"/>
      <c r="E59" s="36"/>
      <c r="F59" s="115"/>
      <c r="G59" s="367"/>
      <c r="H59" s="115"/>
    </row>
    <row r="60" spans="1:8" ht="9.9499999999999993" customHeight="1" x14ac:dyDescent="0.25">
      <c r="A60" s="53"/>
      <c r="B60" s="110"/>
      <c r="C60" s="36"/>
      <c r="D60" s="112"/>
      <c r="E60" s="36"/>
      <c r="F60" s="115"/>
      <c r="G60" s="367"/>
      <c r="H60" s="114" t="s">
        <v>72</v>
      </c>
    </row>
    <row r="61" spans="1:8" ht="9.9499999999999993" customHeight="1" x14ac:dyDescent="0.25">
      <c r="A61" s="53">
        <v>22</v>
      </c>
      <c r="B61" s="108" t="s">
        <v>231</v>
      </c>
      <c r="C61" s="38"/>
      <c r="D61" s="112"/>
      <c r="E61" s="36"/>
      <c r="F61" s="115"/>
      <c r="G61" s="367"/>
      <c r="H61" s="112"/>
    </row>
    <row r="62" spans="1:8" ht="9.9499999999999993" customHeight="1" x14ac:dyDescent="0.25">
      <c r="A62" s="53"/>
      <c r="B62" s="111"/>
      <c r="C62" s="366">
        <v>8</v>
      </c>
      <c r="D62" s="114" t="s">
        <v>232</v>
      </c>
      <c r="E62" s="38"/>
      <c r="F62" s="115"/>
      <c r="G62" s="367"/>
      <c r="H62" s="112"/>
    </row>
    <row r="63" spans="1:8" ht="9.9499999999999993" customHeight="1" x14ac:dyDescent="0.25">
      <c r="A63" s="53">
        <v>23</v>
      </c>
      <c r="B63" s="108" t="s">
        <v>232</v>
      </c>
      <c r="C63" s="368"/>
      <c r="D63" s="113"/>
      <c r="E63" s="366">
        <v>16</v>
      </c>
      <c r="F63" s="115"/>
      <c r="G63" s="367"/>
      <c r="H63" s="110"/>
    </row>
    <row r="64" spans="1:8" ht="9.9499999999999993" customHeight="1" x14ac:dyDescent="0.25">
      <c r="A64" s="53"/>
      <c r="B64" s="110"/>
      <c r="C64" s="36"/>
      <c r="D64" s="115"/>
      <c r="E64" s="367"/>
      <c r="F64" s="114" t="s">
        <v>72</v>
      </c>
      <c r="G64" s="368"/>
      <c r="H64" s="110"/>
    </row>
    <row r="65" spans="1:24" ht="9.9499999999999993" customHeight="1" x14ac:dyDescent="0.25">
      <c r="A65" s="53"/>
      <c r="B65" s="109"/>
      <c r="C65" s="38"/>
      <c r="D65" s="115"/>
      <c r="E65" s="367"/>
      <c r="F65" s="112"/>
      <c r="G65" s="42"/>
      <c r="H65" s="107"/>
    </row>
    <row r="66" spans="1:24" ht="9.9499999999999993" customHeight="1" x14ac:dyDescent="0.25">
      <c r="A66" s="53"/>
      <c r="B66" s="109"/>
      <c r="C66" s="372">
        <v>24</v>
      </c>
      <c r="D66" s="114" t="s">
        <v>72</v>
      </c>
      <c r="E66" s="368"/>
      <c r="F66" s="110"/>
      <c r="G66" s="42"/>
      <c r="H66" s="107"/>
    </row>
    <row r="67" spans="1:24" ht="9.6" customHeight="1" x14ac:dyDescent="0.25">
      <c r="A67" s="53"/>
      <c r="B67" s="109"/>
      <c r="C67" s="372"/>
      <c r="D67" s="112"/>
      <c r="E67" s="42"/>
      <c r="F67" s="110"/>
      <c r="G67" s="42"/>
      <c r="H67" s="107"/>
    </row>
    <row r="68" spans="1:24" ht="14.1" customHeight="1" x14ac:dyDescent="0.25">
      <c r="B68" s="99"/>
      <c r="D68" s="106"/>
      <c r="F68" s="107"/>
      <c r="H68" s="107"/>
    </row>
    <row r="69" spans="1:24" ht="14.1" customHeight="1" x14ac:dyDescent="0.25">
      <c r="A69" s="376" t="s">
        <v>205</v>
      </c>
      <c r="B69" s="376"/>
      <c r="C69" s="376"/>
      <c r="D69" s="376"/>
      <c r="E69" s="376"/>
      <c r="F69" s="376"/>
      <c r="G69" s="376"/>
      <c r="H69" s="376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</row>
    <row r="70" spans="1:24" ht="14.1" customHeight="1" x14ac:dyDescent="0.25">
      <c r="A70" s="376" t="s">
        <v>204</v>
      </c>
      <c r="B70" s="376"/>
      <c r="C70" s="376"/>
      <c r="D70" s="376"/>
      <c r="E70" s="376"/>
      <c r="F70" s="376"/>
      <c r="G70" s="376"/>
      <c r="H70" s="376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</row>
    <row r="71" spans="1:24" ht="14.1" customHeight="1" x14ac:dyDescent="0.25">
      <c r="D71" s="106"/>
      <c r="H71" s="107"/>
    </row>
    <row r="72" spans="1:24" ht="8.4499999999999993" customHeight="1" x14ac:dyDescent="0.25">
      <c r="D72" s="106"/>
    </row>
    <row r="73" spans="1:24" ht="8.4499999999999993" customHeight="1" x14ac:dyDescent="0.25"/>
    <row r="74" spans="1:24" ht="8.4499999999999993" customHeight="1" x14ac:dyDescent="0.25"/>
    <row r="75" spans="1:24" ht="8.4499999999999993" customHeight="1" x14ac:dyDescent="0.25"/>
  </sheetData>
  <mergeCells count="34">
    <mergeCell ref="A69:H69"/>
    <mergeCell ref="A70:H70"/>
    <mergeCell ref="G41:G48"/>
    <mergeCell ref="C42:C43"/>
    <mergeCell ref="C46:C47"/>
    <mergeCell ref="E47:E50"/>
    <mergeCell ref="C50:C51"/>
    <mergeCell ref="E63:E66"/>
    <mergeCell ref="C54:C55"/>
    <mergeCell ref="C66:C67"/>
    <mergeCell ref="B1:H1"/>
    <mergeCell ref="B2:H2"/>
    <mergeCell ref="B3:H3"/>
    <mergeCell ref="G9:G16"/>
    <mergeCell ref="C10:C11"/>
    <mergeCell ref="B4:H4"/>
    <mergeCell ref="C6:C7"/>
    <mergeCell ref="C14:C15"/>
    <mergeCell ref="C18:C19"/>
    <mergeCell ref="C22:C23"/>
    <mergeCell ref="E23:E26"/>
    <mergeCell ref="E15:E18"/>
    <mergeCell ref="E7:E10"/>
    <mergeCell ref="G25:G32"/>
    <mergeCell ref="C26:C27"/>
    <mergeCell ref="C30:C31"/>
    <mergeCell ref="E55:E58"/>
    <mergeCell ref="G57:G64"/>
    <mergeCell ref="C58:C59"/>
    <mergeCell ref="C62:C63"/>
    <mergeCell ref="C34:C35"/>
    <mergeCell ref="E31:E34"/>
    <mergeCell ref="C38:C39"/>
    <mergeCell ref="E39:E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view="pageLayout" zoomScaleNormal="90" workbookViewId="0">
      <selection activeCell="K6" sqref="K6"/>
    </sheetView>
  </sheetViews>
  <sheetFormatPr defaultColWidth="9.140625" defaultRowHeight="15" x14ac:dyDescent="0.25"/>
  <cols>
    <col min="1" max="1" width="2.85546875" customWidth="1"/>
    <col min="2" max="2" width="19.7109375" style="110" customWidth="1"/>
    <col min="3" max="3" width="2.85546875" customWidth="1"/>
    <col min="4" max="4" width="20.28515625" customWidth="1"/>
    <col min="5" max="5" width="2.85546875" customWidth="1"/>
    <col min="6" max="6" width="19.5703125" customWidth="1"/>
    <col min="7" max="7" width="4" customWidth="1"/>
    <col min="8" max="8" width="0.140625" customWidth="1"/>
    <col min="9" max="9" width="20.42578125" customWidth="1"/>
    <col min="10" max="10" width="3.42578125" customWidth="1"/>
    <col min="11" max="11" width="20" customWidth="1"/>
    <col min="12" max="12" width="2.85546875" customWidth="1"/>
    <col min="13" max="13" width="14.42578125" customWidth="1"/>
    <col min="14" max="14" width="2.85546875" customWidth="1"/>
    <col min="15" max="15" width="14.42578125" customWidth="1"/>
    <col min="16" max="16" width="3.140625" customWidth="1"/>
    <col min="17" max="17" width="13" customWidth="1"/>
    <col min="18" max="18" width="3.5703125" customWidth="1"/>
    <col min="19" max="19" width="10.85546875" customWidth="1"/>
    <col min="20" max="20" width="3" customWidth="1"/>
    <col min="21" max="21" width="10.85546875" customWidth="1"/>
    <col min="22" max="22" width="2.7109375" customWidth="1"/>
  </cols>
  <sheetData>
    <row r="1" spans="1:28" ht="18.75" customHeight="1" x14ac:dyDescent="0.25">
      <c r="B1" s="344" t="s">
        <v>300</v>
      </c>
      <c r="C1" s="344"/>
      <c r="D1" s="344"/>
      <c r="E1" s="344"/>
      <c r="F1" s="344"/>
      <c r="G1" s="344"/>
      <c r="H1" s="344"/>
      <c r="I1" s="344"/>
      <c r="J1" s="344"/>
      <c r="K1" s="344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5.75" customHeight="1" x14ac:dyDescent="0.25">
      <c r="B2" s="373" t="s">
        <v>178</v>
      </c>
      <c r="C2" s="373"/>
      <c r="D2" s="373"/>
      <c r="E2" s="373"/>
      <c r="F2" s="373"/>
      <c r="G2" s="373"/>
      <c r="H2" s="373"/>
      <c r="I2" s="373"/>
      <c r="J2" s="373"/>
      <c r="K2" s="37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15.75" customHeight="1" x14ac:dyDescent="0.25">
      <c r="B3" s="374" t="s">
        <v>206</v>
      </c>
      <c r="C3" s="374"/>
      <c r="D3" s="374"/>
      <c r="E3" s="374"/>
      <c r="F3" s="374"/>
      <c r="G3" s="374"/>
      <c r="H3" s="374"/>
      <c r="I3" s="374"/>
      <c r="J3" s="374"/>
      <c r="K3" s="37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ht="15" customHeight="1" x14ac:dyDescent="0.25">
      <c r="A4" s="36"/>
      <c r="B4" s="375" t="s">
        <v>179</v>
      </c>
      <c r="C4" s="375"/>
      <c r="D4" s="375"/>
      <c r="E4" s="375"/>
      <c r="F4" s="375"/>
      <c r="G4" s="375"/>
      <c r="H4" s="375"/>
      <c r="I4" s="375"/>
      <c r="J4" s="375"/>
      <c r="K4" s="375"/>
      <c r="M4" s="2"/>
    </row>
    <row r="5" spans="1:28" ht="12" customHeight="1" x14ac:dyDescent="0.25">
      <c r="A5" s="36"/>
      <c r="B5" s="112"/>
      <c r="C5" s="36"/>
      <c r="D5" s="112"/>
      <c r="E5" s="36"/>
      <c r="F5" s="112"/>
      <c r="G5" s="36"/>
      <c r="H5" s="36"/>
      <c r="I5" s="112"/>
      <c r="K5" s="110" t="s">
        <v>180</v>
      </c>
    </row>
    <row r="6" spans="1:28" ht="12" customHeight="1" x14ac:dyDescent="0.25">
      <c r="A6" s="36"/>
      <c r="B6" s="112"/>
      <c r="C6" s="36"/>
      <c r="D6" s="112"/>
      <c r="E6" s="36">
        <v>-18</v>
      </c>
      <c r="F6" s="109" t="s">
        <v>216</v>
      </c>
      <c r="G6" s="36"/>
      <c r="H6" s="36"/>
      <c r="I6" s="112"/>
      <c r="J6" s="36"/>
      <c r="K6" s="115"/>
    </row>
    <row r="7" spans="1:28" ht="12" customHeight="1" x14ac:dyDescent="0.25">
      <c r="A7" s="36">
        <v>-1</v>
      </c>
      <c r="B7" s="108" t="s">
        <v>177</v>
      </c>
      <c r="C7" s="36"/>
      <c r="D7" s="112"/>
      <c r="E7" s="36"/>
      <c r="F7" s="113"/>
      <c r="G7" s="366">
        <v>36</v>
      </c>
      <c r="H7" s="97"/>
      <c r="I7" s="112"/>
      <c r="J7" s="36"/>
      <c r="K7" s="115"/>
    </row>
    <row r="8" spans="1:28" ht="12" customHeight="1" x14ac:dyDescent="0.25">
      <c r="A8" s="38"/>
      <c r="B8" s="113"/>
      <c r="C8" s="366">
        <v>24</v>
      </c>
      <c r="D8" s="108" t="s">
        <v>232</v>
      </c>
      <c r="E8" s="36"/>
      <c r="F8" s="115"/>
      <c r="G8" s="367"/>
      <c r="H8" s="97"/>
      <c r="I8" s="109" t="s">
        <v>216</v>
      </c>
      <c r="J8" s="36"/>
      <c r="K8" s="115"/>
    </row>
    <row r="9" spans="1:28" ht="12" customHeight="1" x14ac:dyDescent="0.25">
      <c r="A9" s="372">
        <v>-16</v>
      </c>
      <c r="B9" s="108" t="s">
        <v>232</v>
      </c>
      <c r="C9" s="368"/>
      <c r="D9" s="113"/>
      <c r="E9" s="366">
        <v>32</v>
      </c>
      <c r="F9" s="115"/>
      <c r="G9" s="367"/>
      <c r="H9" s="45"/>
      <c r="I9" s="113"/>
      <c r="J9" s="366">
        <v>40</v>
      </c>
      <c r="K9" s="115"/>
    </row>
    <row r="10" spans="1:28" ht="12" customHeight="1" x14ac:dyDescent="0.25">
      <c r="A10" s="372"/>
      <c r="B10" s="113"/>
      <c r="C10" s="38"/>
      <c r="D10" s="115"/>
      <c r="E10" s="367"/>
      <c r="F10" s="108" t="s">
        <v>223</v>
      </c>
      <c r="G10" s="368"/>
      <c r="H10" s="97"/>
      <c r="I10" s="115"/>
      <c r="J10" s="367"/>
      <c r="K10" s="115"/>
    </row>
    <row r="11" spans="1:28" ht="12" customHeight="1" x14ac:dyDescent="0.25">
      <c r="A11" s="36">
        <v>-2</v>
      </c>
      <c r="B11" s="108" t="s">
        <v>223</v>
      </c>
      <c r="C11" s="38"/>
      <c r="D11" s="115"/>
      <c r="E11" s="367"/>
      <c r="F11" s="112"/>
      <c r="G11" s="36"/>
      <c r="H11" s="38"/>
      <c r="I11" s="115"/>
      <c r="J11" s="367"/>
      <c r="K11" s="115"/>
    </row>
    <row r="12" spans="1:28" ht="12" customHeight="1" x14ac:dyDescent="0.25">
      <c r="A12" s="38"/>
      <c r="B12" s="113"/>
      <c r="C12" s="366">
        <v>25</v>
      </c>
      <c r="D12" s="108" t="s">
        <v>223</v>
      </c>
      <c r="E12" s="368"/>
      <c r="F12" s="112"/>
      <c r="G12" s="36"/>
      <c r="H12" s="38"/>
      <c r="I12" s="115"/>
      <c r="J12" s="367"/>
      <c r="K12" s="247" t="s">
        <v>216</v>
      </c>
    </row>
    <row r="13" spans="1:28" ht="12" customHeight="1" x14ac:dyDescent="0.25">
      <c r="A13" s="372">
        <v>-15</v>
      </c>
      <c r="B13" s="108" t="s">
        <v>230</v>
      </c>
      <c r="C13" s="368"/>
      <c r="D13" s="112"/>
      <c r="E13" s="36"/>
      <c r="F13" s="112"/>
      <c r="G13" s="36"/>
      <c r="H13" s="38"/>
      <c r="I13" s="115"/>
      <c r="J13" s="367"/>
      <c r="K13" s="112"/>
    </row>
    <row r="14" spans="1:28" ht="12" customHeight="1" x14ac:dyDescent="0.25">
      <c r="A14" s="372"/>
      <c r="B14" s="112"/>
      <c r="C14" s="36"/>
      <c r="D14" s="112"/>
      <c r="E14" s="36">
        <v>-17</v>
      </c>
      <c r="F14" s="108" t="s">
        <v>221</v>
      </c>
      <c r="G14" s="36"/>
      <c r="H14" s="38"/>
      <c r="I14" s="115"/>
      <c r="J14" s="367"/>
      <c r="K14" s="112"/>
    </row>
    <row r="15" spans="1:28" ht="12" customHeight="1" x14ac:dyDescent="0.25">
      <c r="A15" s="36">
        <v>-3</v>
      </c>
      <c r="B15" s="112" t="s">
        <v>233</v>
      </c>
      <c r="C15" s="36"/>
      <c r="D15" s="112"/>
      <c r="E15" s="36"/>
      <c r="F15" s="113"/>
      <c r="G15" s="366">
        <v>37</v>
      </c>
      <c r="H15" s="97"/>
      <c r="I15" s="115"/>
      <c r="J15" s="367"/>
      <c r="K15" s="112"/>
    </row>
    <row r="16" spans="1:28" ht="12" customHeight="1" x14ac:dyDescent="0.25">
      <c r="A16" s="38"/>
      <c r="B16" s="113"/>
      <c r="C16" s="366">
        <v>26</v>
      </c>
      <c r="D16" s="108" t="s">
        <v>229</v>
      </c>
      <c r="E16" s="36"/>
      <c r="F16" s="115"/>
      <c r="G16" s="367"/>
      <c r="H16" s="46"/>
      <c r="I16" s="108" t="s">
        <v>224</v>
      </c>
      <c r="J16" s="368"/>
      <c r="K16" s="112"/>
    </row>
    <row r="17" spans="1:17" ht="12" customHeight="1" x14ac:dyDescent="0.25">
      <c r="A17" s="372">
        <v>-14</v>
      </c>
      <c r="B17" s="108" t="s">
        <v>229</v>
      </c>
      <c r="C17" s="368"/>
      <c r="D17" s="113"/>
      <c r="E17" s="366">
        <v>33</v>
      </c>
      <c r="F17" s="115"/>
      <c r="G17" s="367"/>
      <c r="H17" s="97"/>
      <c r="I17" s="112"/>
      <c r="J17" s="36"/>
      <c r="K17" s="112"/>
    </row>
    <row r="18" spans="1:17" ht="12" customHeight="1" x14ac:dyDescent="0.25">
      <c r="A18" s="372"/>
      <c r="B18" s="113"/>
      <c r="C18" s="38"/>
      <c r="D18" s="115"/>
      <c r="E18" s="367"/>
      <c r="F18" s="108" t="s">
        <v>224</v>
      </c>
      <c r="G18" s="368"/>
      <c r="H18" s="97"/>
      <c r="I18" s="112"/>
      <c r="J18" s="36"/>
      <c r="K18" s="112"/>
    </row>
    <row r="19" spans="1:17" ht="12" customHeight="1" x14ac:dyDescent="0.25">
      <c r="A19" s="36">
        <v>-4</v>
      </c>
      <c r="B19" s="108" t="s">
        <v>224</v>
      </c>
      <c r="C19" s="38"/>
      <c r="D19" s="115"/>
      <c r="E19" s="367"/>
      <c r="F19" s="112"/>
      <c r="G19" s="36"/>
      <c r="H19" s="36"/>
      <c r="I19" s="112"/>
      <c r="K19" s="110"/>
    </row>
    <row r="20" spans="1:17" ht="12" customHeight="1" x14ac:dyDescent="0.25">
      <c r="A20" s="38"/>
      <c r="B20" s="113"/>
      <c r="C20" s="366">
        <v>27</v>
      </c>
      <c r="D20" s="108" t="s">
        <v>224</v>
      </c>
      <c r="E20" s="368"/>
      <c r="F20" s="112"/>
      <c r="G20" s="36"/>
      <c r="H20" s="36"/>
      <c r="I20" s="112"/>
      <c r="K20" s="110"/>
    </row>
    <row r="21" spans="1:17" ht="12" customHeight="1" x14ac:dyDescent="0.25">
      <c r="A21" s="372">
        <v>-13</v>
      </c>
      <c r="B21" s="108" t="s">
        <v>227</v>
      </c>
      <c r="C21" s="368"/>
      <c r="D21" s="112"/>
      <c r="E21" s="36"/>
      <c r="F21" s="112"/>
      <c r="G21" s="36"/>
      <c r="H21" s="36"/>
      <c r="I21" s="112"/>
      <c r="K21" s="110"/>
    </row>
    <row r="22" spans="1:17" ht="12" customHeight="1" x14ac:dyDescent="0.25">
      <c r="A22" s="372"/>
      <c r="B22" s="112"/>
      <c r="C22" s="36"/>
      <c r="D22" s="112"/>
      <c r="E22" s="36">
        <v>-20</v>
      </c>
      <c r="F22" s="108" t="s">
        <v>80</v>
      </c>
      <c r="G22" s="36"/>
      <c r="H22" s="36"/>
      <c r="I22" s="112"/>
      <c r="J22" s="36"/>
      <c r="K22" s="115"/>
    </row>
    <row r="23" spans="1:17" ht="12" customHeight="1" x14ac:dyDescent="0.25">
      <c r="A23" s="36">
        <v>-5</v>
      </c>
      <c r="B23" s="108" t="s">
        <v>226</v>
      </c>
      <c r="C23" s="36"/>
      <c r="D23" s="112"/>
      <c r="E23" s="36"/>
      <c r="F23" s="113"/>
      <c r="G23" s="366">
        <v>38</v>
      </c>
      <c r="H23" s="97"/>
      <c r="I23" s="112"/>
      <c r="J23" s="36"/>
      <c r="K23" s="115"/>
    </row>
    <row r="24" spans="1:17" ht="12" customHeight="1" x14ac:dyDescent="0.25">
      <c r="A24" s="100"/>
      <c r="B24" s="116"/>
      <c r="C24" s="366">
        <v>28</v>
      </c>
      <c r="D24" s="108" t="s">
        <v>226</v>
      </c>
      <c r="E24" s="36"/>
      <c r="F24" s="115"/>
      <c r="G24" s="367"/>
      <c r="H24" s="97"/>
      <c r="I24" s="108" t="s">
        <v>80</v>
      </c>
      <c r="J24" s="36"/>
      <c r="K24" s="115"/>
    </row>
    <row r="25" spans="1:17" ht="12" customHeight="1" x14ac:dyDescent="0.25">
      <c r="A25" s="372">
        <v>-12</v>
      </c>
      <c r="B25" s="108" t="s">
        <v>225</v>
      </c>
      <c r="C25" s="368"/>
      <c r="D25" s="113"/>
      <c r="E25" s="366">
        <v>34</v>
      </c>
      <c r="F25" s="115"/>
      <c r="G25" s="367"/>
      <c r="H25" s="45"/>
      <c r="I25" s="113"/>
      <c r="J25" s="366">
        <v>41</v>
      </c>
      <c r="K25" s="115"/>
    </row>
    <row r="26" spans="1:17" ht="12" customHeight="1" x14ac:dyDescent="0.25">
      <c r="A26" s="372"/>
      <c r="B26" s="116"/>
      <c r="C26" s="38"/>
      <c r="D26" s="115"/>
      <c r="E26" s="367"/>
      <c r="F26" s="108" t="s">
        <v>226</v>
      </c>
      <c r="G26" s="368"/>
      <c r="H26" s="97"/>
      <c r="I26" s="115"/>
      <c r="J26" s="367"/>
      <c r="K26" s="115"/>
    </row>
    <row r="27" spans="1:17" ht="12" customHeight="1" x14ac:dyDescent="0.25">
      <c r="A27" s="36">
        <v>-6</v>
      </c>
      <c r="B27" s="115" t="s">
        <v>233</v>
      </c>
      <c r="C27" s="38"/>
      <c r="D27" s="115"/>
      <c r="E27" s="367"/>
      <c r="F27" s="112"/>
      <c r="G27" s="36"/>
      <c r="H27" s="38"/>
      <c r="I27" s="115"/>
      <c r="J27" s="367"/>
      <c r="K27" s="115"/>
    </row>
    <row r="28" spans="1:17" ht="12" customHeight="1" x14ac:dyDescent="0.25">
      <c r="A28" s="38"/>
      <c r="B28" s="113"/>
      <c r="C28" s="366">
        <v>29</v>
      </c>
      <c r="D28" s="108" t="s">
        <v>98</v>
      </c>
      <c r="E28" s="368"/>
      <c r="F28" s="112"/>
      <c r="G28" s="36"/>
      <c r="H28" s="38"/>
      <c r="I28" s="115"/>
      <c r="J28" s="367"/>
      <c r="K28" s="108" t="s">
        <v>80</v>
      </c>
      <c r="L28" s="36"/>
    </row>
    <row r="29" spans="1:17" ht="12" customHeight="1" x14ac:dyDescent="0.25">
      <c r="A29" s="372">
        <v>-11</v>
      </c>
      <c r="B29" s="108" t="s">
        <v>98</v>
      </c>
      <c r="C29" s="368"/>
      <c r="D29" s="112"/>
      <c r="E29" s="36"/>
      <c r="F29" s="112"/>
      <c r="G29" s="36"/>
      <c r="H29" s="38"/>
      <c r="I29" s="115"/>
      <c r="J29" s="367"/>
      <c r="K29" s="112"/>
      <c r="L29" s="36"/>
    </row>
    <row r="30" spans="1:17" ht="12" customHeight="1" x14ac:dyDescent="0.25">
      <c r="A30" s="372"/>
      <c r="B30" s="112"/>
      <c r="C30" s="36"/>
      <c r="D30" s="112"/>
      <c r="E30" s="36">
        <v>-19</v>
      </c>
      <c r="F30" s="108" t="s">
        <v>228</v>
      </c>
      <c r="G30" s="36"/>
      <c r="H30" s="38"/>
      <c r="I30" s="115"/>
      <c r="J30" s="367"/>
      <c r="K30" s="112"/>
      <c r="L30" s="36"/>
      <c r="M30" s="36"/>
      <c r="N30" s="36"/>
      <c r="O30" s="36"/>
      <c r="P30" s="47"/>
      <c r="Q30" s="36"/>
    </row>
    <row r="31" spans="1:17" ht="12" customHeight="1" x14ac:dyDescent="0.25">
      <c r="A31" s="36">
        <v>-7</v>
      </c>
      <c r="B31" s="112" t="s">
        <v>99</v>
      </c>
      <c r="C31" s="36"/>
      <c r="D31" s="112"/>
      <c r="E31" s="36"/>
      <c r="F31" s="113"/>
      <c r="G31" s="366">
        <v>39</v>
      </c>
      <c r="H31" s="97"/>
      <c r="I31" s="115"/>
      <c r="J31" s="367"/>
      <c r="K31" s="112"/>
      <c r="L31" s="36"/>
      <c r="M31" s="36"/>
      <c r="N31" s="36"/>
      <c r="O31" s="36"/>
      <c r="P31" s="47"/>
      <c r="Q31" s="36"/>
    </row>
    <row r="32" spans="1:17" ht="12" customHeight="1" x14ac:dyDescent="0.25">
      <c r="A32" s="38"/>
      <c r="B32" s="113"/>
      <c r="C32" s="366">
        <v>30</v>
      </c>
      <c r="D32" s="108" t="s">
        <v>219</v>
      </c>
      <c r="E32" s="36"/>
      <c r="F32" s="115"/>
      <c r="G32" s="367"/>
      <c r="H32" s="46"/>
      <c r="I32" s="108" t="s">
        <v>219</v>
      </c>
      <c r="J32" s="368"/>
      <c r="K32" s="112"/>
      <c r="L32" s="36"/>
      <c r="M32" s="36"/>
      <c r="N32" s="36"/>
    </row>
    <row r="33" spans="1:24" ht="12" customHeight="1" x14ac:dyDescent="0.25">
      <c r="A33" s="372">
        <v>-10</v>
      </c>
      <c r="B33" s="108" t="s">
        <v>219</v>
      </c>
      <c r="C33" s="368"/>
      <c r="D33" s="113"/>
      <c r="E33" s="366">
        <v>35</v>
      </c>
      <c r="F33" s="115"/>
      <c r="G33" s="367"/>
      <c r="H33" s="97"/>
      <c r="I33" s="112"/>
      <c r="J33" s="36"/>
      <c r="K33" s="112"/>
    </row>
    <row r="34" spans="1:24" ht="12" customHeight="1" x14ac:dyDescent="0.25">
      <c r="A34" s="372"/>
      <c r="B34" s="113"/>
      <c r="C34" s="38"/>
      <c r="D34" s="115"/>
      <c r="E34" s="367"/>
      <c r="F34" s="108" t="s">
        <v>219</v>
      </c>
      <c r="G34" s="368"/>
      <c r="I34" s="110"/>
      <c r="K34" s="110"/>
      <c r="O34" s="42"/>
      <c r="P34" s="101"/>
    </row>
    <row r="35" spans="1:24" ht="12" customHeight="1" x14ac:dyDescent="0.25">
      <c r="A35" s="36">
        <v>-8</v>
      </c>
      <c r="B35" s="108" t="s">
        <v>231</v>
      </c>
      <c r="C35" s="38"/>
      <c r="D35" s="115"/>
      <c r="E35" s="367"/>
      <c r="F35" s="112"/>
      <c r="G35" s="36"/>
      <c r="I35" s="110"/>
      <c r="O35" s="42"/>
      <c r="P35" s="101"/>
    </row>
    <row r="36" spans="1:24" ht="12" customHeight="1" x14ac:dyDescent="0.25">
      <c r="A36" s="38"/>
      <c r="B36" s="113"/>
      <c r="C36" s="366">
        <v>31</v>
      </c>
      <c r="D36" s="108" t="s">
        <v>231</v>
      </c>
      <c r="E36" s="368"/>
      <c r="F36" s="112"/>
      <c r="G36" s="36"/>
      <c r="I36" s="110"/>
      <c r="O36" s="42"/>
      <c r="P36" s="101"/>
    </row>
    <row r="37" spans="1:24" ht="12" customHeight="1" x14ac:dyDescent="0.25">
      <c r="A37" s="372">
        <v>-9</v>
      </c>
      <c r="B37" s="108" t="s">
        <v>222</v>
      </c>
      <c r="C37" s="368"/>
      <c r="D37" s="112"/>
      <c r="E37" s="36"/>
      <c r="F37" s="112"/>
      <c r="G37" s="36"/>
      <c r="O37" s="42"/>
      <c r="P37" s="101"/>
    </row>
    <row r="38" spans="1:24" ht="12" customHeight="1" x14ac:dyDescent="0.25">
      <c r="A38" s="372"/>
      <c r="B38" s="112"/>
      <c r="C38" s="36"/>
      <c r="D38" s="112"/>
      <c r="E38" s="36"/>
      <c r="F38" s="112"/>
      <c r="G38" s="36"/>
      <c r="O38" s="42"/>
      <c r="P38" s="101"/>
    </row>
    <row r="39" spans="1:24" ht="12" customHeight="1" x14ac:dyDescent="0.25">
      <c r="B39" s="376" t="s">
        <v>205</v>
      </c>
      <c r="C39" s="376"/>
      <c r="D39" s="376"/>
      <c r="E39" s="376"/>
      <c r="F39" s="376"/>
      <c r="G39" s="376"/>
      <c r="H39" s="376"/>
      <c r="I39" s="376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</row>
    <row r="40" spans="1:24" ht="12" customHeight="1" x14ac:dyDescent="0.25">
      <c r="B40" s="376" t="s">
        <v>204</v>
      </c>
      <c r="C40" s="376"/>
      <c r="D40" s="376"/>
      <c r="E40" s="376"/>
      <c r="F40" s="376"/>
      <c r="G40" s="376"/>
      <c r="H40" s="376"/>
      <c r="I40" s="376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</row>
    <row r="41" spans="1:24" x14ac:dyDescent="0.25">
      <c r="D41" s="110"/>
      <c r="F41" s="110"/>
    </row>
    <row r="52" spans="23:24" ht="8.1" customHeight="1" x14ac:dyDescent="0.25"/>
    <row r="53" spans="23:24" ht="8.1" customHeight="1" x14ac:dyDescent="0.25"/>
    <row r="54" spans="23:24" ht="8.1" customHeight="1" x14ac:dyDescent="0.25"/>
    <row r="55" spans="23:24" ht="8.1" customHeight="1" x14ac:dyDescent="0.25"/>
    <row r="56" spans="23:24" ht="8.1" customHeight="1" x14ac:dyDescent="0.25"/>
    <row r="57" spans="23:24" ht="8.1" customHeight="1" x14ac:dyDescent="0.25"/>
    <row r="58" spans="23:24" ht="8.1" customHeight="1" x14ac:dyDescent="0.25">
      <c r="W58" s="42"/>
      <c r="X58" s="42"/>
    </row>
    <row r="59" spans="23:24" ht="8.1" customHeight="1" x14ac:dyDescent="0.25">
      <c r="W59" s="42"/>
      <c r="X59" s="42"/>
    </row>
    <row r="60" spans="23:24" ht="8.1" customHeight="1" x14ac:dyDescent="0.25">
      <c r="W60" s="42"/>
      <c r="X60" s="42"/>
    </row>
    <row r="61" spans="23:24" ht="8.1" customHeight="1" x14ac:dyDescent="0.25">
      <c r="W61" s="42"/>
      <c r="X61" s="42"/>
    </row>
    <row r="62" spans="23:24" ht="8.1" customHeight="1" x14ac:dyDescent="0.25">
      <c r="W62" s="42"/>
      <c r="X62" s="42"/>
    </row>
    <row r="63" spans="23:24" ht="8.1" customHeight="1" x14ac:dyDescent="0.25">
      <c r="W63" s="42"/>
      <c r="X63" s="42"/>
    </row>
    <row r="64" spans="23:24" ht="8.1" customHeight="1" x14ac:dyDescent="0.25">
      <c r="W64" s="42"/>
      <c r="X64" s="42"/>
    </row>
    <row r="65" spans="23:24" ht="8.1" customHeight="1" x14ac:dyDescent="0.25">
      <c r="W65" s="42"/>
      <c r="X65" s="42"/>
    </row>
    <row r="66" spans="23:24" ht="8.1" customHeight="1" x14ac:dyDescent="0.25">
      <c r="W66" s="42"/>
      <c r="X66" s="42"/>
    </row>
    <row r="67" spans="23:24" ht="8.1" customHeight="1" x14ac:dyDescent="0.25">
      <c r="W67" s="42"/>
      <c r="X67" s="42"/>
    </row>
    <row r="68" spans="23:24" ht="8.1" customHeight="1" x14ac:dyDescent="0.25">
      <c r="W68" s="36"/>
      <c r="X68" s="42"/>
    </row>
    <row r="69" spans="23:24" ht="8.1" customHeight="1" x14ac:dyDescent="0.25">
      <c r="W69" s="36"/>
      <c r="X69" s="42"/>
    </row>
    <row r="70" spans="23:24" ht="8.1" customHeight="1" x14ac:dyDescent="0.25"/>
    <row r="71" spans="23:24" ht="8.1" customHeight="1" x14ac:dyDescent="0.25"/>
    <row r="72" spans="23:24" ht="8.1" customHeight="1" x14ac:dyDescent="0.25"/>
    <row r="73" spans="23:24" ht="8.1" customHeight="1" x14ac:dyDescent="0.25"/>
    <row r="74" spans="23:24" ht="8.1" customHeight="1" x14ac:dyDescent="0.25"/>
    <row r="75" spans="23:24" ht="8.1" customHeight="1" x14ac:dyDescent="0.25"/>
    <row r="76" spans="23:24" ht="8.1" customHeight="1" x14ac:dyDescent="0.25"/>
    <row r="82" ht="15" customHeight="1" x14ac:dyDescent="0.25"/>
  </sheetData>
  <mergeCells count="32">
    <mergeCell ref="A33:A34"/>
    <mergeCell ref="B4:K4"/>
    <mergeCell ref="B1:K1"/>
    <mergeCell ref="B2:K2"/>
    <mergeCell ref="B3:K3"/>
    <mergeCell ref="G23:G26"/>
    <mergeCell ref="C24:C25"/>
    <mergeCell ref="G7:G10"/>
    <mergeCell ref="C8:C9"/>
    <mergeCell ref="G31:G34"/>
    <mergeCell ref="C32:C33"/>
    <mergeCell ref="J9:J16"/>
    <mergeCell ref="J25:J32"/>
    <mergeCell ref="G15:G18"/>
    <mergeCell ref="E33:E36"/>
    <mergeCell ref="C36:C37"/>
    <mergeCell ref="B39:I39"/>
    <mergeCell ref="B40:I40"/>
    <mergeCell ref="A37:A38"/>
    <mergeCell ref="A9:A10"/>
    <mergeCell ref="E9:E12"/>
    <mergeCell ref="A25:A26"/>
    <mergeCell ref="E25:E28"/>
    <mergeCell ref="C28:C29"/>
    <mergeCell ref="C12:C13"/>
    <mergeCell ref="A13:A14"/>
    <mergeCell ref="C16:C17"/>
    <mergeCell ref="A17:A18"/>
    <mergeCell ref="E17:E20"/>
    <mergeCell ref="C20:C21"/>
    <mergeCell ref="A21:A22"/>
    <mergeCell ref="A29:A3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9"/>
  <sheetViews>
    <sheetView view="pageLayout" zoomScaleNormal="100" workbookViewId="0">
      <selection activeCell="H3" sqref="H3"/>
    </sheetView>
  </sheetViews>
  <sheetFormatPr defaultColWidth="9.140625" defaultRowHeight="15" x14ac:dyDescent="0.25"/>
  <cols>
    <col min="1" max="1" width="2.85546875" customWidth="1"/>
    <col min="2" max="2" width="17.140625" customWidth="1"/>
    <col min="3" max="3" width="2.85546875" customWidth="1"/>
    <col min="4" max="4" width="17.140625" customWidth="1"/>
    <col min="5" max="5" width="2.85546875" customWidth="1"/>
    <col min="6" max="6" width="17" customWidth="1"/>
    <col min="7" max="7" width="2.42578125" customWidth="1"/>
    <col min="8" max="8" width="17.140625" customWidth="1"/>
  </cols>
  <sheetData>
    <row r="6" spans="1:8" x14ac:dyDescent="0.25">
      <c r="B6" s="344" t="s">
        <v>300</v>
      </c>
      <c r="C6" s="344"/>
      <c r="D6" s="344"/>
      <c r="E6" s="344"/>
      <c r="F6" s="344"/>
      <c r="G6" s="344"/>
      <c r="H6" s="344"/>
    </row>
    <row r="7" spans="1:8" ht="15.75" x14ac:dyDescent="0.25">
      <c r="B7" s="373" t="s">
        <v>178</v>
      </c>
      <c r="C7" s="373"/>
      <c r="D7" s="373"/>
      <c r="E7" s="373"/>
      <c r="F7" s="373"/>
      <c r="G7" s="373"/>
      <c r="H7" s="373"/>
    </row>
    <row r="8" spans="1:8" ht="15.75" x14ac:dyDescent="0.25">
      <c r="B8" s="374" t="s">
        <v>206</v>
      </c>
      <c r="C8" s="374"/>
      <c r="D8" s="374"/>
      <c r="E8" s="374"/>
      <c r="F8" s="374"/>
      <c r="G8" s="374"/>
      <c r="H8" s="374"/>
    </row>
    <row r="9" spans="1:8" ht="15.75" x14ac:dyDescent="0.25">
      <c r="B9" s="375" t="s">
        <v>181</v>
      </c>
      <c r="C9" s="375"/>
      <c r="D9" s="375"/>
      <c r="E9" s="375"/>
      <c r="F9" s="375"/>
      <c r="G9" s="375"/>
      <c r="H9" s="375"/>
    </row>
    <row r="10" spans="1:8" x14ac:dyDescent="0.25">
      <c r="B10" s="105"/>
      <c r="D10" s="105"/>
      <c r="F10" s="105"/>
      <c r="H10" s="105"/>
    </row>
    <row r="11" spans="1:8" ht="9.9499999999999993" customHeight="1" x14ac:dyDescent="0.25">
      <c r="A11" s="53"/>
      <c r="B11" s="115"/>
      <c r="C11" s="377">
        <v>1</v>
      </c>
      <c r="D11" s="114" t="s">
        <v>78</v>
      </c>
      <c r="E11" s="97"/>
      <c r="F11" s="112"/>
      <c r="G11" s="244"/>
      <c r="H11" s="112"/>
    </row>
    <row r="12" spans="1:8" ht="9.9499999999999993" customHeight="1" x14ac:dyDescent="0.25">
      <c r="A12" s="53"/>
      <c r="B12" s="115"/>
      <c r="C12" s="377"/>
      <c r="D12" s="113"/>
      <c r="E12" s="366">
        <v>5</v>
      </c>
      <c r="F12" s="112"/>
      <c r="G12" s="244"/>
      <c r="H12" s="112"/>
    </row>
    <row r="13" spans="1:8" ht="9.9499999999999993" customHeight="1" x14ac:dyDescent="0.25">
      <c r="A13" s="53"/>
      <c r="B13" s="112"/>
      <c r="C13" s="244"/>
      <c r="D13" s="115"/>
      <c r="E13" s="367"/>
      <c r="F13" s="114" t="str">
        <f>D15</f>
        <v>ОХМАК</v>
      </c>
      <c r="G13" s="97"/>
      <c r="H13" s="112"/>
    </row>
    <row r="14" spans="1:8" ht="9.9499999999999993" customHeight="1" x14ac:dyDescent="0.25">
      <c r="A14" s="53">
        <v>2</v>
      </c>
      <c r="B14" s="114" t="s">
        <v>85</v>
      </c>
      <c r="C14" s="97"/>
      <c r="D14" s="115"/>
      <c r="E14" s="367"/>
      <c r="F14" s="113"/>
      <c r="G14" s="366">
        <v>9</v>
      </c>
      <c r="H14" s="112"/>
    </row>
    <row r="15" spans="1:8" ht="9.9499999999999993" customHeight="1" x14ac:dyDescent="0.25">
      <c r="A15" s="53"/>
      <c r="B15" s="113"/>
      <c r="C15" s="366">
        <v>1</v>
      </c>
      <c r="D15" s="114" t="str">
        <f>B14</f>
        <v>ОХМАК</v>
      </c>
      <c r="E15" s="368"/>
      <c r="F15" s="115"/>
      <c r="G15" s="367"/>
      <c r="H15" s="112"/>
    </row>
    <row r="16" spans="1:8" ht="9.9499999999999993" customHeight="1" x14ac:dyDescent="0.25">
      <c r="A16" s="53">
        <v>3</v>
      </c>
      <c r="B16" s="114" t="s">
        <v>207</v>
      </c>
      <c r="C16" s="368"/>
      <c r="D16" s="112"/>
      <c r="E16" s="244"/>
      <c r="F16" s="115"/>
      <c r="G16" s="367"/>
      <c r="H16" s="112"/>
    </row>
    <row r="17" spans="1:8" ht="9.9499999999999993" customHeight="1" x14ac:dyDescent="0.25">
      <c r="A17" s="53"/>
      <c r="B17" s="112"/>
      <c r="C17" s="244"/>
      <c r="D17" s="112"/>
      <c r="E17" s="244"/>
      <c r="F17" s="115"/>
      <c r="G17" s="367"/>
      <c r="H17" s="114" t="str">
        <f>F13</f>
        <v>ОХМАК</v>
      </c>
    </row>
    <row r="18" spans="1:8" ht="9.9499999999999993" customHeight="1" x14ac:dyDescent="0.25">
      <c r="A18" s="53">
        <v>4</v>
      </c>
      <c r="B18" s="114" t="s">
        <v>208</v>
      </c>
      <c r="C18" s="97"/>
      <c r="D18" s="112"/>
      <c r="E18" s="244"/>
      <c r="F18" s="115"/>
      <c r="G18" s="367"/>
      <c r="H18" s="113"/>
    </row>
    <row r="19" spans="1:8" ht="9.9499999999999993" customHeight="1" x14ac:dyDescent="0.25">
      <c r="A19" s="53"/>
      <c r="B19" s="113"/>
      <c r="C19" s="366">
        <v>2</v>
      </c>
      <c r="D19" s="114" t="str">
        <f>B20</f>
        <v>БЕКИШ А.</v>
      </c>
      <c r="E19" s="97"/>
      <c r="F19" s="115"/>
      <c r="G19" s="367"/>
      <c r="H19" s="115"/>
    </row>
    <row r="20" spans="1:8" ht="9.9499999999999993" customHeight="1" x14ac:dyDescent="0.25">
      <c r="A20" s="53">
        <v>5</v>
      </c>
      <c r="B20" s="114" t="s">
        <v>183</v>
      </c>
      <c r="C20" s="368"/>
      <c r="D20" s="113"/>
      <c r="E20" s="366">
        <v>6</v>
      </c>
      <c r="F20" s="115"/>
      <c r="G20" s="367"/>
      <c r="H20" s="115"/>
    </row>
    <row r="21" spans="1:8" ht="9.9499999999999993" customHeight="1" x14ac:dyDescent="0.25">
      <c r="A21" s="53"/>
      <c r="B21" s="112"/>
      <c r="C21" s="244"/>
      <c r="D21" s="115"/>
      <c r="E21" s="367"/>
      <c r="F21" s="114" t="s">
        <v>183</v>
      </c>
      <c r="G21" s="368"/>
      <c r="H21" s="115"/>
    </row>
    <row r="22" spans="1:8" ht="9.9499999999999993" customHeight="1" x14ac:dyDescent="0.25">
      <c r="A22" s="53"/>
      <c r="B22" s="115"/>
      <c r="C22" s="97"/>
      <c r="D22" s="115"/>
      <c r="E22" s="367"/>
      <c r="F22" s="112"/>
      <c r="G22" s="244"/>
      <c r="H22" s="115"/>
    </row>
    <row r="23" spans="1:8" ht="9.9499999999999993" customHeight="1" x14ac:dyDescent="0.25">
      <c r="A23" s="53"/>
      <c r="B23" s="115"/>
      <c r="C23" s="377">
        <v>6</v>
      </c>
      <c r="D23" s="114" t="s">
        <v>209</v>
      </c>
      <c r="E23" s="368"/>
      <c r="F23" s="112"/>
      <c r="G23" s="244"/>
      <c r="H23" s="115"/>
    </row>
    <row r="24" spans="1:8" ht="9.9499999999999993" customHeight="1" x14ac:dyDescent="0.25">
      <c r="A24" s="53"/>
      <c r="B24" s="115"/>
      <c r="C24" s="377"/>
      <c r="D24" s="112"/>
      <c r="E24" s="244"/>
      <c r="F24" s="112"/>
      <c r="G24" s="244"/>
      <c r="H24" s="115"/>
    </row>
    <row r="25" spans="1:8" ht="9.9499999999999993" customHeight="1" x14ac:dyDescent="0.25">
      <c r="A25" s="53"/>
      <c r="B25" s="112"/>
      <c r="C25" s="244"/>
      <c r="D25" s="112"/>
      <c r="E25" s="244"/>
      <c r="F25" s="112"/>
      <c r="G25" s="244"/>
      <c r="H25" s="115"/>
    </row>
    <row r="26" spans="1:8" ht="9.9499999999999993" customHeight="1" x14ac:dyDescent="0.25">
      <c r="A26" s="53"/>
      <c r="B26" s="115"/>
      <c r="C26" s="97"/>
      <c r="D26" s="112"/>
      <c r="E26" s="244"/>
      <c r="F26" s="112"/>
      <c r="G26" s="244"/>
      <c r="H26" s="115"/>
    </row>
    <row r="27" spans="1:8" ht="9.9499999999999993" customHeight="1" x14ac:dyDescent="0.25">
      <c r="A27" s="53"/>
      <c r="B27" s="115"/>
      <c r="C27" s="377">
        <v>7</v>
      </c>
      <c r="D27" s="114" t="s">
        <v>212</v>
      </c>
      <c r="E27" s="97"/>
      <c r="F27" s="112"/>
      <c r="G27" s="244"/>
      <c r="H27" s="115"/>
    </row>
    <row r="28" spans="1:8" ht="9.9499999999999993" customHeight="1" x14ac:dyDescent="0.25">
      <c r="A28" s="53"/>
      <c r="B28" s="115"/>
      <c r="C28" s="377"/>
      <c r="D28" s="113"/>
      <c r="E28" s="366">
        <v>7</v>
      </c>
      <c r="F28" s="112"/>
      <c r="G28" s="244"/>
      <c r="H28" s="115"/>
    </row>
    <row r="29" spans="1:8" ht="9.9499999999999993" customHeight="1" x14ac:dyDescent="0.25">
      <c r="A29" s="53"/>
      <c r="B29" s="112"/>
      <c r="C29" s="244"/>
      <c r="D29" s="115"/>
      <c r="E29" s="367"/>
      <c r="F29" s="114" t="s">
        <v>210</v>
      </c>
      <c r="G29" s="97"/>
      <c r="H29" s="115"/>
    </row>
    <row r="30" spans="1:8" ht="9.9499999999999993" customHeight="1" x14ac:dyDescent="0.25">
      <c r="A30" s="53">
        <v>8</v>
      </c>
      <c r="B30" s="114" t="s">
        <v>182</v>
      </c>
      <c r="C30" s="97"/>
      <c r="D30" s="115"/>
      <c r="E30" s="367"/>
      <c r="F30" s="113"/>
      <c r="G30" s="366">
        <v>10</v>
      </c>
      <c r="H30" s="115"/>
    </row>
    <row r="31" spans="1:8" ht="9.9499999999999993" customHeight="1" x14ac:dyDescent="0.25">
      <c r="A31" s="53"/>
      <c r="B31" s="113"/>
      <c r="C31" s="366">
        <v>3</v>
      </c>
      <c r="D31" s="114" t="s">
        <v>210</v>
      </c>
      <c r="E31" s="368"/>
      <c r="F31" s="115"/>
      <c r="G31" s="367"/>
      <c r="H31" s="115"/>
    </row>
    <row r="32" spans="1:8" ht="9.9499999999999993" customHeight="1" x14ac:dyDescent="0.25">
      <c r="A32" s="53">
        <v>9</v>
      </c>
      <c r="B32" s="114" t="s">
        <v>210</v>
      </c>
      <c r="C32" s="368"/>
      <c r="D32" s="112"/>
      <c r="E32" s="244"/>
      <c r="F32" s="115"/>
      <c r="G32" s="367"/>
      <c r="H32" s="115"/>
    </row>
    <row r="33" spans="1:8" ht="9.9499999999999993" customHeight="1" x14ac:dyDescent="0.25">
      <c r="A33" s="53"/>
      <c r="B33" s="112"/>
      <c r="C33" s="244"/>
      <c r="D33" s="112"/>
      <c r="E33" s="244"/>
      <c r="F33" s="115"/>
      <c r="G33" s="367"/>
      <c r="H33" s="114" t="str">
        <f>F37</f>
        <v>САНДЫБАЕВА М.</v>
      </c>
    </row>
    <row r="34" spans="1:8" ht="9.9499999999999993" customHeight="1" x14ac:dyDescent="0.25">
      <c r="A34" s="53">
        <v>10</v>
      </c>
      <c r="B34" s="114" t="s">
        <v>211</v>
      </c>
      <c r="C34" s="97"/>
      <c r="D34" s="112"/>
      <c r="E34" s="244"/>
      <c r="F34" s="115"/>
      <c r="G34" s="367"/>
      <c r="H34" s="112"/>
    </row>
    <row r="35" spans="1:8" ht="9.9499999999999993" customHeight="1" x14ac:dyDescent="0.25">
      <c r="A35" s="53"/>
      <c r="B35" s="113"/>
      <c r="C35" s="366">
        <v>4</v>
      </c>
      <c r="D35" s="114" t="s">
        <v>198</v>
      </c>
      <c r="E35" s="97"/>
      <c r="F35" s="115"/>
      <c r="G35" s="367"/>
      <c r="H35" s="112"/>
    </row>
    <row r="36" spans="1:8" ht="9.9499999999999993" customHeight="1" x14ac:dyDescent="0.25">
      <c r="A36" s="53">
        <v>11</v>
      </c>
      <c r="B36" s="114" t="s">
        <v>198</v>
      </c>
      <c r="C36" s="368"/>
      <c r="D36" s="113"/>
      <c r="E36" s="366">
        <v>8</v>
      </c>
      <c r="F36" s="115"/>
      <c r="G36" s="367"/>
      <c r="H36" s="112"/>
    </row>
    <row r="37" spans="1:8" ht="9.9499999999999993" customHeight="1" x14ac:dyDescent="0.25">
      <c r="A37" s="53"/>
      <c r="B37" s="112"/>
      <c r="C37" s="244"/>
      <c r="D37" s="115"/>
      <c r="E37" s="367"/>
      <c r="F37" s="114" t="s">
        <v>91</v>
      </c>
      <c r="G37" s="368"/>
      <c r="H37" s="112"/>
    </row>
    <row r="38" spans="1:8" ht="9.9499999999999993" customHeight="1" x14ac:dyDescent="0.25">
      <c r="A38" s="53"/>
      <c r="B38" s="115"/>
      <c r="C38" s="97"/>
      <c r="D38" s="115"/>
      <c r="E38" s="367"/>
      <c r="F38" s="112"/>
      <c r="G38" s="244"/>
      <c r="H38" s="112"/>
    </row>
    <row r="39" spans="1:8" ht="9.9499999999999993" customHeight="1" x14ac:dyDescent="0.25">
      <c r="A39" s="53"/>
      <c r="B39" s="115"/>
      <c r="C39" s="377">
        <v>12</v>
      </c>
      <c r="D39" s="114" t="s">
        <v>91</v>
      </c>
      <c r="E39" s="368"/>
      <c r="F39" s="112"/>
      <c r="G39" s="244"/>
      <c r="H39" s="112"/>
    </row>
    <row r="40" spans="1:8" ht="9.9499999999999993" customHeight="1" x14ac:dyDescent="0.25">
      <c r="A40" s="53"/>
      <c r="B40" s="115"/>
      <c r="C40" s="377"/>
      <c r="D40" s="112"/>
      <c r="E40" s="244"/>
      <c r="F40" s="112"/>
      <c r="G40" s="97"/>
      <c r="H40" s="115"/>
    </row>
    <row r="41" spans="1:8" ht="9.9499999999999993" customHeight="1" x14ac:dyDescent="0.25">
      <c r="A41" s="36"/>
      <c r="B41" s="112"/>
      <c r="C41" s="244"/>
      <c r="D41" s="112"/>
      <c r="E41" s="244"/>
      <c r="F41" s="115"/>
      <c r="G41" s="97"/>
      <c r="H41" s="97"/>
    </row>
    <row r="42" spans="1:8" ht="9.9499999999999993" customHeight="1" x14ac:dyDescent="0.25">
      <c r="A42" s="36">
        <v>-1</v>
      </c>
      <c r="B42" s="114" t="s">
        <v>207</v>
      </c>
      <c r="C42" s="244"/>
      <c r="D42" s="112"/>
      <c r="E42" s="244"/>
      <c r="F42" s="115"/>
      <c r="G42" s="377"/>
      <c r="H42" s="97"/>
    </row>
    <row r="43" spans="1:8" ht="9.9499999999999993" customHeight="1" x14ac:dyDescent="0.25">
      <c r="A43" s="38"/>
      <c r="B43" s="113"/>
      <c r="C43" s="366">
        <v>12</v>
      </c>
      <c r="D43" s="114" t="s">
        <v>198</v>
      </c>
      <c r="E43" s="244"/>
      <c r="F43" s="115"/>
      <c r="G43" s="377"/>
      <c r="H43" s="97"/>
    </row>
    <row r="44" spans="1:8" ht="9.9499999999999993" customHeight="1" x14ac:dyDescent="0.25">
      <c r="A44" s="100">
        <v>-8</v>
      </c>
      <c r="B44" s="114" t="s">
        <v>198</v>
      </c>
      <c r="C44" s="368"/>
      <c r="D44" s="113"/>
      <c r="E44" s="366">
        <v>16</v>
      </c>
      <c r="F44" s="115"/>
      <c r="G44" s="377"/>
      <c r="H44" s="97"/>
    </row>
    <row r="45" spans="1:8" ht="9.9499999999999993" customHeight="1" x14ac:dyDescent="0.25">
      <c r="A45" s="100"/>
      <c r="B45" s="113"/>
      <c r="C45" s="97"/>
      <c r="D45" s="115"/>
      <c r="E45" s="367"/>
      <c r="F45" s="114" t="s">
        <v>198</v>
      </c>
      <c r="G45" s="377"/>
      <c r="H45" s="97"/>
    </row>
    <row r="46" spans="1:8" ht="9.9499999999999993" customHeight="1" x14ac:dyDescent="0.25">
      <c r="A46" s="36">
        <v>-2</v>
      </c>
      <c r="B46" s="114" t="s">
        <v>208</v>
      </c>
      <c r="C46" s="97"/>
      <c r="D46" s="115"/>
      <c r="E46" s="367"/>
      <c r="F46" s="112"/>
      <c r="G46" s="97"/>
      <c r="H46" s="97"/>
    </row>
    <row r="47" spans="1:8" ht="9.9499999999999993" customHeight="1" x14ac:dyDescent="0.25">
      <c r="A47" s="38"/>
      <c r="B47" s="113"/>
      <c r="C47" s="366">
        <v>13</v>
      </c>
      <c r="D47" s="114" t="s">
        <v>212</v>
      </c>
      <c r="E47" s="368"/>
      <c r="F47" s="112"/>
      <c r="G47" s="97"/>
      <c r="H47" s="97"/>
    </row>
    <row r="48" spans="1:8" ht="9.9499999999999993" customHeight="1" x14ac:dyDescent="0.25">
      <c r="A48" s="100">
        <v>-7</v>
      </c>
      <c r="B48" s="114" t="s">
        <v>212</v>
      </c>
      <c r="C48" s="368"/>
      <c r="D48" s="112"/>
      <c r="E48" s="244"/>
      <c r="F48" s="112"/>
      <c r="G48" s="97"/>
      <c r="H48" s="97"/>
    </row>
    <row r="49" spans="1:15" ht="9.9499999999999993" customHeight="1" x14ac:dyDescent="0.25">
      <c r="A49" s="100"/>
      <c r="B49" s="112"/>
      <c r="C49" s="244"/>
      <c r="D49" s="112"/>
      <c r="E49" s="244"/>
      <c r="F49" s="114" t="s">
        <v>183</v>
      </c>
      <c r="G49" s="97"/>
      <c r="H49" s="97"/>
    </row>
    <row r="50" spans="1:15" ht="9.9499999999999993" customHeight="1" x14ac:dyDescent="0.25">
      <c r="A50" s="36">
        <v>-3</v>
      </c>
      <c r="B50" s="114" t="s">
        <v>182</v>
      </c>
      <c r="C50" s="244"/>
      <c r="D50" s="112"/>
      <c r="E50" s="244"/>
      <c r="F50" s="113"/>
      <c r="G50" s="377"/>
      <c r="H50" s="97"/>
    </row>
    <row r="51" spans="1:15" ht="9.9499999999999993" customHeight="1" x14ac:dyDescent="0.25">
      <c r="A51" s="38"/>
      <c r="B51" s="113"/>
      <c r="C51" s="366">
        <v>14</v>
      </c>
      <c r="D51" s="114" t="s">
        <v>209</v>
      </c>
      <c r="E51" s="244"/>
      <c r="F51" s="115"/>
      <c r="G51" s="377"/>
      <c r="H51" s="97"/>
    </row>
    <row r="52" spans="1:15" ht="9.9499999999999993" customHeight="1" x14ac:dyDescent="0.25">
      <c r="A52" s="100">
        <v>-6</v>
      </c>
      <c r="B52" s="114" t="s">
        <v>209</v>
      </c>
      <c r="C52" s="368"/>
      <c r="D52" s="113"/>
      <c r="E52" s="366">
        <v>17</v>
      </c>
      <c r="F52" s="115"/>
      <c r="G52" s="377"/>
      <c r="H52" s="97"/>
    </row>
    <row r="53" spans="1:15" ht="9.9499999999999993" customHeight="1" x14ac:dyDescent="0.25">
      <c r="A53" s="100"/>
      <c r="B53" s="113"/>
      <c r="C53" s="97"/>
      <c r="D53" s="115"/>
      <c r="E53" s="367"/>
      <c r="F53" s="114" t="s">
        <v>78</v>
      </c>
      <c r="G53" s="377"/>
      <c r="H53" s="97"/>
    </row>
    <row r="54" spans="1:15" ht="9.9499999999999993" customHeight="1" x14ac:dyDescent="0.25">
      <c r="A54" s="36">
        <v>-4</v>
      </c>
      <c r="B54" s="114" t="s">
        <v>211</v>
      </c>
      <c r="C54" s="97"/>
      <c r="D54" s="115"/>
      <c r="E54" s="367"/>
      <c r="F54" s="112"/>
      <c r="G54" s="97"/>
      <c r="H54" s="97"/>
    </row>
    <row r="55" spans="1:15" ht="9.9499999999999993" customHeight="1" x14ac:dyDescent="0.25">
      <c r="A55" s="38"/>
      <c r="B55" s="113"/>
      <c r="C55" s="366">
        <v>15</v>
      </c>
      <c r="D55" s="114" t="s">
        <v>78</v>
      </c>
      <c r="E55" s="368"/>
      <c r="F55" s="112"/>
      <c r="G55" s="97"/>
      <c r="H55" s="97"/>
    </row>
    <row r="56" spans="1:15" ht="9.9499999999999993" customHeight="1" x14ac:dyDescent="0.25">
      <c r="A56" s="100">
        <v>-5</v>
      </c>
      <c r="B56" s="114" t="s">
        <v>78</v>
      </c>
      <c r="C56" s="368"/>
      <c r="D56" s="112"/>
      <c r="E56" s="244"/>
      <c r="F56" s="112"/>
      <c r="G56" s="97"/>
      <c r="H56" s="97"/>
    </row>
    <row r="57" spans="1:15" ht="9.9499999999999993" customHeight="1" x14ac:dyDescent="0.25">
      <c r="A57" s="100"/>
      <c r="B57" s="112"/>
      <c r="C57" s="244"/>
      <c r="D57" s="112"/>
      <c r="E57" s="244"/>
      <c r="F57" s="114" t="s">
        <v>210</v>
      </c>
      <c r="G57" s="97"/>
      <c r="H57" s="97"/>
    </row>
    <row r="58" spans="1:15" ht="9.9499999999999993" customHeight="1" x14ac:dyDescent="0.25">
      <c r="A58" s="38"/>
      <c r="B58" s="115"/>
      <c r="C58" s="97"/>
      <c r="D58" s="115"/>
      <c r="E58" s="97"/>
      <c r="F58" s="115"/>
      <c r="G58" s="377"/>
      <c r="H58" s="97"/>
    </row>
    <row r="59" spans="1:15" ht="9.9499999999999993" customHeight="1" x14ac:dyDescent="0.25">
      <c r="A59" s="100"/>
      <c r="B59" s="115"/>
      <c r="C59" s="276"/>
      <c r="D59" s="115"/>
      <c r="E59" s="97"/>
      <c r="F59" s="115"/>
      <c r="G59" s="377"/>
      <c r="H59" s="97"/>
    </row>
    <row r="60" spans="1:15" ht="9.9499999999999993" customHeight="1" x14ac:dyDescent="0.25">
      <c r="A60" s="38"/>
      <c r="B60" s="115"/>
      <c r="C60" s="377"/>
      <c r="D60" s="115"/>
      <c r="E60" s="276"/>
      <c r="F60" s="115"/>
      <c r="G60" s="38"/>
      <c r="H60" s="54"/>
    </row>
    <row r="61" spans="1:15" ht="9.6" customHeight="1" x14ac:dyDescent="0.25">
      <c r="A61" s="372"/>
      <c r="B61" s="115"/>
      <c r="C61" s="377"/>
      <c r="D61" s="115"/>
      <c r="E61" s="38"/>
      <c r="F61" s="115"/>
      <c r="G61" s="38"/>
      <c r="H61" s="54"/>
    </row>
    <row r="62" spans="1:15" ht="14.1" customHeight="1" x14ac:dyDescent="0.25">
      <c r="A62" s="372"/>
      <c r="B62" s="115"/>
      <c r="C62" s="38"/>
      <c r="D62" s="115"/>
      <c r="E62" s="38"/>
      <c r="F62" s="115"/>
      <c r="G62" s="167"/>
      <c r="H62" s="167"/>
    </row>
    <row r="63" spans="1:15" ht="14.1" customHeight="1" x14ac:dyDescent="0.25">
      <c r="B63" s="356" t="s">
        <v>205</v>
      </c>
      <c r="C63" s="356"/>
      <c r="D63" s="356"/>
      <c r="E63" s="356"/>
      <c r="F63" s="356"/>
      <c r="G63" s="356"/>
      <c r="H63" s="356"/>
      <c r="I63" s="117"/>
      <c r="J63" s="117"/>
      <c r="K63" s="117"/>
      <c r="L63" s="117"/>
      <c r="M63" s="117"/>
      <c r="N63" s="117"/>
      <c r="O63" s="117"/>
    </row>
    <row r="64" spans="1:15" ht="14.1" customHeight="1" x14ac:dyDescent="0.25">
      <c r="B64" s="356" t="s">
        <v>204</v>
      </c>
      <c r="C64" s="356"/>
      <c r="D64" s="356"/>
      <c r="E64" s="356"/>
      <c r="F64" s="356"/>
      <c r="G64" s="356"/>
      <c r="H64" s="356"/>
      <c r="I64" s="167"/>
      <c r="J64" s="167"/>
      <c r="K64" s="167"/>
      <c r="L64" s="167"/>
      <c r="M64" s="167"/>
      <c r="N64" s="167"/>
      <c r="O64" s="167"/>
    </row>
    <row r="65" spans="4:8" ht="14.1" customHeight="1" x14ac:dyDescent="0.25">
      <c r="D65" s="106"/>
      <c r="H65" s="107"/>
    </row>
    <row r="66" spans="4:8" ht="8.4499999999999993" customHeight="1" x14ac:dyDescent="0.25">
      <c r="D66" s="106"/>
    </row>
    <row r="67" spans="4:8" ht="8.4499999999999993" customHeight="1" x14ac:dyDescent="0.25"/>
    <row r="68" spans="4:8" ht="8.4499999999999993" customHeight="1" x14ac:dyDescent="0.25"/>
    <row r="69" spans="4:8" ht="8.4499999999999993" customHeight="1" x14ac:dyDescent="0.25"/>
  </sheetData>
  <mergeCells count="31">
    <mergeCell ref="A61:A62"/>
    <mergeCell ref="G58:G59"/>
    <mergeCell ref="C60:C61"/>
    <mergeCell ref="G50:G53"/>
    <mergeCell ref="B63:H63"/>
    <mergeCell ref="B64:H64"/>
    <mergeCell ref="C43:C44"/>
    <mergeCell ref="E44:E47"/>
    <mergeCell ref="C47:C48"/>
    <mergeCell ref="C51:C52"/>
    <mergeCell ref="E52:E55"/>
    <mergeCell ref="C55:C56"/>
    <mergeCell ref="G42:G45"/>
    <mergeCell ref="C27:C28"/>
    <mergeCell ref="E28:E31"/>
    <mergeCell ref="G30:G37"/>
    <mergeCell ref="C31:C32"/>
    <mergeCell ref="C35:C36"/>
    <mergeCell ref="E36:E39"/>
    <mergeCell ref="C39:C40"/>
    <mergeCell ref="B6:H6"/>
    <mergeCell ref="B7:H7"/>
    <mergeCell ref="B8:H8"/>
    <mergeCell ref="B9:H9"/>
    <mergeCell ref="C11:C12"/>
    <mergeCell ref="E12:E15"/>
    <mergeCell ref="G14:G21"/>
    <mergeCell ref="C15:C16"/>
    <mergeCell ref="C19:C20"/>
    <mergeCell ref="E20:E23"/>
    <mergeCell ref="C23:C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54"/>
  <sheetViews>
    <sheetView view="pageLayout" topLeftCell="BL1" zoomScaleNormal="90" workbookViewId="0">
      <selection activeCell="CL1" sqref="CL1"/>
    </sheetView>
  </sheetViews>
  <sheetFormatPr defaultColWidth="11.42578125" defaultRowHeight="11.1" customHeight="1" outlineLevelRow="1" outlineLevelCol="2" x14ac:dyDescent="0.25"/>
  <cols>
    <col min="1" max="1" width="9.28515625" style="1" hidden="1" customWidth="1" outlineLevel="1"/>
    <col min="2" max="2" width="20.7109375" style="2" hidden="1" customWidth="1" outlineLevel="1"/>
    <col min="3" max="4" width="3.7109375" style="2" hidden="1" customWidth="1" outlineLevel="1"/>
    <col min="5" max="18" width="3.7109375" style="120" hidden="1" customWidth="1" outlineLevel="1"/>
    <col min="19" max="35" width="2" style="120" hidden="1" customWidth="1" outlineLevel="2"/>
    <col min="36" max="36" width="2.42578125" style="120" hidden="1" customWidth="1" outlineLevel="2"/>
    <col min="37" max="38" width="2.5703125" style="120" hidden="1" customWidth="1" outlineLevel="2"/>
    <col min="39" max="39" width="3" style="120" hidden="1" customWidth="1" outlineLevel="2"/>
    <col min="40" max="40" width="2.5703125" style="120" hidden="1" customWidth="1" outlineLevel="2"/>
    <col min="41" max="41" width="3" style="3" hidden="1" customWidth="1" outlineLevel="2"/>
    <col min="42" max="42" width="2.5703125" style="2" hidden="1" customWidth="1" outlineLevel="2"/>
    <col min="43" max="43" width="3" style="2" hidden="1" customWidth="1" outlineLevel="2"/>
    <col min="44" max="44" width="7.7109375" style="2" hidden="1" customWidth="1" outlineLevel="2"/>
    <col min="45" max="45" width="21" style="2" hidden="1" customWidth="1" outlineLevel="2"/>
    <col min="46" max="47" width="2.42578125" style="2" hidden="1" customWidth="1" outlineLevel="2"/>
    <col min="48" max="49" width="2.5703125" style="120" hidden="1" customWidth="1" outlineLevel="2"/>
    <col min="50" max="50" width="3" style="120" hidden="1" customWidth="1" outlineLevel="2"/>
    <col min="51" max="51" width="2.5703125" style="120" hidden="1" customWidth="1" outlineLevel="2"/>
    <col min="52" max="52" width="3" style="3" hidden="1" customWidth="1" outlineLevel="2"/>
    <col min="53" max="53" width="2.5703125" style="2" hidden="1" customWidth="1" outlineLevel="2"/>
    <col min="54" max="54" width="2.85546875" style="2" hidden="1" customWidth="1" outlineLevel="2"/>
    <col min="55" max="55" width="7.7109375" style="2" hidden="1" customWidth="1" outlineLevel="2"/>
    <col min="56" max="56" width="15.42578125" style="2" hidden="1" customWidth="1" outlineLevel="2"/>
    <col min="57" max="58" width="6.7109375" style="120" hidden="1" customWidth="1" outlineLevel="2"/>
    <col min="59" max="60" width="6.7109375" style="2" hidden="1" customWidth="1" outlineLevel="2"/>
    <col min="61" max="61" width="2.7109375" style="122" hidden="1" customWidth="1" outlineLevel="1" collapsed="1"/>
    <col min="62" max="62" width="3.7109375" style="123" hidden="1" customWidth="1" outlineLevel="1"/>
    <col min="63" max="63" width="3.140625" style="2" hidden="1" customWidth="1" outlineLevel="2"/>
    <col min="64" max="64" width="4.7109375" style="158" customWidth="1" collapsed="1"/>
    <col min="65" max="65" width="5.7109375" style="158" customWidth="1"/>
    <col min="66" max="66" width="5.5703125" style="158" customWidth="1"/>
    <col min="67" max="67" width="4.28515625" style="158" customWidth="1"/>
    <col min="68" max="68" width="3.140625" style="166" customWidth="1"/>
    <col min="69" max="69" width="3.5703125" style="166" hidden="1" customWidth="1" outlineLevel="1"/>
    <col min="70" max="70" width="5.7109375" style="166" customWidth="1" collapsed="1"/>
    <col min="71" max="71" width="5.7109375" style="166" customWidth="1"/>
    <col min="72" max="72" width="9" style="166" customWidth="1"/>
    <col min="73" max="73" width="13.7109375" style="166" hidden="1" customWidth="1" outlineLevel="1"/>
    <col min="74" max="74" width="4.5703125" style="166" hidden="1" customWidth="1" outlineLevel="1"/>
    <col min="75" max="75" width="1.7109375" style="166" customWidth="1" collapsed="1"/>
    <col min="76" max="76" width="7.7109375" style="158" customWidth="1"/>
    <col min="77" max="78" width="1.7109375" style="158" customWidth="1"/>
    <col min="79" max="79" width="7.7109375" style="158" customWidth="1"/>
    <col min="80" max="81" width="1.7109375" style="158" customWidth="1"/>
    <col min="82" max="82" width="7.7109375" style="158" customWidth="1"/>
    <col min="83" max="84" width="1.7109375" style="158" customWidth="1"/>
    <col min="85" max="85" width="7.7109375" style="158" customWidth="1"/>
    <col min="86" max="86" width="1.7109375" style="158" customWidth="1"/>
    <col min="87" max="87" width="0.85546875" style="158" customWidth="1"/>
    <col min="88" max="90" width="4.28515625" style="158" customWidth="1"/>
    <col min="91" max="16384" width="11.42578125" style="2"/>
  </cols>
  <sheetData>
    <row r="1" spans="1:90" ht="20.100000000000001" customHeight="1" x14ac:dyDescent="0.25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V1" s="168"/>
      <c r="AW1" s="168"/>
      <c r="AX1" s="168"/>
      <c r="AY1" s="168"/>
      <c r="BE1" s="168"/>
      <c r="BF1" s="168"/>
    </row>
    <row r="2" spans="1:90" ht="20.100000000000001" customHeight="1" x14ac:dyDescent="0.25">
      <c r="AP2" s="4"/>
      <c r="AQ2" s="4"/>
      <c r="AR2" s="4" t="e">
        <f>SUM(AR3:AR65518)</f>
        <v>#VALUE!</v>
      </c>
      <c r="AS2" s="4"/>
      <c r="AT2" s="4"/>
      <c r="AU2" s="4"/>
      <c r="BA2" s="4"/>
      <c r="BB2" s="4"/>
      <c r="BC2" s="4">
        <f>SUM(BC3:BC65518)</f>
        <v>48</v>
      </c>
      <c r="BD2" s="4"/>
      <c r="BE2" s="4"/>
      <c r="BF2" s="4"/>
      <c r="BG2" s="4"/>
      <c r="BH2" s="4"/>
      <c r="BI2" s="121"/>
      <c r="BJ2" s="121"/>
      <c r="BK2" s="4"/>
      <c r="BL2" s="378" t="s">
        <v>279</v>
      </c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  <c r="CG2" s="378"/>
      <c r="CH2" s="378"/>
      <c r="CI2" s="378"/>
      <c r="CJ2" s="378"/>
      <c r="CK2" s="378"/>
      <c r="CL2" s="378"/>
    </row>
    <row r="3" spans="1:90" ht="20.100000000000001" customHeight="1" x14ac:dyDescent="0.25">
      <c r="G3" s="246"/>
      <c r="H3" s="246"/>
      <c r="I3" s="246"/>
      <c r="J3" s="245"/>
      <c r="K3" s="246"/>
      <c r="L3" s="246"/>
      <c r="M3" s="246"/>
      <c r="AP3" s="4"/>
      <c r="AQ3" s="4"/>
      <c r="AR3" s="4"/>
      <c r="AS3" s="4"/>
      <c r="AT3" s="4"/>
      <c r="AU3" s="4"/>
      <c r="BA3" s="4"/>
      <c r="BB3" s="4"/>
      <c r="BC3" s="4"/>
      <c r="BD3" s="4"/>
      <c r="BE3" s="4"/>
      <c r="BF3" s="4"/>
      <c r="BG3" s="4"/>
      <c r="BH3" s="4"/>
      <c r="BI3" s="121"/>
      <c r="BJ3" s="121"/>
      <c r="BK3" s="4"/>
      <c r="BL3" s="345" t="s">
        <v>11</v>
      </c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</row>
    <row r="4" spans="1:90" ht="20.100000000000001" customHeight="1" x14ac:dyDescent="0.25">
      <c r="G4" s="246"/>
      <c r="H4" s="246"/>
      <c r="I4" s="246"/>
      <c r="J4" s="245"/>
      <c r="K4" s="246"/>
      <c r="L4" s="246"/>
      <c r="M4" s="246"/>
      <c r="AP4" s="4"/>
      <c r="AQ4" s="4"/>
      <c r="AR4" s="4"/>
      <c r="AS4" s="4"/>
      <c r="AT4" s="4"/>
      <c r="AU4" s="4"/>
      <c r="BA4" s="4"/>
      <c r="BB4" s="4"/>
      <c r="BC4" s="4"/>
      <c r="BD4" s="4"/>
      <c r="BE4" s="4"/>
      <c r="BF4" s="4"/>
      <c r="BG4" s="4"/>
      <c r="BH4" s="4"/>
      <c r="BI4" s="121"/>
      <c r="BJ4" s="121"/>
      <c r="BK4" s="4"/>
      <c r="BL4" s="346" t="s">
        <v>289</v>
      </c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</row>
    <row r="5" spans="1:90" ht="15.95" hidden="1" customHeight="1" outlineLevel="1" x14ac:dyDescent="0.25">
      <c r="Z5" s="6"/>
      <c r="AP5" s="4"/>
      <c r="AQ5" s="4"/>
      <c r="AR5" s="4"/>
      <c r="AS5" s="4"/>
      <c r="AT5" s="4"/>
      <c r="AU5" s="4"/>
      <c r="BA5" s="4"/>
      <c r="BB5" s="4"/>
      <c r="BC5" s="4"/>
      <c r="BD5" s="4"/>
      <c r="BE5" s="4"/>
      <c r="BF5" s="4"/>
      <c r="BG5" s="4"/>
      <c r="BH5" s="4"/>
      <c r="BI5" s="121"/>
      <c r="BJ5" s="121"/>
      <c r="BK5" s="4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</row>
    <row r="6" spans="1:90" ht="18.600000000000001" customHeight="1" collapsed="1" x14ac:dyDescent="0.25">
      <c r="Z6" s="6"/>
      <c r="BL6" s="380" t="str">
        <f>C7</f>
        <v>Мужчины.  1 подгруппа</v>
      </c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380"/>
      <c r="CL6" s="380"/>
    </row>
    <row r="7" spans="1:90" ht="18.600000000000001" customHeight="1" x14ac:dyDescent="0.25">
      <c r="A7" s="7">
        <v>1</v>
      </c>
      <c r="B7" s="8">
        <v>4</v>
      </c>
      <c r="C7" s="9" t="s">
        <v>190</v>
      </c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>
        <v>1</v>
      </c>
      <c r="Z7" s="6"/>
      <c r="AR7" s="12" t="e">
        <f>IF(B8=0,0,(IF(B9=0,1,IF(B10=0,2,IF(B11=0,3,IF(B11&gt;0,4))))))</f>
        <v>#VALUE!</v>
      </c>
      <c r="BC7" s="12">
        <f>IF(BE7=15,3,IF(BE7&gt;15,4))</f>
        <v>4</v>
      </c>
      <c r="BE7" s="13">
        <f>SUM(BE8,BE10,BE12,BE14)</f>
        <v>18</v>
      </c>
      <c r="BF7" s="13">
        <f>SUM(BF8,BF10,BF12,BF14)</f>
        <v>10</v>
      </c>
      <c r="BK7" s="14"/>
      <c r="BL7" s="124" t="s">
        <v>4</v>
      </c>
      <c r="BM7" s="125" t="s">
        <v>5</v>
      </c>
      <c r="BN7" s="125" t="s">
        <v>6</v>
      </c>
      <c r="BO7" s="126" t="s">
        <v>7</v>
      </c>
      <c r="BP7" s="174" t="s">
        <v>8</v>
      </c>
      <c r="BQ7" s="381" t="s">
        <v>9</v>
      </c>
      <c r="BR7" s="381"/>
      <c r="BS7" s="381"/>
      <c r="BT7" s="381"/>
      <c r="BU7" s="382" t="s">
        <v>10</v>
      </c>
      <c r="BV7" s="382"/>
      <c r="BW7" s="383">
        <v>1</v>
      </c>
      <c r="BX7" s="384"/>
      <c r="BY7" s="385"/>
      <c r="BZ7" s="384">
        <v>2</v>
      </c>
      <c r="CA7" s="384"/>
      <c r="CB7" s="384"/>
      <c r="CC7" s="383">
        <v>3</v>
      </c>
      <c r="CD7" s="384"/>
      <c r="CE7" s="385"/>
      <c r="CF7" s="384">
        <v>4</v>
      </c>
      <c r="CG7" s="384"/>
      <c r="CH7" s="384"/>
      <c r="CI7" s="175"/>
      <c r="CJ7" s="242" t="s">
        <v>1</v>
      </c>
      <c r="CK7" s="176" t="s">
        <v>2</v>
      </c>
      <c r="CL7" s="243" t="s">
        <v>3</v>
      </c>
    </row>
    <row r="8" spans="1:90" ht="18.600000000000001" customHeight="1" x14ac:dyDescent="0.25">
      <c r="A8" s="15">
        <v>1</v>
      </c>
      <c r="B8" s="16" t="e">
        <f>SUMIF('[1]М - 1 этап'!$CX$13:$CX$28,1,'[1]М - 1 этап'!$BQ$13:$BQ$28)</f>
        <v>#VALUE!</v>
      </c>
      <c r="C8" s="17">
        <v>1</v>
      </c>
      <c r="D8" s="17">
        <v>3</v>
      </c>
      <c r="E8" s="18">
        <v>7</v>
      </c>
      <c r="F8" s="19">
        <v>11</v>
      </c>
      <c r="G8" s="20">
        <v>11</v>
      </c>
      <c r="H8" s="21">
        <v>4</v>
      </c>
      <c r="I8" s="18">
        <v>11</v>
      </c>
      <c r="J8" s="19">
        <v>7</v>
      </c>
      <c r="K8" s="20">
        <v>6</v>
      </c>
      <c r="L8" s="21">
        <v>11</v>
      </c>
      <c r="M8" s="18">
        <v>11</v>
      </c>
      <c r="N8" s="19">
        <v>5</v>
      </c>
      <c r="O8" s="20"/>
      <c r="P8" s="21"/>
      <c r="Q8" s="18"/>
      <c r="R8" s="19"/>
      <c r="S8" s="22">
        <f t="shared" ref="S8:S13" si="0">IF(E8="wo",0,IF(F8="wo",1,IF(E8&gt;F8,1,0)))</f>
        <v>0</v>
      </c>
      <c r="T8" s="22">
        <f t="shared" ref="T8:T13" si="1">IF(E8="wo",1,IF(F8="wo",0,IF(F8&gt;E8,1,0)))</f>
        <v>1</v>
      </c>
      <c r="U8" s="22">
        <f t="shared" ref="U8:U13" si="2">IF(G8="wo",0,IF(H8="wo",1,IF(G8&gt;H8,1,0)))</f>
        <v>1</v>
      </c>
      <c r="V8" s="22">
        <f t="shared" ref="V8:V13" si="3">IF(G8="wo",1,IF(H8="wo",0,IF(H8&gt;G8,1,0)))</f>
        <v>0</v>
      </c>
      <c r="W8" s="22">
        <f t="shared" ref="W8:W13" si="4">IF(I8="wo",0,IF(J8="wo",1,IF(I8&gt;J8,1,0)))</f>
        <v>1</v>
      </c>
      <c r="X8" s="22">
        <f t="shared" ref="X8:X13" si="5">IF(I8="wo",1,IF(J8="wo",0,IF(J8&gt;I8,1,0)))</f>
        <v>0</v>
      </c>
      <c r="Y8" s="22">
        <f t="shared" ref="Y8:Y13" si="6">IF(K8="wo",0,IF(L8="wo",1,IF(K8&gt;L8,1,0)))</f>
        <v>0</v>
      </c>
      <c r="Z8" s="22">
        <f t="shared" ref="Z8:Z13" si="7">IF(K8="wo",1,IF(L8="wo",0,IF(L8&gt;K8,1,0)))</f>
        <v>1</v>
      </c>
      <c r="AA8" s="22">
        <f t="shared" ref="AA8:AA13" si="8">IF(M8="wo",0,IF(N8="wo",1,IF(M8&gt;N8,1,0)))</f>
        <v>1</v>
      </c>
      <c r="AB8" s="22">
        <f t="shared" ref="AB8:AB13" si="9">IF(M8="wo",1,IF(N8="wo",0,IF(N8&gt;M8,1,0)))</f>
        <v>0</v>
      </c>
      <c r="AC8" s="22">
        <f t="shared" ref="AC8:AC13" si="10">IF(O8="wo",0,IF(P8="wo",1,IF(O8&gt;P8,1,0)))</f>
        <v>0</v>
      </c>
      <c r="AD8" s="22">
        <f t="shared" ref="AD8:AD13" si="11">IF(O8="wo",1,IF(P8="wo",0,IF(P8&gt;O8,1,0)))</f>
        <v>0</v>
      </c>
      <c r="AE8" s="22">
        <f t="shared" ref="AE8:AE13" si="12">IF(Q8="wo",0,IF(R8="wo",1,IF(Q8&gt;R8,1,0)))</f>
        <v>0</v>
      </c>
      <c r="AF8" s="22">
        <f t="shared" ref="AF8:AF13" si="13">IF(Q8="wo",1,IF(R8="wo",0,IF(R8&gt;Q8,1,0)))</f>
        <v>0</v>
      </c>
      <c r="AG8" s="23">
        <f t="shared" ref="AG8:AH13" si="14">IF(E8="wo","wo",+S8+U8+W8+Y8+AA8+AC8+AE8)</f>
        <v>3</v>
      </c>
      <c r="AH8" s="23">
        <f t="shared" si="14"/>
        <v>2</v>
      </c>
      <c r="AI8" s="24">
        <f t="shared" ref="AI8:AI13" si="15">IF(E8="",0,IF(E8="wo",0,IF(F8="wo",2,IF(AG8=AH8,0,IF(AG8&gt;AH8,2,1)))))</f>
        <v>2</v>
      </c>
      <c r="AJ8" s="24">
        <f t="shared" ref="AJ8:AJ13" si="16">IF(F8="",0,IF(F8="wo",0,IF(E8="wo",2,IF(AH8=AG8,0,IF(AH8&gt;AG8,2,1)))))</f>
        <v>1</v>
      </c>
      <c r="AK8" s="25">
        <f t="shared" ref="AK8:AK13" si="17">IF(E8="","",IF(E8="wo",0,IF(F8="wo",0,IF(E8=F8,"ERROR",IF(E8&gt;F8,F8,-1*E8)))))</f>
        <v>-7</v>
      </c>
      <c r="AL8" s="25">
        <f t="shared" ref="AL8:AL13" si="18">IF(G8="","",IF(G8="wo",0,IF(H8="wo",0,IF(G8=H8,"ERROR",IF(G8&gt;H8,H8,-1*G8)))))</f>
        <v>4</v>
      </c>
      <c r="AM8" s="25">
        <f t="shared" ref="AM8:AM13" si="19">IF(I8="","",IF(I8="wo",0,IF(J8="wo",0,IF(I8=J8,"ERROR",IF(I8&gt;J8,J8,-1*I8)))))</f>
        <v>7</v>
      </c>
      <c r="AN8" s="25">
        <f t="shared" ref="AN8:AN13" si="20">IF(K8="","",IF(K8="wo",0,IF(L8="wo",0,IF(K8=L8,"ERROR",IF(K8&gt;L8,L8,-1*K8)))))</f>
        <v>-6</v>
      </c>
      <c r="AO8" s="25">
        <f t="shared" ref="AO8:AO13" si="21">IF(M8="","",IF(M8="wo",0,IF(N8="wo",0,IF(M8=N8,"ERROR",IF(M8&gt;N8,N8,-1*M8)))))</f>
        <v>5</v>
      </c>
      <c r="AP8" s="25" t="str">
        <f t="shared" ref="AP8:AP13" si="22">IF(O8="","",IF(O8="wo",0,IF(P8="wo",0,IF(O8=P8,"ERROR",IF(O8&gt;P8,P8,-1*O8)))))</f>
        <v/>
      </c>
      <c r="AQ8" s="25" t="str">
        <f t="shared" ref="AQ8:AQ13" si="23">IF(Q8="","",IF(Q8="wo",0,IF(R8="wo",0,IF(Q8=R8,"ERROR",IF(Q8&gt;R8,R8,-1*Q8)))))</f>
        <v/>
      </c>
      <c r="AR8" s="26" t="str">
        <f t="shared" ref="AR8:AR13" si="24">CONCATENATE(AG8," - ",AH8)</f>
        <v>3 - 2</v>
      </c>
      <c r="AS8" s="27" t="str">
        <f t="shared" ref="AS8:AS13" si="25">IF(E8="","",(IF(K8="",AK8&amp;","&amp;AL8&amp;","&amp;AM8,IF(M8="",AK8&amp;","&amp;AL8&amp;","&amp;AM8&amp;","&amp;AN8,IF(O8="",AK8&amp;","&amp;AL8&amp;","&amp;AM8&amp;","&amp;AN8&amp;","&amp;AO8,IF(Q8="",AK8&amp;","&amp;AL8&amp;","&amp;AM8&amp;","&amp;AN8&amp;","&amp;AO8&amp;","&amp;AP8,AK8&amp;","&amp;AL8&amp;","&amp;AM8&amp;","&amp;AN8&amp;","&amp;AO8&amp;","&amp;AP8&amp;","&amp;AQ8))))))</f>
        <v>-7,4,7,-6,5</v>
      </c>
      <c r="AT8" s="24">
        <f t="shared" ref="AT8:AT13" si="26">IF(F8="",0,IF(F8="wo",0,IF(E8="wo",2,IF(AH8=AG8,0,IF(AH8&gt;AG8,2,1)))))</f>
        <v>1</v>
      </c>
      <c r="AU8" s="24">
        <f t="shared" ref="AU8:AU13" si="27">IF(E8="",0,IF(E8="wo",0,IF(F8="wo",2,IF(AG8=AH8,0,IF(AG8&gt;AH8,2,1)))))</f>
        <v>2</v>
      </c>
      <c r="AV8" s="25">
        <f t="shared" ref="AV8:AV13" si="28">IF(F8="","",IF(F8="wo",0,IF(E8="wo",0,IF(F8=E8,"ERROR",IF(F8&gt;E8,E8,-1*F8)))))</f>
        <v>7</v>
      </c>
      <c r="AW8" s="25">
        <f t="shared" ref="AW8:AW13" si="29">IF(H8="","",IF(H8="wo",0,IF(G8="wo",0,IF(H8=G8,"ERROR",IF(H8&gt;G8,G8,-1*H8)))))</f>
        <v>-4</v>
      </c>
      <c r="AX8" s="25">
        <f t="shared" ref="AX8:AX13" si="30">IF(J8="","",IF(J8="wo",0,IF(I8="wo",0,IF(J8=I8,"ERROR",IF(J8&gt;I8,I8,-1*J8)))))</f>
        <v>-7</v>
      </c>
      <c r="AY8" s="25">
        <f t="shared" ref="AY8:AY13" si="31">IF(L8="","",IF(L8="wo",0,IF(K8="wo",0,IF(L8=K8,"ERROR",IF(L8&gt;K8,K8,-1*L8)))))</f>
        <v>6</v>
      </c>
      <c r="AZ8" s="25">
        <f t="shared" ref="AZ8:AZ13" si="32">IF(N8="","",IF(N8="wo",0,IF(M8="wo",0,IF(N8=M8,"ERROR",IF(N8&gt;M8,M8,-1*N8)))))</f>
        <v>-5</v>
      </c>
      <c r="BA8" s="25" t="str">
        <f t="shared" ref="BA8:BA13" si="33">IF(P8="","",IF(P8="wo",0,IF(O8="wo",0,IF(P8=O8,"ERROR",IF(P8&gt;O8,O8,-1*P8)))))</f>
        <v/>
      </c>
      <c r="BB8" s="25" t="str">
        <f t="shared" ref="BB8:BB13" si="34">IF(R8="","",IF(R8="wo",0,IF(Q8="wo",0,IF(R8=Q8,"ERROR",IF(R8&gt;Q8,Q8,-1*R8)))))</f>
        <v/>
      </c>
      <c r="BC8" s="26" t="str">
        <f t="shared" ref="BC8:BC13" si="35">CONCATENATE(AH8," - ",AG8)</f>
        <v>2 - 3</v>
      </c>
      <c r="BD8" s="27" t="str">
        <f t="shared" ref="BD8:BD13" si="36">IF(E8="","",(IF(K8="",AV8&amp;", "&amp;AW8&amp;", "&amp;AX8,IF(M8="",AV8&amp;","&amp;AW8&amp;","&amp;AX8&amp;","&amp;AY8,IF(O8="",AV8&amp;","&amp;AW8&amp;","&amp;AX8&amp;","&amp;AY8&amp;","&amp;AZ8,IF(Q8="",AV8&amp;","&amp;AW8&amp;","&amp;AX8&amp;","&amp;AY8&amp;","&amp;AZ8&amp;","&amp;BA8,AV8&amp;","&amp;AW8&amp;","&amp;AX8&amp;","&amp;AY8&amp;","&amp;AZ8&amp;","&amp;BA8&amp;","&amp;BB8))))))</f>
        <v>7,-4,-7,6,-5</v>
      </c>
      <c r="BE8" s="28">
        <f>SUMIF(C8:C15,1,AI8:AI15)+SUMIF(D8:D15,1,AJ8:AJ15)</f>
        <v>6</v>
      </c>
      <c r="BF8" s="28">
        <f>IF(BE8&lt;&gt;0,RANK(BE8,BE8:BE14),"")</f>
        <v>1</v>
      </c>
      <c r="BG8" s="29" t="e">
        <f>SUMIF(A8:A11,C8,B8:B11)</f>
        <v>#VALUE!</v>
      </c>
      <c r="BH8" s="30">
        <f>SUMIF(A8:A11,D8,B8:B11)</f>
        <v>7</v>
      </c>
      <c r="BI8" s="122">
        <v>1</v>
      </c>
      <c r="BJ8" s="123">
        <f>1*A7</f>
        <v>1</v>
      </c>
      <c r="BK8" s="31">
        <v>1</v>
      </c>
      <c r="BL8" s="200" t="str">
        <f t="shared" ref="BL8:BL9" si="37">CONCATENATE(C8," ","-"," ",D8)</f>
        <v>1 - 3</v>
      </c>
      <c r="BM8" s="205">
        <v>44600</v>
      </c>
      <c r="BN8" s="206" t="s">
        <v>17</v>
      </c>
      <c r="BO8" s="134">
        <v>5</v>
      </c>
      <c r="BP8" s="395">
        <v>1</v>
      </c>
      <c r="BQ8" s="397" t="e">
        <f>B8</f>
        <v>#VALUE!</v>
      </c>
      <c r="BR8" s="389" t="s">
        <v>215</v>
      </c>
      <c r="BS8" s="390"/>
      <c r="BT8" s="391"/>
      <c r="BU8" s="196"/>
      <c r="BV8" s="398"/>
      <c r="BW8" s="399"/>
      <c r="BX8" s="400"/>
      <c r="BY8" s="401"/>
      <c r="BZ8" s="224"/>
      <c r="CA8" s="150">
        <f>IF(AG12&lt;AH12,AI12,IF(AH12&lt;AG12,AI12," "))</f>
        <v>2</v>
      </c>
      <c r="CB8" s="178"/>
      <c r="CC8" s="192"/>
      <c r="CD8" s="150">
        <f>IF(AG8&lt;AH8,AI8,IF(AH8&lt;AG8,AI8," "))</f>
        <v>2</v>
      </c>
      <c r="CE8" s="186"/>
      <c r="CF8" s="178"/>
      <c r="CG8" s="150">
        <f>IF(AG10&lt;AH10,AI10,IF(AH10&lt;AG10,AI10," "))</f>
        <v>2</v>
      </c>
      <c r="CH8" s="178"/>
      <c r="CI8" s="226"/>
      <c r="CJ8" s="386">
        <f>BE8</f>
        <v>6</v>
      </c>
      <c r="CK8" s="387"/>
      <c r="CL8" s="388">
        <f>IF(BF9="",BF8,BF9)</f>
        <v>1</v>
      </c>
    </row>
    <row r="9" spans="1:90" ht="18.600000000000001" customHeight="1" x14ac:dyDescent="0.25">
      <c r="A9" s="15">
        <v>2</v>
      </c>
      <c r="B9" s="16">
        <v>10</v>
      </c>
      <c r="C9" s="17">
        <v>2</v>
      </c>
      <c r="D9" s="17">
        <v>4</v>
      </c>
      <c r="E9" s="18">
        <v>11</v>
      </c>
      <c r="F9" s="19">
        <v>6</v>
      </c>
      <c r="G9" s="20">
        <v>11</v>
      </c>
      <c r="H9" s="21">
        <v>4</v>
      </c>
      <c r="I9" s="18">
        <v>11</v>
      </c>
      <c r="J9" s="19">
        <v>6</v>
      </c>
      <c r="K9" s="20"/>
      <c r="L9" s="21"/>
      <c r="M9" s="18"/>
      <c r="N9" s="19"/>
      <c r="O9" s="20"/>
      <c r="P9" s="21"/>
      <c r="Q9" s="18"/>
      <c r="R9" s="19"/>
      <c r="S9" s="22">
        <f t="shared" si="0"/>
        <v>1</v>
      </c>
      <c r="T9" s="22">
        <f t="shared" si="1"/>
        <v>0</v>
      </c>
      <c r="U9" s="22">
        <f t="shared" si="2"/>
        <v>1</v>
      </c>
      <c r="V9" s="22">
        <f t="shared" si="3"/>
        <v>0</v>
      </c>
      <c r="W9" s="22">
        <f t="shared" si="4"/>
        <v>1</v>
      </c>
      <c r="X9" s="22">
        <f t="shared" si="5"/>
        <v>0</v>
      </c>
      <c r="Y9" s="22">
        <f t="shared" si="6"/>
        <v>0</v>
      </c>
      <c r="Z9" s="22">
        <f t="shared" si="7"/>
        <v>0</v>
      </c>
      <c r="AA9" s="22">
        <f t="shared" si="8"/>
        <v>0</v>
      </c>
      <c r="AB9" s="22">
        <f t="shared" si="9"/>
        <v>0</v>
      </c>
      <c r="AC9" s="22">
        <f t="shared" si="10"/>
        <v>0</v>
      </c>
      <c r="AD9" s="22">
        <f t="shared" si="11"/>
        <v>0</v>
      </c>
      <c r="AE9" s="22">
        <f t="shared" si="12"/>
        <v>0</v>
      </c>
      <c r="AF9" s="22">
        <f t="shared" si="13"/>
        <v>0</v>
      </c>
      <c r="AG9" s="23">
        <f t="shared" si="14"/>
        <v>3</v>
      </c>
      <c r="AH9" s="23">
        <f t="shared" si="14"/>
        <v>0</v>
      </c>
      <c r="AI9" s="24">
        <f t="shared" si="15"/>
        <v>2</v>
      </c>
      <c r="AJ9" s="24">
        <f t="shared" si="16"/>
        <v>1</v>
      </c>
      <c r="AK9" s="25">
        <f t="shared" si="17"/>
        <v>6</v>
      </c>
      <c r="AL9" s="25">
        <f t="shared" si="18"/>
        <v>4</v>
      </c>
      <c r="AM9" s="25">
        <f t="shared" si="19"/>
        <v>6</v>
      </c>
      <c r="AN9" s="25" t="str">
        <f t="shared" si="20"/>
        <v/>
      </c>
      <c r="AO9" s="25" t="str">
        <f t="shared" si="21"/>
        <v/>
      </c>
      <c r="AP9" s="25" t="str">
        <f t="shared" si="22"/>
        <v/>
      </c>
      <c r="AQ9" s="25" t="str">
        <f t="shared" si="23"/>
        <v/>
      </c>
      <c r="AR9" s="26" t="str">
        <f t="shared" si="24"/>
        <v>3 - 0</v>
      </c>
      <c r="AS9" s="27" t="str">
        <f t="shared" si="25"/>
        <v>6,4,6</v>
      </c>
      <c r="AT9" s="24">
        <f t="shared" si="26"/>
        <v>1</v>
      </c>
      <c r="AU9" s="24">
        <f t="shared" si="27"/>
        <v>2</v>
      </c>
      <c r="AV9" s="25">
        <f t="shared" si="28"/>
        <v>-6</v>
      </c>
      <c r="AW9" s="25">
        <f t="shared" si="29"/>
        <v>-4</v>
      </c>
      <c r="AX9" s="25">
        <f t="shared" si="30"/>
        <v>-6</v>
      </c>
      <c r="AY9" s="25" t="str">
        <f t="shared" si="31"/>
        <v/>
      </c>
      <c r="AZ9" s="25" t="str">
        <f t="shared" si="32"/>
        <v/>
      </c>
      <c r="BA9" s="25" t="str">
        <f t="shared" si="33"/>
        <v/>
      </c>
      <c r="BB9" s="25" t="str">
        <f t="shared" si="34"/>
        <v/>
      </c>
      <c r="BC9" s="26" t="str">
        <f t="shared" si="35"/>
        <v>0 - 3</v>
      </c>
      <c r="BD9" s="27" t="str">
        <f t="shared" si="36"/>
        <v>-6, -4, -6</v>
      </c>
      <c r="BE9" s="32"/>
      <c r="BF9" s="32"/>
      <c r="BG9" s="29">
        <f>SUMIF(A8:A11,C9,B8:B11)</f>
        <v>10</v>
      </c>
      <c r="BH9" s="30" t="e">
        <f>SUMIF(A8:A11,D9,B8:B11)</f>
        <v>#VALUE!</v>
      </c>
      <c r="BI9" s="122">
        <v>1</v>
      </c>
      <c r="BJ9" s="123">
        <f>1+BJ8</f>
        <v>2</v>
      </c>
      <c r="BK9" s="31">
        <v>1</v>
      </c>
      <c r="BL9" s="200" t="str">
        <f t="shared" si="37"/>
        <v>2 - 4</v>
      </c>
      <c r="BM9" s="207">
        <v>44600</v>
      </c>
      <c r="BN9" s="208" t="s">
        <v>17</v>
      </c>
      <c r="BO9" s="134">
        <v>1</v>
      </c>
      <c r="BP9" s="396"/>
      <c r="BQ9" s="397"/>
      <c r="BR9" s="389" t="s">
        <v>218</v>
      </c>
      <c r="BS9" s="390"/>
      <c r="BT9" s="391"/>
      <c r="BU9" s="196"/>
      <c r="BV9" s="398"/>
      <c r="BW9" s="399"/>
      <c r="BX9" s="400"/>
      <c r="BY9" s="401"/>
      <c r="BZ9" s="392" t="str">
        <f>IF(AI12&lt;AJ12,AR12,IF(AJ12&lt;AI12,AS12," "))</f>
        <v>8,9,-8,9</v>
      </c>
      <c r="CA9" s="392"/>
      <c r="CB9" s="392"/>
      <c r="CC9" s="393" t="str">
        <f>IF(AI8&lt;AJ8,AR8,IF(AJ8&lt;AI8,AS8," "))</f>
        <v>-7,4,7,-6,5</v>
      </c>
      <c r="CD9" s="392"/>
      <c r="CE9" s="394"/>
      <c r="CF9" s="392" t="str">
        <f>IF(AI10&lt;AJ10,AR10,IF(AJ10&lt;AI10,AS10," "))</f>
        <v>7,6,9</v>
      </c>
      <c r="CG9" s="392"/>
      <c r="CH9" s="392"/>
      <c r="CI9" s="227"/>
      <c r="CJ9" s="386"/>
      <c r="CK9" s="387"/>
      <c r="CL9" s="388"/>
    </row>
    <row r="10" spans="1:90" ht="18.600000000000001" customHeight="1" x14ac:dyDescent="0.25">
      <c r="A10" s="15">
        <v>3</v>
      </c>
      <c r="B10" s="16">
        <v>7</v>
      </c>
      <c r="C10" s="17">
        <v>1</v>
      </c>
      <c r="D10" s="17">
        <v>4</v>
      </c>
      <c r="E10" s="18">
        <v>11</v>
      </c>
      <c r="F10" s="19">
        <v>7</v>
      </c>
      <c r="G10" s="20">
        <v>11</v>
      </c>
      <c r="H10" s="21">
        <v>6</v>
      </c>
      <c r="I10" s="18">
        <v>11</v>
      </c>
      <c r="J10" s="19">
        <v>9</v>
      </c>
      <c r="K10" s="20"/>
      <c r="L10" s="21"/>
      <c r="M10" s="18"/>
      <c r="N10" s="19"/>
      <c r="O10" s="20"/>
      <c r="P10" s="21"/>
      <c r="Q10" s="18"/>
      <c r="R10" s="19"/>
      <c r="S10" s="22">
        <f t="shared" si="0"/>
        <v>1</v>
      </c>
      <c r="T10" s="22">
        <f t="shared" si="1"/>
        <v>0</v>
      </c>
      <c r="U10" s="22">
        <f t="shared" si="2"/>
        <v>1</v>
      </c>
      <c r="V10" s="22">
        <f t="shared" si="3"/>
        <v>0</v>
      </c>
      <c r="W10" s="22">
        <f t="shared" si="4"/>
        <v>1</v>
      </c>
      <c r="X10" s="22">
        <f t="shared" si="5"/>
        <v>0</v>
      </c>
      <c r="Y10" s="22">
        <f t="shared" si="6"/>
        <v>0</v>
      </c>
      <c r="Z10" s="22">
        <f t="shared" si="7"/>
        <v>0</v>
      </c>
      <c r="AA10" s="22">
        <f t="shared" si="8"/>
        <v>0</v>
      </c>
      <c r="AB10" s="22">
        <f t="shared" si="9"/>
        <v>0</v>
      </c>
      <c r="AC10" s="22">
        <f t="shared" si="10"/>
        <v>0</v>
      </c>
      <c r="AD10" s="22">
        <f t="shared" si="11"/>
        <v>0</v>
      </c>
      <c r="AE10" s="22">
        <f t="shared" si="12"/>
        <v>0</v>
      </c>
      <c r="AF10" s="22">
        <f t="shared" si="13"/>
        <v>0</v>
      </c>
      <c r="AG10" s="23">
        <f t="shared" si="14"/>
        <v>3</v>
      </c>
      <c r="AH10" s="23">
        <f t="shared" si="14"/>
        <v>0</v>
      </c>
      <c r="AI10" s="24">
        <f t="shared" si="15"/>
        <v>2</v>
      </c>
      <c r="AJ10" s="24">
        <f t="shared" si="16"/>
        <v>1</v>
      </c>
      <c r="AK10" s="25">
        <f t="shared" si="17"/>
        <v>7</v>
      </c>
      <c r="AL10" s="25">
        <f t="shared" si="18"/>
        <v>6</v>
      </c>
      <c r="AM10" s="25">
        <f t="shared" si="19"/>
        <v>9</v>
      </c>
      <c r="AN10" s="25" t="str">
        <f t="shared" si="20"/>
        <v/>
      </c>
      <c r="AO10" s="25" t="str">
        <f t="shared" si="21"/>
        <v/>
      </c>
      <c r="AP10" s="25" t="str">
        <f t="shared" si="22"/>
        <v/>
      </c>
      <c r="AQ10" s="25" t="str">
        <f t="shared" si="23"/>
        <v/>
      </c>
      <c r="AR10" s="26" t="str">
        <f t="shared" si="24"/>
        <v>3 - 0</v>
      </c>
      <c r="AS10" s="27" t="str">
        <f t="shared" si="25"/>
        <v>7,6,9</v>
      </c>
      <c r="AT10" s="24">
        <f t="shared" si="26"/>
        <v>1</v>
      </c>
      <c r="AU10" s="24">
        <f t="shared" si="27"/>
        <v>2</v>
      </c>
      <c r="AV10" s="25">
        <f t="shared" si="28"/>
        <v>-7</v>
      </c>
      <c r="AW10" s="25">
        <f t="shared" si="29"/>
        <v>-6</v>
      </c>
      <c r="AX10" s="25">
        <f t="shared" si="30"/>
        <v>-9</v>
      </c>
      <c r="AY10" s="25" t="str">
        <f t="shared" si="31"/>
        <v/>
      </c>
      <c r="AZ10" s="25" t="str">
        <f t="shared" si="32"/>
        <v/>
      </c>
      <c r="BA10" s="25" t="str">
        <f t="shared" si="33"/>
        <v/>
      </c>
      <c r="BB10" s="25" t="str">
        <f t="shared" si="34"/>
        <v/>
      </c>
      <c r="BC10" s="26" t="str">
        <f t="shared" si="35"/>
        <v>0 - 3</v>
      </c>
      <c r="BD10" s="27" t="str">
        <f t="shared" si="36"/>
        <v>-7, -6, -9</v>
      </c>
      <c r="BE10" s="28">
        <f>SUMIF(C8:C15,2,AI8:AI15)+SUMIF(D8:D15,2,AJ8:AJ15)</f>
        <v>4</v>
      </c>
      <c r="BF10" s="28">
        <f>IF(BE10&lt;&gt;0,RANK(BE10,BE8:BE14),"")</f>
        <v>3</v>
      </c>
      <c r="BG10" s="29" t="e">
        <f>SUMIF(A8:A11,C10,B8:B11)</f>
        <v>#VALUE!</v>
      </c>
      <c r="BH10" s="30" t="e">
        <f>SUMIF(A8:A11,D10,B8:B11)</f>
        <v>#VALUE!</v>
      </c>
      <c r="BI10" s="122">
        <v>1</v>
      </c>
      <c r="BJ10" s="123">
        <f>1+BJ9</f>
        <v>3</v>
      </c>
      <c r="BK10" s="31">
        <v>2</v>
      </c>
      <c r="BL10" s="212" t="s">
        <v>12</v>
      </c>
      <c r="BM10" s="207">
        <v>44600</v>
      </c>
      <c r="BN10" s="209" t="s">
        <v>213</v>
      </c>
      <c r="BO10" s="147">
        <v>8</v>
      </c>
      <c r="BP10" s="412">
        <v>2</v>
      </c>
      <c r="BQ10" s="414">
        <f>B9</f>
        <v>10</v>
      </c>
      <c r="BR10" s="416" t="s">
        <v>44</v>
      </c>
      <c r="BS10" s="417"/>
      <c r="BT10" s="418"/>
      <c r="BU10" s="215"/>
      <c r="BV10" s="419"/>
      <c r="BW10" s="193"/>
      <c r="BX10" s="180">
        <f>IF(AG12&lt;AH12,AT12,IF(AH12&lt;AG12,AT12," "))</f>
        <v>1</v>
      </c>
      <c r="BY10" s="181"/>
      <c r="BZ10" s="421"/>
      <c r="CA10" s="421"/>
      <c r="CB10" s="421"/>
      <c r="CC10" s="184"/>
      <c r="CD10" s="180">
        <f>IF(AG11&lt;AH11,AI11,IF(AH11&lt;AG11,AI11," "))</f>
        <v>1</v>
      </c>
      <c r="CE10" s="181"/>
      <c r="CF10" s="231"/>
      <c r="CG10" s="180">
        <f>IF(AG9&lt;AH9,AI9,IF(AH9&lt;AG9,AI9," "))</f>
        <v>2</v>
      </c>
      <c r="CH10" s="190"/>
      <c r="CI10" s="232"/>
      <c r="CJ10" s="423">
        <f>BE10</f>
        <v>4</v>
      </c>
      <c r="CK10" s="402"/>
      <c r="CL10" s="404">
        <f>IF(BF11="",BF10,BF11)</f>
        <v>3</v>
      </c>
    </row>
    <row r="11" spans="1:90" ht="18.600000000000001" customHeight="1" x14ac:dyDescent="0.25">
      <c r="A11" s="15">
        <v>4</v>
      </c>
      <c r="B11" s="16" t="e">
        <f>SUMIF('[1]М - 1 этап'!$CX$13:$CX$28,2,'[1]М - 1 этап'!$BQ$13:$BQ$28)</f>
        <v>#VALUE!</v>
      </c>
      <c r="C11" s="17">
        <v>2</v>
      </c>
      <c r="D11" s="17">
        <v>3</v>
      </c>
      <c r="E11" s="18">
        <v>10</v>
      </c>
      <c r="F11" s="19">
        <v>12</v>
      </c>
      <c r="G11" s="20">
        <v>7</v>
      </c>
      <c r="H11" s="21">
        <v>11</v>
      </c>
      <c r="I11" s="18">
        <v>9</v>
      </c>
      <c r="J11" s="19">
        <v>11</v>
      </c>
      <c r="K11" s="20"/>
      <c r="L11" s="21"/>
      <c r="M11" s="18"/>
      <c r="N11" s="19"/>
      <c r="O11" s="20"/>
      <c r="P11" s="21"/>
      <c r="Q11" s="18"/>
      <c r="R11" s="19"/>
      <c r="S11" s="22">
        <f t="shared" si="0"/>
        <v>0</v>
      </c>
      <c r="T11" s="22">
        <f t="shared" si="1"/>
        <v>1</v>
      </c>
      <c r="U11" s="22">
        <f t="shared" si="2"/>
        <v>0</v>
      </c>
      <c r="V11" s="22">
        <f t="shared" si="3"/>
        <v>1</v>
      </c>
      <c r="W11" s="22">
        <f t="shared" si="4"/>
        <v>0</v>
      </c>
      <c r="X11" s="22">
        <f t="shared" si="5"/>
        <v>1</v>
      </c>
      <c r="Y11" s="22">
        <f t="shared" si="6"/>
        <v>0</v>
      </c>
      <c r="Z11" s="22">
        <f t="shared" si="7"/>
        <v>0</v>
      </c>
      <c r="AA11" s="22">
        <f t="shared" si="8"/>
        <v>0</v>
      </c>
      <c r="AB11" s="22">
        <f t="shared" si="9"/>
        <v>0</v>
      </c>
      <c r="AC11" s="22">
        <f t="shared" si="10"/>
        <v>0</v>
      </c>
      <c r="AD11" s="22">
        <f t="shared" si="11"/>
        <v>0</v>
      </c>
      <c r="AE11" s="22">
        <f t="shared" si="12"/>
        <v>0</v>
      </c>
      <c r="AF11" s="22">
        <f t="shared" si="13"/>
        <v>0</v>
      </c>
      <c r="AG11" s="23">
        <f t="shared" si="14"/>
        <v>0</v>
      </c>
      <c r="AH11" s="23">
        <f t="shared" si="14"/>
        <v>3</v>
      </c>
      <c r="AI11" s="24">
        <f t="shared" si="15"/>
        <v>1</v>
      </c>
      <c r="AJ11" s="24">
        <f t="shared" si="16"/>
        <v>2</v>
      </c>
      <c r="AK11" s="25">
        <f t="shared" si="17"/>
        <v>-10</v>
      </c>
      <c r="AL11" s="25">
        <f t="shared" si="18"/>
        <v>-7</v>
      </c>
      <c r="AM11" s="25">
        <f t="shared" si="19"/>
        <v>-9</v>
      </c>
      <c r="AN11" s="25" t="str">
        <f t="shared" si="20"/>
        <v/>
      </c>
      <c r="AO11" s="25" t="str">
        <f t="shared" si="21"/>
        <v/>
      </c>
      <c r="AP11" s="25" t="str">
        <f t="shared" si="22"/>
        <v/>
      </c>
      <c r="AQ11" s="25" t="str">
        <f t="shared" si="23"/>
        <v/>
      </c>
      <c r="AR11" s="26" t="str">
        <f t="shared" si="24"/>
        <v>0 - 3</v>
      </c>
      <c r="AS11" s="27" t="str">
        <f t="shared" si="25"/>
        <v>-10,-7,-9</v>
      </c>
      <c r="AT11" s="24">
        <f t="shared" si="26"/>
        <v>2</v>
      </c>
      <c r="AU11" s="24">
        <f t="shared" si="27"/>
        <v>1</v>
      </c>
      <c r="AV11" s="25">
        <f t="shared" si="28"/>
        <v>10</v>
      </c>
      <c r="AW11" s="25">
        <f t="shared" si="29"/>
        <v>7</v>
      </c>
      <c r="AX11" s="25">
        <f t="shared" si="30"/>
        <v>9</v>
      </c>
      <c r="AY11" s="25" t="str">
        <f t="shared" si="31"/>
        <v/>
      </c>
      <c r="AZ11" s="25" t="str">
        <f t="shared" si="32"/>
        <v/>
      </c>
      <c r="BA11" s="25" t="str">
        <f t="shared" si="33"/>
        <v/>
      </c>
      <c r="BB11" s="25" t="str">
        <f t="shared" si="34"/>
        <v/>
      </c>
      <c r="BC11" s="26" t="str">
        <f t="shared" si="35"/>
        <v>3 - 0</v>
      </c>
      <c r="BD11" s="27" t="str">
        <f t="shared" si="36"/>
        <v>10, 7, 9</v>
      </c>
      <c r="BE11" s="32"/>
      <c r="BF11" s="32"/>
      <c r="BG11" s="29">
        <f>SUMIF(A8:A11,C11,B8:B11)</f>
        <v>10</v>
      </c>
      <c r="BH11" s="30">
        <f>SUMIF(A8:A11,D11,B8:B11)</f>
        <v>7</v>
      </c>
      <c r="BI11" s="122">
        <v>1</v>
      </c>
      <c r="BJ11" s="123">
        <f>1+BJ10</f>
        <v>4</v>
      </c>
      <c r="BK11" s="31">
        <v>2</v>
      </c>
      <c r="BL11" s="212" t="s">
        <v>13</v>
      </c>
      <c r="BM11" s="207">
        <v>44600</v>
      </c>
      <c r="BN11" s="209" t="s">
        <v>213</v>
      </c>
      <c r="BO11" s="147">
        <v>4</v>
      </c>
      <c r="BP11" s="413"/>
      <c r="BQ11" s="415"/>
      <c r="BR11" s="406" t="s">
        <v>45</v>
      </c>
      <c r="BS11" s="407"/>
      <c r="BT11" s="408"/>
      <c r="BU11" s="164"/>
      <c r="BV11" s="420"/>
      <c r="BW11" s="409" t="str">
        <f>IF(AI12&gt;AJ12,BC12,IF(AJ12&gt;AI12,BD12," "))</f>
        <v>1 - 3</v>
      </c>
      <c r="BX11" s="410"/>
      <c r="BY11" s="411"/>
      <c r="BZ11" s="422"/>
      <c r="CA11" s="422"/>
      <c r="CB11" s="422"/>
      <c r="CC11" s="409" t="str">
        <f>IF(AI11&lt;AJ11,AR11,IF(AJ11&lt;AI11,AS11," "))</f>
        <v>0 - 3</v>
      </c>
      <c r="CD11" s="410"/>
      <c r="CE11" s="411"/>
      <c r="CF11" s="410" t="str">
        <f>IF(AI9&lt;AJ9,AR9,IF(AJ9&lt;AI9,AS9," "))</f>
        <v>6,4,6</v>
      </c>
      <c r="CG11" s="410"/>
      <c r="CH11" s="410"/>
      <c r="CI11" s="228"/>
      <c r="CJ11" s="424"/>
      <c r="CK11" s="403"/>
      <c r="CL11" s="405"/>
    </row>
    <row r="12" spans="1:90" ht="18.600000000000001" customHeight="1" x14ac:dyDescent="0.25">
      <c r="A12" s="15">
        <v>5</v>
      </c>
      <c r="B12" s="33"/>
      <c r="C12" s="17">
        <v>1</v>
      </c>
      <c r="D12" s="17">
        <v>2</v>
      </c>
      <c r="E12" s="18">
        <v>11</v>
      </c>
      <c r="F12" s="19">
        <v>8</v>
      </c>
      <c r="G12" s="20">
        <v>11</v>
      </c>
      <c r="H12" s="21">
        <v>9</v>
      </c>
      <c r="I12" s="18">
        <v>8</v>
      </c>
      <c r="J12" s="19">
        <v>11</v>
      </c>
      <c r="K12" s="20">
        <v>11</v>
      </c>
      <c r="L12" s="21">
        <v>9</v>
      </c>
      <c r="M12" s="18"/>
      <c r="N12" s="19"/>
      <c r="O12" s="20"/>
      <c r="P12" s="21"/>
      <c r="Q12" s="18"/>
      <c r="R12" s="19"/>
      <c r="S12" s="22">
        <f t="shared" si="0"/>
        <v>1</v>
      </c>
      <c r="T12" s="22">
        <f t="shared" si="1"/>
        <v>0</v>
      </c>
      <c r="U12" s="22">
        <f t="shared" si="2"/>
        <v>1</v>
      </c>
      <c r="V12" s="22">
        <f t="shared" si="3"/>
        <v>0</v>
      </c>
      <c r="W12" s="22">
        <f t="shared" si="4"/>
        <v>0</v>
      </c>
      <c r="X12" s="22">
        <f t="shared" si="5"/>
        <v>1</v>
      </c>
      <c r="Y12" s="22">
        <f t="shared" si="6"/>
        <v>1</v>
      </c>
      <c r="Z12" s="22">
        <f t="shared" si="7"/>
        <v>0</v>
      </c>
      <c r="AA12" s="22">
        <f t="shared" si="8"/>
        <v>0</v>
      </c>
      <c r="AB12" s="22">
        <f t="shared" si="9"/>
        <v>0</v>
      </c>
      <c r="AC12" s="22">
        <f t="shared" si="10"/>
        <v>0</v>
      </c>
      <c r="AD12" s="22">
        <f t="shared" si="11"/>
        <v>0</v>
      </c>
      <c r="AE12" s="22">
        <f t="shared" si="12"/>
        <v>0</v>
      </c>
      <c r="AF12" s="22">
        <f t="shared" si="13"/>
        <v>0</v>
      </c>
      <c r="AG12" s="23">
        <f t="shared" si="14"/>
        <v>3</v>
      </c>
      <c r="AH12" s="23">
        <f t="shared" si="14"/>
        <v>1</v>
      </c>
      <c r="AI12" s="24">
        <f t="shared" si="15"/>
        <v>2</v>
      </c>
      <c r="AJ12" s="24">
        <f t="shared" si="16"/>
        <v>1</v>
      </c>
      <c r="AK12" s="25">
        <f t="shared" si="17"/>
        <v>8</v>
      </c>
      <c r="AL12" s="25">
        <f t="shared" si="18"/>
        <v>9</v>
      </c>
      <c r="AM12" s="25">
        <f t="shared" si="19"/>
        <v>-8</v>
      </c>
      <c r="AN12" s="25">
        <f t="shared" si="20"/>
        <v>9</v>
      </c>
      <c r="AO12" s="25" t="str">
        <f t="shared" si="21"/>
        <v/>
      </c>
      <c r="AP12" s="25" t="str">
        <f t="shared" si="22"/>
        <v/>
      </c>
      <c r="AQ12" s="25" t="str">
        <f t="shared" si="23"/>
        <v/>
      </c>
      <c r="AR12" s="26" t="str">
        <f t="shared" si="24"/>
        <v>3 - 1</v>
      </c>
      <c r="AS12" s="27" t="str">
        <f t="shared" si="25"/>
        <v>8,9,-8,9</v>
      </c>
      <c r="AT12" s="24">
        <f t="shared" si="26"/>
        <v>1</v>
      </c>
      <c r="AU12" s="24">
        <f t="shared" si="27"/>
        <v>2</v>
      </c>
      <c r="AV12" s="25">
        <f t="shared" si="28"/>
        <v>-8</v>
      </c>
      <c r="AW12" s="25">
        <f t="shared" si="29"/>
        <v>-9</v>
      </c>
      <c r="AX12" s="25">
        <f t="shared" si="30"/>
        <v>8</v>
      </c>
      <c r="AY12" s="25">
        <f t="shared" si="31"/>
        <v>-9</v>
      </c>
      <c r="AZ12" s="25" t="str">
        <f t="shared" si="32"/>
        <v/>
      </c>
      <c r="BA12" s="25" t="str">
        <f t="shared" si="33"/>
        <v/>
      </c>
      <c r="BB12" s="25" t="str">
        <f t="shared" si="34"/>
        <v/>
      </c>
      <c r="BC12" s="26" t="str">
        <f t="shared" si="35"/>
        <v>1 - 3</v>
      </c>
      <c r="BD12" s="27" t="str">
        <f t="shared" si="36"/>
        <v>-8,-9,8,-9</v>
      </c>
      <c r="BE12" s="28">
        <f>SUMIF(C8:C15,3,AI8:AI15)+SUMIF(D8:D15,3,AJ8:AJ15)</f>
        <v>5</v>
      </c>
      <c r="BF12" s="28">
        <f>IF(BE12&lt;&gt;0,RANK(BE12,BE8:BE14),"")</f>
        <v>2</v>
      </c>
      <c r="BG12" s="29" t="e">
        <f>SUMIF(A8:A11,C12,B8:B11)</f>
        <v>#VALUE!</v>
      </c>
      <c r="BH12" s="30">
        <f>SUMIF(A8:A11,D12,B8:B11)</f>
        <v>10</v>
      </c>
      <c r="BI12" s="122">
        <v>1</v>
      </c>
      <c r="BJ12" s="123">
        <f>1+BJ11</f>
        <v>5</v>
      </c>
      <c r="BK12" s="31">
        <v>3</v>
      </c>
      <c r="BL12" s="213" t="s">
        <v>14</v>
      </c>
      <c r="BM12" s="207">
        <v>44600</v>
      </c>
      <c r="BN12" s="208" t="s">
        <v>214</v>
      </c>
      <c r="BO12" s="134">
        <v>3</v>
      </c>
      <c r="BP12" s="425">
        <v>3</v>
      </c>
      <c r="BQ12" s="397">
        <f>B10</f>
        <v>7</v>
      </c>
      <c r="BR12" s="389" t="s">
        <v>72</v>
      </c>
      <c r="BS12" s="390"/>
      <c r="BT12" s="391"/>
      <c r="BU12" s="196"/>
      <c r="BV12" s="398"/>
      <c r="BW12" s="230"/>
      <c r="BX12" s="150">
        <f>IF(AG8&lt;AH8,AT8,IF(AH8&lt;AG8,AT8," "))</f>
        <v>1</v>
      </c>
      <c r="BY12" s="186"/>
      <c r="BZ12" s="178"/>
      <c r="CA12" s="150">
        <f>IF(AG11&lt;AH11,AT11,IF(AH11&lt;AG11,AT11," "))</f>
        <v>2</v>
      </c>
      <c r="CB12" s="178"/>
      <c r="CC12" s="399"/>
      <c r="CD12" s="400"/>
      <c r="CE12" s="401"/>
      <c r="CF12" s="224"/>
      <c r="CG12" s="150">
        <f>IF(AG13&lt;AH13,AI13,IF(AH13&lt;AG13,AI13," "))</f>
        <v>2</v>
      </c>
      <c r="CH12" s="178"/>
      <c r="CI12" s="226"/>
      <c r="CJ12" s="386">
        <f>BE12</f>
        <v>5</v>
      </c>
      <c r="CK12" s="387"/>
      <c r="CL12" s="388">
        <f>IF(BF13="",BF12,BF13)</f>
        <v>2</v>
      </c>
    </row>
    <row r="13" spans="1:90" ht="18.600000000000001" customHeight="1" x14ac:dyDescent="0.25">
      <c r="A13" s="15">
        <v>6</v>
      </c>
      <c r="C13" s="17">
        <v>3</v>
      </c>
      <c r="D13" s="17">
        <v>4</v>
      </c>
      <c r="E13" s="18">
        <v>11</v>
      </c>
      <c r="F13" s="19">
        <v>8</v>
      </c>
      <c r="G13" s="20">
        <v>11</v>
      </c>
      <c r="H13" s="21">
        <v>9</v>
      </c>
      <c r="I13" s="18">
        <v>11</v>
      </c>
      <c r="J13" s="19">
        <v>6</v>
      </c>
      <c r="K13" s="20"/>
      <c r="L13" s="21"/>
      <c r="M13" s="18"/>
      <c r="N13" s="19"/>
      <c r="O13" s="20"/>
      <c r="P13" s="21"/>
      <c r="Q13" s="18"/>
      <c r="R13" s="19"/>
      <c r="S13" s="22">
        <f t="shared" si="0"/>
        <v>1</v>
      </c>
      <c r="T13" s="22">
        <f t="shared" si="1"/>
        <v>0</v>
      </c>
      <c r="U13" s="22">
        <f t="shared" si="2"/>
        <v>1</v>
      </c>
      <c r="V13" s="22">
        <f t="shared" si="3"/>
        <v>0</v>
      </c>
      <c r="W13" s="22">
        <f t="shared" si="4"/>
        <v>1</v>
      </c>
      <c r="X13" s="22">
        <f t="shared" si="5"/>
        <v>0</v>
      </c>
      <c r="Y13" s="22">
        <f t="shared" si="6"/>
        <v>0</v>
      </c>
      <c r="Z13" s="22">
        <f t="shared" si="7"/>
        <v>0</v>
      </c>
      <c r="AA13" s="22">
        <f t="shared" si="8"/>
        <v>0</v>
      </c>
      <c r="AB13" s="22">
        <f t="shared" si="9"/>
        <v>0</v>
      </c>
      <c r="AC13" s="22">
        <f t="shared" si="10"/>
        <v>0</v>
      </c>
      <c r="AD13" s="22">
        <f t="shared" si="11"/>
        <v>0</v>
      </c>
      <c r="AE13" s="22">
        <f t="shared" si="12"/>
        <v>0</v>
      </c>
      <c r="AF13" s="22">
        <f t="shared" si="13"/>
        <v>0</v>
      </c>
      <c r="AG13" s="23">
        <f t="shared" si="14"/>
        <v>3</v>
      </c>
      <c r="AH13" s="23">
        <f t="shared" si="14"/>
        <v>0</v>
      </c>
      <c r="AI13" s="24">
        <f t="shared" si="15"/>
        <v>2</v>
      </c>
      <c r="AJ13" s="24">
        <f t="shared" si="16"/>
        <v>1</v>
      </c>
      <c r="AK13" s="25">
        <f t="shared" si="17"/>
        <v>8</v>
      </c>
      <c r="AL13" s="25">
        <f t="shared" si="18"/>
        <v>9</v>
      </c>
      <c r="AM13" s="25">
        <f t="shared" si="19"/>
        <v>6</v>
      </c>
      <c r="AN13" s="25" t="str">
        <f t="shared" si="20"/>
        <v/>
      </c>
      <c r="AO13" s="25" t="str">
        <f t="shared" si="21"/>
        <v/>
      </c>
      <c r="AP13" s="25" t="str">
        <f t="shared" si="22"/>
        <v/>
      </c>
      <c r="AQ13" s="25" t="str">
        <f t="shared" si="23"/>
        <v/>
      </c>
      <c r="AR13" s="26" t="str">
        <f t="shared" si="24"/>
        <v>3 - 0</v>
      </c>
      <c r="AS13" s="27" t="str">
        <f t="shared" si="25"/>
        <v>8,9,6</v>
      </c>
      <c r="AT13" s="24">
        <f t="shared" si="26"/>
        <v>1</v>
      </c>
      <c r="AU13" s="24">
        <f t="shared" si="27"/>
        <v>2</v>
      </c>
      <c r="AV13" s="25">
        <f t="shared" si="28"/>
        <v>-8</v>
      </c>
      <c r="AW13" s="25">
        <f t="shared" si="29"/>
        <v>-9</v>
      </c>
      <c r="AX13" s="25">
        <f t="shared" si="30"/>
        <v>-6</v>
      </c>
      <c r="AY13" s="25" t="str">
        <f t="shared" si="31"/>
        <v/>
      </c>
      <c r="AZ13" s="25" t="str">
        <f t="shared" si="32"/>
        <v/>
      </c>
      <c r="BA13" s="25" t="str">
        <f t="shared" si="33"/>
        <v/>
      </c>
      <c r="BB13" s="25" t="str">
        <f t="shared" si="34"/>
        <v/>
      </c>
      <c r="BC13" s="26" t="str">
        <f t="shared" si="35"/>
        <v>0 - 3</v>
      </c>
      <c r="BD13" s="27" t="str">
        <f t="shared" si="36"/>
        <v>-8, -9, -6</v>
      </c>
      <c r="BE13" s="32"/>
      <c r="BF13" s="32"/>
      <c r="BG13" s="29">
        <f>SUMIF(A8:A11,C13,B8:B11)</f>
        <v>7</v>
      </c>
      <c r="BH13" s="30" t="e">
        <f>SUMIF(A8:A11,D13,B8:B11)</f>
        <v>#VALUE!</v>
      </c>
      <c r="BI13" s="122">
        <v>1</v>
      </c>
      <c r="BJ13" s="123">
        <f>1+BJ12</f>
        <v>6</v>
      </c>
      <c r="BK13" s="31">
        <v>3</v>
      </c>
      <c r="BL13" s="214" t="s">
        <v>15</v>
      </c>
      <c r="BM13" s="210">
        <v>44600</v>
      </c>
      <c r="BN13" s="211" t="s">
        <v>214</v>
      </c>
      <c r="BO13" s="156">
        <v>7</v>
      </c>
      <c r="BP13" s="425"/>
      <c r="BQ13" s="397"/>
      <c r="BR13" s="390" t="s">
        <v>73</v>
      </c>
      <c r="BS13" s="390"/>
      <c r="BT13" s="390"/>
      <c r="BU13" s="196"/>
      <c r="BV13" s="398"/>
      <c r="BW13" s="393" t="str">
        <f>IF(AI8&gt;AJ8,BC8,IF(AJ8&gt;AI8,BD8," "))</f>
        <v>2 - 3</v>
      </c>
      <c r="BX13" s="392"/>
      <c r="BY13" s="394"/>
      <c r="BZ13" s="392" t="str">
        <f>IF(AI11&gt;AJ11,BC11,IF(AJ11&gt;AI11,BD11," "))</f>
        <v>10, 7, 9</v>
      </c>
      <c r="CA13" s="392"/>
      <c r="CB13" s="392"/>
      <c r="CC13" s="399"/>
      <c r="CD13" s="400"/>
      <c r="CE13" s="401"/>
      <c r="CF13" s="392" t="str">
        <f>IF(AI13&lt;AJ13,AR13,IF(AJ13&lt;AI13,AS13," "))</f>
        <v>8,9,6</v>
      </c>
      <c r="CG13" s="392"/>
      <c r="CH13" s="392"/>
      <c r="CI13" s="227"/>
      <c r="CJ13" s="386"/>
      <c r="CK13" s="387"/>
      <c r="CL13" s="388"/>
    </row>
    <row r="14" spans="1:90" ht="18.600000000000001" customHeight="1" x14ac:dyDescent="0.2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V14" s="2"/>
      <c r="AW14" s="2"/>
      <c r="AX14" s="2"/>
      <c r="AY14" s="2"/>
      <c r="AZ14" s="2"/>
      <c r="BE14" s="28">
        <f>SUMIF(C8:C15,4,AI8:AI15)+SUMIF(D8:D15,4,AJ8:AJ15)</f>
        <v>3</v>
      </c>
      <c r="BF14" s="28">
        <f>IF(BE14&lt;&gt;0,RANK(BE14,BE8:BE14),"")</f>
        <v>4</v>
      </c>
      <c r="BG14" s="34"/>
      <c r="BH14" s="34"/>
      <c r="BK14" s="14"/>
      <c r="BP14" s="412">
        <v>4</v>
      </c>
      <c r="BQ14" s="414" t="e">
        <f>B11</f>
        <v>#VALUE!</v>
      </c>
      <c r="BR14" s="416" t="s">
        <v>219</v>
      </c>
      <c r="BS14" s="417"/>
      <c r="BT14" s="418"/>
      <c r="BU14" s="215"/>
      <c r="BV14" s="419"/>
      <c r="BW14" s="193"/>
      <c r="BX14" s="180">
        <f>IF(AG10&lt;AH10,AT10,IF(AH10&lt;AG10,AT10," "))</f>
        <v>1</v>
      </c>
      <c r="BY14" s="181"/>
      <c r="BZ14" s="190"/>
      <c r="CA14" s="180">
        <f>IF(AG9&lt;AH9,AT9,IF(AH9&lt;AG9,AT9," "))</f>
        <v>1</v>
      </c>
      <c r="CB14" s="190"/>
      <c r="CC14" s="184"/>
      <c r="CD14" s="180">
        <f>IF(AG13&lt;AH13,AT13,IF(AH13&lt;AG13,AT13," "))</f>
        <v>1</v>
      </c>
      <c r="CE14" s="181"/>
      <c r="CF14" s="421"/>
      <c r="CG14" s="421"/>
      <c r="CH14" s="421"/>
      <c r="CI14" s="232"/>
      <c r="CJ14" s="423">
        <f>BE14</f>
        <v>3</v>
      </c>
      <c r="CK14" s="402"/>
      <c r="CL14" s="404">
        <f>IF(BF15="",BF14,BF15)</f>
        <v>4</v>
      </c>
    </row>
    <row r="15" spans="1:90" ht="18.600000000000001" customHeight="1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V15" s="2"/>
      <c r="AW15" s="2"/>
      <c r="AX15" s="2"/>
      <c r="AY15" s="2"/>
      <c r="AZ15" s="2"/>
      <c r="BD15" s="3"/>
      <c r="BE15" s="32"/>
      <c r="BF15" s="32"/>
      <c r="BG15" s="34"/>
      <c r="BH15" s="34"/>
      <c r="BK15" s="14"/>
      <c r="BL15" s="160"/>
      <c r="BM15" s="161"/>
      <c r="BN15" s="162"/>
      <c r="BO15" s="163"/>
      <c r="BP15" s="413"/>
      <c r="BQ15" s="415"/>
      <c r="BR15" s="406" t="s">
        <v>220</v>
      </c>
      <c r="BS15" s="407"/>
      <c r="BT15" s="408"/>
      <c r="BU15" s="164"/>
      <c r="BV15" s="420"/>
      <c r="BW15" s="409" t="str">
        <f>IF(AI10&gt;AJ10,BC10,IF(AJ10&gt;AI10,BD10," "))</f>
        <v>0 - 3</v>
      </c>
      <c r="BX15" s="410"/>
      <c r="BY15" s="411"/>
      <c r="BZ15" s="410" t="str">
        <f>IF(AI9&gt;AJ9,BC9,IF(AJ9&gt;AI9,BD9," "))</f>
        <v>0 - 3</v>
      </c>
      <c r="CA15" s="410"/>
      <c r="CB15" s="410"/>
      <c r="CC15" s="409" t="str">
        <f>IF(AI13&gt;AJ13,BC13,IF(AJ13&gt;AI13,BD13," "))</f>
        <v>0 - 3</v>
      </c>
      <c r="CD15" s="410"/>
      <c r="CE15" s="411"/>
      <c r="CF15" s="422"/>
      <c r="CG15" s="422"/>
      <c r="CH15" s="422"/>
      <c r="CI15" s="228"/>
      <c r="CJ15" s="424"/>
      <c r="CK15" s="403"/>
      <c r="CL15" s="405"/>
    </row>
    <row r="16" spans="1:90" ht="18.600000000000001" customHeight="1" x14ac:dyDescent="0.25">
      <c r="Z16" s="6"/>
      <c r="BK16" s="14"/>
      <c r="BL16" s="380" t="str">
        <f>C17</f>
        <v>Мужчины.  2 подгруппа</v>
      </c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</row>
    <row r="17" spans="1:90" ht="18.600000000000001" customHeight="1" x14ac:dyDescent="0.25">
      <c r="A17" s="7">
        <f>1+A7</f>
        <v>2</v>
      </c>
      <c r="B17" s="8">
        <v>4</v>
      </c>
      <c r="C17" s="9" t="s">
        <v>191</v>
      </c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>
        <f>1+R7</f>
        <v>2</v>
      </c>
      <c r="Z17" s="6"/>
      <c r="AR17" s="12" t="e">
        <f>IF(B18=0,0,(IF(B19=0,1,IF(B20=0,2,IF(B21=0,3,IF(B21&gt;0,4))))))</f>
        <v>#VALUE!</v>
      </c>
      <c r="BC17" s="12">
        <f>IF(BE17=15,3,IF(BE17&gt;15,4))</f>
        <v>4</v>
      </c>
      <c r="BE17" s="13">
        <f>SUM(BE18,BE20,BE22,BE24)</f>
        <v>18</v>
      </c>
      <c r="BF17" s="13">
        <f>SUM(BF18,BF20,BF22,BF24)</f>
        <v>10</v>
      </c>
      <c r="BK17" s="14"/>
      <c r="BL17" s="124" t="s">
        <v>4</v>
      </c>
      <c r="BM17" s="125" t="s">
        <v>5</v>
      </c>
      <c r="BN17" s="125" t="s">
        <v>6</v>
      </c>
      <c r="BO17" s="126" t="s">
        <v>7</v>
      </c>
      <c r="BP17" s="216" t="s">
        <v>8</v>
      </c>
      <c r="BQ17" s="426" t="s">
        <v>9</v>
      </c>
      <c r="BR17" s="426"/>
      <c r="BS17" s="426"/>
      <c r="BT17" s="426"/>
      <c r="BU17" s="427" t="s">
        <v>10</v>
      </c>
      <c r="BV17" s="427"/>
      <c r="BW17" s="428">
        <v>1</v>
      </c>
      <c r="BX17" s="429"/>
      <c r="BY17" s="430"/>
      <c r="BZ17" s="429">
        <v>2</v>
      </c>
      <c r="CA17" s="429"/>
      <c r="CB17" s="429"/>
      <c r="CC17" s="428">
        <v>3</v>
      </c>
      <c r="CD17" s="429"/>
      <c r="CE17" s="430"/>
      <c r="CF17" s="429">
        <v>4</v>
      </c>
      <c r="CG17" s="429"/>
      <c r="CH17" s="429"/>
      <c r="CI17" s="225"/>
      <c r="CJ17" s="169" t="s">
        <v>1</v>
      </c>
      <c r="CK17" s="218" t="s">
        <v>2</v>
      </c>
      <c r="CL17" s="219" t="s">
        <v>3</v>
      </c>
    </row>
    <row r="18" spans="1:90" ht="18.600000000000001" customHeight="1" x14ac:dyDescent="0.25">
      <c r="A18" s="15">
        <v>1</v>
      </c>
      <c r="B18" s="16" t="e">
        <f>SUMIF('[1]М - 1 этап'!$CX$42:$CX$57,1,'[1]М - 1 этап'!$BQ$42:$BQ$57)</f>
        <v>#VALUE!</v>
      </c>
      <c r="C18" s="17">
        <v>1</v>
      </c>
      <c r="D18" s="17">
        <v>3</v>
      </c>
      <c r="E18" s="18">
        <v>8</v>
      </c>
      <c r="F18" s="19">
        <v>11</v>
      </c>
      <c r="G18" s="20">
        <v>11</v>
      </c>
      <c r="H18" s="21">
        <v>8</v>
      </c>
      <c r="I18" s="18">
        <v>1</v>
      </c>
      <c r="J18" s="19">
        <v>11</v>
      </c>
      <c r="K18" s="20">
        <v>11</v>
      </c>
      <c r="L18" s="21">
        <v>6</v>
      </c>
      <c r="M18" s="18">
        <v>11</v>
      </c>
      <c r="N18" s="19">
        <v>9</v>
      </c>
      <c r="O18" s="20"/>
      <c r="P18" s="21"/>
      <c r="Q18" s="18"/>
      <c r="R18" s="19"/>
      <c r="S18" s="22">
        <f t="shared" ref="S18:S23" si="38">IF(E18="wo",0,IF(F18="wo",1,IF(E18&gt;F18,1,0)))</f>
        <v>0</v>
      </c>
      <c r="T18" s="22">
        <f t="shared" ref="T18:T23" si="39">IF(E18="wo",1,IF(F18="wo",0,IF(F18&gt;E18,1,0)))</f>
        <v>1</v>
      </c>
      <c r="U18" s="22">
        <f t="shared" ref="U18:U23" si="40">IF(G18="wo",0,IF(H18="wo",1,IF(G18&gt;H18,1,0)))</f>
        <v>1</v>
      </c>
      <c r="V18" s="22">
        <f t="shared" ref="V18:V23" si="41">IF(G18="wo",1,IF(H18="wo",0,IF(H18&gt;G18,1,0)))</f>
        <v>0</v>
      </c>
      <c r="W18" s="22">
        <f t="shared" ref="W18:W23" si="42">IF(I18="wo",0,IF(J18="wo",1,IF(I18&gt;J18,1,0)))</f>
        <v>0</v>
      </c>
      <c r="X18" s="22">
        <f t="shared" ref="X18:X23" si="43">IF(I18="wo",1,IF(J18="wo",0,IF(J18&gt;I18,1,0)))</f>
        <v>1</v>
      </c>
      <c r="Y18" s="22">
        <f t="shared" ref="Y18:Y23" si="44">IF(K18="wo",0,IF(L18="wo",1,IF(K18&gt;L18,1,0)))</f>
        <v>1</v>
      </c>
      <c r="Z18" s="22">
        <f t="shared" ref="Z18:Z23" si="45">IF(K18="wo",1,IF(L18="wo",0,IF(L18&gt;K18,1,0)))</f>
        <v>0</v>
      </c>
      <c r="AA18" s="22">
        <f t="shared" ref="AA18:AA23" si="46">IF(M18="wo",0,IF(N18="wo",1,IF(M18&gt;N18,1,0)))</f>
        <v>1</v>
      </c>
      <c r="AB18" s="22">
        <f t="shared" ref="AB18:AB23" si="47">IF(M18="wo",1,IF(N18="wo",0,IF(N18&gt;M18,1,0)))</f>
        <v>0</v>
      </c>
      <c r="AC18" s="22">
        <f t="shared" ref="AC18:AC23" si="48">IF(O18="wo",0,IF(P18="wo",1,IF(O18&gt;P18,1,0)))</f>
        <v>0</v>
      </c>
      <c r="AD18" s="22">
        <f t="shared" ref="AD18:AD23" si="49">IF(O18="wo",1,IF(P18="wo",0,IF(P18&gt;O18,1,0)))</f>
        <v>0</v>
      </c>
      <c r="AE18" s="22">
        <f t="shared" ref="AE18:AE23" si="50">IF(Q18="wo",0,IF(R18="wo",1,IF(Q18&gt;R18,1,0)))</f>
        <v>0</v>
      </c>
      <c r="AF18" s="22">
        <f t="shared" ref="AF18:AF23" si="51">IF(Q18="wo",1,IF(R18="wo",0,IF(R18&gt;Q18,1,0)))</f>
        <v>0</v>
      </c>
      <c r="AG18" s="23">
        <f t="shared" ref="AG18:AH23" si="52">IF(E18="wo","wo",+S18+U18+W18+Y18+AA18+AC18+AE18)</f>
        <v>3</v>
      </c>
      <c r="AH18" s="23">
        <f t="shared" si="52"/>
        <v>2</v>
      </c>
      <c r="AI18" s="24">
        <f t="shared" ref="AI18:AI23" si="53">IF(E18="",0,IF(E18="wo",0,IF(F18="wo",2,IF(AG18=AH18,0,IF(AG18&gt;AH18,2,1)))))</f>
        <v>2</v>
      </c>
      <c r="AJ18" s="24">
        <f t="shared" ref="AJ18:AJ23" si="54">IF(F18="",0,IF(F18="wo",0,IF(E18="wo",2,IF(AH18=AG18,0,IF(AH18&gt;AG18,2,1)))))</f>
        <v>1</v>
      </c>
      <c r="AK18" s="25">
        <f t="shared" ref="AK18:AK23" si="55">IF(E18="","",IF(E18="wo",0,IF(F18="wo",0,IF(E18=F18,"ERROR",IF(E18&gt;F18,F18,-1*E18)))))</f>
        <v>-8</v>
      </c>
      <c r="AL18" s="25">
        <f t="shared" ref="AL18:AL23" si="56">IF(G18="","",IF(G18="wo",0,IF(H18="wo",0,IF(G18=H18,"ERROR",IF(G18&gt;H18,H18,-1*G18)))))</f>
        <v>8</v>
      </c>
      <c r="AM18" s="25">
        <f t="shared" ref="AM18:AM23" si="57">IF(I18="","",IF(I18="wo",0,IF(J18="wo",0,IF(I18=J18,"ERROR",IF(I18&gt;J18,J18,-1*I18)))))</f>
        <v>-1</v>
      </c>
      <c r="AN18" s="25">
        <f t="shared" ref="AN18:AN23" si="58">IF(K18="","",IF(K18="wo",0,IF(L18="wo",0,IF(K18=L18,"ERROR",IF(K18&gt;L18,L18,-1*K18)))))</f>
        <v>6</v>
      </c>
      <c r="AO18" s="25">
        <f t="shared" ref="AO18:AO23" si="59">IF(M18="","",IF(M18="wo",0,IF(N18="wo",0,IF(M18=N18,"ERROR",IF(M18&gt;N18,N18,-1*M18)))))</f>
        <v>9</v>
      </c>
      <c r="AP18" s="25" t="str">
        <f t="shared" ref="AP18:AP23" si="60">IF(O18="","",IF(O18="wo",0,IF(P18="wo",0,IF(O18=P18,"ERROR",IF(O18&gt;P18,P18,-1*O18)))))</f>
        <v/>
      </c>
      <c r="AQ18" s="25" t="str">
        <f t="shared" ref="AQ18:AQ23" si="61">IF(Q18="","",IF(Q18="wo",0,IF(R18="wo",0,IF(Q18=R18,"ERROR",IF(Q18&gt;R18,R18,-1*Q18)))))</f>
        <v/>
      </c>
      <c r="AR18" s="26" t="str">
        <f t="shared" ref="AR18:AR23" si="62">CONCATENATE(AG18," - ",AH18)</f>
        <v>3 - 2</v>
      </c>
      <c r="AS18" s="27" t="str">
        <f t="shared" ref="AS18:AS23" si="63">IF(E18="","",(IF(K18="",AK18&amp;","&amp;AL18&amp;","&amp;AM18,IF(M18="",AK18&amp;","&amp;AL18&amp;","&amp;AM18&amp;","&amp;AN18,IF(O18="",AK18&amp;","&amp;AL18&amp;","&amp;AM18&amp;","&amp;AN18&amp;","&amp;AO18,IF(Q18="",AK18&amp;","&amp;AL18&amp;","&amp;AM18&amp;","&amp;AN18&amp;","&amp;AO18&amp;","&amp;AP18,AK18&amp;","&amp;AL18&amp;","&amp;AM18&amp;","&amp;AN18&amp;","&amp;AO18&amp;","&amp;AP18&amp;","&amp;AQ18))))))</f>
        <v>-8,8,-1,6,9</v>
      </c>
      <c r="AT18" s="24">
        <f t="shared" ref="AT18:AT23" si="64">IF(F18="",0,IF(F18="wo",0,IF(E18="wo",2,IF(AH18=AG18,0,IF(AH18&gt;AG18,2,1)))))</f>
        <v>1</v>
      </c>
      <c r="AU18" s="24">
        <f t="shared" ref="AU18:AU23" si="65">IF(E18="",0,IF(E18="wo",0,IF(F18="wo",2,IF(AG18=AH18,0,IF(AG18&gt;AH18,2,1)))))</f>
        <v>2</v>
      </c>
      <c r="AV18" s="25">
        <f t="shared" ref="AV18:AV23" si="66">IF(F18="","",IF(F18="wo",0,IF(E18="wo",0,IF(F18=E18,"ERROR",IF(F18&gt;E18,E18,-1*F18)))))</f>
        <v>8</v>
      </c>
      <c r="AW18" s="25">
        <f t="shared" ref="AW18:AW23" si="67">IF(H18="","",IF(H18="wo",0,IF(G18="wo",0,IF(H18=G18,"ERROR",IF(H18&gt;G18,G18,-1*H18)))))</f>
        <v>-8</v>
      </c>
      <c r="AX18" s="25">
        <f t="shared" ref="AX18:AX23" si="68">IF(J18="","",IF(J18="wo",0,IF(I18="wo",0,IF(J18=I18,"ERROR",IF(J18&gt;I18,I18,-1*J18)))))</f>
        <v>1</v>
      </c>
      <c r="AY18" s="25">
        <f t="shared" ref="AY18:AY23" si="69">IF(L18="","",IF(L18="wo",0,IF(K18="wo",0,IF(L18=K18,"ERROR",IF(L18&gt;K18,K18,-1*L18)))))</f>
        <v>-6</v>
      </c>
      <c r="AZ18" s="25">
        <f t="shared" ref="AZ18:AZ23" si="70">IF(N18="","",IF(N18="wo",0,IF(M18="wo",0,IF(N18=M18,"ERROR",IF(N18&gt;M18,M18,-1*N18)))))</f>
        <v>-9</v>
      </c>
      <c r="BA18" s="25" t="str">
        <f t="shared" ref="BA18:BA23" si="71">IF(P18="","",IF(P18="wo",0,IF(O18="wo",0,IF(P18=O18,"ERROR",IF(P18&gt;O18,O18,-1*P18)))))</f>
        <v/>
      </c>
      <c r="BB18" s="25" t="str">
        <f t="shared" ref="BB18:BB23" si="72">IF(R18="","",IF(R18="wo",0,IF(Q18="wo",0,IF(R18=Q18,"ERROR",IF(R18&gt;Q18,Q18,-1*R18)))))</f>
        <v/>
      </c>
      <c r="BC18" s="26" t="str">
        <f t="shared" ref="BC18:BC23" si="73">CONCATENATE(AH18," - ",AG18)</f>
        <v>2 - 3</v>
      </c>
      <c r="BD18" s="27" t="str">
        <f t="shared" ref="BD18:BD23" si="74">IF(E18="","",(IF(K18="",AV18&amp;", "&amp;AW18&amp;", "&amp;AX18,IF(M18="",AV18&amp;","&amp;AW18&amp;","&amp;AX18&amp;","&amp;AY18,IF(O18="",AV18&amp;","&amp;AW18&amp;","&amp;AX18&amp;","&amp;AY18&amp;","&amp;AZ18,IF(Q18="",AV18&amp;","&amp;AW18&amp;","&amp;AX18&amp;","&amp;AY18&amp;","&amp;AZ18&amp;","&amp;BA18,AV18&amp;","&amp;AW18&amp;","&amp;AX18&amp;","&amp;AY18&amp;","&amp;AZ18&amp;","&amp;BA18&amp;","&amp;BB18))))))</f>
        <v>8,-8,1,-6,-9</v>
      </c>
      <c r="BE18" s="28">
        <f>SUMIF(C18:C25,1,AI18:AI25)+SUMIF(D18:D25,1,AJ18:AJ25)</f>
        <v>6</v>
      </c>
      <c r="BF18" s="28">
        <f>IF(BE18&lt;&gt;0,RANK(BE18,BE18:BE24),"")</f>
        <v>1</v>
      </c>
      <c r="BG18" s="29" t="e">
        <f>SUMIF(A18:A21,C18,B18:B21)</f>
        <v>#VALUE!</v>
      </c>
      <c r="BH18" s="30">
        <f>SUMIF(A18:A21,D18,B18:B21)</f>
        <v>41</v>
      </c>
      <c r="BI18" s="122">
        <f t="shared" ref="BI18:BI23" si="75">1+BI8</f>
        <v>2</v>
      </c>
      <c r="BJ18" s="123">
        <f>1*BJ13+1</f>
        <v>7</v>
      </c>
      <c r="BK18" s="31">
        <v>1</v>
      </c>
      <c r="BL18" s="200" t="str">
        <f t="shared" ref="BL18:BL19" si="76">CONCATENATE(C18," ","-"," ",D18)</f>
        <v>1 - 3</v>
      </c>
      <c r="BM18" s="205">
        <v>44600</v>
      </c>
      <c r="BN18" s="206" t="s">
        <v>17</v>
      </c>
      <c r="BO18" s="134">
        <v>7</v>
      </c>
      <c r="BP18" s="437">
        <v>1</v>
      </c>
      <c r="BQ18" s="438" t="e">
        <f>B18</f>
        <v>#VALUE!</v>
      </c>
      <c r="BR18" s="390" t="s">
        <v>38</v>
      </c>
      <c r="BS18" s="390"/>
      <c r="BT18" s="390"/>
      <c r="BU18" s="135"/>
      <c r="BV18" s="440"/>
      <c r="BW18" s="442"/>
      <c r="BX18" s="443"/>
      <c r="BY18" s="444"/>
      <c r="BZ18" s="222"/>
      <c r="CA18" s="137">
        <f>IF(AG22&lt;AH22,AI22,IF(AH22&lt;AG22,AI22," "))</f>
        <v>2</v>
      </c>
      <c r="CB18" s="177"/>
      <c r="CC18" s="182"/>
      <c r="CD18" s="137">
        <f>IF(AG18&lt;AH18,AI18,IF(AH18&lt;AG18,AI18," "))</f>
        <v>2</v>
      </c>
      <c r="CE18" s="186"/>
      <c r="CF18" s="177"/>
      <c r="CG18" s="137">
        <f>IF(AG20&lt;AH20,AI20,IF(AH20&lt;AG20,AI20," "))</f>
        <v>2</v>
      </c>
      <c r="CH18" s="177"/>
      <c r="CI18" s="226"/>
      <c r="CJ18" s="448">
        <f>BE18</f>
        <v>6</v>
      </c>
      <c r="CK18" s="387"/>
      <c r="CL18" s="432">
        <f>IF(BF19="",BF18,BF19)</f>
        <v>1</v>
      </c>
    </row>
    <row r="19" spans="1:90" ht="18.600000000000001" customHeight="1" x14ac:dyDescent="0.25">
      <c r="A19" s="15">
        <v>2</v>
      </c>
      <c r="B19" s="16">
        <v>8</v>
      </c>
      <c r="C19" s="17">
        <v>2</v>
      </c>
      <c r="D19" s="17">
        <v>4</v>
      </c>
      <c r="E19" s="18">
        <v>12</v>
      </c>
      <c r="F19" s="19">
        <v>10</v>
      </c>
      <c r="G19" s="20">
        <v>13</v>
      </c>
      <c r="H19" s="21">
        <v>15</v>
      </c>
      <c r="I19" s="18">
        <v>11</v>
      </c>
      <c r="J19" s="19">
        <v>9</v>
      </c>
      <c r="K19" s="20">
        <v>11</v>
      </c>
      <c r="L19" s="21">
        <v>6</v>
      </c>
      <c r="M19" s="18"/>
      <c r="N19" s="19"/>
      <c r="O19" s="20"/>
      <c r="P19" s="21"/>
      <c r="Q19" s="18"/>
      <c r="R19" s="19"/>
      <c r="S19" s="22">
        <f t="shared" si="38"/>
        <v>1</v>
      </c>
      <c r="T19" s="22">
        <f t="shared" si="39"/>
        <v>0</v>
      </c>
      <c r="U19" s="22">
        <f t="shared" si="40"/>
        <v>0</v>
      </c>
      <c r="V19" s="22">
        <f t="shared" si="41"/>
        <v>1</v>
      </c>
      <c r="W19" s="22">
        <f t="shared" si="42"/>
        <v>1</v>
      </c>
      <c r="X19" s="22">
        <f t="shared" si="43"/>
        <v>0</v>
      </c>
      <c r="Y19" s="22">
        <f t="shared" si="44"/>
        <v>1</v>
      </c>
      <c r="Z19" s="22">
        <f t="shared" si="45"/>
        <v>0</v>
      </c>
      <c r="AA19" s="22">
        <f t="shared" si="46"/>
        <v>0</v>
      </c>
      <c r="AB19" s="22">
        <f t="shared" si="47"/>
        <v>0</v>
      </c>
      <c r="AC19" s="22">
        <f t="shared" si="48"/>
        <v>0</v>
      </c>
      <c r="AD19" s="22">
        <f t="shared" si="49"/>
        <v>0</v>
      </c>
      <c r="AE19" s="22">
        <f t="shared" si="50"/>
        <v>0</v>
      </c>
      <c r="AF19" s="22">
        <f t="shared" si="51"/>
        <v>0</v>
      </c>
      <c r="AG19" s="23">
        <f t="shared" si="52"/>
        <v>3</v>
      </c>
      <c r="AH19" s="23">
        <f t="shared" si="52"/>
        <v>1</v>
      </c>
      <c r="AI19" s="24">
        <f t="shared" si="53"/>
        <v>2</v>
      </c>
      <c r="AJ19" s="24">
        <f t="shared" si="54"/>
        <v>1</v>
      </c>
      <c r="AK19" s="25">
        <f t="shared" si="55"/>
        <v>10</v>
      </c>
      <c r="AL19" s="25">
        <f t="shared" si="56"/>
        <v>-13</v>
      </c>
      <c r="AM19" s="25">
        <f t="shared" si="57"/>
        <v>9</v>
      </c>
      <c r="AN19" s="25">
        <f t="shared" si="58"/>
        <v>6</v>
      </c>
      <c r="AO19" s="25" t="str">
        <f t="shared" si="59"/>
        <v/>
      </c>
      <c r="AP19" s="25" t="str">
        <f t="shared" si="60"/>
        <v/>
      </c>
      <c r="AQ19" s="25" t="str">
        <f t="shared" si="61"/>
        <v/>
      </c>
      <c r="AR19" s="26" t="str">
        <f t="shared" si="62"/>
        <v>3 - 1</v>
      </c>
      <c r="AS19" s="27" t="str">
        <f t="shared" si="63"/>
        <v>10,-13,9,6</v>
      </c>
      <c r="AT19" s="24">
        <f t="shared" si="64"/>
        <v>1</v>
      </c>
      <c r="AU19" s="24">
        <f t="shared" si="65"/>
        <v>2</v>
      </c>
      <c r="AV19" s="25">
        <f t="shared" si="66"/>
        <v>-10</v>
      </c>
      <c r="AW19" s="25">
        <f t="shared" si="67"/>
        <v>13</v>
      </c>
      <c r="AX19" s="25">
        <f t="shared" si="68"/>
        <v>-9</v>
      </c>
      <c r="AY19" s="25">
        <f t="shared" si="69"/>
        <v>-6</v>
      </c>
      <c r="AZ19" s="25" t="str">
        <f t="shared" si="70"/>
        <v/>
      </c>
      <c r="BA19" s="25" t="str">
        <f t="shared" si="71"/>
        <v/>
      </c>
      <c r="BB19" s="25" t="str">
        <f t="shared" si="72"/>
        <v/>
      </c>
      <c r="BC19" s="26" t="str">
        <f t="shared" si="73"/>
        <v>1 - 3</v>
      </c>
      <c r="BD19" s="27" t="str">
        <f t="shared" si="74"/>
        <v>-10,13,-9,-6</v>
      </c>
      <c r="BE19" s="32"/>
      <c r="BF19" s="32"/>
      <c r="BG19" s="29">
        <f>SUMIF(A18:A21,C19,B18:B21)</f>
        <v>8</v>
      </c>
      <c r="BH19" s="30" t="e">
        <f>SUMIF(A18:A21,D19,B18:B21)</f>
        <v>#VALUE!</v>
      </c>
      <c r="BI19" s="122">
        <f t="shared" si="75"/>
        <v>2</v>
      </c>
      <c r="BJ19" s="123">
        <f>1+BJ18</f>
        <v>8</v>
      </c>
      <c r="BK19" s="31">
        <v>1</v>
      </c>
      <c r="BL19" s="200" t="str">
        <f t="shared" si="76"/>
        <v>2 - 4</v>
      </c>
      <c r="BM19" s="207">
        <v>44600</v>
      </c>
      <c r="BN19" s="208" t="s">
        <v>17</v>
      </c>
      <c r="BO19" s="134">
        <v>3</v>
      </c>
      <c r="BP19" s="437"/>
      <c r="BQ19" s="439"/>
      <c r="BR19" s="390" t="s">
        <v>39</v>
      </c>
      <c r="BS19" s="390"/>
      <c r="BT19" s="390"/>
      <c r="BU19" s="142"/>
      <c r="BV19" s="441"/>
      <c r="BW19" s="445"/>
      <c r="BX19" s="446"/>
      <c r="BY19" s="447"/>
      <c r="BZ19" s="434" t="str">
        <f>IF(AI22&lt;AJ22,AR22,IF(AJ22&lt;AI22,AS22," "))</f>
        <v>7,-7,7,7</v>
      </c>
      <c r="CA19" s="434"/>
      <c r="CB19" s="434"/>
      <c r="CC19" s="435" t="str">
        <f>IF(AI18&lt;AJ18,AR18,IF(AJ18&lt;AI18,AS18," "))</f>
        <v>-8,8,-1,6,9</v>
      </c>
      <c r="CD19" s="434"/>
      <c r="CE19" s="436"/>
      <c r="CF19" s="434" t="str">
        <f>IF(AI20&lt;AJ20,AR20,IF(AJ20&lt;AI20,AS20," "))</f>
        <v>-7,6,5,6</v>
      </c>
      <c r="CG19" s="434"/>
      <c r="CH19" s="434"/>
      <c r="CI19" s="227"/>
      <c r="CJ19" s="449"/>
      <c r="CK19" s="431"/>
      <c r="CL19" s="433"/>
    </row>
    <row r="20" spans="1:90" ht="18.600000000000001" customHeight="1" x14ac:dyDescent="0.25">
      <c r="A20" s="15">
        <v>3</v>
      </c>
      <c r="B20" s="16">
        <v>41</v>
      </c>
      <c r="C20" s="17">
        <v>1</v>
      </c>
      <c r="D20" s="17">
        <v>4</v>
      </c>
      <c r="E20" s="18">
        <v>7</v>
      </c>
      <c r="F20" s="19">
        <v>11</v>
      </c>
      <c r="G20" s="20">
        <v>11</v>
      </c>
      <c r="H20" s="21">
        <v>6</v>
      </c>
      <c r="I20" s="18">
        <v>11</v>
      </c>
      <c r="J20" s="19">
        <v>5</v>
      </c>
      <c r="K20" s="20">
        <v>11</v>
      </c>
      <c r="L20" s="21">
        <v>6</v>
      </c>
      <c r="M20" s="18"/>
      <c r="N20" s="19"/>
      <c r="O20" s="20"/>
      <c r="P20" s="21"/>
      <c r="Q20" s="18"/>
      <c r="R20" s="19"/>
      <c r="S20" s="22">
        <f t="shared" si="38"/>
        <v>0</v>
      </c>
      <c r="T20" s="22">
        <f t="shared" si="39"/>
        <v>1</v>
      </c>
      <c r="U20" s="22">
        <f t="shared" si="40"/>
        <v>1</v>
      </c>
      <c r="V20" s="22">
        <f t="shared" si="41"/>
        <v>0</v>
      </c>
      <c r="W20" s="22">
        <f t="shared" si="42"/>
        <v>1</v>
      </c>
      <c r="X20" s="22">
        <f t="shared" si="43"/>
        <v>0</v>
      </c>
      <c r="Y20" s="22">
        <f t="shared" si="44"/>
        <v>1</v>
      </c>
      <c r="Z20" s="22">
        <f t="shared" si="45"/>
        <v>0</v>
      </c>
      <c r="AA20" s="22">
        <f t="shared" si="46"/>
        <v>0</v>
      </c>
      <c r="AB20" s="22">
        <f t="shared" si="47"/>
        <v>0</v>
      </c>
      <c r="AC20" s="22">
        <f t="shared" si="48"/>
        <v>0</v>
      </c>
      <c r="AD20" s="22">
        <f t="shared" si="49"/>
        <v>0</v>
      </c>
      <c r="AE20" s="22">
        <f t="shared" si="50"/>
        <v>0</v>
      </c>
      <c r="AF20" s="22">
        <f t="shared" si="51"/>
        <v>0</v>
      </c>
      <c r="AG20" s="23">
        <f t="shared" si="52"/>
        <v>3</v>
      </c>
      <c r="AH20" s="23">
        <f t="shared" si="52"/>
        <v>1</v>
      </c>
      <c r="AI20" s="24">
        <f t="shared" si="53"/>
        <v>2</v>
      </c>
      <c r="AJ20" s="24">
        <f t="shared" si="54"/>
        <v>1</v>
      </c>
      <c r="AK20" s="25">
        <f t="shared" si="55"/>
        <v>-7</v>
      </c>
      <c r="AL20" s="25">
        <f t="shared" si="56"/>
        <v>6</v>
      </c>
      <c r="AM20" s="25">
        <f t="shared" si="57"/>
        <v>5</v>
      </c>
      <c r="AN20" s="25">
        <f t="shared" si="58"/>
        <v>6</v>
      </c>
      <c r="AO20" s="25" t="str">
        <f t="shared" si="59"/>
        <v/>
      </c>
      <c r="AP20" s="25" t="str">
        <f t="shared" si="60"/>
        <v/>
      </c>
      <c r="AQ20" s="25" t="str">
        <f t="shared" si="61"/>
        <v/>
      </c>
      <c r="AR20" s="26" t="str">
        <f t="shared" si="62"/>
        <v>3 - 1</v>
      </c>
      <c r="AS20" s="27" t="str">
        <f t="shared" si="63"/>
        <v>-7,6,5,6</v>
      </c>
      <c r="AT20" s="24">
        <f t="shared" si="64"/>
        <v>1</v>
      </c>
      <c r="AU20" s="24">
        <f t="shared" si="65"/>
        <v>2</v>
      </c>
      <c r="AV20" s="25">
        <f t="shared" si="66"/>
        <v>7</v>
      </c>
      <c r="AW20" s="25">
        <f t="shared" si="67"/>
        <v>-6</v>
      </c>
      <c r="AX20" s="25">
        <f t="shared" si="68"/>
        <v>-5</v>
      </c>
      <c r="AY20" s="25">
        <f t="shared" si="69"/>
        <v>-6</v>
      </c>
      <c r="AZ20" s="25" t="str">
        <f t="shared" si="70"/>
        <v/>
      </c>
      <c r="BA20" s="25" t="str">
        <f t="shared" si="71"/>
        <v/>
      </c>
      <c r="BB20" s="25" t="str">
        <f t="shared" si="72"/>
        <v/>
      </c>
      <c r="BC20" s="26" t="str">
        <f t="shared" si="73"/>
        <v>1 - 3</v>
      </c>
      <c r="BD20" s="27" t="str">
        <f t="shared" si="74"/>
        <v>7,-6,-5,-6</v>
      </c>
      <c r="BE20" s="28">
        <f>SUMIF(C18:C25,2,AI18:AI25)+SUMIF(D18:D25,2,AJ18:AJ25)</f>
        <v>4</v>
      </c>
      <c r="BF20" s="28">
        <f>IF(BE20&lt;&gt;0,RANK(BE20,BE18:BE24),"")</f>
        <v>3</v>
      </c>
      <c r="BG20" s="29" t="e">
        <f>SUMIF(A18:A21,C20,B18:B21)</f>
        <v>#VALUE!</v>
      </c>
      <c r="BH20" s="30" t="e">
        <f>SUMIF(A18:A21,D20,B18:B21)</f>
        <v>#VALUE!</v>
      </c>
      <c r="BI20" s="122">
        <f t="shared" si="75"/>
        <v>2</v>
      </c>
      <c r="BJ20" s="123">
        <f>1+BJ19</f>
        <v>9</v>
      </c>
      <c r="BK20" s="31">
        <v>2</v>
      </c>
      <c r="BL20" s="212" t="s">
        <v>12</v>
      </c>
      <c r="BM20" s="207">
        <v>44600</v>
      </c>
      <c r="BN20" s="209" t="s">
        <v>213</v>
      </c>
      <c r="BO20" s="147">
        <v>5</v>
      </c>
      <c r="BP20" s="396">
        <v>2</v>
      </c>
      <c r="BQ20" s="438">
        <f>B19</f>
        <v>8</v>
      </c>
      <c r="BR20" s="416" t="s">
        <v>35</v>
      </c>
      <c r="BS20" s="417"/>
      <c r="BT20" s="418"/>
      <c r="BU20" s="135"/>
      <c r="BV20" s="440"/>
      <c r="BW20" s="223"/>
      <c r="BX20" s="137">
        <f>IF(AG22&lt;AH22,AT22,IF(AH22&lt;AG22,AT22," "))</f>
        <v>1</v>
      </c>
      <c r="BY20" s="183"/>
      <c r="BZ20" s="443"/>
      <c r="CA20" s="443"/>
      <c r="CB20" s="443"/>
      <c r="CC20" s="182"/>
      <c r="CD20" s="137">
        <f>IF(AG21&lt;AH21,AI21,IF(AH21&lt;AG21,AI21," "))</f>
        <v>1</v>
      </c>
      <c r="CE20" s="183"/>
      <c r="CF20" s="224"/>
      <c r="CG20" s="150">
        <f>IF(AG19&lt;AH19,AI19,IF(AH19&lt;AG19,AI19," "))</f>
        <v>2</v>
      </c>
      <c r="CH20" s="178"/>
      <c r="CI20" s="226"/>
      <c r="CJ20" s="448">
        <f>BE20</f>
        <v>4</v>
      </c>
      <c r="CK20" s="387"/>
      <c r="CL20" s="432">
        <f>IF(BF21="",BF20,BF21)</f>
        <v>3</v>
      </c>
    </row>
    <row r="21" spans="1:90" ht="18.600000000000001" customHeight="1" x14ac:dyDescent="0.25">
      <c r="A21" s="15">
        <v>4</v>
      </c>
      <c r="B21" s="16" t="e">
        <f>SUMIF('[1]М - 1 этап'!$CX$42:$CX$57,2,'[1]М - 1 этап'!$BQ$42:$BQ$57)</f>
        <v>#VALUE!</v>
      </c>
      <c r="C21" s="17">
        <v>2</v>
      </c>
      <c r="D21" s="17">
        <v>3</v>
      </c>
      <c r="E21" s="18">
        <v>12</v>
      </c>
      <c r="F21" s="19">
        <v>10</v>
      </c>
      <c r="G21" s="20">
        <v>7</v>
      </c>
      <c r="H21" s="21">
        <v>11</v>
      </c>
      <c r="I21" s="18">
        <v>9</v>
      </c>
      <c r="J21" s="19">
        <v>11</v>
      </c>
      <c r="K21" s="20">
        <v>13</v>
      </c>
      <c r="L21" s="21">
        <v>15</v>
      </c>
      <c r="M21" s="18"/>
      <c r="N21" s="19"/>
      <c r="O21" s="20"/>
      <c r="P21" s="21"/>
      <c r="Q21" s="18"/>
      <c r="R21" s="19"/>
      <c r="S21" s="22">
        <f t="shared" si="38"/>
        <v>1</v>
      </c>
      <c r="T21" s="22">
        <f t="shared" si="39"/>
        <v>0</v>
      </c>
      <c r="U21" s="22">
        <f t="shared" si="40"/>
        <v>0</v>
      </c>
      <c r="V21" s="22">
        <f t="shared" si="41"/>
        <v>1</v>
      </c>
      <c r="W21" s="22">
        <f t="shared" si="42"/>
        <v>0</v>
      </c>
      <c r="X21" s="22">
        <f t="shared" si="43"/>
        <v>1</v>
      </c>
      <c r="Y21" s="22">
        <f t="shared" si="44"/>
        <v>0</v>
      </c>
      <c r="Z21" s="22">
        <f t="shared" si="45"/>
        <v>1</v>
      </c>
      <c r="AA21" s="22">
        <f t="shared" si="46"/>
        <v>0</v>
      </c>
      <c r="AB21" s="22">
        <f t="shared" si="47"/>
        <v>0</v>
      </c>
      <c r="AC21" s="22">
        <f t="shared" si="48"/>
        <v>0</v>
      </c>
      <c r="AD21" s="22">
        <f t="shared" si="49"/>
        <v>0</v>
      </c>
      <c r="AE21" s="22">
        <f t="shared" si="50"/>
        <v>0</v>
      </c>
      <c r="AF21" s="22">
        <f t="shared" si="51"/>
        <v>0</v>
      </c>
      <c r="AG21" s="23">
        <f t="shared" si="52"/>
        <v>1</v>
      </c>
      <c r="AH21" s="23">
        <f t="shared" si="52"/>
        <v>3</v>
      </c>
      <c r="AI21" s="24">
        <f t="shared" si="53"/>
        <v>1</v>
      </c>
      <c r="AJ21" s="24">
        <f t="shared" si="54"/>
        <v>2</v>
      </c>
      <c r="AK21" s="25">
        <f t="shared" si="55"/>
        <v>10</v>
      </c>
      <c r="AL21" s="25">
        <f t="shared" si="56"/>
        <v>-7</v>
      </c>
      <c r="AM21" s="25">
        <f t="shared" si="57"/>
        <v>-9</v>
      </c>
      <c r="AN21" s="25">
        <f t="shared" si="58"/>
        <v>-13</v>
      </c>
      <c r="AO21" s="25" t="str">
        <f t="shared" si="59"/>
        <v/>
      </c>
      <c r="AP21" s="25" t="str">
        <f t="shared" si="60"/>
        <v/>
      </c>
      <c r="AQ21" s="25" t="str">
        <f t="shared" si="61"/>
        <v/>
      </c>
      <c r="AR21" s="26" t="str">
        <f t="shared" si="62"/>
        <v>1 - 3</v>
      </c>
      <c r="AS21" s="27" t="str">
        <f t="shared" si="63"/>
        <v>10,-7,-9,-13</v>
      </c>
      <c r="AT21" s="24">
        <f t="shared" si="64"/>
        <v>2</v>
      </c>
      <c r="AU21" s="24">
        <f t="shared" si="65"/>
        <v>1</v>
      </c>
      <c r="AV21" s="25">
        <f t="shared" si="66"/>
        <v>-10</v>
      </c>
      <c r="AW21" s="25">
        <f t="shared" si="67"/>
        <v>7</v>
      </c>
      <c r="AX21" s="25">
        <f t="shared" si="68"/>
        <v>9</v>
      </c>
      <c r="AY21" s="25">
        <f t="shared" si="69"/>
        <v>13</v>
      </c>
      <c r="AZ21" s="25" t="str">
        <f t="shared" si="70"/>
        <v/>
      </c>
      <c r="BA21" s="25" t="str">
        <f t="shared" si="71"/>
        <v/>
      </c>
      <c r="BB21" s="25" t="str">
        <f t="shared" si="72"/>
        <v/>
      </c>
      <c r="BC21" s="26" t="str">
        <f t="shared" si="73"/>
        <v>3 - 1</v>
      </c>
      <c r="BD21" s="27" t="str">
        <f t="shared" si="74"/>
        <v>-10,7,9,13</v>
      </c>
      <c r="BE21" s="32"/>
      <c r="BF21" s="32"/>
      <c r="BG21" s="29">
        <f>SUMIF(A18:A21,C21,B18:B21)</f>
        <v>8</v>
      </c>
      <c r="BH21" s="30">
        <f>SUMIF(A18:A21,D21,B18:B21)</f>
        <v>41</v>
      </c>
      <c r="BI21" s="122">
        <f t="shared" si="75"/>
        <v>2</v>
      </c>
      <c r="BJ21" s="123">
        <f>1+BJ20</f>
        <v>10</v>
      </c>
      <c r="BK21" s="31">
        <v>2</v>
      </c>
      <c r="BL21" s="212" t="s">
        <v>13</v>
      </c>
      <c r="BM21" s="207">
        <v>44600</v>
      </c>
      <c r="BN21" s="209" t="s">
        <v>213</v>
      </c>
      <c r="BO21" s="147">
        <v>1</v>
      </c>
      <c r="BP21" s="395"/>
      <c r="BQ21" s="439"/>
      <c r="BR21" s="406" t="s">
        <v>42</v>
      </c>
      <c r="BS21" s="407"/>
      <c r="BT21" s="408"/>
      <c r="BU21" s="142"/>
      <c r="BV21" s="441"/>
      <c r="BW21" s="435" t="str">
        <f>IF(AI22&gt;AJ22,BC22,IF(AJ22&gt;AI22,BD22," "))</f>
        <v>1 - 3</v>
      </c>
      <c r="BX21" s="434"/>
      <c r="BY21" s="436"/>
      <c r="BZ21" s="446"/>
      <c r="CA21" s="446"/>
      <c r="CB21" s="446"/>
      <c r="CC21" s="435" t="str">
        <f>IF(AI21&lt;AJ21,AR21,IF(AJ21&lt;AI21,AS21," "))</f>
        <v>1 - 3</v>
      </c>
      <c r="CD21" s="434"/>
      <c r="CE21" s="436"/>
      <c r="CF21" s="434" t="str">
        <f>IF(AI19&lt;AJ19,AR19,IF(AJ19&lt;AI19,AS19," "))</f>
        <v>10,-13,9,6</v>
      </c>
      <c r="CG21" s="434"/>
      <c r="CH21" s="434"/>
      <c r="CI21" s="227"/>
      <c r="CJ21" s="449"/>
      <c r="CK21" s="431"/>
      <c r="CL21" s="433"/>
    </row>
    <row r="22" spans="1:90" ht="18.600000000000001" customHeight="1" x14ac:dyDescent="0.25">
      <c r="A22" s="15">
        <v>5</v>
      </c>
      <c r="B22" s="33"/>
      <c r="C22" s="17">
        <v>1</v>
      </c>
      <c r="D22" s="17">
        <v>2</v>
      </c>
      <c r="E22" s="18">
        <v>11</v>
      </c>
      <c r="F22" s="19">
        <v>7</v>
      </c>
      <c r="G22" s="20">
        <v>7</v>
      </c>
      <c r="H22" s="21">
        <v>11</v>
      </c>
      <c r="I22" s="18">
        <v>11</v>
      </c>
      <c r="J22" s="19">
        <v>7</v>
      </c>
      <c r="K22" s="20">
        <v>11</v>
      </c>
      <c r="L22" s="21">
        <v>7</v>
      </c>
      <c r="M22" s="18"/>
      <c r="N22" s="19"/>
      <c r="O22" s="20"/>
      <c r="P22" s="21"/>
      <c r="Q22" s="18"/>
      <c r="R22" s="19"/>
      <c r="S22" s="22">
        <f t="shared" si="38"/>
        <v>1</v>
      </c>
      <c r="T22" s="22">
        <f t="shared" si="39"/>
        <v>0</v>
      </c>
      <c r="U22" s="22">
        <f t="shared" si="40"/>
        <v>0</v>
      </c>
      <c r="V22" s="22">
        <f t="shared" si="41"/>
        <v>1</v>
      </c>
      <c r="W22" s="22">
        <f t="shared" si="42"/>
        <v>1</v>
      </c>
      <c r="X22" s="22">
        <f t="shared" si="43"/>
        <v>0</v>
      </c>
      <c r="Y22" s="22">
        <f t="shared" si="44"/>
        <v>1</v>
      </c>
      <c r="Z22" s="22">
        <f t="shared" si="45"/>
        <v>0</v>
      </c>
      <c r="AA22" s="22">
        <f t="shared" si="46"/>
        <v>0</v>
      </c>
      <c r="AB22" s="22">
        <f t="shared" si="47"/>
        <v>0</v>
      </c>
      <c r="AC22" s="22">
        <f t="shared" si="48"/>
        <v>0</v>
      </c>
      <c r="AD22" s="22">
        <f t="shared" si="49"/>
        <v>0</v>
      </c>
      <c r="AE22" s="22">
        <f t="shared" si="50"/>
        <v>0</v>
      </c>
      <c r="AF22" s="22">
        <f t="shared" si="51"/>
        <v>0</v>
      </c>
      <c r="AG22" s="23">
        <f t="shared" si="52"/>
        <v>3</v>
      </c>
      <c r="AH22" s="23">
        <f t="shared" si="52"/>
        <v>1</v>
      </c>
      <c r="AI22" s="24">
        <f t="shared" si="53"/>
        <v>2</v>
      </c>
      <c r="AJ22" s="24">
        <f t="shared" si="54"/>
        <v>1</v>
      </c>
      <c r="AK22" s="25">
        <f t="shared" si="55"/>
        <v>7</v>
      </c>
      <c r="AL22" s="25">
        <f t="shared" si="56"/>
        <v>-7</v>
      </c>
      <c r="AM22" s="25">
        <f t="shared" si="57"/>
        <v>7</v>
      </c>
      <c r="AN22" s="25">
        <f t="shared" si="58"/>
        <v>7</v>
      </c>
      <c r="AO22" s="25" t="str">
        <f t="shared" si="59"/>
        <v/>
      </c>
      <c r="AP22" s="25" t="str">
        <f t="shared" si="60"/>
        <v/>
      </c>
      <c r="AQ22" s="25" t="str">
        <f t="shared" si="61"/>
        <v/>
      </c>
      <c r="AR22" s="26" t="str">
        <f t="shared" si="62"/>
        <v>3 - 1</v>
      </c>
      <c r="AS22" s="27" t="str">
        <f t="shared" si="63"/>
        <v>7,-7,7,7</v>
      </c>
      <c r="AT22" s="24">
        <f t="shared" si="64"/>
        <v>1</v>
      </c>
      <c r="AU22" s="24">
        <f t="shared" si="65"/>
        <v>2</v>
      </c>
      <c r="AV22" s="25">
        <f t="shared" si="66"/>
        <v>-7</v>
      </c>
      <c r="AW22" s="25">
        <f t="shared" si="67"/>
        <v>7</v>
      </c>
      <c r="AX22" s="25">
        <f t="shared" si="68"/>
        <v>-7</v>
      </c>
      <c r="AY22" s="25">
        <f t="shared" si="69"/>
        <v>-7</v>
      </c>
      <c r="AZ22" s="25" t="str">
        <f t="shared" si="70"/>
        <v/>
      </c>
      <c r="BA22" s="25" t="str">
        <f t="shared" si="71"/>
        <v/>
      </c>
      <c r="BB22" s="25" t="str">
        <f t="shared" si="72"/>
        <v/>
      </c>
      <c r="BC22" s="26" t="str">
        <f t="shared" si="73"/>
        <v>1 - 3</v>
      </c>
      <c r="BD22" s="27" t="str">
        <f t="shared" si="74"/>
        <v>-7,7,-7,-7</v>
      </c>
      <c r="BE22" s="28">
        <f>SUMIF(C18:C25,3,AI18:AI25)+SUMIF(D18:D25,3,AJ18:AJ25)</f>
        <v>5</v>
      </c>
      <c r="BF22" s="28">
        <f>IF(BE22&lt;&gt;0,RANK(BE22,BE18:BE24),"")</f>
        <v>2</v>
      </c>
      <c r="BG22" s="29" t="e">
        <f>SUMIF(A18:A21,C22,B18:B21)</f>
        <v>#VALUE!</v>
      </c>
      <c r="BH22" s="30">
        <f>SUMIF(A18:A21,D22,B18:B21)</f>
        <v>8</v>
      </c>
      <c r="BI22" s="122">
        <f t="shared" si="75"/>
        <v>2</v>
      </c>
      <c r="BJ22" s="123">
        <f>1+BJ21</f>
        <v>11</v>
      </c>
      <c r="BK22" s="31">
        <v>3</v>
      </c>
      <c r="BL22" s="213" t="s">
        <v>14</v>
      </c>
      <c r="BM22" s="207">
        <v>44600</v>
      </c>
      <c r="BN22" s="208" t="s">
        <v>214</v>
      </c>
      <c r="BO22" s="134">
        <v>2</v>
      </c>
      <c r="BP22" s="396">
        <v>3</v>
      </c>
      <c r="BQ22" s="438">
        <f>B20</f>
        <v>41</v>
      </c>
      <c r="BR22" s="416" t="s">
        <v>36</v>
      </c>
      <c r="BS22" s="417"/>
      <c r="BT22" s="418"/>
      <c r="BU22" s="135"/>
      <c r="BV22" s="440"/>
      <c r="BW22" s="223"/>
      <c r="BX22" s="137">
        <f>IF(AG18&lt;AH18,AT18,IF(AH18&lt;AG18,AT18," "))</f>
        <v>1</v>
      </c>
      <c r="BY22" s="183"/>
      <c r="BZ22" s="177"/>
      <c r="CA22" s="137">
        <f>IF(AG21&lt;AH21,AT21,IF(AH21&lt;AG21,AT21," "))</f>
        <v>2</v>
      </c>
      <c r="CB22" s="177"/>
      <c r="CC22" s="399"/>
      <c r="CD22" s="400"/>
      <c r="CE22" s="401"/>
      <c r="CF22" s="224"/>
      <c r="CG22" s="150">
        <f>IF(AG23&lt;AH23,AI23,IF(AH23&lt;AG23,AI23," "))</f>
        <v>2</v>
      </c>
      <c r="CH22" s="178"/>
      <c r="CI22" s="226"/>
      <c r="CJ22" s="448">
        <f>BE22</f>
        <v>5</v>
      </c>
      <c r="CK22" s="387"/>
      <c r="CL22" s="432">
        <f>IF(BF23="",BF22,BF23)</f>
        <v>2</v>
      </c>
    </row>
    <row r="23" spans="1:90" ht="18.600000000000001" customHeight="1" x14ac:dyDescent="0.25">
      <c r="A23" s="15">
        <v>6</v>
      </c>
      <c r="C23" s="17">
        <v>3</v>
      </c>
      <c r="D23" s="17">
        <v>4</v>
      </c>
      <c r="E23" s="18">
        <v>11</v>
      </c>
      <c r="F23" s="19">
        <v>9</v>
      </c>
      <c r="G23" s="20">
        <v>9</v>
      </c>
      <c r="H23" s="21">
        <v>11</v>
      </c>
      <c r="I23" s="18">
        <v>11</v>
      </c>
      <c r="J23" s="19">
        <v>8</v>
      </c>
      <c r="K23" s="20">
        <v>11</v>
      </c>
      <c r="L23" s="21">
        <v>6</v>
      </c>
      <c r="M23" s="18"/>
      <c r="N23" s="19"/>
      <c r="O23" s="20"/>
      <c r="P23" s="21"/>
      <c r="Q23" s="18"/>
      <c r="R23" s="19"/>
      <c r="S23" s="22">
        <f t="shared" si="38"/>
        <v>1</v>
      </c>
      <c r="T23" s="22">
        <f t="shared" si="39"/>
        <v>0</v>
      </c>
      <c r="U23" s="22">
        <f t="shared" si="40"/>
        <v>0</v>
      </c>
      <c r="V23" s="22">
        <f t="shared" si="41"/>
        <v>1</v>
      </c>
      <c r="W23" s="22">
        <f t="shared" si="42"/>
        <v>1</v>
      </c>
      <c r="X23" s="22">
        <f t="shared" si="43"/>
        <v>0</v>
      </c>
      <c r="Y23" s="22">
        <f t="shared" si="44"/>
        <v>1</v>
      </c>
      <c r="Z23" s="22">
        <f t="shared" si="45"/>
        <v>0</v>
      </c>
      <c r="AA23" s="22">
        <f t="shared" si="46"/>
        <v>0</v>
      </c>
      <c r="AB23" s="22">
        <f t="shared" si="47"/>
        <v>0</v>
      </c>
      <c r="AC23" s="22">
        <f t="shared" si="48"/>
        <v>0</v>
      </c>
      <c r="AD23" s="22">
        <f t="shared" si="49"/>
        <v>0</v>
      </c>
      <c r="AE23" s="22">
        <f t="shared" si="50"/>
        <v>0</v>
      </c>
      <c r="AF23" s="22">
        <f t="shared" si="51"/>
        <v>0</v>
      </c>
      <c r="AG23" s="23">
        <f t="shared" si="52"/>
        <v>3</v>
      </c>
      <c r="AH23" s="23">
        <f t="shared" si="52"/>
        <v>1</v>
      </c>
      <c r="AI23" s="24">
        <f t="shared" si="53"/>
        <v>2</v>
      </c>
      <c r="AJ23" s="24">
        <f t="shared" si="54"/>
        <v>1</v>
      </c>
      <c r="AK23" s="25">
        <f t="shared" si="55"/>
        <v>9</v>
      </c>
      <c r="AL23" s="25">
        <f t="shared" si="56"/>
        <v>-9</v>
      </c>
      <c r="AM23" s="25">
        <f t="shared" si="57"/>
        <v>8</v>
      </c>
      <c r="AN23" s="25">
        <f t="shared" si="58"/>
        <v>6</v>
      </c>
      <c r="AO23" s="25" t="str">
        <f t="shared" si="59"/>
        <v/>
      </c>
      <c r="AP23" s="25" t="str">
        <f t="shared" si="60"/>
        <v/>
      </c>
      <c r="AQ23" s="25" t="str">
        <f t="shared" si="61"/>
        <v/>
      </c>
      <c r="AR23" s="26" t="str">
        <f t="shared" si="62"/>
        <v>3 - 1</v>
      </c>
      <c r="AS23" s="27" t="str">
        <f t="shared" si="63"/>
        <v>9,-9,8,6</v>
      </c>
      <c r="AT23" s="24">
        <f t="shared" si="64"/>
        <v>1</v>
      </c>
      <c r="AU23" s="24">
        <f t="shared" si="65"/>
        <v>2</v>
      </c>
      <c r="AV23" s="25">
        <f t="shared" si="66"/>
        <v>-9</v>
      </c>
      <c r="AW23" s="25">
        <f t="shared" si="67"/>
        <v>9</v>
      </c>
      <c r="AX23" s="25">
        <f t="shared" si="68"/>
        <v>-8</v>
      </c>
      <c r="AY23" s="25">
        <f t="shared" si="69"/>
        <v>-6</v>
      </c>
      <c r="AZ23" s="25" t="str">
        <f t="shared" si="70"/>
        <v/>
      </c>
      <c r="BA23" s="25" t="str">
        <f t="shared" si="71"/>
        <v/>
      </c>
      <c r="BB23" s="25" t="str">
        <f t="shared" si="72"/>
        <v/>
      </c>
      <c r="BC23" s="26" t="str">
        <f t="shared" si="73"/>
        <v>1 - 3</v>
      </c>
      <c r="BD23" s="27" t="str">
        <f t="shared" si="74"/>
        <v>-9,9,-8,-6</v>
      </c>
      <c r="BE23" s="32"/>
      <c r="BF23" s="32"/>
      <c r="BG23" s="29">
        <f>SUMIF(A18:A21,C23,B18:B21)</f>
        <v>41</v>
      </c>
      <c r="BH23" s="30" t="e">
        <f>SUMIF(A18:A21,D23,B18:B21)</f>
        <v>#VALUE!</v>
      </c>
      <c r="BI23" s="122">
        <f t="shared" si="75"/>
        <v>2</v>
      </c>
      <c r="BJ23" s="123">
        <f>1+BJ22</f>
        <v>12</v>
      </c>
      <c r="BK23" s="31">
        <v>3</v>
      </c>
      <c r="BL23" s="214" t="s">
        <v>15</v>
      </c>
      <c r="BM23" s="210">
        <v>44600</v>
      </c>
      <c r="BN23" s="211" t="s">
        <v>214</v>
      </c>
      <c r="BO23" s="156">
        <v>6</v>
      </c>
      <c r="BP23" s="395"/>
      <c r="BQ23" s="439"/>
      <c r="BR23" s="406" t="s">
        <v>37</v>
      </c>
      <c r="BS23" s="407"/>
      <c r="BT23" s="408"/>
      <c r="BU23" s="142"/>
      <c r="BV23" s="441"/>
      <c r="BW23" s="435" t="str">
        <f>IF(AI18&gt;AJ18,BC18,IF(AJ18&gt;AI18,BD18," "))</f>
        <v>2 - 3</v>
      </c>
      <c r="BX23" s="434"/>
      <c r="BY23" s="436"/>
      <c r="BZ23" s="434" t="str">
        <f>IF(AI21&gt;AJ21,BC21,IF(AJ21&gt;AI21,BD21," "))</f>
        <v>-10,7,9,13</v>
      </c>
      <c r="CA23" s="434"/>
      <c r="CB23" s="434"/>
      <c r="CC23" s="445"/>
      <c r="CD23" s="446"/>
      <c r="CE23" s="447"/>
      <c r="CF23" s="434" t="str">
        <f>IF(AI23&lt;AJ23,AR23,IF(AJ23&lt;AI23,AS23," "))</f>
        <v>9,-9,8,6</v>
      </c>
      <c r="CG23" s="434"/>
      <c r="CH23" s="434"/>
      <c r="CI23" s="227"/>
      <c r="CJ23" s="449"/>
      <c r="CK23" s="431"/>
      <c r="CL23" s="433"/>
    </row>
    <row r="24" spans="1:90" ht="18.600000000000001" customHeight="1" x14ac:dyDescent="0.2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V24" s="2"/>
      <c r="AW24" s="2"/>
      <c r="AX24" s="2"/>
      <c r="AY24" s="2"/>
      <c r="AZ24" s="2"/>
      <c r="BE24" s="28">
        <f>SUMIF(C18:C25,4,AI18:AI25)+SUMIF(D18:D25,4,AJ18:AJ25)</f>
        <v>3</v>
      </c>
      <c r="BF24" s="28">
        <f>IF(BE24&lt;&gt;0,RANK(BE24,BE18:BE24),"")</f>
        <v>4</v>
      </c>
      <c r="BG24" s="34"/>
      <c r="BH24" s="34"/>
      <c r="BK24" s="14"/>
      <c r="BP24" s="396">
        <v>4</v>
      </c>
      <c r="BQ24" s="438" t="e">
        <f>B21</f>
        <v>#VALUE!</v>
      </c>
      <c r="BR24" s="390" t="s">
        <v>216</v>
      </c>
      <c r="BS24" s="390"/>
      <c r="BT24" s="390"/>
      <c r="BU24" s="135"/>
      <c r="BV24" s="440"/>
      <c r="BW24" s="223"/>
      <c r="BX24" s="137">
        <f>IF(AG20&lt;AH20,AT20,IF(AH20&lt;AG20,AT20," "))</f>
        <v>1</v>
      </c>
      <c r="BY24" s="183"/>
      <c r="BZ24" s="177"/>
      <c r="CA24" s="137">
        <f>IF(AG19&lt;AH19,AT19,IF(AH19&lt;AG19,AT19," "))</f>
        <v>1</v>
      </c>
      <c r="CB24" s="177"/>
      <c r="CC24" s="182"/>
      <c r="CD24" s="137">
        <f>IF(AG23&lt;AH23,AT23,IF(AH23&lt;AG23,AT23," "))</f>
        <v>1</v>
      </c>
      <c r="CE24" s="183"/>
      <c r="CF24" s="443"/>
      <c r="CG24" s="443"/>
      <c r="CH24" s="443"/>
      <c r="CI24" s="226"/>
      <c r="CJ24" s="448">
        <f>BE24</f>
        <v>3</v>
      </c>
      <c r="CK24" s="450"/>
      <c r="CL24" s="432">
        <f>IF(BF25="",BF24,BF25)</f>
        <v>4</v>
      </c>
    </row>
    <row r="25" spans="1:90" ht="18.600000000000001" customHeight="1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V25" s="2"/>
      <c r="AW25" s="2"/>
      <c r="AX25" s="2"/>
      <c r="AY25" s="2"/>
      <c r="AZ25" s="2"/>
      <c r="BD25" s="3"/>
      <c r="BE25" s="32"/>
      <c r="BF25" s="32"/>
      <c r="BG25" s="34"/>
      <c r="BH25" s="34"/>
      <c r="BK25" s="14"/>
      <c r="BL25" s="160"/>
      <c r="BM25" s="161"/>
      <c r="BN25" s="162"/>
      <c r="BO25" s="163"/>
      <c r="BP25" s="413"/>
      <c r="BQ25" s="415"/>
      <c r="BR25" s="407" t="s">
        <v>217</v>
      </c>
      <c r="BS25" s="407"/>
      <c r="BT25" s="407"/>
      <c r="BU25" s="164"/>
      <c r="BV25" s="420"/>
      <c r="BW25" s="409" t="str">
        <f>IF(AI20&gt;AJ20,BC20,IF(AJ20&gt;AI20,BD20," "))</f>
        <v>1 - 3</v>
      </c>
      <c r="BX25" s="410"/>
      <c r="BY25" s="411"/>
      <c r="BZ25" s="410" t="str">
        <f>IF(AI19&gt;AJ19,BC19,IF(AJ19&gt;AI19,BD19," "))</f>
        <v>1 - 3</v>
      </c>
      <c r="CA25" s="410"/>
      <c r="CB25" s="410"/>
      <c r="CC25" s="409" t="str">
        <f>IF(AI23&gt;AJ23,BC23,IF(AJ23&gt;AI23,BD23," "))</f>
        <v>1 - 3</v>
      </c>
      <c r="CD25" s="410"/>
      <c r="CE25" s="411"/>
      <c r="CF25" s="422"/>
      <c r="CG25" s="422"/>
      <c r="CH25" s="422"/>
      <c r="CI25" s="228"/>
      <c r="CJ25" s="424"/>
      <c r="CK25" s="403"/>
      <c r="CL25" s="405"/>
    </row>
    <row r="26" spans="1:90" ht="18.600000000000001" customHeight="1" x14ac:dyDescent="0.25">
      <c r="Z26" s="6"/>
      <c r="BK26" s="14"/>
      <c r="BL26" s="380" t="str">
        <f>C27</f>
        <v>Мужчины.  3 подгруппа</v>
      </c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</row>
    <row r="27" spans="1:90" ht="18.600000000000001" customHeight="1" x14ac:dyDescent="0.25">
      <c r="A27" s="7">
        <f>1+A17</f>
        <v>3</v>
      </c>
      <c r="B27" s="8">
        <v>4</v>
      </c>
      <c r="C27" s="9" t="s">
        <v>192</v>
      </c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>
        <f>1+R17</f>
        <v>3</v>
      </c>
      <c r="Z27" s="6"/>
      <c r="AR27" s="12" t="e">
        <f>IF(B28=0,0,(IF(B29=0,1,IF(B30=0,2,IF(B31=0,3,IF(B31&gt;0,4))))))</f>
        <v>#VALUE!</v>
      </c>
      <c r="BC27" s="12">
        <f>IF(BE27=15,3,IF(BE27&gt;15,4))</f>
        <v>4</v>
      </c>
      <c r="BE27" s="13">
        <f>SUM(BE28,BE30,BE32,BE34)</f>
        <v>18</v>
      </c>
      <c r="BF27" s="13">
        <f>SUM(BF28,BF30,BF32,BF34)</f>
        <v>10</v>
      </c>
      <c r="BK27" s="14"/>
      <c r="BL27" s="124" t="s">
        <v>4</v>
      </c>
      <c r="BM27" s="125" t="s">
        <v>5</v>
      </c>
      <c r="BN27" s="125" t="s">
        <v>6</v>
      </c>
      <c r="BO27" s="126" t="s">
        <v>7</v>
      </c>
      <c r="BP27" s="174" t="s">
        <v>8</v>
      </c>
      <c r="BQ27" s="381" t="s">
        <v>9</v>
      </c>
      <c r="BR27" s="381"/>
      <c r="BS27" s="381"/>
      <c r="BT27" s="381"/>
      <c r="BU27" s="382" t="s">
        <v>10</v>
      </c>
      <c r="BV27" s="382"/>
      <c r="BW27" s="383">
        <v>1</v>
      </c>
      <c r="BX27" s="384"/>
      <c r="BY27" s="385"/>
      <c r="BZ27" s="384">
        <v>2</v>
      </c>
      <c r="CA27" s="384"/>
      <c r="CB27" s="384"/>
      <c r="CC27" s="383">
        <v>3</v>
      </c>
      <c r="CD27" s="384"/>
      <c r="CE27" s="385"/>
      <c r="CF27" s="384">
        <v>4</v>
      </c>
      <c r="CG27" s="384"/>
      <c r="CH27" s="384"/>
      <c r="CI27" s="175"/>
      <c r="CJ27" s="242" t="s">
        <v>1</v>
      </c>
      <c r="CK27" s="176" t="s">
        <v>2</v>
      </c>
      <c r="CL27" s="243" t="s">
        <v>3</v>
      </c>
    </row>
    <row r="28" spans="1:90" ht="18.600000000000001" customHeight="1" x14ac:dyDescent="0.25">
      <c r="A28" s="15">
        <v>1</v>
      </c>
      <c r="B28" s="16" t="e">
        <f>SUMIF('[1]М - 1 этап'!$CX$71:$CX$86,1,'[1]М - 1 этап'!$BQ$71:$BQ$86)</f>
        <v>#VALUE!</v>
      </c>
      <c r="C28" s="17">
        <v>1</v>
      </c>
      <c r="D28" s="17">
        <v>3</v>
      </c>
      <c r="E28" s="18">
        <v>11</v>
      </c>
      <c r="F28" s="19">
        <v>6</v>
      </c>
      <c r="G28" s="20">
        <v>11</v>
      </c>
      <c r="H28" s="21">
        <v>6</v>
      </c>
      <c r="I28" s="18">
        <v>11</v>
      </c>
      <c r="J28" s="19">
        <v>7</v>
      </c>
      <c r="K28" s="20"/>
      <c r="L28" s="21"/>
      <c r="M28" s="18"/>
      <c r="N28" s="19"/>
      <c r="O28" s="20"/>
      <c r="P28" s="21"/>
      <c r="Q28" s="18"/>
      <c r="R28" s="19"/>
      <c r="S28" s="22">
        <f t="shared" ref="S28:S33" si="77">IF(E28="wo",0,IF(F28="wo",1,IF(E28&gt;F28,1,0)))</f>
        <v>1</v>
      </c>
      <c r="T28" s="22">
        <f t="shared" ref="T28:T33" si="78">IF(E28="wo",1,IF(F28="wo",0,IF(F28&gt;E28,1,0)))</f>
        <v>0</v>
      </c>
      <c r="U28" s="22">
        <f t="shared" ref="U28:U33" si="79">IF(G28="wo",0,IF(H28="wo",1,IF(G28&gt;H28,1,0)))</f>
        <v>1</v>
      </c>
      <c r="V28" s="22">
        <f t="shared" ref="V28:V33" si="80">IF(G28="wo",1,IF(H28="wo",0,IF(H28&gt;G28,1,0)))</f>
        <v>0</v>
      </c>
      <c r="W28" s="22">
        <f t="shared" ref="W28:W33" si="81">IF(I28="wo",0,IF(J28="wo",1,IF(I28&gt;J28,1,0)))</f>
        <v>1</v>
      </c>
      <c r="X28" s="22">
        <f t="shared" ref="X28:X33" si="82">IF(I28="wo",1,IF(J28="wo",0,IF(J28&gt;I28,1,0)))</f>
        <v>0</v>
      </c>
      <c r="Y28" s="22">
        <f t="shared" ref="Y28:Y33" si="83">IF(K28="wo",0,IF(L28="wo",1,IF(K28&gt;L28,1,0)))</f>
        <v>0</v>
      </c>
      <c r="Z28" s="22">
        <f t="shared" ref="Z28:Z33" si="84">IF(K28="wo",1,IF(L28="wo",0,IF(L28&gt;K28,1,0)))</f>
        <v>0</v>
      </c>
      <c r="AA28" s="22">
        <f t="shared" ref="AA28:AA33" si="85">IF(M28="wo",0,IF(N28="wo",1,IF(M28&gt;N28,1,0)))</f>
        <v>0</v>
      </c>
      <c r="AB28" s="22">
        <f t="shared" ref="AB28:AB33" si="86">IF(M28="wo",1,IF(N28="wo",0,IF(N28&gt;M28,1,0)))</f>
        <v>0</v>
      </c>
      <c r="AC28" s="22">
        <f t="shared" ref="AC28:AC33" si="87">IF(O28="wo",0,IF(P28="wo",1,IF(O28&gt;P28,1,0)))</f>
        <v>0</v>
      </c>
      <c r="AD28" s="22">
        <f t="shared" ref="AD28:AD33" si="88">IF(O28="wo",1,IF(P28="wo",0,IF(P28&gt;O28,1,0)))</f>
        <v>0</v>
      </c>
      <c r="AE28" s="22">
        <f t="shared" ref="AE28:AE33" si="89">IF(Q28="wo",0,IF(R28="wo",1,IF(Q28&gt;R28,1,0)))</f>
        <v>0</v>
      </c>
      <c r="AF28" s="22">
        <f t="shared" ref="AF28:AF33" si="90">IF(Q28="wo",1,IF(R28="wo",0,IF(R28&gt;Q28,1,0)))</f>
        <v>0</v>
      </c>
      <c r="AG28" s="23">
        <f t="shared" ref="AG28:AH33" si="91">IF(E28="wo","wo",+S28+U28+W28+Y28+AA28+AC28+AE28)</f>
        <v>3</v>
      </c>
      <c r="AH28" s="23">
        <f t="shared" si="91"/>
        <v>0</v>
      </c>
      <c r="AI28" s="24">
        <f t="shared" ref="AI28:AI33" si="92">IF(E28="",0,IF(E28="wo",0,IF(F28="wo",2,IF(AG28=AH28,0,IF(AG28&gt;AH28,2,1)))))</f>
        <v>2</v>
      </c>
      <c r="AJ28" s="24">
        <f t="shared" ref="AJ28:AJ33" si="93">IF(F28="",0,IF(F28="wo",0,IF(E28="wo",2,IF(AH28=AG28,0,IF(AH28&gt;AG28,2,1)))))</f>
        <v>1</v>
      </c>
      <c r="AK28" s="25">
        <f t="shared" ref="AK28:AK33" si="94">IF(E28="","",IF(E28="wo",0,IF(F28="wo",0,IF(E28=F28,"ERROR",IF(E28&gt;F28,F28,-1*E28)))))</f>
        <v>6</v>
      </c>
      <c r="AL28" s="25">
        <f t="shared" ref="AL28:AL33" si="95">IF(G28="","",IF(G28="wo",0,IF(H28="wo",0,IF(G28=H28,"ERROR",IF(G28&gt;H28,H28,-1*G28)))))</f>
        <v>6</v>
      </c>
      <c r="AM28" s="25">
        <f t="shared" ref="AM28:AM33" si="96">IF(I28="","",IF(I28="wo",0,IF(J28="wo",0,IF(I28=J28,"ERROR",IF(I28&gt;J28,J28,-1*I28)))))</f>
        <v>7</v>
      </c>
      <c r="AN28" s="25" t="str">
        <f t="shared" ref="AN28:AN33" si="97">IF(K28="","",IF(K28="wo",0,IF(L28="wo",0,IF(K28=L28,"ERROR",IF(K28&gt;L28,L28,-1*K28)))))</f>
        <v/>
      </c>
      <c r="AO28" s="25" t="str">
        <f t="shared" ref="AO28:AO33" si="98">IF(M28="","",IF(M28="wo",0,IF(N28="wo",0,IF(M28=N28,"ERROR",IF(M28&gt;N28,N28,-1*M28)))))</f>
        <v/>
      </c>
      <c r="AP28" s="25" t="str">
        <f t="shared" ref="AP28:AP33" si="99">IF(O28="","",IF(O28="wo",0,IF(P28="wo",0,IF(O28=P28,"ERROR",IF(O28&gt;P28,P28,-1*O28)))))</f>
        <v/>
      </c>
      <c r="AQ28" s="25" t="str">
        <f t="shared" ref="AQ28:AQ33" si="100">IF(Q28="","",IF(Q28="wo",0,IF(R28="wo",0,IF(Q28=R28,"ERROR",IF(Q28&gt;R28,R28,-1*Q28)))))</f>
        <v/>
      </c>
      <c r="AR28" s="26" t="str">
        <f t="shared" ref="AR28:AR33" si="101">CONCATENATE(AG28," - ",AH28)</f>
        <v>3 - 0</v>
      </c>
      <c r="AS28" s="27" t="str">
        <f t="shared" ref="AS28:AS33" si="102">IF(E28="","",(IF(K28="",AK28&amp;","&amp;AL28&amp;","&amp;AM28,IF(M28="",AK28&amp;","&amp;AL28&amp;","&amp;AM28&amp;","&amp;AN28,IF(O28="",AK28&amp;","&amp;AL28&amp;","&amp;AM28&amp;","&amp;AN28&amp;","&amp;AO28,IF(Q28="",AK28&amp;","&amp;AL28&amp;","&amp;AM28&amp;","&amp;AN28&amp;","&amp;AO28&amp;","&amp;AP28,AK28&amp;","&amp;AL28&amp;","&amp;AM28&amp;","&amp;AN28&amp;","&amp;AO28&amp;","&amp;AP28&amp;","&amp;AQ28))))))</f>
        <v>6,6,7</v>
      </c>
      <c r="AT28" s="24">
        <f t="shared" ref="AT28:AT33" si="103">IF(F28="",0,IF(F28="wo",0,IF(E28="wo",2,IF(AH28=AG28,0,IF(AH28&gt;AG28,2,1)))))</f>
        <v>1</v>
      </c>
      <c r="AU28" s="24">
        <f t="shared" ref="AU28:AU33" si="104">IF(E28="",0,IF(E28="wo",0,IF(F28="wo",2,IF(AG28=AH28,0,IF(AG28&gt;AH28,2,1)))))</f>
        <v>2</v>
      </c>
      <c r="AV28" s="25">
        <f t="shared" ref="AV28:AV33" si="105">IF(F28="","",IF(F28="wo",0,IF(E28="wo",0,IF(F28=E28,"ERROR",IF(F28&gt;E28,E28,-1*F28)))))</f>
        <v>-6</v>
      </c>
      <c r="AW28" s="25">
        <f t="shared" ref="AW28:AW33" si="106">IF(H28="","",IF(H28="wo",0,IF(G28="wo",0,IF(H28=G28,"ERROR",IF(H28&gt;G28,G28,-1*H28)))))</f>
        <v>-6</v>
      </c>
      <c r="AX28" s="25">
        <f t="shared" ref="AX28:AX33" si="107">IF(J28="","",IF(J28="wo",0,IF(I28="wo",0,IF(J28=I28,"ERROR",IF(J28&gt;I28,I28,-1*J28)))))</f>
        <v>-7</v>
      </c>
      <c r="AY28" s="25" t="str">
        <f t="shared" ref="AY28:AY33" si="108">IF(L28="","",IF(L28="wo",0,IF(K28="wo",0,IF(L28=K28,"ERROR",IF(L28&gt;K28,K28,-1*L28)))))</f>
        <v/>
      </c>
      <c r="AZ28" s="25" t="str">
        <f t="shared" ref="AZ28:AZ33" si="109">IF(N28="","",IF(N28="wo",0,IF(M28="wo",0,IF(N28=M28,"ERROR",IF(N28&gt;M28,M28,-1*N28)))))</f>
        <v/>
      </c>
      <c r="BA28" s="25" t="str">
        <f t="shared" ref="BA28:BA33" si="110">IF(P28="","",IF(P28="wo",0,IF(O28="wo",0,IF(P28=O28,"ERROR",IF(P28&gt;O28,O28,-1*P28)))))</f>
        <v/>
      </c>
      <c r="BB28" s="25" t="str">
        <f t="shared" ref="BB28:BB33" si="111">IF(R28="","",IF(R28="wo",0,IF(Q28="wo",0,IF(R28=Q28,"ERROR",IF(R28&gt;Q28,Q28,-1*R28)))))</f>
        <v/>
      </c>
      <c r="BC28" s="26" t="str">
        <f t="shared" ref="BC28:BC33" si="112">CONCATENATE(AH28," - ",AG28)</f>
        <v>0 - 3</v>
      </c>
      <c r="BD28" s="27" t="str">
        <f t="shared" ref="BD28:BD33" si="113">IF(E28="","",(IF(K28="",AV28&amp;", "&amp;AW28&amp;", "&amp;AX28,IF(M28="",AV28&amp;","&amp;AW28&amp;","&amp;AX28&amp;","&amp;AY28,IF(O28="",AV28&amp;","&amp;AW28&amp;","&amp;AX28&amp;","&amp;AY28&amp;","&amp;AZ28,IF(Q28="",AV28&amp;","&amp;AW28&amp;","&amp;AX28&amp;","&amp;AY28&amp;","&amp;AZ28&amp;","&amp;BA28,AV28&amp;","&amp;AW28&amp;","&amp;AX28&amp;","&amp;AY28&amp;","&amp;AZ28&amp;","&amp;BA28&amp;","&amp;BB28))))))</f>
        <v>-6, -6, -7</v>
      </c>
      <c r="BE28" s="28">
        <f>SUMIF(C28:C35,1,AI28:AI35)+SUMIF(D28:D35,1,AJ28:AJ35)</f>
        <v>6</v>
      </c>
      <c r="BF28" s="28">
        <f>IF(BE28&lt;&gt;0,RANK(BE28,BE28:BE34),"")</f>
        <v>1</v>
      </c>
      <c r="BG28" s="29" t="e">
        <f>SUMIF(A28:A31,C28,B28:B31)</f>
        <v>#VALUE!</v>
      </c>
      <c r="BH28" s="30" t="e">
        <f>SUMIF(A28:A31,D28,B28:B31)</f>
        <v>#VALUE!</v>
      </c>
      <c r="BI28" s="122">
        <f t="shared" ref="BI28:BI33" si="114">1+BI18</f>
        <v>3</v>
      </c>
      <c r="BJ28" s="123">
        <f>1*BJ23+1</f>
        <v>13</v>
      </c>
      <c r="BK28" s="31">
        <v>1</v>
      </c>
      <c r="BL28" s="200" t="str">
        <f t="shared" ref="BL28:BL29" si="115">CONCATENATE(C28," ","-"," ",D28)</f>
        <v>1 - 3</v>
      </c>
      <c r="BM28" s="205">
        <v>44600</v>
      </c>
      <c r="BN28" s="206" t="s">
        <v>17</v>
      </c>
      <c r="BO28" s="134">
        <v>6</v>
      </c>
      <c r="BP28" s="395">
        <v>1</v>
      </c>
      <c r="BQ28" s="397" t="e">
        <f>B28</f>
        <v>#VALUE!</v>
      </c>
      <c r="BR28" s="390" t="s">
        <v>40</v>
      </c>
      <c r="BS28" s="390"/>
      <c r="BT28" s="390"/>
      <c r="BU28" s="196" t="e">
        <f>IF(BQ28=0,0,VLOOKUP(BQ28,[1]Список!$A:P,7,FALSE))</f>
        <v>#VALUE!</v>
      </c>
      <c r="BV28" s="398" t="e">
        <f>IF(BQ28=0,0,VLOOKUP(BQ28,[1]Список!$A:$P,6,FALSE))</f>
        <v>#VALUE!</v>
      </c>
      <c r="BW28" s="451"/>
      <c r="BX28" s="421"/>
      <c r="BY28" s="452"/>
      <c r="BZ28" s="224"/>
      <c r="CA28" s="150">
        <f>IF(AG32&lt;AH32,AI32,IF(AH32&lt;AG32,AI32," "))</f>
        <v>2</v>
      </c>
      <c r="CB28" s="178"/>
      <c r="CC28" s="192"/>
      <c r="CD28" s="150">
        <f>IF(AG28&lt;AH28,AI28,IF(AH28&lt;AG28,AI28," "))</f>
        <v>2</v>
      </c>
      <c r="CE28" s="186"/>
      <c r="CF28" s="178"/>
      <c r="CG28" s="150">
        <f>IF(AG30&lt;AH30,AI30,IF(AH30&lt;AG30,AI30," "))</f>
        <v>2</v>
      </c>
      <c r="CH28" s="178"/>
      <c r="CI28" s="226"/>
      <c r="CJ28" s="386">
        <f>BE28</f>
        <v>6</v>
      </c>
      <c r="CK28" s="387"/>
      <c r="CL28" s="388">
        <f>IF(BF29="",BF28,BF29)</f>
        <v>1</v>
      </c>
    </row>
    <row r="29" spans="1:90" ht="18.600000000000001" customHeight="1" x14ac:dyDescent="0.25">
      <c r="A29" s="15">
        <v>2</v>
      </c>
      <c r="B29" s="16" t="e">
        <f>SUMIF('[1]М - 1 этап'!$CX$158:$CX$173,1,'[1]М - 1 этап'!$BQ$158:$BQ$173)</f>
        <v>#VALUE!</v>
      </c>
      <c r="C29" s="17">
        <v>2</v>
      </c>
      <c r="D29" s="17">
        <v>4</v>
      </c>
      <c r="E29" s="18">
        <v>11</v>
      </c>
      <c r="F29" s="19">
        <v>6</v>
      </c>
      <c r="G29" s="20">
        <v>11</v>
      </c>
      <c r="H29" s="21">
        <v>3</v>
      </c>
      <c r="I29" s="18">
        <v>13</v>
      </c>
      <c r="J29" s="19">
        <v>11</v>
      </c>
      <c r="K29" s="20"/>
      <c r="L29" s="21"/>
      <c r="M29" s="18"/>
      <c r="N29" s="19"/>
      <c r="O29" s="20"/>
      <c r="P29" s="21"/>
      <c r="Q29" s="18"/>
      <c r="R29" s="19"/>
      <c r="S29" s="22">
        <f t="shared" si="77"/>
        <v>1</v>
      </c>
      <c r="T29" s="22">
        <f t="shared" si="78"/>
        <v>0</v>
      </c>
      <c r="U29" s="22">
        <f t="shared" si="79"/>
        <v>1</v>
      </c>
      <c r="V29" s="22">
        <f t="shared" si="80"/>
        <v>0</v>
      </c>
      <c r="W29" s="22">
        <f t="shared" si="81"/>
        <v>1</v>
      </c>
      <c r="X29" s="22">
        <f t="shared" si="82"/>
        <v>0</v>
      </c>
      <c r="Y29" s="22">
        <f t="shared" si="83"/>
        <v>0</v>
      </c>
      <c r="Z29" s="22">
        <f t="shared" si="84"/>
        <v>0</v>
      </c>
      <c r="AA29" s="22">
        <f t="shared" si="85"/>
        <v>0</v>
      </c>
      <c r="AB29" s="22">
        <f t="shared" si="86"/>
        <v>0</v>
      </c>
      <c r="AC29" s="22">
        <f t="shared" si="87"/>
        <v>0</v>
      </c>
      <c r="AD29" s="22">
        <f t="shared" si="88"/>
        <v>0</v>
      </c>
      <c r="AE29" s="22">
        <f t="shared" si="89"/>
        <v>0</v>
      </c>
      <c r="AF29" s="22">
        <f t="shared" si="90"/>
        <v>0</v>
      </c>
      <c r="AG29" s="23">
        <f t="shared" si="91"/>
        <v>3</v>
      </c>
      <c r="AH29" s="23">
        <f t="shared" si="91"/>
        <v>0</v>
      </c>
      <c r="AI29" s="24">
        <f t="shared" si="92"/>
        <v>2</v>
      </c>
      <c r="AJ29" s="24">
        <f t="shared" si="93"/>
        <v>1</v>
      </c>
      <c r="AK29" s="25">
        <f t="shared" si="94"/>
        <v>6</v>
      </c>
      <c r="AL29" s="25">
        <f t="shared" si="95"/>
        <v>3</v>
      </c>
      <c r="AM29" s="25">
        <f t="shared" si="96"/>
        <v>11</v>
      </c>
      <c r="AN29" s="25" t="str">
        <f t="shared" si="97"/>
        <v/>
      </c>
      <c r="AO29" s="25" t="str">
        <f t="shared" si="98"/>
        <v/>
      </c>
      <c r="AP29" s="25" t="str">
        <f t="shared" si="99"/>
        <v/>
      </c>
      <c r="AQ29" s="25" t="str">
        <f t="shared" si="100"/>
        <v/>
      </c>
      <c r="AR29" s="26" t="str">
        <f t="shared" si="101"/>
        <v>3 - 0</v>
      </c>
      <c r="AS29" s="27" t="str">
        <f t="shared" si="102"/>
        <v>6,3,11</v>
      </c>
      <c r="AT29" s="24">
        <f t="shared" si="103"/>
        <v>1</v>
      </c>
      <c r="AU29" s="24">
        <f t="shared" si="104"/>
        <v>2</v>
      </c>
      <c r="AV29" s="25">
        <f t="shared" si="105"/>
        <v>-6</v>
      </c>
      <c r="AW29" s="25">
        <f t="shared" si="106"/>
        <v>-3</v>
      </c>
      <c r="AX29" s="25">
        <f t="shared" si="107"/>
        <v>-11</v>
      </c>
      <c r="AY29" s="25" t="str">
        <f t="shared" si="108"/>
        <v/>
      </c>
      <c r="AZ29" s="25" t="str">
        <f t="shared" si="109"/>
        <v/>
      </c>
      <c r="BA29" s="25" t="str">
        <f t="shared" si="110"/>
        <v/>
      </c>
      <c r="BB29" s="25" t="str">
        <f t="shared" si="111"/>
        <v/>
      </c>
      <c r="BC29" s="26" t="str">
        <f t="shared" si="112"/>
        <v>0 - 3</v>
      </c>
      <c r="BD29" s="27" t="str">
        <f t="shared" si="113"/>
        <v>-6, -3, -11</v>
      </c>
      <c r="BE29" s="32"/>
      <c r="BF29" s="32"/>
      <c r="BG29" s="29" t="e">
        <f>SUMIF(A28:A31,C29,B28:B31)</f>
        <v>#VALUE!</v>
      </c>
      <c r="BH29" s="30" t="e">
        <f>SUMIF(A28:A31,D29,B28:B31)</f>
        <v>#VALUE!</v>
      </c>
      <c r="BI29" s="122">
        <f t="shared" si="114"/>
        <v>3</v>
      </c>
      <c r="BJ29" s="123">
        <f>1+BJ28</f>
        <v>14</v>
      </c>
      <c r="BK29" s="31">
        <v>1</v>
      </c>
      <c r="BL29" s="200" t="str">
        <f t="shared" si="115"/>
        <v>2 - 4</v>
      </c>
      <c r="BM29" s="207">
        <v>44600</v>
      </c>
      <c r="BN29" s="208" t="s">
        <v>17</v>
      </c>
      <c r="BO29" s="134">
        <v>2</v>
      </c>
      <c r="BP29" s="396"/>
      <c r="BQ29" s="397"/>
      <c r="BR29" s="390" t="s">
        <v>41</v>
      </c>
      <c r="BS29" s="390"/>
      <c r="BT29" s="390"/>
      <c r="BU29" s="196" t="e">
        <f>IF(BQ28=0,0,VLOOKUP(BQ28,[1]Список!$A:P,8,FALSE))</f>
        <v>#VALUE!</v>
      </c>
      <c r="BV29" s="398"/>
      <c r="BW29" s="399"/>
      <c r="BX29" s="400"/>
      <c r="BY29" s="401"/>
      <c r="BZ29" s="392" t="str">
        <f>IF(AI32&lt;AJ32,AR32,IF(AJ32&lt;AI32,AS32," "))</f>
        <v>6,8,10</v>
      </c>
      <c r="CA29" s="392"/>
      <c r="CB29" s="392"/>
      <c r="CC29" s="393" t="str">
        <f>IF(AI28&lt;AJ28,AR28,IF(AJ28&lt;AI28,AS28," "))</f>
        <v>6,6,7</v>
      </c>
      <c r="CD29" s="392"/>
      <c r="CE29" s="394"/>
      <c r="CF29" s="392" t="str">
        <f>IF(AI30&lt;AJ30,AR30,IF(AJ30&lt;AI30,AS30," "))</f>
        <v>9,5,2</v>
      </c>
      <c r="CG29" s="392"/>
      <c r="CH29" s="392"/>
      <c r="CI29" s="227"/>
      <c r="CJ29" s="386"/>
      <c r="CK29" s="387"/>
      <c r="CL29" s="388"/>
    </row>
    <row r="30" spans="1:90" ht="18.600000000000001" customHeight="1" x14ac:dyDescent="0.25">
      <c r="A30" s="15">
        <v>3</v>
      </c>
      <c r="B30" s="16" t="e">
        <f>SUMIF('[1]М - 1 этап'!$CX$158:$CX$173,2,'[1]М - 1 этап'!$BQ$158:$BQ$173)</f>
        <v>#VALUE!</v>
      </c>
      <c r="C30" s="17">
        <v>1</v>
      </c>
      <c r="D30" s="17">
        <v>4</v>
      </c>
      <c r="E30" s="18">
        <v>11</v>
      </c>
      <c r="F30" s="19">
        <v>9</v>
      </c>
      <c r="G30" s="20">
        <v>11</v>
      </c>
      <c r="H30" s="21">
        <v>5</v>
      </c>
      <c r="I30" s="18">
        <v>11</v>
      </c>
      <c r="J30" s="19">
        <v>2</v>
      </c>
      <c r="K30" s="20"/>
      <c r="L30" s="21"/>
      <c r="M30" s="18"/>
      <c r="N30" s="19"/>
      <c r="O30" s="20"/>
      <c r="P30" s="21"/>
      <c r="Q30" s="18"/>
      <c r="R30" s="19"/>
      <c r="S30" s="22">
        <f t="shared" si="77"/>
        <v>1</v>
      </c>
      <c r="T30" s="22">
        <f t="shared" si="78"/>
        <v>0</v>
      </c>
      <c r="U30" s="22">
        <f t="shared" si="79"/>
        <v>1</v>
      </c>
      <c r="V30" s="22">
        <f t="shared" si="80"/>
        <v>0</v>
      </c>
      <c r="W30" s="22">
        <f t="shared" si="81"/>
        <v>1</v>
      </c>
      <c r="X30" s="22">
        <f t="shared" si="82"/>
        <v>0</v>
      </c>
      <c r="Y30" s="22">
        <f t="shared" si="83"/>
        <v>0</v>
      </c>
      <c r="Z30" s="22">
        <f t="shared" si="84"/>
        <v>0</v>
      </c>
      <c r="AA30" s="22">
        <f t="shared" si="85"/>
        <v>0</v>
      </c>
      <c r="AB30" s="22">
        <f t="shared" si="86"/>
        <v>0</v>
      </c>
      <c r="AC30" s="22">
        <f t="shared" si="87"/>
        <v>0</v>
      </c>
      <c r="AD30" s="22">
        <f t="shared" si="88"/>
        <v>0</v>
      </c>
      <c r="AE30" s="22">
        <f t="shared" si="89"/>
        <v>0</v>
      </c>
      <c r="AF30" s="22">
        <f t="shared" si="90"/>
        <v>0</v>
      </c>
      <c r="AG30" s="23">
        <f t="shared" si="91"/>
        <v>3</v>
      </c>
      <c r="AH30" s="23">
        <f t="shared" si="91"/>
        <v>0</v>
      </c>
      <c r="AI30" s="24">
        <f t="shared" si="92"/>
        <v>2</v>
      </c>
      <c r="AJ30" s="24">
        <f t="shared" si="93"/>
        <v>1</v>
      </c>
      <c r="AK30" s="25">
        <f t="shared" si="94"/>
        <v>9</v>
      </c>
      <c r="AL30" s="25">
        <f t="shared" si="95"/>
        <v>5</v>
      </c>
      <c r="AM30" s="25">
        <f t="shared" si="96"/>
        <v>2</v>
      </c>
      <c r="AN30" s="25" t="str">
        <f t="shared" si="97"/>
        <v/>
      </c>
      <c r="AO30" s="25" t="str">
        <f t="shared" si="98"/>
        <v/>
      </c>
      <c r="AP30" s="25" t="str">
        <f t="shared" si="99"/>
        <v/>
      </c>
      <c r="AQ30" s="25" t="str">
        <f t="shared" si="100"/>
        <v/>
      </c>
      <c r="AR30" s="26" t="str">
        <f t="shared" si="101"/>
        <v>3 - 0</v>
      </c>
      <c r="AS30" s="27" t="str">
        <f t="shared" si="102"/>
        <v>9,5,2</v>
      </c>
      <c r="AT30" s="24">
        <f t="shared" si="103"/>
        <v>1</v>
      </c>
      <c r="AU30" s="24">
        <f t="shared" si="104"/>
        <v>2</v>
      </c>
      <c r="AV30" s="25">
        <f t="shared" si="105"/>
        <v>-9</v>
      </c>
      <c r="AW30" s="25">
        <f t="shared" si="106"/>
        <v>-5</v>
      </c>
      <c r="AX30" s="25">
        <f t="shared" si="107"/>
        <v>-2</v>
      </c>
      <c r="AY30" s="25" t="str">
        <f t="shared" si="108"/>
        <v/>
      </c>
      <c r="AZ30" s="25" t="str">
        <f t="shared" si="109"/>
        <v/>
      </c>
      <c r="BA30" s="25" t="str">
        <f t="shared" si="110"/>
        <v/>
      </c>
      <c r="BB30" s="25" t="str">
        <f t="shared" si="111"/>
        <v/>
      </c>
      <c r="BC30" s="26" t="str">
        <f t="shared" si="112"/>
        <v>0 - 3</v>
      </c>
      <c r="BD30" s="27" t="str">
        <f t="shared" si="113"/>
        <v>-9, -5, -2</v>
      </c>
      <c r="BE30" s="28">
        <f>SUMIF(C28:C35,2,AI28:AI35)+SUMIF(D28:D35,2,AJ28:AJ35)</f>
        <v>5</v>
      </c>
      <c r="BF30" s="28">
        <f>IF(BE30&lt;&gt;0,RANK(BE30,BE28:BE34),"")</f>
        <v>2</v>
      </c>
      <c r="BG30" s="29" t="e">
        <f>SUMIF(A28:A31,C30,B28:B31)</f>
        <v>#VALUE!</v>
      </c>
      <c r="BH30" s="30" t="e">
        <f>SUMIF(A28:A31,D30,B28:B31)</f>
        <v>#VALUE!</v>
      </c>
      <c r="BI30" s="122">
        <f t="shared" si="114"/>
        <v>3</v>
      </c>
      <c r="BJ30" s="123">
        <f>1+BJ29</f>
        <v>15</v>
      </c>
      <c r="BK30" s="31">
        <v>2</v>
      </c>
      <c r="BL30" s="212" t="s">
        <v>12</v>
      </c>
      <c r="BM30" s="207">
        <v>44600</v>
      </c>
      <c r="BN30" s="209" t="s">
        <v>213</v>
      </c>
      <c r="BO30" s="147">
        <v>7</v>
      </c>
      <c r="BP30" s="412">
        <v>2</v>
      </c>
      <c r="BQ30" s="414" t="e">
        <f>B29</f>
        <v>#VALUE!</v>
      </c>
      <c r="BR30" s="416" t="s">
        <v>185</v>
      </c>
      <c r="BS30" s="417"/>
      <c r="BT30" s="418"/>
      <c r="BU30" s="215" t="e">
        <f>IF(BQ30=0,0,VLOOKUP(BQ30,[1]Список!$A:P,7,FALSE))</f>
        <v>#VALUE!</v>
      </c>
      <c r="BV30" s="419" t="e">
        <f>IF(BQ30=0,0,VLOOKUP(BQ30,[1]Список!$A:$P,6,FALSE))</f>
        <v>#VALUE!</v>
      </c>
      <c r="BW30" s="193"/>
      <c r="BX30" s="180">
        <f>IF(AG32&lt;AH32,AT32,IF(AH32&lt;AG32,AT32," "))</f>
        <v>1</v>
      </c>
      <c r="BY30" s="181"/>
      <c r="BZ30" s="421"/>
      <c r="CA30" s="421"/>
      <c r="CB30" s="421"/>
      <c r="CC30" s="184"/>
      <c r="CD30" s="180">
        <f>IF(AG31&lt;AH31,AI31,IF(AH31&lt;AG31,AI31," "))</f>
        <v>2</v>
      </c>
      <c r="CE30" s="181"/>
      <c r="CF30" s="231"/>
      <c r="CG30" s="180">
        <f>IF(AG29&lt;AH29,AI29,IF(AH29&lt;AG29,AI29," "))</f>
        <v>2</v>
      </c>
      <c r="CH30" s="190"/>
      <c r="CI30" s="232"/>
      <c r="CJ30" s="423">
        <f>BE30</f>
        <v>5</v>
      </c>
      <c r="CK30" s="402"/>
      <c r="CL30" s="404">
        <f>IF(BF31="",BF30,BF31)</f>
        <v>2</v>
      </c>
    </row>
    <row r="31" spans="1:90" ht="18.600000000000001" customHeight="1" x14ac:dyDescent="0.25">
      <c r="A31" s="15">
        <v>4</v>
      </c>
      <c r="B31" s="16" t="e">
        <f>SUMIF('[1]М - 1 этап'!$CX$71:$CX$86,2,'[1]М - 1 этап'!$BQ$71:$BQ$86)</f>
        <v>#VALUE!</v>
      </c>
      <c r="C31" s="17">
        <v>2</v>
      </c>
      <c r="D31" s="17">
        <v>3</v>
      </c>
      <c r="E31" s="18">
        <v>11</v>
      </c>
      <c r="F31" s="19">
        <v>9</v>
      </c>
      <c r="G31" s="20">
        <v>12</v>
      </c>
      <c r="H31" s="21">
        <v>10</v>
      </c>
      <c r="I31" s="18">
        <v>11</v>
      </c>
      <c r="J31" s="19">
        <v>7</v>
      </c>
      <c r="K31" s="20"/>
      <c r="L31" s="21"/>
      <c r="M31" s="18"/>
      <c r="N31" s="19"/>
      <c r="O31" s="20"/>
      <c r="P31" s="21"/>
      <c r="Q31" s="18"/>
      <c r="R31" s="19"/>
      <c r="S31" s="22">
        <f t="shared" si="77"/>
        <v>1</v>
      </c>
      <c r="T31" s="22">
        <f t="shared" si="78"/>
        <v>0</v>
      </c>
      <c r="U31" s="22">
        <f t="shared" si="79"/>
        <v>1</v>
      </c>
      <c r="V31" s="22">
        <f t="shared" si="80"/>
        <v>0</v>
      </c>
      <c r="W31" s="22">
        <f t="shared" si="81"/>
        <v>1</v>
      </c>
      <c r="X31" s="22">
        <f t="shared" si="82"/>
        <v>0</v>
      </c>
      <c r="Y31" s="22">
        <f t="shared" si="83"/>
        <v>0</v>
      </c>
      <c r="Z31" s="22">
        <f t="shared" si="84"/>
        <v>0</v>
      </c>
      <c r="AA31" s="22">
        <f t="shared" si="85"/>
        <v>0</v>
      </c>
      <c r="AB31" s="22">
        <f t="shared" si="86"/>
        <v>0</v>
      </c>
      <c r="AC31" s="22">
        <f t="shared" si="87"/>
        <v>0</v>
      </c>
      <c r="AD31" s="22">
        <f t="shared" si="88"/>
        <v>0</v>
      </c>
      <c r="AE31" s="22">
        <f t="shared" si="89"/>
        <v>0</v>
      </c>
      <c r="AF31" s="22">
        <f t="shared" si="90"/>
        <v>0</v>
      </c>
      <c r="AG31" s="23">
        <f t="shared" si="91"/>
        <v>3</v>
      </c>
      <c r="AH31" s="23">
        <f t="shared" si="91"/>
        <v>0</v>
      </c>
      <c r="AI31" s="24">
        <f t="shared" si="92"/>
        <v>2</v>
      </c>
      <c r="AJ31" s="24">
        <f t="shared" si="93"/>
        <v>1</v>
      </c>
      <c r="AK31" s="25">
        <f t="shared" si="94"/>
        <v>9</v>
      </c>
      <c r="AL31" s="25">
        <f t="shared" si="95"/>
        <v>10</v>
      </c>
      <c r="AM31" s="25">
        <f t="shared" si="96"/>
        <v>7</v>
      </c>
      <c r="AN31" s="25" t="str">
        <f t="shared" si="97"/>
        <v/>
      </c>
      <c r="AO31" s="25" t="str">
        <f t="shared" si="98"/>
        <v/>
      </c>
      <c r="AP31" s="25" t="str">
        <f t="shared" si="99"/>
        <v/>
      </c>
      <c r="AQ31" s="25" t="str">
        <f t="shared" si="100"/>
        <v/>
      </c>
      <c r="AR31" s="26" t="str">
        <f t="shared" si="101"/>
        <v>3 - 0</v>
      </c>
      <c r="AS31" s="27" t="str">
        <f t="shared" si="102"/>
        <v>9,10,7</v>
      </c>
      <c r="AT31" s="24">
        <f t="shared" si="103"/>
        <v>1</v>
      </c>
      <c r="AU31" s="24">
        <f t="shared" si="104"/>
        <v>2</v>
      </c>
      <c r="AV31" s="25">
        <f t="shared" si="105"/>
        <v>-9</v>
      </c>
      <c r="AW31" s="25">
        <f t="shared" si="106"/>
        <v>-10</v>
      </c>
      <c r="AX31" s="25">
        <f t="shared" si="107"/>
        <v>-7</v>
      </c>
      <c r="AY31" s="25" t="str">
        <f t="shared" si="108"/>
        <v/>
      </c>
      <c r="AZ31" s="25" t="str">
        <f t="shared" si="109"/>
        <v/>
      </c>
      <c r="BA31" s="25" t="str">
        <f t="shared" si="110"/>
        <v/>
      </c>
      <c r="BB31" s="25" t="str">
        <f t="shared" si="111"/>
        <v/>
      </c>
      <c r="BC31" s="26" t="str">
        <f t="shared" si="112"/>
        <v>0 - 3</v>
      </c>
      <c r="BD31" s="27" t="str">
        <f t="shared" si="113"/>
        <v>-9, -10, -7</v>
      </c>
      <c r="BE31" s="32"/>
      <c r="BF31" s="32"/>
      <c r="BG31" s="29" t="e">
        <f>SUMIF(A28:A31,C31,B28:B31)</f>
        <v>#VALUE!</v>
      </c>
      <c r="BH31" s="30" t="e">
        <f>SUMIF(A28:A31,D31,B28:B31)</f>
        <v>#VALUE!</v>
      </c>
      <c r="BI31" s="122">
        <f t="shared" si="114"/>
        <v>3</v>
      </c>
      <c r="BJ31" s="123">
        <f>1+BJ30</f>
        <v>16</v>
      </c>
      <c r="BK31" s="31">
        <v>2</v>
      </c>
      <c r="BL31" s="212" t="s">
        <v>13</v>
      </c>
      <c r="BM31" s="207">
        <v>44600</v>
      </c>
      <c r="BN31" s="209" t="s">
        <v>213</v>
      </c>
      <c r="BO31" s="147">
        <v>3</v>
      </c>
      <c r="BP31" s="413"/>
      <c r="BQ31" s="415"/>
      <c r="BR31" s="406" t="s">
        <v>92</v>
      </c>
      <c r="BS31" s="407"/>
      <c r="BT31" s="408"/>
      <c r="BU31" s="164" t="e">
        <f>IF(BQ30=0,0,VLOOKUP(BQ30,[1]Список!$A:P,8,FALSE))</f>
        <v>#VALUE!</v>
      </c>
      <c r="BV31" s="420"/>
      <c r="BW31" s="409" t="str">
        <f>IF(AI32&gt;AJ32,BC32,IF(AJ32&gt;AI32,BD32," "))</f>
        <v>0 - 3</v>
      </c>
      <c r="BX31" s="410"/>
      <c r="BY31" s="411"/>
      <c r="BZ31" s="422"/>
      <c r="CA31" s="422"/>
      <c r="CB31" s="422"/>
      <c r="CC31" s="409" t="str">
        <f>IF(AI31&lt;AJ31,AR31,IF(AJ31&lt;AI31,AS31," "))</f>
        <v>9,10,7</v>
      </c>
      <c r="CD31" s="410"/>
      <c r="CE31" s="411"/>
      <c r="CF31" s="410" t="str">
        <f>IF(AI29&lt;AJ29,AR29,IF(AJ29&lt;AI29,AS29," "))</f>
        <v>6,3,11</v>
      </c>
      <c r="CG31" s="410"/>
      <c r="CH31" s="410"/>
      <c r="CI31" s="228"/>
      <c r="CJ31" s="424"/>
      <c r="CK31" s="403"/>
      <c r="CL31" s="405"/>
    </row>
    <row r="32" spans="1:90" ht="18.600000000000001" customHeight="1" x14ac:dyDescent="0.25">
      <c r="A32" s="15">
        <v>5</v>
      </c>
      <c r="B32" s="33"/>
      <c r="C32" s="17">
        <v>1</v>
      </c>
      <c r="D32" s="17">
        <v>2</v>
      </c>
      <c r="E32" s="18">
        <v>11</v>
      </c>
      <c r="F32" s="19">
        <v>6</v>
      </c>
      <c r="G32" s="20">
        <v>11</v>
      </c>
      <c r="H32" s="21">
        <v>8</v>
      </c>
      <c r="I32" s="18">
        <v>12</v>
      </c>
      <c r="J32" s="19">
        <v>10</v>
      </c>
      <c r="K32" s="20"/>
      <c r="L32" s="21"/>
      <c r="M32" s="18"/>
      <c r="N32" s="19"/>
      <c r="O32" s="20"/>
      <c r="P32" s="21"/>
      <c r="Q32" s="18"/>
      <c r="R32" s="19"/>
      <c r="S32" s="22">
        <f t="shared" si="77"/>
        <v>1</v>
      </c>
      <c r="T32" s="22">
        <f t="shared" si="78"/>
        <v>0</v>
      </c>
      <c r="U32" s="22">
        <f t="shared" si="79"/>
        <v>1</v>
      </c>
      <c r="V32" s="22">
        <f t="shared" si="80"/>
        <v>0</v>
      </c>
      <c r="W32" s="22">
        <f t="shared" si="81"/>
        <v>1</v>
      </c>
      <c r="X32" s="22">
        <f t="shared" si="82"/>
        <v>0</v>
      </c>
      <c r="Y32" s="22">
        <f t="shared" si="83"/>
        <v>0</v>
      </c>
      <c r="Z32" s="22">
        <f t="shared" si="84"/>
        <v>0</v>
      </c>
      <c r="AA32" s="22">
        <f t="shared" si="85"/>
        <v>0</v>
      </c>
      <c r="AB32" s="22">
        <f t="shared" si="86"/>
        <v>0</v>
      </c>
      <c r="AC32" s="22">
        <f t="shared" si="87"/>
        <v>0</v>
      </c>
      <c r="AD32" s="22">
        <f t="shared" si="88"/>
        <v>0</v>
      </c>
      <c r="AE32" s="22">
        <f t="shared" si="89"/>
        <v>0</v>
      </c>
      <c r="AF32" s="22">
        <f t="shared" si="90"/>
        <v>0</v>
      </c>
      <c r="AG32" s="23">
        <f t="shared" si="91"/>
        <v>3</v>
      </c>
      <c r="AH32" s="23">
        <f t="shared" si="91"/>
        <v>0</v>
      </c>
      <c r="AI32" s="24">
        <f t="shared" si="92"/>
        <v>2</v>
      </c>
      <c r="AJ32" s="24">
        <f t="shared" si="93"/>
        <v>1</v>
      </c>
      <c r="AK32" s="25">
        <f t="shared" si="94"/>
        <v>6</v>
      </c>
      <c r="AL32" s="25">
        <f t="shared" si="95"/>
        <v>8</v>
      </c>
      <c r="AM32" s="25">
        <f t="shared" si="96"/>
        <v>10</v>
      </c>
      <c r="AN32" s="25" t="str">
        <f t="shared" si="97"/>
        <v/>
      </c>
      <c r="AO32" s="25" t="str">
        <f t="shared" si="98"/>
        <v/>
      </c>
      <c r="AP32" s="25" t="str">
        <f t="shared" si="99"/>
        <v/>
      </c>
      <c r="AQ32" s="25" t="str">
        <f t="shared" si="100"/>
        <v/>
      </c>
      <c r="AR32" s="26" t="str">
        <f t="shared" si="101"/>
        <v>3 - 0</v>
      </c>
      <c r="AS32" s="27" t="str">
        <f t="shared" si="102"/>
        <v>6,8,10</v>
      </c>
      <c r="AT32" s="24">
        <f t="shared" si="103"/>
        <v>1</v>
      </c>
      <c r="AU32" s="24">
        <f t="shared" si="104"/>
        <v>2</v>
      </c>
      <c r="AV32" s="25">
        <f t="shared" si="105"/>
        <v>-6</v>
      </c>
      <c r="AW32" s="25">
        <f t="shared" si="106"/>
        <v>-8</v>
      </c>
      <c r="AX32" s="25">
        <f t="shared" si="107"/>
        <v>-10</v>
      </c>
      <c r="AY32" s="25" t="str">
        <f t="shared" si="108"/>
        <v/>
      </c>
      <c r="AZ32" s="25" t="str">
        <f t="shared" si="109"/>
        <v/>
      </c>
      <c r="BA32" s="25" t="str">
        <f t="shared" si="110"/>
        <v/>
      </c>
      <c r="BB32" s="25" t="str">
        <f t="shared" si="111"/>
        <v/>
      </c>
      <c r="BC32" s="26" t="str">
        <f t="shared" si="112"/>
        <v>0 - 3</v>
      </c>
      <c r="BD32" s="27" t="str">
        <f t="shared" si="113"/>
        <v>-6, -8, -10</v>
      </c>
      <c r="BE32" s="28">
        <f>SUMIF(C28:C35,3,AI28:AI35)+SUMIF(D28:D35,3,AJ28:AJ35)</f>
        <v>4</v>
      </c>
      <c r="BF32" s="28">
        <f>IF(BE32&lt;&gt;0,RANK(BE32,BE28:BE34),"")</f>
        <v>3</v>
      </c>
      <c r="BG32" s="29" t="e">
        <f>SUMIF(A28:A31,C32,B28:B31)</f>
        <v>#VALUE!</v>
      </c>
      <c r="BH32" s="30" t="e">
        <f>SUMIF(A28:A31,D32,B28:B31)</f>
        <v>#VALUE!</v>
      </c>
      <c r="BI32" s="122">
        <f t="shared" si="114"/>
        <v>3</v>
      </c>
      <c r="BJ32" s="123">
        <f>1+BJ31</f>
        <v>17</v>
      </c>
      <c r="BK32" s="31">
        <v>3</v>
      </c>
      <c r="BL32" s="213" t="s">
        <v>14</v>
      </c>
      <c r="BM32" s="207">
        <v>44600</v>
      </c>
      <c r="BN32" s="208" t="s">
        <v>214</v>
      </c>
      <c r="BO32" s="134">
        <v>4</v>
      </c>
      <c r="BP32" s="425">
        <v>3</v>
      </c>
      <c r="BQ32" s="397" t="e">
        <f>B30</f>
        <v>#VALUE!</v>
      </c>
      <c r="BR32" s="389" t="s">
        <v>32</v>
      </c>
      <c r="BS32" s="390"/>
      <c r="BT32" s="391"/>
      <c r="BU32" s="196" t="e">
        <f>IF(BQ32=0,0,VLOOKUP(BQ32,[1]Список!$A:P,7,FALSE))</f>
        <v>#VALUE!</v>
      </c>
      <c r="BV32" s="398" t="e">
        <f>IF(BQ32=0,0,VLOOKUP(BQ32,[1]Список!$A:$P,6,FALSE))</f>
        <v>#VALUE!</v>
      </c>
      <c r="BW32" s="230"/>
      <c r="BX32" s="150">
        <f>IF(AG28&lt;AH28,AT28,IF(AH28&lt;AG28,AT28," "))</f>
        <v>1</v>
      </c>
      <c r="BY32" s="186"/>
      <c r="BZ32" s="178"/>
      <c r="CA32" s="150">
        <f>IF(AG31&lt;AH31,AT31,IF(AH31&lt;AG31,AT31," "))</f>
        <v>1</v>
      </c>
      <c r="CB32" s="178"/>
      <c r="CC32" s="399"/>
      <c r="CD32" s="400"/>
      <c r="CE32" s="401"/>
      <c r="CF32" s="224"/>
      <c r="CG32" s="150">
        <f>IF(AG33&lt;AH33,AI33,IF(AH33&lt;AG33,AI33," "))</f>
        <v>2</v>
      </c>
      <c r="CH32" s="178"/>
      <c r="CI32" s="226"/>
      <c r="CJ32" s="386">
        <f>BE32</f>
        <v>4</v>
      </c>
      <c r="CK32" s="387"/>
      <c r="CL32" s="388">
        <f>IF(BF33="",BF32,BF33)</f>
        <v>3</v>
      </c>
    </row>
    <row r="33" spans="1:90" ht="18.600000000000001" customHeight="1" x14ac:dyDescent="0.25">
      <c r="A33" s="15">
        <v>6</v>
      </c>
      <c r="C33" s="17">
        <v>3</v>
      </c>
      <c r="D33" s="17">
        <v>4</v>
      </c>
      <c r="E33" s="18">
        <v>9</v>
      </c>
      <c r="F33" s="19">
        <v>11</v>
      </c>
      <c r="G33" s="20">
        <v>11</v>
      </c>
      <c r="H33" s="21">
        <v>6</v>
      </c>
      <c r="I33" s="18">
        <v>11</v>
      </c>
      <c r="J33" s="19">
        <v>8</v>
      </c>
      <c r="K33" s="20">
        <v>6</v>
      </c>
      <c r="L33" s="21">
        <v>11</v>
      </c>
      <c r="M33" s="18">
        <v>11</v>
      </c>
      <c r="N33" s="19">
        <v>8</v>
      </c>
      <c r="O33" s="20"/>
      <c r="P33" s="21"/>
      <c r="Q33" s="18"/>
      <c r="R33" s="19"/>
      <c r="S33" s="22">
        <f t="shared" si="77"/>
        <v>0</v>
      </c>
      <c r="T33" s="22">
        <f t="shared" si="78"/>
        <v>1</v>
      </c>
      <c r="U33" s="22">
        <f t="shared" si="79"/>
        <v>1</v>
      </c>
      <c r="V33" s="22">
        <f t="shared" si="80"/>
        <v>0</v>
      </c>
      <c r="W33" s="22">
        <f t="shared" si="81"/>
        <v>1</v>
      </c>
      <c r="X33" s="22">
        <f t="shared" si="82"/>
        <v>0</v>
      </c>
      <c r="Y33" s="22">
        <f t="shared" si="83"/>
        <v>0</v>
      </c>
      <c r="Z33" s="22">
        <f t="shared" si="84"/>
        <v>1</v>
      </c>
      <c r="AA33" s="22">
        <f t="shared" si="85"/>
        <v>1</v>
      </c>
      <c r="AB33" s="22">
        <f t="shared" si="86"/>
        <v>0</v>
      </c>
      <c r="AC33" s="22">
        <f t="shared" si="87"/>
        <v>0</v>
      </c>
      <c r="AD33" s="22">
        <f t="shared" si="88"/>
        <v>0</v>
      </c>
      <c r="AE33" s="22">
        <f t="shared" si="89"/>
        <v>0</v>
      </c>
      <c r="AF33" s="22">
        <f t="shared" si="90"/>
        <v>0</v>
      </c>
      <c r="AG33" s="23">
        <f t="shared" si="91"/>
        <v>3</v>
      </c>
      <c r="AH33" s="23">
        <f t="shared" si="91"/>
        <v>2</v>
      </c>
      <c r="AI33" s="24">
        <f t="shared" si="92"/>
        <v>2</v>
      </c>
      <c r="AJ33" s="24">
        <f t="shared" si="93"/>
        <v>1</v>
      </c>
      <c r="AK33" s="25">
        <f t="shared" si="94"/>
        <v>-9</v>
      </c>
      <c r="AL33" s="25">
        <f t="shared" si="95"/>
        <v>6</v>
      </c>
      <c r="AM33" s="25">
        <f t="shared" si="96"/>
        <v>8</v>
      </c>
      <c r="AN33" s="25">
        <f t="shared" si="97"/>
        <v>-6</v>
      </c>
      <c r="AO33" s="25">
        <f t="shared" si="98"/>
        <v>8</v>
      </c>
      <c r="AP33" s="25" t="str">
        <f t="shared" si="99"/>
        <v/>
      </c>
      <c r="AQ33" s="25" t="str">
        <f t="shared" si="100"/>
        <v/>
      </c>
      <c r="AR33" s="26" t="str">
        <f t="shared" si="101"/>
        <v>3 - 2</v>
      </c>
      <c r="AS33" s="27" t="str">
        <f t="shared" si="102"/>
        <v>-9,6,8,-6,8</v>
      </c>
      <c r="AT33" s="24">
        <f t="shared" si="103"/>
        <v>1</v>
      </c>
      <c r="AU33" s="24">
        <f t="shared" si="104"/>
        <v>2</v>
      </c>
      <c r="AV33" s="25">
        <f t="shared" si="105"/>
        <v>9</v>
      </c>
      <c r="AW33" s="25">
        <f t="shared" si="106"/>
        <v>-6</v>
      </c>
      <c r="AX33" s="25">
        <f t="shared" si="107"/>
        <v>-8</v>
      </c>
      <c r="AY33" s="25">
        <f t="shared" si="108"/>
        <v>6</v>
      </c>
      <c r="AZ33" s="25">
        <f t="shared" si="109"/>
        <v>-8</v>
      </c>
      <c r="BA33" s="25" t="str">
        <f t="shared" si="110"/>
        <v/>
      </c>
      <c r="BB33" s="25" t="str">
        <f t="shared" si="111"/>
        <v/>
      </c>
      <c r="BC33" s="26" t="str">
        <f t="shared" si="112"/>
        <v>2 - 3</v>
      </c>
      <c r="BD33" s="27" t="str">
        <f t="shared" si="113"/>
        <v>9,-6,-8,6,-8</v>
      </c>
      <c r="BE33" s="32"/>
      <c r="BF33" s="32"/>
      <c r="BG33" s="29" t="e">
        <f>SUMIF(A28:A31,C33,B28:B31)</f>
        <v>#VALUE!</v>
      </c>
      <c r="BH33" s="30" t="e">
        <f>SUMIF(A28:A31,D33,B28:B31)</f>
        <v>#VALUE!</v>
      </c>
      <c r="BI33" s="122">
        <f t="shared" si="114"/>
        <v>3</v>
      </c>
      <c r="BJ33" s="123">
        <f>1+BJ32</f>
        <v>18</v>
      </c>
      <c r="BK33" s="31">
        <v>3</v>
      </c>
      <c r="BL33" s="214" t="s">
        <v>15</v>
      </c>
      <c r="BM33" s="210">
        <v>44600</v>
      </c>
      <c r="BN33" s="211" t="s">
        <v>214</v>
      </c>
      <c r="BO33" s="156">
        <v>8</v>
      </c>
      <c r="BP33" s="425"/>
      <c r="BQ33" s="397"/>
      <c r="BR33" s="389" t="s">
        <v>33</v>
      </c>
      <c r="BS33" s="390"/>
      <c r="BT33" s="391"/>
      <c r="BU33" s="196" t="e">
        <f>IF(BQ32=0,0,VLOOKUP(BQ32,[1]Список!$A:P,8,FALSE))</f>
        <v>#VALUE!</v>
      </c>
      <c r="BV33" s="398"/>
      <c r="BW33" s="393" t="str">
        <f>IF(AI28&gt;AJ28,BC28,IF(AJ28&gt;AI28,BD28," "))</f>
        <v>0 - 3</v>
      </c>
      <c r="BX33" s="392"/>
      <c r="BY33" s="394"/>
      <c r="BZ33" s="392" t="str">
        <f>IF(AI31&gt;AJ31,BC31,IF(AJ31&gt;AI31,BD31," "))</f>
        <v>0 - 3</v>
      </c>
      <c r="CA33" s="392"/>
      <c r="CB33" s="392"/>
      <c r="CC33" s="399"/>
      <c r="CD33" s="400"/>
      <c r="CE33" s="401"/>
      <c r="CF33" s="392" t="str">
        <f>IF(AI33&lt;AJ33,AR33,IF(AJ33&lt;AI33,AS33," "))</f>
        <v>-9,6,8,-6,8</v>
      </c>
      <c r="CG33" s="392"/>
      <c r="CH33" s="392"/>
      <c r="CI33" s="227"/>
      <c r="CJ33" s="386"/>
      <c r="CK33" s="387"/>
      <c r="CL33" s="388"/>
    </row>
    <row r="34" spans="1:90" ht="18.600000000000001" customHeight="1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V34" s="2"/>
      <c r="AW34" s="2"/>
      <c r="AX34" s="2"/>
      <c r="AY34" s="2"/>
      <c r="AZ34" s="2"/>
      <c r="BE34" s="28">
        <f>SUMIF(C28:C35,4,AI28:AI35)+SUMIF(D28:D35,4,AJ28:AJ35)</f>
        <v>3</v>
      </c>
      <c r="BF34" s="28">
        <f>IF(BE34&lt;&gt;0,RANK(BE34,BE28:BE34),"")</f>
        <v>4</v>
      </c>
      <c r="BG34" s="34"/>
      <c r="BH34" s="34"/>
      <c r="BK34" s="14"/>
      <c r="BP34" s="412">
        <v>4</v>
      </c>
      <c r="BQ34" s="414" t="e">
        <f>B31</f>
        <v>#VALUE!</v>
      </c>
      <c r="BR34" s="416" t="s">
        <v>74</v>
      </c>
      <c r="BS34" s="417"/>
      <c r="BT34" s="418"/>
      <c r="BU34" s="215" t="e">
        <f>IF(BQ34=0,0,VLOOKUP(BQ34,[1]Список!$A:P,7,FALSE))</f>
        <v>#VALUE!</v>
      </c>
      <c r="BV34" s="419" t="e">
        <f>IF(BQ34=0,0,VLOOKUP(BQ34,[1]Список!$A:$P,6,FALSE))</f>
        <v>#VALUE!</v>
      </c>
      <c r="BW34" s="193"/>
      <c r="BX34" s="180">
        <f>IF(AG30&lt;AH30,AT30,IF(AH30&lt;AG30,AT30," "))</f>
        <v>1</v>
      </c>
      <c r="BY34" s="181"/>
      <c r="BZ34" s="190"/>
      <c r="CA34" s="180">
        <f>IF(AG29&lt;AH29,AT29,IF(AH29&lt;AG29,AT29," "))</f>
        <v>1</v>
      </c>
      <c r="CB34" s="190"/>
      <c r="CC34" s="184"/>
      <c r="CD34" s="180">
        <f>IF(AG33&lt;AH33,AT33,IF(AH33&lt;AG33,AT33," "))</f>
        <v>1</v>
      </c>
      <c r="CE34" s="181"/>
      <c r="CF34" s="421"/>
      <c r="CG34" s="421"/>
      <c r="CH34" s="421"/>
      <c r="CI34" s="232"/>
      <c r="CJ34" s="423">
        <f>BE34</f>
        <v>3</v>
      </c>
      <c r="CK34" s="402"/>
      <c r="CL34" s="404">
        <v>4</v>
      </c>
    </row>
    <row r="35" spans="1:90" ht="18.600000000000001" customHeight="1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V35" s="2"/>
      <c r="AW35" s="2"/>
      <c r="AX35" s="2"/>
      <c r="AY35" s="2"/>
      <c r="AZ35" s="2"/>
      <c r="BE35" s="32"/>
      <c r="BF35" s="32"/>
      <c r="BG35" s="34"/>
      <c r="BH35" s="34"/>
      <c r="BK35" s="35"/>
      <c r="BL35" s="160"/>
      <c r="BM35" s="161"/>
      <c r="BN35" s="162"/>
      <c r="BO35" s="163"/>
      <c r="BP35" s="413"/>
      <c r="BQ35" s="415"/>
      <c r="BR35" s="406" t="s">
        <v>43</v>
      </c>
      <c r="BS35" s="407"/>
      <c r="BT35" s="408"/>
      <c r="BU35" s="164" t="e">
        <f>IF(BQ34=0,0,VLOOKUP(BQ34,[1]Список!$A:P,8,FALSE))</f>
        <v>#VALUE!</v>
      </c>
      <c r="BV35" s="420"/>
      <c r="BW35" s="409" t="str">
        <f>IF(AI30&gt;AJ30,BC30,IF(AJ30&gt;AI30,BD30," "))</f>
        <v>0 - 3</v>
      </c>
      <c r="BX35" s="410"/>
      <c r="BY35" s="411"/>
      <c r="BZ35" s="410" t="str">
        <f>IF(AI29&gt;AJ29,BC29,IF(AJ29&gt;AI29,BD29," "))</f>
        <v>0 - 3</v>
      </c>
      <c r="CA35" s="410"/>
      <c r="CB35" s="410"/>
      <c r="CC35" s="409" t="str">
        <f>IF(AI33&gt;AJ33,BC33,IF(AJ33&gt;AI33,BD33," "))</f>
        <v>2 - 3</v>
      </c>
      <c r="CD35" s="410"/>
      <c r="CE35" s="411"/>
      <c r="CF35" s="422"/>
      <c r="CG35" s="422"/>
      <c r="CH35" s="422"/>
      <c r="CI35" s="228"/>
      <c r="CJ35" s="424"/>
      <c r="CK35" s="403"/>
      <c r="CL35" s="405"/>
    </row>
    <row r="36" spans="1:90" ht="18.600000000000001" customHeight="1" x14ac:dyDescent="0.25">
      <c r="Z36" s="6"/>
      <c r="BK36" s="14"/>
      <c r="BL36" s="380" t="str">
        <f>C37</f>
        <v>Мужчины.  4 подгруппа</v>
      </c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0"/>
      <c r="CK36" s="380"/>
      <c r="CL36" s="380"/>
    </row>
    <row r="37" spans="1:90" ht="18.600000000000001" customHeight="1" x14ac:dyDescent="0.25">
      <c r="A37" s="7">
        <f>1+A27</f>
        <v>4</v>
      </c>
      <c r="B37" s="8">
        <v>4</v>
      </c>
      <c r="C37" s="9" t="s">
        <v>193</v>
      </c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>
        <f>1+R27</f>
        <v>4</v>
      </c>
      <c r="Z37" s="6"/>
      <c r="AR37" s="12" t="e">
        <f>IF(B38=0,0,(IF(B39=0,1,IF(B40=0,2,IF(B41=0,3,IF(B41&gt;0,4))))))</f>
        <v>#VALUE!</v>
      </c>
      <c r="BC37" s="12">
        <f>IF(BE37=15,3,IF(BE37&gt;15,4))</f>
        <v>4</v>
      </c>
      <c r="BE37" s="13">
        <f>SUM(BE38,BE40,BE42,BE44)</f>
        <v>18</v>
      </c>
      <c r="BF37" s="13">
        <f>SUM(BF38,BF40,BF42,BF44)</f>
        <v>10</v>
      </c>
      <c r="BK37" s="14"/>
      <c r="BL37" s="124" t="s">
        <v>4</v>
      </c>
      <c r="BM37" s="125" t="s">
        <v>5</v>
      </c>
      <c r="BN37" s="125" t="s">
        <v>6</v>
      </c>
      <c r="BO37" s="126" t="s">
        <v>7</v>
      </c>
      <c r="BP37" s="174" t="s">
        <v>8</v>
      </c>
      <c r="BQ37" s="453" t="s">
        <v>9</v>
      </c>
      <c r="BR37" s="381"/>
      <c r="BS37" s="381"/>
      <c r="BT37" s="454"/>
      <c r="BU37" s="382" t="s">
        <v>10</v>
      </c>
      <c r="BV37" s="382"/>
      <c r="BW37" s="383">
        <v>1</v>
      </c>
      <c r="BX37" s="384"/>
      <c r="BY37" s="385"/>
      <c r="BZ37" s="384">
        <v>2</v>
      </c>
      <c r="CA37" s="384"/>
      <c r="CB37" s="384"/>
      <c r="CC37" s="383">
        <v>3</v>
      </c>
      <c r="CD37" s="384"/>
      <c r="CE37" s="385"/>
      <c r="CF37" s="384">
        <v>4</v>
      </c>
      <c r="CG37" s="384"/>
      <c r="CH37" s="384"/>
      <c r="CI37" s="175"/>
      <c r="CJ37" s="242" t="s">
        <v>1</v>
      </c>
      <c r="CK37" s="176" t="s">
        <v>2</v>
      </c>
      <c r="CL37" s="243" t="s">
        <v>3</v>
      </c>
    </row>
    <row r="38" spans="1:90" ht="18.600000000000001" customHeight="1" x14ac:dyDescent="0.25">
      <c r="A38" s="15">
        <v>1</v>
      </c>
      <c r="B38" s="16" t="e">
        <f>SUMIF('[1]М - 1 этап'!$CX$100:$CX$115,1,'[1]М - 1 этап'!$BQ$100:$BQ$115)</f>
        <v>#VALUE!</v>
      </c>
      <c r="C38" s="17">
        <v>1</v>
      </c>
      <c r="D38" s="17">
        <v>3</v>
      </c>
      <c r="E38" s="18">
        <v>5</v>
      </c>
      <c r="F38" s="19">
        <v>11</v>
      </c>
      <c r="G38" s="20">
        <v>6</v>
      </c>
      <c r="H38" s="21">
        <v>11</v>
      </c>
      <c r="I38" s="18">
        <v>6</v>
      </c>
      <c r="J38" s="19">
        <v>11</v>
      </c>
      <c r="K38" s="20"/>
      <c r="L38" s="21"/>
      <c r="M38" s="18"/>
      <c r="N38" s="19"/>
      <c r="O38" s="20"/>
      <c r="P38" s="21"/>
      <c r="Q38" s="18"/>
      <c r="R38" s="19"/>
      <c r="S38" s="22">
        <f t="shared" ref="S38:S43" si="116">IF(E38="wo",0,IF(F38="wo",1,IF(E38&gt;F38,1,0)))</f>
        <v>0</v>
      </c>
      <c r="T38" s="22">
        <f t="shared" ref="T38:T43" si="117">IF(E38="wo",1,IF(F38="wo",0,IF(F38&gt;E38,1,0)))</f>
        <v>1</v>
      </c>
      <c r="U38" s="22">
        <f t="shared" ref="U38:U43" si="118">IF(G38="wo",0,IF(H38="wo",1,IF(G38&gt;H38,1,0)))</f>
        <v>0</v>
      </c>
      <c r="V38" s="22">
        <f t="shared" ref="V38:V43" si="119">IF(G38="wo",1,IF(H38="wo",0,IF(H38&gt;G38,1,0)))</f>
        <v>1</v>
      </c>
      <c r="W38" s="22">
        <f t="shared" ref="W38:W43" si="120">IF(I38="wo",0,IF(J38="wo",1,IF(I38&gt;J38,1,0)))</f>
        <v>0</v>
      </c>
      <c r="X38" s="22">
        <f t="shared" ref="X38:X43" si="121">IF(I38="wo",1,IF(J38="wo",0,IF(J38&gt;I38,1,0)))</f>
        <v>1</v>
      </c>
      <c r="Y38" s="22">
        <f t="shared" ref="Y38:Y43" si="122">IF(K38="wo",0,IF(L38="wo",1,IF(K38&gt;L38,1,0)))</f>
        <v>0</v>
      </c>
      <c r="Z38" s="22">
        <f t="shared" ref="Z38:Z43" si="123">IF(K38="wo",1,IF(L38="wo",0,IF(L38&gt;K38,1,0)))</f>
        <v>0</v>
      </c>
      <c r="AA38" s="22">
        <f t="shared" ref="AA38:AA43" si="124">IF(M38="wo",0,IF(N38="wo",1,IF(M38&gt;N38,1,0)))</f>
        <v>0</v>
      </c>
      <c r="AB38" s="22">
        <f t="shared" ref="AB38:AB43" si="125">IF(M38="wo",1,IF(N38="wo",0,IF(N38&gt;M38,1,0)))</f>
        <v>0</v>
      </c>
      <c r="AC38" s="22">
        <f t="shared" ref="AC38:AC43" si="126">IF(O38="wo",0,IF(P38="wo",1,IF(O38&gt;P38,1,0)))</f>
        <v>0</v>
      </c>
      <c r="AD38" s="22">
        <f t="shared" ref="AD38:AD43" si="127">IF(O38="wo",1,IF(P38="wo",0,IF(P38&gt;O38,1,0)))</f>
        <v>0</v>
      </c>
      <c r="AE38" s="22">
        <f t="shared" ref="AE38:AE43" si="128">IF(Q38="wo",0,IF(R38="wo",1,IF(Q38&gt;R38,1,0)))</f>
        <v>0</v>
      </c>
      <c r="AF38" s="22">
        <f t="shared" ref="AF38:AF43" si="129">IF(Q38="wo",1,IF(R38="wo",0,IF(R38&gt;Q38,1,0)))</f>
        <v>0</v>
      </c>
      <c r="AG38" s="23">
        <f t="shared" ref="AG38:AH43" si="130">IF(E38="wo","wo",+S38+U38+W38+Y38+AA38+AC38+AE38)</f>
        <v>0</v>
      </c>
      <c r="AH38" s="23">
        <f t="shared" si="130"/>
        <v>3</v>
      </c>
      <c r="AI38" s="24">
        <f t="shared" ref="AI38:AI43" si="131">IF(E38="",0,IF(E38="wo",0,IF(F38="wo",2,IF(AG38=AH38,0,IF(AG38&gt;AH38,2,1)))))</f>
        <v>1</v>
      </c>
      <c r="AJ38" s="24">
        <f t="shared" ref="AJ38:AJ43" si="132">IF(F38="",0,IF(F38="wo",0,IF(E38="wo",2,IF(AH38=AG38,0,IF(AH38&gt;AG38,2,1)))))</f>
        <v>2</v>
      </c>
      <c r="AK38" s="25">
        <f t="shared" ref="AK38:AK43" si="133">IF(E38="","",IF(E38="wo",0,IF(F38="wo",0,IF(E38=F38,"ERROR",IF(E38&gt;F38,F38,-1*E38)))))</f>
        <v>-5</v>
      </c>
      <c r="AL38" s="25">
        <f t="shared" ref="AL38:AL43" si="134">IF(G38="","",IF(G38="wo",0,IF(H38="wo",0,IF(G38=H38,"ERROR",IF(G38&gt;H38,H38,-1*G38)))))</f>
        <v>-6</v>
      </c>
      <c r="AM38" s="25">
        <f t="shared" ref="AM38:AM43" si="135">IF(I38="","",IF(I38="wo",0,IF(J38="wo",0,IF(I38=J38,"ERROR",IF(I38&gt;J38,J38,-1*I38)))))</f>
        <v>-6</v>
      </c>
      <c r="AN38" s="25" t="str">
        <f t="shared" ref="AN38:AN43" si="136">IF(K38="","",IF(K38="wo",0,IF(L38="wo",0,IF(K38=L38,"ERROR",IF(K38&gt;L38,L38,-1*K38)))))</f>
        <v/>
      </c>
      <c r="AO38" s="25" t="str">
        <f t="shared" ref="AO38:AO43" si="137">IF(M38="","",IF(M38="wo",0,IF(N38="wo",0,IF(M38=N38,"ERROR",IF(M38&gt;N38,N38,-1*M38)))))</f>
        <v/>
      </c>
      <c r="AP38" s="25" t="str">
        <f t="shared" ref="AP38:AP43" si="138">IF(O38="","",IF(O38="wo",0,IF(P38="wo",0,IF(O38=P38,"ERROR",IF(O38&gt;P38,P38,-1*O38)))))</f>
        <v/>
      </c>
      <c r="AQ38" s="25" t="str">
        <f t="shared" ref="AQ38:AQ43" si="139">IF(Q38="","",IF(Q38="wo",0,IF(R38="wo",0,IF(Q38=R38,"ERROR",IF(Q38&gt;R38,R38,-1*Q38)))))</f>
        <v/>
      </c>
      <c r="AR38" s="26" t="str">
        <f t="shared" ref="AR38:AR43" si="140">CONCATENATE(AG38," - ",AH38)</f>
        <v>0 - 3</v>
      </c>
      <c r="AS38" s="27" t="str">
        <f t="shared" ref="AS38:AS43" si="141">IF(E38="","",(IF(K38="",AK38&amp;","&amp;AL38&amp;","&amp;AM38,IF(M38="",AK38&amp;","&amp;AL38&amp;","&amp;AM38&amp;","&amp;AN38,IF(O38="",AK38&amp;","&amp;AL38&amp;","&amp;AM38&amp;","&amp;AN38&amp;","&amp;AO38,IF(Q38="",AK38&amp;","&amp;AL38&amp;","&amp;AM38&amp;","&amp;AN38&amp;","&amp;AO38&amp;","&amp;AP38,AK38&amp;","&amp;AL38&amp;","&amp;AM38&amp;","&amp;AN38&amp;","&amp;AO38&amp;","&amp;AP38&amp;","&amp;AQ38))))))</f>
        <v>-5,-6,-6</v>
      </c>
      <c r="AT38" s="24">
        <f t="shared" ref="AT38:AT43" si="142">IF(F38="",0,IF(F38="wo",0,IF(E38="wo",2,IF(AH38=AG38,0,IF(AH38&gt;AG38,2,1)))))</f>
        <v>2</v>
      </c>
      <c r="AU38" s="24">
        <f t="shared" ref="AU38:AU43" si="143">IF(E38="",0,IF(E38="wo",0,IF(F38="wo",2,IF(AG38=AH38,0,IF(AG38&gt;AH38,2,1)))))</f>
        <v>1</v>
      </c>
      <c r="AV38" s="25">
        <f t="shared" ref="AV38:AV43" si="144">IF(F38="","",IF(F38="wo",0,IF(E38="wo",0,IF(F38=E38,"ERROR",IF(F38&gt;E38,E38,-1*F38)))))</f>
        <v>5</v>
      </c>
      <c r="AW38" s="25">
        <f t="shared" ref="AW38:AW43" si="145">IF(H38="","",IF(H38="wo",0,IF(G38="wo",0,IF(H38=G38,"ERROR",IF(H38&gt;G38,G38,-1*H38)))))</f>
        <v>6</v>
      </c>
      <c r="AX38" s="25">
        <f t="shared" ref="AX38:AX43" si="146">IF(J38="","",IF(J38="wo",0,IF(I38="wo",0,IF(J38=I38,"ERROR",IF(J38&gt;I38,I38,-1*J38)))))</f>
        <v>6</v>
      </c>
      <c r="AY38" s="25" t="str">
        <f t="shared" ref="AY38:AY43" si="147">IF(L38="","",IF(L38="wo",0,IF(K38="wo",0,IF(L38=K38,"ERROR",IF(L38&gt;K38,K38,-1*L38)))))</f>
        <v/>
      </c>
      <c r="AZ38" s="25" t="str">
        <f t="shared" ref="AZ38:AZ43" si="148">IF(N38="","",IF(N38="wo",0,IF(M38="wo",0,IF(N38=M38,"ERROR",IF(N38&gt;M38,M38,-1*N38)))))</f>
        <v/>
      </c>
      <c r="BA38" s="25" t="str">
        <f t="shared" ref="BA38:BA43" si="149">IF(P38="","",IF(P38="wo",0,IF(O38="wo",0,IF(P38=O38,"ERROR",IF(P38&gt;O38,O38,-1*P38)))))</f>
        <v/>
      </c>
      <c r="BB38" s="25" t="str">
        <f t="shared" ref="BB38:BB43" si="150">IF(R38="","",IF(R38="wo",0,IF(Q38="wo",0,IF(R38=Q38,"ERROR",IF(R38&gt;Q38,Q38,-1*R38)))))</f>
        <v/>
      </c>
      <c r="BC38" s="26" t="str">
        <f t="shared" ref="BC38:BC43" si="151">CONCATENATE(AH38," - ",AG38)</f>
        <v>3 - 0</v>
      </c>
      <c r="BD38" s="27" t="str">
        <f t="shared" ref="BD38:BD43" si="152">IF(E38="","",(IF(K38="",AV38&amp;", "&amp;AW38&amp;", "&amp;AX38,IF(M38="",AV38&amp;","&amp;AW38&amp;","&amp;AX38&amp;","&amp;AY38,IF(O38="",AV38&amp;","&amp;AW38&amp;","&amp;AX38&amp;","&amp;AY38&amp;","&amp;AZ38,IF(Q38="",AV38&amp;","&amp;AW38&amp;","&amp;AX38&amp;","&amp;AY38&amp;","&amp;AZ38&amp;","&amp;BA38,AV38&amp;","&amp;AW38&amp;","&amp;AX38&amp;","&amp;AY38&amp;","&amp;AZ38&amp;","&amp;BA38&amp;","&amp;BB38))))))</f>
        <v>5, 6, 6</v>
      </c>
      <c r="BE38" s="28">
        <f>SUMIF(C38:C45,1,AI38:AI45)+SUMIF(D38:D45,1,AJ38:AJ45)</f>
        <v>4</v>
      </c>
      <c r="BF38" s="28">
        <f>IF(BE38&lt;&gt;0,RANK(BE38,BE38:BE44),"")</f>
        <v>3</v>
      </c>
      <c r="BG38" s="29" t="e">
        <f>SUMIF(A38:A41,C38,B38:B41)</f>
        <v>#VALUE!</v>
      </c>
      <c r="BH38" s="30" t="e">
        <f>SUMIF(A38:A41,D38,B38:B41)</f>
        <v>#VALUE!</v>
      </c>
      <c r="BI38" s="122">
        <f t="shared" ref="BI38:BI43" si="153">1+BI28</f>
        <v>4</v>
      </c>
      <c r="BJ38" s="123">
        <f>1*BJ33+1</f>
        <v>19</v>
      </c>
      <c r="BK38" s="31">
        <v>1</v>
      </c>
      <c r="BL38" s="200" t="str">
        <f t="shared" ref="BL38:BL39" si="154">CONCATENATE(C38," ","-"," ",D38)</f>
        <v>1 - 3</v>
      </c>
      <c r="BM38" s="205">
        <v>44600</v>
      </c>
      <c r="BN38" s="206" t="s">
        <v>17</v>
      </c>
      <c r="BO38" s="134">
        <v>8</v>
      </c>
      <c r="BP38" s="395">
        <v>1</v>
      </c>
      <c r="BQ38" s="455" t="e">
        <f>B38</f>
        <v>#VALUE!</v>
      </c>
      <c r="BR38" s="389" t="s">
        <v>48</v>
      </c>
      <c r="BS38" s="390"/>
      <c r="BT38" s="391"/>
      <c r="BU38" s="196" t="e">
        <f>IF(BQ38=0,0,VLOOKUP(BQ38,[1]Список!$A:P,7,FALSE))</f>
        <v>#VALUE!</v>
      </c>
      <c r="BV38" s="398" t="e">
        <f>IF(BQ38=0,0,VLOOKUP(BQ38,[1]Список!$A:$P,6,FALSE))</f>
        <v>#VALUE!</v>
      </c>
      <c r="BW38" s="399"/>
      <c r="BX38" s="400"/>
      <c r="BY38" s="401"/>
      <c r="BZ38" s="224"/>
      <c r="CA38" s="150">
        <f>IF(AG42&lt;AH42,AI42,IF(AH42&lt;AG42,AI42," "))</f>
        <v>1</v>
      </c>
      <c r="CB38" s="178"/>
      <c r="CC38" s="192"/>
      <c r="CD38" s="150">
        <f>IF(AG38&lt;AH38,AI38,IF(AH38&lt;AG38,AI38," "))</f>
        <v>1</v>
      </c>
      <c r="CE38" s="186"/>
      <c r="CF38" s="178"/>
      <c r="CG38" s="150">
        <f>IF(AG40&lt;AH40,AI40,IF(AH40&lt;AG40,AI40," "))</f>
        <v>2</v>
      </c>
      <c r="CH38" s="178"/>
      <c r="CI38" s="226"/>
      <c r="CJ38" s="386">
        <f>BE38</f>
        <v>4</v>
      </c>
      <c r="CK38" s="387"/>
      <c r="CL38" s="388">
        <f>IF(BF39="",BF38,BF39)</f>
        <v>3</v>
      </c>
    </row>
    <row r="39" spans="1:90" ht="18.600000000000001" customHeight="1" x14ac:dyDescent="0.25">
      <c r="A39" s="15">
        <v>2</v>
      </c>
      <c r="B39" s="16" t="e">
        <f>SUMIF('[1]М - 1 этап'!$CX$129:$CX$144,1,'[1]М - 1 этап'!$BQ$129:$BQ$144)</f>
        <v>#VALUE!</v>
      </c>
      <c r="C39" s="17">
        <v>2</v>
      </c>
      <c r="D39" s="17">
        <v>4</v>
      </c>
      <c r="E39" s="18">
        <v>12</v>
      </c>
      <c r="F39" s="19">
        <v>10</v>
      </c>
      <c r="G39" s="20">
        <v>11</v>
      </c>
      <c r="H39" s="21">
        <v>2</v>
      </c>
      <c r="I39" s="18">
        <v>5</v>
      </c>
      <c r="J39" s="19">
        <v>11</v>
      </c>
      <c r="K39" s="20">
        <v>11</v>
      </c>
      <c r="L39" s="21">
        <v>6</v>
      </c>
      <c r="M39" s="18"/>
      <c r="N39" s="19"/>
      <c r="O39" s="20"/>
      <c r="P39" s="21"/>
      <c r="Q39" s="18"/>
      <c r="R39" s="19"/>
      <c r="S39" s="22">
        <f t="shared" si="116"/>
        <v>1</v>
      </c>
      <c r="T39" s="22">
        <f t="shared" si="117"/>
        <v>0</v>
      </c>
      <c r="U39" s="22">
        <f t="shared" si="118"/>
        <v>1</v>
      </c>
      <c r="V39" s="22">
        <f t="shared" si="119"/>
        <v>0</v>
      </c>
      <c r="W39" s="22">
        <f t="shared" si="120"/>
        <v>0</v>
      </c>
      <c r="X39" s="22">
        <f t="shared" si="121"/>
        <v>1</v>
      </c>
      <c r="Y39" s="22">
        <f t="shared" si="122"/>
        <v>1</v>
      </c>
      <c r="Z39" s="22">
        <f t="shared" si="123"/>
        <v>0</v>
      </c>
      <c r="AA39" s="22">
        <f t="shared" si="124"/>
        <v>0</v>
      </c>
      <c r="AB39" s="22">
        <f t="shared" si="125"/>
        <v>0</v>
      </c>
      <c r="AC39" s="22">
        <f t="shared" si="126"/>
        <v>0</v>
      </c>
      <c r="AD39" s="22">
        <f t="shared" si="127"/>
        <v>0</v>
      </c>
      <c r="AE39" s="22">
        <f t="shared" si="128"/>
        <v>0</v>
      </c>
      <c r="AF39" s="22">
        <f t="shared" si="129"/>
        <v>0</v>
      </c>
      <c r="AG39" s="23">
        <f t="shared" si="130"/>
        <v>3</v>
      </c>
      <c r="AH39" s="23">
        <f t="shared" si="130"/>
        <v>1</v>
      </c>
      <c r="AI39" s="24">
        <f t="shared" si="131"/>
        <v>2</v>
      </c>
      <c r="AJ39" s="24">
        <f t="shared" si="132"/>
        <v>1</v>
      </c>
      <c r="AK39" s="25">
        <f t="shared" si="133"/>
        <v>10</v>
      </c>
      <c r="AL39" s="25">
        <f t="shared" si="134"/>
        <v>2</v>
      </c>
      <c r="AM39" s="25">
        <f t="shared" si="135"/>
        <v>-5</v>
      </c>
      <c r="AN39" s="25">
        <f t="shared" si="136"/>
        <v>6</v>
      </c>
      <c r="AO39" s="25" t="str">
        <f t="shared" si="137"/>
        <v/>
      </c>
      <c r="AP39" s="25" t="str">
        <f t="shared" si="138"/>
        <v/>
      </c>
      <c r="AQ39" s="25" t="str">
        <f t="shared" si="139"/>
        <v/>
      </c>
      <c r="AR39" s="26" t="str">
        <f t="shared" si="140"/>
        <v>3 - 1</v>
      </c>
      <c r="AS39" s="27" t="str">
        <f t="shared" si="141"/>
        <v>10,2,-5,6</v>
      </c>
      <c r="AT39" s="24">
        <f t="shared" si="142"/>
        <v>1</v>
      </c>
      <c r="AU39" s="24">
        <f t="shared" si="143"/>
        <v>2</v>
      </c>
      <c r="AV39" s="25">
        <f t="shared" si="144"/>
        <v>-10</v>
      </c>
      <c r="AW39" s="25">
        <f t="shared" si="145"/>
        <v>-2</v>
      </c>
      <c r="AX39" s="25">
        <f t="shared" si="146"/>
        <v>5</v>
      </c>
      <c r="AY39" s="25">
        <f t="shared" si="147"/>
        <v>-6</v>
      </c>
      <c r="AZ39" s="25" t="str">
        <f t="shared" si="148"/>
        <v/>
      </c>
      <c r="BA39" s="25" t="str">
        <f t="shared" si="149"/>
        <v/>
      </c>
      <c r="BB39" s="25" t="str">
        <f t="shared" si="150"/>
        <v/>
      </c>
      <c r="BC39" s="26" t="str">
        <f t="shared" si="151"/>
        <v>1 - 3</v>
      </c>
      <c r="BD39" s="27" t="str">
        <f t="shared" si="152"/>
        <v>-10,-2,5,-6</v>
      </c>
      <c r="BE39" s="32"/>
      <c r="BF39" s="32"/>
      <c r="BG39" s="29" t="e">
        <f>SUMIF(A38:A41,C39,B38:B41)</f>
        <v>#VALUE!</v>
      </c>
      <c r="BH39" s="30" t="e">
        <f>SUMIF(A38:A41,D39,B38:B41)</f>
        <v>#VALUE!</v>
      </c>
      <c r="BI39" s="122">
        <f t="shared" si="153"/>
        <v>4</v>
      </c>
      <c r="BJ39" s="123">
        <f>1+BJ38</f>
        <v>20</v>
      </c>
      <c r="BK39" s="31">
        <v>1</v>
      </c>
      <c r="BL39" s="200" t="str">
        <f t="shared" si="154"/>
        <v>2 - 4</v>
      </c>
      <c r="BM39" s="207">
        <v>44600</v>
      </c>
      <c r="BN39" s="208" t="s">
        <v>17</v>
      </c>
      <c r="BO39" s="134">
        <v>4</v>
      </c>
      <c r="BP39" s="396"/>
      <c r="BQ39" s="456"/>
      <c r="BR39" s="389" t="s">
        <v>49</v>
      </c>
      <c r="BS39" s="390"/>
      <c r="BT39" s="391"/>
      <c r="BU39" s="196" t="e">
        <f>IF(BQ38=0,0,VLOOKUP(BQ38,[1]Список!$A:P,8,FALSE))</f>
        <v>#VALUE!</v>
      </c>
      <c r="BV39" s="398"/>
      <c r="BW39" s="399"/>
      <c r="BX39" s="400"/>
      <c r="BY39" s="401"/>
      <c r="BZ39" s="392" t="str">
        <f>IF(AI42&lt;AJ42,AR42,IF(AJ42&lt;AI42,AS42," "))</f>
        <v>1 - 3</v>
      </c>
      <c r="CA39" s="392"/>
      <c r="CB39" s="392"/>
      <c r="CC39" s="393" t="str">
        <f>IF(AI38&lt;AJ38,AR38,IF(AJ38&lt;AI38,AS38," "))</f>
        <v>0 - 3</v>
      </c>
      <c r="CD39" s="392"/>
      <c r="CE39" s="394"/>
      <c r="CF39" s="392" t="str">
        <f>IF(AI40&lt;AJ40,AR40,IF(AJ40&lt;AI40,AS40," "))</f>
        <v>6,4,3</v>
      </c>
      <c r="CG39" s="392"/>
      <c r="CH39" s="392"/>
      <c r="CI39" s="227"/>
      <c r="CJ39" s="386"/>
      <c r="CK39" s="387"/>
      <c r="CL39" s="388"/>
    </row>
    <row r="40" spans="1:90" ht="18.600000000000001" customHeight="1" x14ac:dyDescent="0.25">
      <c r="A40" s="15">
        <v>3</v>
      </c>
      <c r="B40" s="16" t="e">
        <f>SUMIF('[1]М - 1 этап'!$CX$129:$CX$144,2,'[1]М - 1 этап'!$BQ$129:$BQ$144)</f>
        <v>#VALUE!</v>
      </c>
      <c r="C40" s="17">
        <v>1</v>
      </c>
      <c r="D40" s="17">
        <v>4</v>
      </c>
      <c r="E40" s="18">
        <v>11</v>
      </c>
      <c r="F40" s="19">
        <v>6</v>
      </c>
      <c r="G40" s="20">
        <v>11</v>
      </c>
      <c r="H40" s="21">
        <v>4</v>
      </c>
      <c r="I40" s="18">
        <v>11</v>
      </c>
      <c r="J40" s="19">
        <v>3</v>
      </c>
      <c r="K40" s="20"/>
      <c r="L40" s="21"/>
      <c r="M40" s="18"/>
      <c r="N40" s="19"/>
      <c r="O40" s="20"/>
      <c r="P40" s="21"/>
      <c r="Q40" s="18"/>
      <c r="R40" s="19"/>
      <c r="S40" s="22">
        <f t="shared" si="116"/>
        <v>1</v>
      </c>
      <c r="T40" s="22">
        <f t="shared" si="117"/>
        <v>0</v>
      </c>
      <c r="U40" s="22">
        <f t="shared" si="118"/>
        <v>1</v>
      </c>
      <c r="V40" s="22">
        <f t="shared" si="119"/>
        <v>0</v>
      </c>
      <c r="W40" s="22">
        <f t="shared" si="120"/>
        <v>1</v>
      </c>
      <c r="X40" s="22">
        <f t="shared" si="121"/>
        <v>0</v>
      </c>
      <c r="Y40" s="22">
        <f t="shared" si="122"/>
        <v>0</v>
      </c>
      <c r="Z40" s="22">
        <f t="shared" si="123"/>
        <v>0</v>
      </c>
      <c r="AA40" s="22">
        <f t="shared" si="124"/>
        <v>0</v>
      </c>
      <c r="AB40" s="22">
        <f t="shared" si="125"/>
        <v>0</v>
      </c>
      <c r="AC40" s="22">
        <f t="shared" si="126"/>
        <v>0</v>
      </c>
      <c r="AD40" s="22">
        <f t="shared" si="127"/>
        <v>0</v>
      </c>
      <c r="AE40" s="22">
        <f t="shared" si="128"/>
        <v>0</v>
      </c>
      <c r="AF40" s="22">
        <f t="shared" si="129"/>
        <v>0</v>
      </c>
      <c r="AG40" s="23">
        <f t="shared" si="130"/>
        <v>3</v>
      </c>
      <c r="AH40" s="23">
        <f t="shared" si="130"/>
        <v>0</v>
      </c>
      <c r="AI40" s="24">
        <f t="shared" si="131"/>
        <v>2</v>
      </c>
      <c r="AJ40" s="24">
        <f t="shared" si="132"/>
        <v>1</v>
      </c>
      <c r="AK40" s="25">
        <f t="shared" si="133"/>
        <v>6</v>
      </c>
      <c r="AL40" s="25">
        <f t="shared" si="134"/>
        <v>4</v>
      </c>
      <c r="AM40" s="25">
        <f t="shared" si="135"/>
        <v>3</v>
      </c>
      <c r="AN40" s="25" t="str">
        <f t="shared" si="136"/>
        <v/>
      </c>
      <c r="AO40" s="25" t="str">
        <f t="shared" si="137"/>
        <v/>
      </c>
      <c r="AP40" s="25" t="str">
        <f t="shared" si="138"/>
        <v/>
      </c>
      <c r="AQ40" s="25" t="str">
        <f t="shared" si="139"/>
        <v/>
      </c>
      <c r="AR40" s="26" t="str">
        <f t="shared" si="140"/>
        <v>3 - 0</v>
      </c>
      <c r="AS40" s="27" t="str">
        <f t="shared" si="141"/>
        <v>6,4,3</v>
      </c>
      <c r="AT40" s="24">
        <f t="shared" si="142"/>
        <v>1</v>
      </c>
      <c r="AU40" s="24">
        <f t="shared" si="143"/>
        <v>2</v>
      </c>
      <c r="AV40" s="25">
        <f t="shared" si="144"/>
        <v>-6</v>
      </c>
      <c r="AW40" s="25">
        <f t="shared" si="145"/>
        <v>-4</v>
      </c>
      <c r="AX40" s="25">
        <f t="shared" si="146"/>
        <v>-3</v>
      </c>
      <c r="AY40" s="25" t="str">
        <f t="shared" si="147"/>
        <v/>
      </c>
      <c r="AZ40" s="25" t="str">
        <f t="shared" si="148"/>
        <v/>
      </c>
      <c r="BA40" s="25" t="str">
        <f t="shared" si="149"/>
        <v/>
      </c>
      <c r="BB40" s="25" t="str">
        <f t="shared" si="150"/>
        <v/>
      </c>
      <c r="BC40" s="26" t="str">
        <f t="shared" si="151"/>
        <v>0 - 3</v>
      </c>
      <c r="BD40" s="27" t="str">
        <f t="shared" si="152"/>
        <v>-6, -4, -3</v>
      </c>
      <c r="BE40" s="28">
        <f>SUMIF(C38:C45,2,AI38:AI45)+SUMIF(D38:D45,2,AJ38:AJ45)</f>
        <v>6</v>
      </c>
      <c r="BF40" s="28">
        <f>IF(BE40&lt;&gt;0,RANK(BE40,BE38:BE44),"")</f>
        <v>1</v>
      </c>
      <c r="BG40" s="29" t="e">
        <f>SUMIF(A38:A41,C40,B38:B41)</f>
        <v>#VALUE!</v>
      </c>
      <c r="BH40" s="30" t="e">
        <f>SUMIF(A38:A41,D40,B38:B41)</f>
        <v>#VALUE!</v>
      </c>
      <c r="BI40" s="122">
        <f t="shared" si="153"/>
        <v>4</v>
      </c>
      <c r="BJ40" s="123">
        <f>1+BJ39</f>
        <v>21</v>
      </c>
      <c r="BK40" s="31">
        <v>2</v>
      </c>
      <c r="BL40" s="212" t="s">
        <v>12</v>
      </c>
      <c r="BM40" s="207">
        <v>44600</v>
      </c>
      <c r="BN40" s="209" t="s">
        <v>213</v>
      </c>
      <c r="BO40" s="147">
        <v>6</v>
      </c>
      <c r="BP40" s="412">
        <v>2</v>
      </c>
      <c r="BQ40" s="457" t="e">
        <f>B39</f>
        <v>#VALUE!</v>
      </c>
      <c r="BR40" s="416" t="s">
        <v>46</v>
      </c>
      <c r="BS40" s="417"/>
      <c r="BT40" s="418"/>
      <c r="BU40" s="215" t="e">
        <f>IF(BQ40=0,0,VLOOKUP(BQ40,[1]Список!$A:P,7,FALSE))</f>
        <v>#VALUE!</v>
      </c>
      <c r="BV40" s="419" t="e">
        <f>IF(BQ40=0,0,VLOOKUP(BQ40,[1]Список!$A:$P,6,FALSE))</f>
        <v>#VALUE!</v>
      </c>
      <c r="BW40" s="193"/>
      <c r="BX40" s="180">
        <f>IF(AG42&lt;AH42,AT42,IF(AH42&lt;AG42,AT42," "))</f>
        <v>2</v>
      </c>
      <c r="BY40" s="181"/>
      <c r="BZ40" s="421"/>
      <c r="CA40" s="421"/>
      <c r="CB40" s="421"/>
      <c r="CC40" s="184"/>
      <c r="CD40" s="180">
        <f>IF(AG41&lt;AH41,AI41,IF(AH41&lt;AG41,AI41," "))</f>
        <v>2</v>
      </c>
      <c r="CE40" s="181"/>
      <c r="CF40" s="231"/>
      <c r="CG40" s="180">
        <f>IF(AG39&lt;AH39,AI39,IF(AH39&lt;AG39,AI39," "))</f>
        <v>2</v>
      </c>
      <c r="CH40" s="190"/>
      <c r="CI40" s="232"/>
      <c r="CJ40" s="423">
        <f>BE40</f>
        <v>6</v>
      </c>
      <c r="CK40" s="402"/>
      <c r="CL40" s="404">
        <f>IF(BF41="",BF40,BF41)</f>
        <v>1</v>
      </c>
    </row>
    <row r="41" spans="1:90" ht="18.600000000000001" customHeight="1" x14ac:dyDescent="0.25">
      <c r="A41" s="15">
        <v>4</v>
      </c>
      <c r="B41" s="16" t="e">
        <f>SUMIF('[1]М - 1 этап'!$CX$100:$CX$115,2,'[1]М - 1 этап'!$BQ$100:$BQ$115)</f>
        <v>#VALUE!</v>
      </c>
      <c r="C41" s="17">
        <v>2</v>
      </c>
      <c r="D41" s="17">
        <v>3</v>
      </c>
      <c r="E41" s="18">
        <v>13</v>
      </c>
      <c r="F41" s="19">
        <v>11</v>
      </c>
      <c r="G41" s="20">
        <v>11</v>
      </c>
      <c r="H41" s="21">
        <v>1</v>
      </c>
      <c r="I41" s="18">
        <v>11</v>
      </c>
      <c r="J41" s="19">
        <v>4</v>
      </c>
      <c r="K41" s="20"/>
      <c r="L41" s="21"/>
      <c r="M41" s="18"/>
      <c r="N41" s="19"/>
      <c r="O41" s="20"/>
      <c r="P41" s="21"/>
      <c r="Q41" s="18"/>
      <c r="R41" s="19"/>
      <c r="S41" s="22">
        <f t="shared" si="116"/>
        <v>1</v>
      </c>
      <c r="T41" s="22">
        <f t="shared" si="117"/>
        <v>0</v>
      </c>
      <c r="U41" s="22">
        <f t="shared" si="118"/>
        <v>1</v>
      </c>
      <c r="V41" s="22">
        <f t="shared" si="119"/>
        <v>0</v>
      </c>
      <c r="W41" s="22">
        <f t="shared" si="120"/>
        <v>1</v>
      </c>
      <c r="X41" s="22">
        <f t="shared" si="121"/>
        <v>0</v>
      </c>
      <c r="Y41" s="22">
        <f t="shared" si="122"/>
        <v>0</v>
      </c>
      <c r="Z41" s="22">
        <f t="shared" si="123"/>
        <v>0</v>
      </c>
      <c r="AA41" s="22">
        <f t="shared" si="124"/>
        <v>0</v>
      </c>
      <c r="AB41" s="22">
        <f t="shared" si="125"/>
        <v>0</v>
      </c>
      <c r="AC41" s="22">
        <f t="shared" si="126"/>
        <v>0</v>
      </c>
      <c r="AD41" s="22">
        <f t="shared" si="127"/>
        <v>0</v>
      </c>
      <c r="AE41" s="22">
        <f t="shared" si="128"/>
        <v>0</v>
      </c>
      <c r="AF41" s="22">
        <f t="shared" si="129"/>
        <v>0</v>
      </c>
      <c r="AG41" s="23">
        <f t="shared" si="130"/>
        <v>3</v>
      </c>
      <c r="AH41" s="23">
        <f t="shared" si="130"/>
        <v>0</v>
      </c>
      <c r="AI41" s="24">
        <f t="shared" si="131"/>
        <v>2</v>
      </c>
      <c r="AJ41" s="24">
        <f t="shared" si="132"/>
        <v>1</v>
      </c>
      <c r="AK41" s="25">
        <f t="shared" si="133"/>
        <v>11</v>
      </c>
      <c r="AL41" s="25">
        <f t="shared" si="134"/>
        <v>1</v>
      </c>
      <c r="AM41" s="25">
        <f t="shared" si="135"/>
        <v>4</v>
      </c>
      <c r="AN41" s="25" t="str">
        <f t="shared" si="136"/>
        <v/>
      </c>
      <c r="AO41" s="25" t="str">
        <f t="shared" si="137"/>
        <v/>
      </c>
      <c r="AP41" s="25" t="str">
        <f t="shared" si="138"/>
        <v/>
      </c>
      <c r="AQ41" s="25" t="str">
        <f t="shared" si="139"/>
        <v/>
      </c>
      <c r="AR41" s="26" t="str">
        <f t="shared" si="140"/>
        <v>3 - 0</v>
      </c>
      <c r="AS41" s="27" t="str">
        <f t="shared" si="141"/>
        <v>11,1,4</v>
      </c>
      <c r="AT41" s="24">
        <f t="shared" si="142"/>
        <v>1</v>
      </c>
      <c r="AU41" s="24">
        <f t="shared" si="143"/>
        <v>2</v>
      </c>
      <c r="AV41" s="25">
        <f t="shared" si="144"/>
        <v>-11</v>
      </c>
      <c r="AW41" s="25">
        <f t="shared" si="145"/>
        <v>-1</v>
      </c>
      <c r="AX41" s="25">
        <f t="shared" si="146"/>
        <v>-4</v>
      </c>
      <c r="AY41" s="25" t="str">
        <f t="shared" si="147"/>
        <v/>
      </c>
      <c r="AZ41" s="25" t="str">
        <f t="shared" si="148"/>
        <v/>
      </c>
      <c r="BA41" s="25" t="str">
        <f t="shared" si="149"/>
        <v/>
      </c>
      <c r="BB41" s="25" t="str">
        <f t="shared" si="150"/>
        <v/>
      </c>
      <c r="BC41" s="26" t="str">
        <f t="shared" si="151"/>
        <v>0 - 3</v>
      </c>
      <c r="BD41" s="27" t="str">
        <f t="shared" si="152"/>
        <v>-11, -1, -4</v>
      </c>
      <c r="BE41" s="32"/>
      <c r="BF41" s="32"/>
      <c r="BG41" s="29" t="e">
        <f>SUMIF(A38:A41,C41,B38:B41)</f>
        <v>#VALUE!</v>
      </c>
      <c r="BH41" s="30" t="e">
        <f>SUMIF(A38:A41,D41,B38:B41)</f>
        <v>#VALUE!</v>
      </c>
      <c r="BI41" s="122">
        <f t="shared" si="153"/>
        <v>4</v>
      </c>
      <c r="BJ41" s="123">
        <f>1+BJ40</f>
        <v>22</v>
      </c>
      <c r="BK41" s="31">
        <v>2</v>
      </c>
      <c r="BL41" s="212" t="s">
        <v>13</v>
      </c>
      <c r="BM41" s="207">
        <v>44600</v>
      </c>
      <c r="BN41" s="209" t="s">
        <v>213</v>
      </c>
      <c r="BO41" s="147">
        <v>2</v>
      </c>
      <c r="BP41" s="413"/>
      <c r="BQ41" s="456"/>
      <c r="BR41" s="406" t="s">
        <v>47</v>
      </c>
      <c r="BS41" s="407"/>
      <c r="BT41" s="408"/>
      <c r="BU41" s="164" t="e">
        <f>IF(BQ40=0,0,VLOOKUP(BQ40,[1]Список!$A:P,8,FALSE))</f>
        <v>#VALUE!</v>
      </c>
      <c r="BV41" s="420"/>
      <c r="BW41" s="409" t="str">
        <f>IF(AI42&gt;AJ42,BC42,IF(AJ42&gt;AI42,BD42," "))</f>
        <v>8,6,-4,7</v>
      </c>
      <c r="BX41" s="410"/>
      <c r="BY41" s="411"/>
      <c r="BZ41" s="422"/>
      <c r="CA41" s="422"/>
      <c r="CB41" s="422"/>
      <c r="CC41" s="409" t="str">
        <f>IF(AI41&lt;AJ41,AR41,IF(AJ41&lt;AI41,AS41," "))</f>
        <v>11,1,4</v>
      </c>
      <c r="CD41" s="410"/>
      <c r="CE41" s="411"/>
      <c r="CF41" s="410" t="str">
        <f>IF(AI39&lt;AJ39,AR39,IF(AJ39&lt;AI39,AS39," "))</f>
        <v>10,2,-5,6</v>
      </c>
      <c r="CG41" s="410"/>
      <c r="CH41" s="410"/>
      <c r="CI41" s="228"/>
      <c r="CJ41" s="424"/>
      <c r="CK41" s="403"/>
      <c r="CL41" s="405"/>
    </row>
    <row r="42" spans="1:90" ht="18.600000000000001" customHeight="1" x14ac:dyDescent="0.25">
      <c r="A42" s="15">
        <v>5</v>
      </c>
      <c r="B42" s="33"/>
      <c r="C42" s="17">
        <v>1</v>
      </c>
      <c r="D42" s="17">
        <v>2</v>
      </c>
      <c r="E42" s="18">
        <v>8</v>
      </c>
      <c r="F42" s="19">
        <v>11</v>
      </c>
      <c r="G42" s="20">
        <v>6</v>
      </c>
      <c r="H42" s="21">
        <v>11</v>
      </c>
      <c r="I42" s="18">
        <v>11</v>
      </c>
      <c r="J42" s="19">
        <v>4</v>
      </c>
      <c r="K42" s="20">
        <v>7</v>
      </c>
      <c r="L42" s="21">
        <v>11</v>
      </c>
      <c r="M42" s="18"/>
      <c r="N42" s="19"/>
      <c r="O42" s="20"/>
      <c r="P42" s="21"/>
      <c r="Q42" s="18"/>
      <c r="R42" s="19"/>
      <c r="S42" s="22">
        <f t="shared" si="116"/>
        <v>0</v>
      </c>
      <c r="T42" s="22">
        <f t="shared" si="117"/>
        <v>1</v>
      </c>
      <c r="U42" s="22">
        <f t="shared" si="118"/>
        <v>0</v>
      </c>
      <c r="V42" s="22">
        <f t="shared" si="119"/>
        <v>1</v>
      </c>
      <c r="W42" s="22">
        <f t="shared" si="120"/>
        <v>1</v>
      </c>
      <c r="X42" s="22">
        <f t="shared" si="121"/>
        <v>0</v>
      </c>
      <c r="Y42" s="22">
        <f t="shared" si="122"/>
        <v>0</v>
      </c>
      <c r="Z42" s="22">
        <f t="shared" si="123"/>
        <v>1</v>
      </c>
      <c r="AA42" s="22">
        <f t="shared" si="124"/>
        <v>0</v>
      </c>
      <c r="AB42" s="22">
        <f t="shared" si="125"/>
        <v>0</v>
      </c>
      <c r="AC42" s="22">
        <f t="shared" si="126"/>
        <v>0</v>
      </c>
      <c r="AD42" s="22">
        <f t="shared" si="127"/>
        <v>0</v>
      </c>
      <c r="AE42" s="22">
        <f t="shared" si="128"/>
        <v>0</v>
      </c>
      <c r="AF42" s="22">
        <f t="shared" si="129"/>
        <v>0</v>
      </c>
      <c r="AG42" s="23">
        <f t="shared" si="130"/>
        <v>1</v>
      </c>
      <c r="AH42" s="23">
        <f t="shared" si="130"/>
        <v>3</v>
      </c>
      <c r="AI42" s="24">
        <f t="shared" si="131"/>
        <v>1</v>
      </c>
      <c r="AJ42" s="24">
        <f t="shared" si="132"/>
        <v>2</v>
      </c>
      <c r="AK42" s="25">
        <f t="shared" si="133"/>
        <v>-8</v>
      </c>
      <c r="AL42" s="25">
        <f t="shared" si="134"/>
        <v>-6</v>
      </c>
      <c r="AM42" s="25">
        <f t="shared" si="135"/>
        <v>4</v>
      </c>
      <c r="AN42" s="25">
        <f t="shared" si="136"/>
        <v>-7</v>
      </c>
      <c r="AO42" s="25" t="str">
        <f t="shared" si="137"/>
        <v/>
      </c>
      <c r="AP42" s="25" t="str">
        <f t="shared" si="138"/>
        <v/>
      </c>
      <c r="AQ42" s="25" t="str">
        <f t="shared" si="139"/>
        <v/>
      </c>
      <c r="AR42" s="26" t="str">
        <f t="shared" si="140"/>
        <v>1 - 3</v>
      </c>
      <c r="AS42" s="27" t="str">
        <f t="shared" si="141"/>
        <v>-8,-6,4,-7</v>
      </c>
      <c r="AT42" s="24">
        <f t="shared" si="142"/>
        <v>2</v>
      </c>
      <c r="AU42" s="24">
        <f t="shared" si="143"/>
        <v>1</v>
      </c>
      <c r="AV42" s="25">
        <f t="shared" si="144"/>
        <v>8</v>
      </c>
      <c r="AW42" s="25">
        <f t="shared" si="145"/>
        <v>6</v>
      </c>
      <c r="AX42" s="25">
        <f t="shared" si="146"/>
        <v>-4</v>
      </c>
      <c r="AY42" s="25">
        <f t="shared" si="147"/>
        <v>7</v>
      </c>
      <c r="AZ42" s="25" t="str">
        <f t="shared" si="148"/>
        <v/>
      </c>
      <c r="BA42" s="25" t="str">
        <f t="shared" si="149"/>
        <v/>
      </c>
      <c r="BB42" s="25" t="str">
        <f t="shared" si="150"/>
        <v/>
      </c>
      <c r="BC42" s="26" t="str">
        <f t="shared" si="151"/>
        <v>3 - 1</v>
      </c>
      <c r="BD42" s="27" t="str">
        <f t="shared" si="152"/>
        <v>8,6,-4,7</v>
      </c>
      <c r="BE42" s="28">
        <f>SUMIF(C38:C45,3,AI38:AI45)+SUMIF(D38:D45,3,AJ38:AJ45)</f>
        <v>5</v>
      </c>
      <c r="BF42" s="28">
        <f>IF(BE42&lt;&gt;0,RANK(BE42,BE38:BE44),"")</f>
        <v>2</v>
      </c>
      <c r="BG42" s="29" t="e">
        <f>SUMIF(A38:A41,C42,B38:B41)</f>
        <v>#VALUE!</v>
      </c>
      <c r="BH42" s="30" t="e">
        <f>SUMIF(A38:A41,D42,B38:B41)</f>
        <v>#VALUE!</v>
      </c>
      <c r="BI42" s="122">
        <f t="shared" si="153"/>
        <v>4</v>
      </c>
      <c r="BJ42" s="123">
        <f>1+BJ41</f>
        <v>23</v>
      </c>
      <c r="BK42" s="31">
        <v>3</v>
      </c>
      <c r="BL42" s="213" t="s">
        <v>14</v>
      </c>
      <c r="BM42" s="207">
        <v>44600</v>
      </c>
      <c r="BN42" s="208" t="s">
        <v>214</v>
      </c>
      <c r="BO42" s="134">
        <v>5</v>
      </c>
      <c r="BP42" s="425">
        <v>3</v>
      </c>
      <c r="BQ42" s="457" t="e">
        <f>B40</f>
        <v>#VALUE!</v>
      </c>
      <c r="BR42" s="389" t="s">
        <v>93</v>
      </c>
      <c r="BS42" s="390"/>
      <c r="BT42" s="391"/>
      <c r="BU42" s="196" t="e">
        <f>IF(BQ42=0,0,VLOOKUP(BQ42,[1]Список!$A:P,7,FALSE))</f>
        <v>#VALUE!</v>
      </c>
      <c r="BV42" s="398" t="e">
        <f>IF(BQ42=0,0,VLOOKUP(BQ42,[1]Список!$A:$P,6,FALSE))</f>
        <v>#VALUE!</v>
      </c>
      <c r="BW42" s="230"/>
      <c r="BX42" s="150">
        <f>IF(AG38&lt;AH38,AT38,IF(AH38&lt;AG38,AT38," "))</f>
        <v>2</v>
      </c>
      <c r="BY42" s="186"/>
      <c r="BZ42" s="178"/>
      <c r="CA42" s="150">
        <f>IF(AG41&lt;AH41,AT41,IF(AH41&lt;AG41,AT41," "))</f>
        <v>1</v>
      </c>
      <c r="CB42" s="178"/>
      <c r="CC42" s="399"/>
      <c r="CD42" s="400"/>
      <c r="CE42" s="401"/>
      <c r="CF42" s="224"/>
      <c r="CG42" s="150">
        <f>IF(AG43&lt;AH43,AI43,IF(AH43&lt;AG43,AI43," "))</f>
        <v>2</v>
      </c>
      <c r="CH42" s="178"/>
      <c r="CI42" s="226"/>
      <c r="CJ42" s="386">
        <f>BE42</f>
        <v>5</v>
      </c>
      <c r="CK42" s="387"/>
      <c r="CL42" s="388">
        <f>IF(BF43="",BF42,BF43)</f>
        <v>2</v>
      </c>
    </row>
    <row r="43" spans="1:90" ht="18.600000000000001" customHeight="1" x14ac:dyDescent="0.25">
      <c r="A43" s="15">
        <v>6</v>
      </c>
      <c r="C43" s="17">
        <v>3</v>
      </c>
      <c r="D43" s="17">
        <v>4</v>
      </c>
      <c r="E43" s="18">
        <v>11</v>
      </c>
      <c r="F43" s="19">
        <v>9</v>
      </c>
      <c r="G43" s="20">
        <v>11</v>
      </c>
      <c r="H43" s="21">
        <v>9</v>
      </c>
      <c r="I43" s="18">
        <v>11</v>
      </c>
      <c r="J43" s="19">
        <v>5</v>
      </c>
      <c r="K43" s="20"/>
      <c r="L43" s="21"/>
      <c r="M43" s="18"/>
      <c r="N43" s="19"/>
      <c r="O43" s="20"/>
      <c r="P43" s="21"/>
      <c r="Q43" s="18"/>
      <c r="R43" s="19"/>
      <c r="S43" s="22">
        <f t="shared" si="116"/>
        <v>1</v>
      </c>
      <c r="T43" s="22">
        <f t="shared" si="117"/>
        <v>0</v>
      </c>
      <c r="U43" s="22">
        <f t="shared" si="118"/>
        <v>1</v>
      </c>
      <c r="V43" s="22">
        <f t="shared" si="119"/>
        <v>0</v>
      </c>
      <c r="W43" s="22">
        <f t="shared" si="120"/>
        <v>1</v>
      </c>
      <c r="X43" s="22">
        <f t="shared" si="121"/>
        <v>0</v>
      </c>
      <c r="Y43" s="22">
        <f t="shared" si="122"/>
        <v>0</v>
      </c>
      <c r="Z43" s="22">
        <f t="shared" si="123"/>
        <v>0</v>
      </c>
      <c r="AA43" s="22">
        <f t="shared" si="124"/>
        <v>0</v>
      </c>
      <c r="AB43" s="22">
        <f t="shared" si="125"/>
        <v>0</v>
      </c>
      <c r="AC43" s="22">
        <f t="shared" si="126"/>
        <v>0</v>
      </c>
      <c r="AD43" s="22">
        <f t="shared" si="127"/>
        <v>0</v>
      </c>
      <c r="AE43" s="22">
        <f t="shared" si="128"/>
        <v>0</v>
      </c>
      <c r="AF43" s="22">
        <f t="shared" si="129"/>
        <v>0</v>
      </c>
      <c r="AG43" s="23">
        <f t="shared" si="130"/>
        <v>3</v>
      </c>
      <c r="AH43" s="23">
        <f t="shared" si="130"/>
        <v>0</v>
      </c>
      <c r="AI43" s="24">
        <f t="shared" si="131"/>
        <v>2</v>
      </c>
      <c r="AJ43" s="24">
        <f t="shared" si="132"/>
        <v>1</v>
      </c>
      <c r="AK43" s="25">
        <f t="shared" si="133"/>
        <v>9</v>
      </c>
      <c r="AL43" s="25">
        <f t="shared" si="134"/>
        <v>9</v>
      </c>
      <c r="AM43" s="25">
        <f t="shared" si="135"/>
        <v>5</v>
      </c>
      <c r="AN43" s="25" t="str">
        <f t="shared" si="136"/>
        <v/>
      </c>
      <c r="AO43" s="25" t="str">
        <f t="shared" si="137"/>
        <v/>
      </c>
      <c r="AP43" s="25" t="str">
        <f t="shared" si="138"/>
        <v/>
      </c>
      <c r="AQ43" s="25" t="str">
        <f t="shared" si="139"/>
        <v/>
      </c>
      <c r="AR43" s="26" t="str">
        <f t="shared" si="140"/>
        <v>3 - 0</v>
      </c>
      <c r="AS43" s="27" t="str">
        <f t="shared" si="141"/>
        <v>9,9,5</v>
      </c>
      <c r="AT43" s="24">
        <f t="shared" si="142"/>
        <v>1</v>
      </c>
      <c r="AU43" s="24">
        <f t="shared" si="143"/>
        <v>2</v>
      </c>
      <c r="AV43" s="25">
        <f t="shared" si="144"/>
        <v>-9</v>
      </c>
      <c r="AW43" s="25">
        <f t="shared" si="145"/>
        <v>-9</v>
      </c>
      <c r="AX43" s="25">
        <f t="shared" si="146"/>
        <v>-5</v>
      </c>
      <c r="AY43" s="25" t="str">
        <f t="shared" si="147"/>
        <v/>
      </c>
      <c r="AZ43" s="25" t="str">
        <f t="shared" si="148"/>
        <v/>
      </c>
      <c r="BA43" s="25" t="str">
        <f t="shared" si="149"/>
        <v/>
      </c>
      <c r="BB43" s="25" t="str">
        <f t="shared" si="150"/>
        <v/>
      </c>
      <c r="BC43" s="26" t="str">
        <f t="shared" si="151"/>
        <v>0 - 3</v>
      </c>
      <c r="BD43" s="27" t="str">
        <f t="shared" si="152"/>
        <v>-9, -9, -5</v>
      </c>
      <c r="BE43" s="32"/>
      <c r="BF43" s="32"/>
      <c r="BG43" s="29" t="e">
        <f>SUMIF(A38:A41,C43,B38:B41)</f>
        <v>#VALUE!</v>
      </c>
      <c r="BH43" s="30" t="e">
        <f>SUMIF(A38:A41,D43,B38:B41)</f>
        <v>#VALUE!</v>
      </c>
      <c r="BI43" s="122">
        <f t="shared" si="153"/>
        <v>4</v>
      </c>
      <c r="BJ43" s="123">
        <f>1+BJ42</f>
        <v>24</v>
      </c>
      <c r="BK43" s="31">
        <v>3</v>
      </c>
      <c r="BL43" s="214" t="s">
        <v>15</v>
      </c>
      <c r="BM43" s="210">
        <v>44600</v>
      </c>
      <c r="BN43" s="211" t="s">
        <v>214</v>
      </c>
      <c r="BO43" s="156">
        <v>1</v>
      </c>
      <c r="BP43" s="425"/>
      <c r="BQ43" s="455"/>
      <c r="BR43" s="389" t="s">
        <v>34</v>
      </c>
      <c r="BS43" s="390"/>
      <c r="BT43" s="391"/>
      <c r="BU43" s="196" t="e">
        <f>IF(BQ42=0,0,VLOOKUP(BQ42,[1]Список!$A:P,8,FALSE))</f>
        <v>#VALUE!</v>
      </c>
      <c r="BV43" s="398"/>
      <c r="BW43" s="393" t="str">
        <f>IF(AI38&gt;AJ38,BC38,IF(AJ38&gt;AI38,BD38," "))</f>
        <v>5, 6, 6</v>
      </c>
      <c r="BX43" s="392"/>
      <c r="BY43" s="394"/>
      <c r="BZ43" s="392" t="str">
        <f>IF(AI41&gt;AJ41,BC41,IF(AJ41&gt;AI41,BD41," "))</f>
        <v>0 - 3</v>
      </c>
      <c r="CA43" s="392"/>
      <c r="CB43" s="392"/>
      <c r="CC43" s="399"/>
      <c r="CD43" s="400"/>
      <c r="CE43" s="401"/>
      <c r="CF43" s="392" t="str">
        <f>IF(AI43&lt;AJ43,AR43,IF(AJ43&lt;AI43,AS43," "))</f>
        <v>9,9,5</v>
      </c>
      <c r="CG43" s="392"/>
      <c r="CH43" s="392"/>
      <c r="CI43" s="227"/>
      <c r="CJ43" s="386"/>
      <c r="CK43" s="387"/>
      <c r="CL43" s="388"/>
    </row>
    <row r="44" spans="1:90" ht="18.600000000000001" customHeight="1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V44" s="2"/>
      <c r="AW44" s="2"/>
      <c r="AX44" s="2"/>
      <c r="AY44" s="2"/>
      <c r="AZ44" s="2"/>
      <c r="BE44" s="28">
        <f>SUMIF(C38:C45,4,AI38:AI45)+SUMIF(D38:D45,4,AJ38:AJ45)</f>
        <v>3</v>
      </c>
      <c r="BF44" s="28">
        <f>IF(BE44&lt;&gt;0,RANK(BE44,BE38:BE44),"")</f>
        <v>4</v>
      </c>
      <c r="BG44" s="34"/>
      <c r="BH44" s="34"/>
      <c r="BK44" s="14"/>
      <c r="BP44" s="412">
        <v>4</v>
      </c>
      <c r="BQ44" s="463" t="e">
        <f>B41</f>
        <v>#VALUE!</v>
      </c>
      <c r="BR44" s="416" t="s">
        <v>82</v>
      </c>
      <c r="BS44" s="417"/>
      <c r="BT44" s="418"/>
      <c r="BU44" s="215" t="e">
        <f>IF(BQ44=0,0,VLOOKUP(BQ44,[1]Список!$A:P,7,FALSE))</f>
        <v>#VALUE!</v>
      </c>
      <c r="BV44" s="419" t="e">
        <f>IF(BQ44=0,0,VLOOKUP(BQ44,[1]Список!$A:$P,6,FALSE))</f>
        <v>#VALUE!</v>
      </c>
      <c r="BW44" s="193"/>
      <c r="BX44" s="190">
        <f>IF(AG40&lt;AH40,AT40,IF(AH40&lt;AG40,AT40," "))</f>
        <v>1</v>
      </c>
      <c r="BY44" s="181"/>
      <c r="BZ44" s="190"/>
      <c r="CA44" s="180">
        <f>IF(AG39&lt;AH39,AT39,IF(AH39&lt;AG39,AT39," "))</f>
        <v>1</v>
      </c>
      <c r="CB44" s="190"/>
      <c r="CC44" s="184"/>
      <c r="CD44" s="180">
        <f>IF(AG43&lt;AH43,AT43,IF(AH43&lt;AG43,AT43," "))</f>
        <v>1</v>
      </c>
      <c r="CE44" s="181"/>
      <c r="CF44" s="421"/>
      <c r="CG44" s="421"/>
      <c r="CH44" s="421"/>
      <c r="CI44" s="232"/>
      <c r="CJ44" s="423">
        <f>BE44</f>
        <v>3</v>
      </c>
      <c r="CK44" s="402"/>
      <c r="CL44" s="404">
        <f>IF(BF45="",BF44,BF45)</f>
        <v>4</v>
      </c>
    </row>
    <row r="45" spans="1:90" ht="18.600000000000001" customHeight="1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V45" s="2"/>
      <c r="AW45" s="2"/>
      <c r="AX45" s="2"/>
      <c r="AY45" s="2"/>
      <c r="AZ45" s="2"/>
      <c r="BE45" s="32"/>
      <c r="BF45" s="32"/>
      <c r="BG45" s="34"/>
      <c r="BH45" s="34"/>
      <c r="BK45" s="35"/>
      <c r="BL45" s="160"/>
      <c r="BM45" s="161"/>
      <c r="BN45" s="162"/>
      <c r="BO45" s="163"/>
      <c r="BP45" s="413"/>
      <c r="BQ45" s="464"/>
      <c r="BR45" s="406" t="s">
        <v>83</v>
      </c>
      <c r="BS45" s="407"/>
      <c r="BT45" s="408"/>
      <c r="BU45" s="164" t="e">
        <f>IF(BQ44=0,0,VLOOKUP(BQ44,[1]Список!$A:P,8,FALSE))</f>
        <v>#VALUE!</v>
      </c>
      <c r="BV45" s="420"/>
      <c r="BW45" s="409" t="str">
        <f>IF(AI40&gt;AJ40,BC40,IF(AJ40&gt;AI40,BD40," "))</f>
        <v>0 - 3</v>
      </c>
      <c r="BX45" s="410"/>
      <c r="BY45" s="411"/>
      <c r="BZ45" s="410" t="str">
        <f>IF(AI39&gt;AJ39,BC39,IF(AJ39&gt;AI39,BD39," "))</f>
        <v>1 - 3</v>
      </c>
      <c r="CA45" s="410"/>
      <c r="CB45" s="410"/>
      <c r="CC45" s="409" t="str">
        <f>IF(AI43&gt;AJ43,BC43,IF(AJ43&gt;AI43,BD43," "))</f>
        <v>0 - 3</v>
      </c>
      <c r="CD45" s="410"/>
      <c r="CE45" s="411"/>
      <c r="CF45" s="422"/>
      <c r="CG45" s="422"/>
      <c r="CH45" s="422"/>
      <c r="CI45" s="228"/>
      <c r="CJ45" s="424"/>
      <c r="CK45" s="403"/>
      <c r="CL45" s="405"/>
    </row>
    <row r="46" spans="1:90" ht="18.600000000000001" customHeight="1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V46" s="2"/>
      <c r="AW46" s="2"/>
      <c r="AX46" s="2"/>
      <c r="AY46" s="2"/>
      <c r="AZ46" s="2"/>
      <c r="BE46" s="32"/>
      <c r="BF46" s="32"/>
      <c r="BG46" s="34"/>
      <c r="BH46" s="34"/>
      <c r="BK46" s="35"/>
      <c r="BL46" s="160"/>
      <c r="BM46" s="161"/>
      <c r="BN46" s="162"/>
      <c r="BO46" s="161"/>
      <c r="BP46" s="233"/>
      <c r="BQ46" s="194"/>
      <c r="BR46" s="195"/>
      <c r="BS46" s="195"/>
      <c r="BT46" s="195"/>
      <c r="BU46" s="196"/>
      <c r="BV46" s="197"/>
      <c r="BW46" s="198"/>
      <c r="BX46" s="198"/>
      <c r="BY46" s="198"/>
      <c r="BZ46" s="198"/>
      <c r="CA46" s="198"/>
      <c r="CB46" s="198"/>
      <c r="CC46" s="198"/>
      <c r="CD46" s="198"/>
      <c r="CE46" s="238"/>
      <c r="CF46" s="199"/>
      <c r="CG46" s="199"/>
      <c r="CH46" s="199"/>
      <c r="CI46" s="188"/>
      <c r="CJ46" s="239"/>
      <c r="CK46" s="240"/>
      <c r="CL46" s="173"/>
    </row>
    <row r="47" spans="1:90" ht="18.600000000000001" customHeight="1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V47" s="2"/>
      <c r="AW47" s="2"/>
      <c r="AX47" s="2"/>
      <c r="AY47" s="2"/>
      <c r="AZ47" s="2"/>
      <c r="BE47" s="32"/>
      <c r="BF47" s="32"/>
      <c r="BG47" s="34"/>
      <c r="BH47" s="34"/>
      <c r="BK47" s="35"/>
      <c r="BL47" s="160"/>
      <c r="BM47" s="161"/>
      <c r="BN47" s="162"/>
      <c r="BO47" s="161"/>
      <c r="BP47" s="167" t="s">
        <v>205</v>
      </c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</row>
    <row r="48" spans="1:90" ht="18.600000000000001" customHeight="1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V48" s="2"/>
      <c r="AW48" s="2"/>
      <c r="AX48" s="2"/>
      <c r="AY48" s="2"/>
      <c r="AZ48" s="2"/>
      <c r="BE48" s="32"/>
      <c r="BF48" s="32"/>
      <c r="BG48" s="34"/>
      <c r="BH48" s="34"/>
      <c r="BK48" s="35"/>
      <c r="BL48" s="160"/>
      <c r="BM48" s="161"/>
      <c r="BN48" s="162"/>
      <c r="BO48" s="161"/>
      <c r="BP48" s="167" t="s">
        <v>204</v>
      </c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</row>
    <row r="49" spans="1:90" ht="18.600000000000001" customHeight="1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V49" s="2"/>
      <c r="AW49" s="2"/>
      <c r="AX49" s="2"/>
      <c r="AY49" s="2"/>
      <c r="AZ49" s="2"/>
      <c r="BE49" s="32"/>
      <c r="BF49" s="32"/>
      <c r="BG49" s="34"/>
      <c r="BH49" s="34"/>
      <c r="BK49" s="35"/>
      <c r="BL49" s="160"/>
      <c r="BM49" s="161"/>
      <c r="BN49" s="162"/>
      <c r="BO49" s="161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</row>
    <row r="50" spans="1:90" ht="20.100000000000001" customHeight="1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V50" s="2"/>
      <c r="AW50" s="2"/>
      <c r="AX50" s="2"/>
      <c r="AY50" s="2"/>
      <c r="AZ50" s="2"/>
      <c r="BE50" s="32"/>
      <c r="BF50" s="32"/>
      <c r="BG50" s="34"/>
      <c r="BH50" s="34"/>
      <c r="BK50" s="35"/>
      <c r="BL50" s="378" t="s">
        <v>279</v>
      </c>
      <c r="BM50" s="378"/>
      <c r="BN50" s="378"/>
      <c r="BO50" s="378"/>
      <c r="BP50" s="378"/>
      <c r="BQ50" s="378"/>
      <c r="BR50" s="378"/>
      <c r="BS50" s="378"/>
      <c r="BT50" s="378"/>
      <c r="BU50" s="378"/>
      <c r="BV50" s="378"/>
      <c r="BW50" s="378"/>
      <c r="BX50" s="378"/>
      <c r="BY50" s="378"/>
      <c r="BZ50" s="378"/>
      <c r="CA50" s="378"/>
      <c r="CB50" s="378"/>
      <c r="CC50" s="378"/>
      <c r="CD50" s="378"/>
      <c r="CE50" s="378"/>
      <c r="CF50" s="378"/>
      <c r="CG50" s="378"/>
      <c r="CH50" s="378"/>
      <c r="CI50" s="378"/>
      <c r="CJ50" s="378"/>
      <c r="CK50" s="378"/>
      <c r="CL50" s="378"/>
    </row>
    <row r="51" spans="1:90" ht="20.100000000000001" customHeight="1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V51" s="2"/>
      <c r="AW51" s="2"/>
      <c r="AX51" s="2"/>
      <c r="AY51" s="2"/>
      <c r="AZ51" s="2"/>
      <c r="BE51" s="32"/>
      <c r="BF51" s="32"/>
      <c r="BG51" s="34"/>
      <c r="BH51" s="34"/>
      <c r="BK51" s="35"/>
      <c r="BL51" s="345" t="s">
        <v>11</v>
      </c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345"/>
      <c r="CC51" s="345"/>
      <c r="CD51" s="345"/>
      <c r="CE51" s="345"/>
      <c r="CF51" s="345"/>
      <c r="CG51" s="345"/>
      <c r="CH51" s="345"/>
      <c r="CI51" s="345"/>
      <c r="CJ51" s="345"/>
      <c r="CK51" s="345"/>
      <c r="CL51" s="345"/>
    </row>
    <row r="52" spans="1:90" ht="20.100000000000001" customHeight="1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V52" s="2"/>
      <c r="AW52" s="2"/>
      <c r="AX52" s="2"/>
      <c r="AY52" s="2"/>
      <c r="AZ52" s="2"/>
      <c r="BE52" s="32"/>
      <c r="BF52" s="32"/>
      <c r="BG52" s="34"/>
      <c r="BH52" s="34"/>
      <c r="BK52" s="35"/>
      <c r="BL52" s="346" t="s">
        <v>289</v>
      </c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</row>
    <row r="53" spans="1:90" ht="18.600000000000001" customHeight="1" x14ac:dyDescent="0.25">
      <c r="Z53" s="6"/>
      <c r="BK53" s="14"/>
      <c r="BL53" s="380" t="str">
        <f>C54</f>
        <v>Мужчины. Полуфинальный этап (1-8 место). Группа  A</v>
      </c>
      <c r="BM53" s="380"/>
      <c r="BN53" s="380"/>
      <c r="BO53" s="380"/>
      <c r="BP53" s="380"/>
      <c r="BQ53" s="380"/>
      <c r="BR53" s="380"/>
      <c r="BS53" s="380"/>
      <c r="BT53" s="380"/>
      <c r="BU53" s="380"/>
      <c r="BV53" s="380"/>
      <c r="BW53" s="380"/>
      <c r="BX53" s="380"/>
      <c r="BY53" s="380"/>
      <c r="BZ53" s="380"/>
      <c r="CA53" s="380"/>
      <c r="CB53" s="380"/>
      <c r="CC53" s="380"/>
      <c r="CD53" s="380"/>
      <c r="CE53" s="380"/>
      <c r="CF53" s="380"/>
      <c r="CG53" s="380"/>
      <c r="CH53" s="380"/>
      <c r="CI53" s="380"/>
      <c r="CJ53" s="380"/>
      <c r="CK53" s="380"/>
      <c r="CL53" s="380"/>
    </row>
    <row r="54" spans="1:90" ht="18.600000000000001" customHeight="1" x14ac:dyDescent="0.25">
      <c r="A54" s="7">
        <v>1</v>
      </c>
      <c r="B54" s="8">
        <v>4</v>
      </c>
      <c r="C54" s="9" t="s">
        <v>285</v>
      </c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1">
        <v>1</v>
      </c>
      <c r="Z54" s="6"/>
      <c r="AR54" s="12" t="e">
        <f>IF(B55=0,0,(IF(B56=0,1,IF(B57=0,2,IF(B58=0,3,IF(B58&gt;0,4))))))</f>
        <v>#VALUE!</v>
      </c>
      <c r="BC54" s="12">
        <f>IF(BE54=15,3,IF(BE54&gt;15,4))</f>
        <v>4</v>
      </c>
      <c r="BE54" s="13">
        <f>SUM(BE55,BE57,BE59,BE61)</f>
        <v>18</v>
      </c>
      <c r="BF54" s="13">
        <f>SUM(BF55,BF57,BF59,BF61)</f>
        <v>10</v>
      </c>
      <c r="BK54" s="14"/>
      <c r="BL54" s="124" t="s">
        <v>4</v>
      </c>
      <c r="BM54" s="125" t="s">
        <v>5</v>
      </c>
      <c r="BN54" s="125" t="s">
        <v>6</v>
      </c>
      <c r="BO54" s="126" t="s">
        <v>7</v>
      </c>
      <c r="BP54" s="216" t="s">
        <v>8</v>
      </c>
      <c r="BQ54" s="458" t="s">
        <v>9</v>
      </c>
      <c r="BR54" s="458"/>
      <c r="BS54" s="458"/>
      <c r="BT54" s="458"/>
      <c r="BU54" s="459" t="s">
        <v>10</v>
      </c>
      <c r="BV54" s="459"/>
      <c r="BW54" s="460">
        <v>1</v>
      </c>
      <c r="BX54" s="461"/>
      <c r="BY54" s="462"/>
      <c r="BZ54" s="461">
        <v>2</v>
      </c>
      <c r="CA54" s="461"/>
      <c r="CB54" s="461"/>
      <c r="CC54" s="460">
        <v>3</v>
      </c>
      <c r="CD54" s="461"/>
      <c r="CE54" s="462"/>
      <c r="CF54" s="461">
        <v>4</v>
      </c>
      <c r="CG54" s="461"/>
      <c r="CH54" s="461"/>
      <c r="CI54" s="225"/>
      <c r="CJ54" s="282" t="s">
        <v>1</v>
      </c>
      <c r="CK54" s="220" t="s">
        <v>2</v>
      </c>
      <c r="CL54" s="283" t="s">
        <v>3</v>
      </c>
    </row>
    <row r="55" spans="1:90" ht="18.600000000000001" customHeight="1" x14ac:dyDescent="0.25">
      <c r="A55" s="15">
        <v>1</v>
      </c>
      <c r="B55" s="16" t="e">
        <f>SUMIF('[1]М - 1 этап'!$CX$13:$CX$28,3,'[1]М - 1 этап'!$BQ$13:$BQ$28)</f>
        <v>#VALUE!</v>
      </c>
      <c r="C55" s="17">
        <v>1</v>
      </c>
      <c r="D55" s="17">
        <v>3</v>
      </c>
      <c r="E55" s="18">
        <v>7</v>
      </c>
      <c r="F55" s="19">
        <v>11</v>
      </c>
      <c r="G55" s="20">
        <v>11</v>
      </c>
      <c r="H55" s="21">
        <v>4</v>
      </c>
      <c r="I55" s="18">
        <v>11</v>
      </c>
      <c r="J55" s="19">
        <v>7</v>
      </c>
      <c r="K55" s="20">
        <v>6</v>
      </c>
      <c r="L55" s="21">
        <v>11</v>
      </c>
      <c r="M55" s="18">
        <v>11</v>
      </c>
      <c r="N55" s="19">
        <v>5</v>
      </c>
      <c r="O55" s="20"/>
      <c r="P55" s="21"/>
      <c r="Q55" s="18"/>
      <c r="R55" s="19"/>
      <c r="S55" s="22">
        <f t="shared" ref="S55:S60" si="155">IF(E55="wo",0,IF(F55="wo",1,IF(E55&gt;F55,1,0)))</f>
        <v>0</v>
      </c>
      <c r="T55" s="22">
        <f t="shared" ref="T55:T60" si="156">IF(E55="wo",1,IF(F55="wo",0,IF(F55&gt;E55,1,0)))</f>
        <v>1</v>
      </c>
      <c r="U55" s="22">
        <f t="shared" ref="U55:U60" si="157">IF(G55="wo",0,IF(H55="wo",1,IF(G55&gt;H55,1,0)))</f>
        <v>1</v>
      </c>
      <c r="V55" s="22">
        <f t="shared" ref="V55:V60" si="158">IF(G55="wo",1,IF(H55="wo",0,IF(H55&gt;G55,1,0)))</f>
        <v>0</v>
      </c>
      <c r="W55" s="22">
        <f t="shared" ref="W55:W60" si="159">IF(I55="wo",0,IF(J55="wo",1,IF(I55&gt;J55,1,0)))</f>
        <v>1</v>
      </c>
      <c r="X55" s="22">
        <f t="shared" ref="X55:X60" si="160">IF(I55="wo",1,IF(J55="wo",0,IF(J55&gt;I55,1,0)))</f>
        <v>0</v>
      </c>
      <c r="Y55" s="22">
        <f t="shared" ref="Y55:Y60" si="161">IF(K55="wo",0,IF(L55="wo",1,IF(K55&gt;L55,1,0)))</f>
        <v>0</v>
      </c>
      <c r="Z55" s="22">
        <f t="shared" ref="Z55:Z60" si="162">IF(K55="wo",1,IF(L55="wo",0,IF(L55&gt;K55,1,0)))</f>
        <v>1</v>
      </c>
      <c r="AA55" s="22">
        <f t="shared" ref="AA55:AA60" si="163">IF(M55="wo",0,IF(N55="wo",1,IF(M55&gt;N55,1,0)))</f>
        <v>1</v>
      </c>
      <c r="AB55" s="22">
        <f t="shared" ref="AB55:AB60" si="164">IF(M55="wo",1,IF(N55="wo",0,IF(N55&gt;M55,1,0)))</f>
        <v>0</v>
      </c>
      <c r="AC55" s="22">
        <f t="shared" ref="AC55:AC60" si="165">IF(O55="wo",0,IF(P55="wo",1,IF(O55&gt;P55,1,0)))</f>
        <v>0</v>
      </c>
      <c r="AD55" s="22">
        <f t="shared" ref="AD55:AD60" si="166">IF(O55="wo",1,IF(P55="wo",0,IF(P55&gt;O55,1,0)))</f>
        <v>0</v>
      </c>
      <c r="AE55" s="22">
        <f t="shared" ref="AE55:AE60" si="167">IF(Q55="wo",0,IF(R55="wo",1,IF(Q55&gt;R55,1,0)))</f>
        <v>0</v>
      </c>
      <c r="AF55" s="22">
        <f t="shared" ref="AF55:AF60" si="168">IF(Q55="wo",1,IF(R55="wo",0,IF(R55&gt;Q55,1,0)))</f>
        <v>0</v>
      </c>
      <c r="AG55" s="23">
        <f t="shared" ref="AG55:AH60" si="169">IF(E55="wo","wo",+S55+U55+W55+Y55+AA55+AC55+AE55)</f>
        <v>3</v>
      </c>
      <c r="AH55" s="23">
        <f t="shared" si="169"/>
        <v>2</v>
      </c>
      <c r="AI55" s="24">
        <f t="shared" ref="AI55:AI60" si="170">IF(E55="",0,IF(E55="wo",0,IF(F55="wo",2,IF(AG55=AH55,0,IF(AG55&gt;AH55,2,1)))))</f>
        <v>2</v>
      </c>
      <c r="AJ55" s="24">
        <f t="shared" ref="AJ55:AJ60" si="171">IF(F55="",0,IF(F55="wo",0,IF(E55="wo",2,IF(AH55=AG55,0,IF(AH55&gt;AG55,2,1)))))</f>
        <v>1</v>
      </c>
      <c r="AK55" s="25">
        <f t="shared" ref="AK55:AK60" si="172">IF(E55="","",IF(E55="wo",0,IF(F55="wo",0,IF(E55=F55,"ERROR",IF(E55&gt;F55,F55,-1*E55)))))</f>
        <v>-7</v>
      </c>
      <c r="AL55" s="25">
        <f t="shared" ref="AL55:AL60" si="173">IF(G55="","",IF(G55="wo",0,IF(H55="wo",0,IF(G55=H55,"ERROR",IF(G55&gt;H55,H55,-1*G55)))))</f>
        <v>4</v>
      </c>
      <c r="AM55" s="25">
        <f t="shared" ref="AM55:AM60" si="174">IF(I55="","",IF(I55="wo",0,IF(J55="wo",0,IF(I55=J55,"ERROR",IF(I55&gt;J55,J55,-1*I55)))))</f>
        <v>7</v>
      </c>
      <c r="AN55" s="25">
        <f t="shared" ref="AN55:AN60" si="175">IF(K55="","",IF(K55="wo",0,IF(L55="wo",0,IF(K55=L55,"ERROR",IF(K55&gt;L55,L55,-1*K55)))))</f>
        <v>-6</v>
      </c>
      <c r="AO55" s="25">
        <f t="shared" ref="AO55:AO60" si="176">IF(M55="","",IF(M55="wo",0,IF(N55="wo",0,IF(M55=N55,"ERROR",IF(M55&gt;N55,N55,-1*M55)))))</f>
        <v>5</v>
      </c>
      <c r="AP55" s="25" t="str">
        <f t="shared" ref="AP55:AP60" si="177">IF(O55="","",IF(O55="wo",0,IF(P55="wo",0,IF(O55=P55,"ERROR",IF(O55&gt;P55,P55,-1*O55)))))</f>
        <v/>
      </c>
      <c r="AQ55" s="25" t="str">
        <f t="shared" ref="AQ55:AQ60" si="178">IF(Q55="","",IF(Q55="wo",0,IF(R55="wo",0,IF(Q55=R55,"ERROR",IF(Q55&gt;R55,R55,-1*Q55)))))</f>
        <v/>
      </c>
      <c r="AR55" s="26" t="str">
        <f t="shared" ref="AR55:AR60" si="179">CONCATENATE(AG55," - ",AH55)</f>
        <v>3 - 2</v>
      </c>
      <c r="AS55" s="27" t="str">
        <f t="shared" ref="AS55:AS60" si="180">IF(E55="","",(IF(K55="",AK55&amp;","&amp;AL55&amp;","&amp;AM55,IF(M55="",AK55&amp;","&amp;AL55&amp;","&amp;AM55&amp;","&amp;AN55,IF(O55="",AK55&amp;","&amp;AL55&amp;","&amp;AM55&amp;","&amp;AN55&amp;","&amp;AO55,IF(Q55="",AK55&amp;","&amp;AL55&amp;","&amp;AM55&amp;","&amp;AN55&amp;","&amp;AO55&amp;","&amp;AP55,AK55&amp;","&amp;AL55&amp;","&amp;AM55&amp;","&amp;AN55&amp;","&amp;AO55&amp;","&amp;AP55&amp;","&amp;AQ55))))))</f>
        <v>-7,4,7,-6,5</v>
      </c>
      <c r="AT55" s="24">
        <f t="shared" ref="AT55:AT60" si="181">IF(F55="",0,IF(F55="wo",0,IF(E55="wo",2,IF(AH55=AG55,0,IF(AH55&gt;AG55,2,1)))))</f>
        <v>1</v>
      </c>
      <c r="AU55" s="24">
        <f t="shared" ref="AU55:AU60" si="182">IF(E55="",0,IF(E55="wo",0,IF(F55="wo",2,IF(AG55=AH55,0,IF(AG55&gt;AH55,2,1)))))</f>
        <v>2</v>
      </c>
      <c r="AV55" s="25">
        <f t="shared" ref="AV55:AV60" si="183">IF(F55="","",IF(F55="wo",0,IF(E55="wo",0,IF(F55=E55,"ERROR",IF(F55&gt;E55,E55,-1*F55)))))</f>
        <v>7</v>
      </c>
      <c r="AW55" s="25">
        <f t="shared" ref="AW55:AW60" si="184">IF(H55="","",IF(H55="wo",0,IF(G55="wo",0,IF(H55=G55,"ERROR",IF(H55&gt;G55,G55,-1*H55)))))</f>
        <v>-4</v>
      </c>
      <c r="AX55" s="25">
        <f t="shared" ref="AX55:AX60" si="185">IF(J55="","",IF(J55="wo",0,IF(I55="wo",0,IF(J55=I55,"ERROR",IF(J55&gt;I55,I55,-1*J55)))))</f>
        <v>-7</v>
      </c>
      <c r="AY55" s="25">
        <f t="shared" ref="AY55:AY60" si="186">IF(L55="","",IF(L55="wo",0,IF(K55="wo",0,IF(L55=K55,"ERROR",IF(L55&gt;K55,K55,-1*L55)))))</f>
        <v>6</v>
      </c>
      <c r="AZ55" s="25">
        <f t="shared" ref="AZ55:AZ60" si="187">IF(N55="","",IF(N55="wo",0,IF(M55="wo",0,IF(N55=M55,"ERROR",IF(N55&gt;M55,M55,-1*N55)))))</f>
        <v>-5</v>
      </c>
      <c r="BA55" s="25" t="str">
        <f t="shared" ref="BA55:BA60" si="188">IF(P55="","",IF(P55="wo",0,IF(O55="wo",0,IF(P55=O55,"ERROR",IF(P55&gt;O55,O55,-1*P55)))))</f>
        <v/>
      </c>
      <c r="BB55" s="25" t="str">
        <f t="shared" ref="BB55:BB60" si="189">IF(R55="","",IF(R55="wo",0,IF(Q55="wo",0,IF(R55=Q55,"ERROR",IF(R55&gt;Q55,Q55,-1*R55)))))</f>
        <v/>
      </c>
      <c r="BC55" s="26" t="str">
        <f t="shared" ref="BC55:BC60" si="190">CONCATENATE(AH55," - ",AG55)</f>
        <v>2 - 3</v>
      </c>
      <c r="BD55" s="27" t="str">
        <f t="shared" ref="BD55:BD60" si="191">IF(E55="","",(IF(K55="",AV55&amp;", "&amp;AW55&amp;", "&amp;AX55,IF(M55="",AV55&amp;","&amp;AW55&amp;","&amp;AX55&amp;","&amp;AY55,IF(O55="",AV55&amp;","&amp;AW55&amp;","&amp;AX55&amp;","&amp;AY55&amp;","&amp;AZ55,IF(Q55="",AV55&amp;","&amp;AW55&amp;","&amp;AX55&amp;","&amp;AY55&amp;","&amp;AZ55&amp;","&amp;BA55,AV55&amp;","&amp;AW55&amp;","&amp;AX55&amp;","&amp;AY55&amp;","&amp;AZ55&amp;","&amp;BA55&amp;","&amp;BB55))))))</f>
        <v>7,-4,-7,6,-5</v>
      </c>
      <c r="BE55" s="28">
        <f>SUMIF(C55:C62,1,AI55:AI62)+SUMIF(D55:D62,1,AJ55:AJ62)</f>
        <v>6</v>
      </c>
      <c r="BF55" s="28">
        <f>IF(BE55&lt;&gt;0,RANK(BE55,BE55:BE61),"")</f>
        <v>1</v>
      </c>
      <c r="BG55" s="29" t="e">
        <f>SUMIF(A55:A58,C55,B55:B58)</f>
        <v>#VALUE!</v>
      </c>
      <c r="BH55" s="30" t="e">
        <f>SUMIF(A55:A58,D55,B55:B58)</f>
        <v>#VALUE!</v>
      </c>
      <c r="BI55" s="122">
        <v>1</v>
      </c>
      <c r="BJ55" s="123">
        <f>1*BJ43+1</f>
        <v>25</v>
      </c>
      <c r="BK55" s="31">
        <v>1</v>
      </c>
      <c r="BL55" s="200" t="str">
        <f t="shared" ref="BL55:BL56" si="192">CONCATENATE(C55," ","-"," ",D55)</f>
        <v>1 - 3</v>
      </c>
      <c r="BM55" s="132"/>
      <c r="BN55" s="133"/>
      <c r="BO55" s="134"/>
      <c r="BP55" s="465">
        <v>1</v>
      </c>
      <c r="BQ55" s="414" t="e">
        <f>B55</f>
        <v>#VALUE!</v>
      </c>
      <c r="BR55" s="416" t="s">
        <v>215</v>
      </c>
      <c r="BS55" s="417"/>
      <c r="BT55" s="418"/>
      <c r="BU55" s="215" t="e">
        <f>IF(BQ55=0,0,VLOOKUP(BQ55,[1]Список!$A:P,7,FALSE))</f>
        <v>#VALUE!</v>
      </c>
      <c r="BV55" s="419" t="e">
        <f>IF(BQ55=0,0,VLOOKUP(BQ55,[1]Список!$A:$P,6,FALSE))</f>
        <v>#VALUE!</v>
      </c>
      <c r="BW55" s="451"/>
      <c r="BX55" s="421"/>
      <c r="BY55" s="452"/>
      <c r="BZ55" s="231"/>
      <c r="CA55" s="180">
        <f>IF(AG59&lt;AH59,AI59,IF(AH59&lt;AG59,AI59," "))</f>
        <v>2</v>
      </c>
      <c r="CB55" s="190"/>
      <c r="CC55" s="184"/>
      <c r="CD55" s="180">
        <f>IF(AG55&lt;AH55,AI55,IF(AH55&lt;AG55,AI55," "))</f>
        <v>2</v>
      </c>
      <c r="CE55" s="181"/>
      <c r="CF55" s="190"/>
      <c r="CG55" s="180">
        <f>IF(AG57&lt;AH57,AI57,IF(AH57&lt;AG57,AI57," "))</f>
        <v>2</v>
      </c>
      <c r="CH55" s="190"/>
      <c r="CI55" s="232"/>
      <c r="CJ55" s="423">
        <f>BE55</f>
        <v>6</v>
      </c>
      <c r="CK55" s="402"/>
      <c r="CL55" s="404">
        <f>IF(BF56="",BF55,BF56)</f>
        <v>1</v>
      </c>
    </row>
    <row r="56" spans="1:90" ht="18.600000000000001" customHeight="1" x14ac:dyDescent="0.25">
      <c r="A56" s="15">
        <v>2</v>
      </c>
      <c r="B56" s="16" t="e">
        <f>SUMIF('[1]М - 1 этап'!$CX$216:$CX$231,3,'[1]М - 1 этап'!$BQ$216:$BQ$231)</f>
        <v>#VALUE!</v>
      </c>
      <c r="C56" s="17">
        <v>2</v>
      </c>
      <c r="D56" s="17">
        <v>4</v>
      </c>
      <c r="E56" s="18">
        <v>13</v>
      </c>
      <c r="F56" s="19">
        <v>11</v>
      </c>
      <c r="G56" s="20">
        <v>11</v>
      </c>
      <c r="H56" s="21">
        <v>1</v>
      </c>
      <c r="I56" s="18">
        <v>11</v>
      </c>
      <c r="J56" s="19">
        <v>4</v>
      </c>
      <c r="K56" s="20"/>
      <c r="L56" s="21"/>
      <c r="M56" s="18"/>
      <c r="N56" s="19"/>
      <c r="O56" s="20"/>
      <c r="P56" s="21"/>
      <c r="Q56" s="18"/>
      <c r="R56" s="19"/>
      <c r="S56" s="22">
        <f t="shared" si="155"/>
        <v>1</v>
      </c>
      <c r="T56" s="22">
        <f t="shared" si="156"/>
        <v>0</v>
      </c>
      <c r="U56" s="22">
        <f t="shared" si="157"/>
        <v>1</v>
      </c>
      <c r="V56" s="22">
        <f t="shared" si="158"/>
        <v>0</v>
      </c>
      <c r="W56" s="22">
        <f t="shared" si="159"/>
        <v>1</v>
      </c>
      <c r="X56" s="22">
        <f t="shared" si="160"/>
        <v>0</v>
      </c>
      <c r="Y56" s="22">
        <f t="shared" si="161"/>
        <v>0</v>
      </c>
      <c r="Z56" s="22">
        <f t="shared" si="162"/>
        <v>0</v>
      </c>
      <c r="AA56" s="22">
        <f t="shared" si="163"/>
        <v>0</v>
      </c>
      <c r="AB56" s="22">
        <f t="shared" si="164"/>
        <v>0</v>
      </c>
      <c r="AC56" s="22">
        <f t="shared" si="165"/>
        <v>0</v>
      </c>
      <c r="AD56" s="22">
        <f t="shared" si="166"/>
        <v>0</v>
      </c>
      <c r="AE56" s="22">
        <f t="shared" si="167"/>
        <v>0</v>
      </c>
      <c r="AF56" s="22">
        <f t="shared" si="168"/>
        <v>0</v>
      </c>
      <c r="AG56" s="23">
        <f t="shared" si="169"/>
        <v>3</v>
      </c>
      <c r="AH56" s="23">
        <f t="shared" si="169"/>
        <v>0</v>
      </c>
      <c r="AI56" s="24">
        <f t="shared" si="170"/>
        <v>2</v>
      </c>
      <c r="AJ56" s="24">
        <f t="shared" si="171"/>
        <v>1</v>
      </c>
      <c r="AK56" s="25">
        <f t="shared" si="172"/>
        <v>11</v>
      </c>
      <c r="AL56" s="25">
        <f t="shared" si="173"/>
        <v>1</v>
      </c>
      <c r="AM56" s="25">
        <f t="shared" si="174"/>
        <v>4</v>
      </c>
      <c r="AN56" s="25" t="str">
        <f t="shared" si="175"/>
        <v/>
      </c>
      <c r="AO56" s="25" t="str">
        <f t="shared" si="176"/>
        <v/>
      </c>
      <c r="AP56" s="25" t="str">
        <f t="shared" si="177"/>
        <v/>
      </c>
      <c r="AQ56" s="25" t="str">
        <f t="shared" si="178"/>
        <v/>
      </c>
      <c r="AR56" s="26" t="str">
        <f t="shared" si="179"/>
        <v>3 - 0</v>
      </c>
      <c r="AS56" s="27" t="str">
        <f t="shared" si="180"/>
        <v>11,1,4</v>
      </c>
      <c r="AT56" s="24">
        <f t="shared" si="181"/>
        <v>1</v>
      </c>
      <c r="AU56" s="24">
        <f t="shared" si="182"/>
        <v>2</v>
      </c>
      <c r="AV56" s="25">
        <f t="shared" si="183"/>
        <v>-11</v>
      </c>
      <c r="AW56" s="25">
        <f t="shared" si="184"/>
        <v>-1</v>
      </c>
      <c r="AX56" s="25">
        <f t="shared" si="185"/>
        <v>-4</v>
      </c>
      <c r="AY56" s="25" t="str">
        <f t="shared" si="186"/>
        <v/>
      </c>
      <c r="AZ56" s="25" t="str">
        <f t="shared" si="187"/>
        <v/>
      </c>
      <c r="BA56" s="25" t="str">
        <f t="shared" si="188"/>
        <v/>
      </c>
      <c r="BB56" s="25" t="str">
        <f t="shared" si="189"/>
        <v/>
      </c>
      <c r="BC56" s="26" t="str">
        <f t="shared" si="190"/>
        <v>0 - 3</v>
      </c>
      <c r="BD56" s="27" t="str">
        <f t="shared" si="191"/>
        <v>-11, -1, -4</v>
      </c>
      <c r="BE56" s="32"/>
      <c r="BF56" s="32"/>
      <c r="BG56" s="29" t="e">
        <f>SUMIF(A55:A58,C56,B55:B58)</f>
        <v>#VALUE!</v>
      </c>
      <c r="BH56" s="30" t="e">
        <f>SUMIF(A55:A58,D56,B55:B58)</f>
        <v>#VALUE!</v>
      </c>
      <c r="BI56" s="122">
        <v>1</v>
      </c>
      <c r="BJ56" s="123">
        <f>1+BJ55</f>
        <v>26</v>
      </c>
      <c r="BK56" s="31">
        <v>1</v>
      </c>
      <c r="BL56" s="200" t="str">
        <f t="shared" si="192"/>
        <v>2 - 4</v>
      </c>
      <c r="BM56" s="132"/>
      <c r="BN56" s="133"/>
      <c r="BO56" s="134"/>
      <c r="BP56" s="466"/>
      <c r="BQ56" s="415"/>
      <c r="BR56" s="406" t="s">
        <v>218</v>
      </c>
      <c r="BS56" s="407"/>
      <c r="BT56" s="408"/>
      <c r="BU56" s="164" t="e">
        <f>IF(BQ55=0,0,VLOOKUP(BQ55,[1]Список!$A:P,8,FALSE))</f>
        <v>#VALUE!</v>
      </c>
      <c r="BV56" s="420"/>
      <c r="BW56" s="467"/>
      <c r="BX56" s="422"/>
      <c r="BY56" s="468"/>
      <c r="BZ56" s="410" t="str">
        <f>IF(AI59&lt;AJ59,AR59,IF(AJ59&lt;AI59,AS59," "))</f>
        <v>6,-6,8,6</v>
      </c>
      <c r="CA56" s="410"/>
      <c r="CB56" s="410"/>
      <c r="CC56" s="409" t="str">
        <f>IF(AI55&lt;AJ55,AR55,IF(AJ55&lt;AI55,AS55," "))</f>
        <v>-7,4,7,-6,5</v>
      </c>
      <c r="CD56" s="410"/>
      <c r="CE56" s="411"/>
      <c r="CF56" s="410" t="str">
        <f>IF(AI57&lt;AJ57,AR57,IF(AJ57&lt;AI57,AS57," "))</f>
        <v>5,6,8</v>
      </c>
      <c r="CG56" s="410"/>
      <c r="CH56" s="410"/>
      <c r="CI56" s="228"/>
      <c r="CJ56" s="424"/>
      <c r="CK56" s="403"/>
      <c r="CL56" s="405"/>
    </row>
    <row r="57" spans="1:90" ht="18.600000000000001" customHeight="1" x14ac:dyDescent="0.25">
      <c r="A57" s="15">
        <v>3</v>
      </c>
      <c r="B57" s="16" t="e">
        <f>SUMIF('[1]М - 1 этап'!$CX$216:$CX$231,4,'[1]М - 1 этап'!$BQ$216:$BQ$231)</f>
        <v>#VALUE!</v>
      </c>
      <c r="C57" s="17">
        <v>1</v>
      </c>
      <c r="D57" s="17">
        <v>4</v>
      </c>
      <c r="E57" s="18">
        <v>11</v>
      </c>
      <c r="F57" s="19">
        <v>5</v>
      </c>
      <c r="G57" s="20">
        <v>11</v>
      </c>
      <c r="H57" s="21">
        <v>6</v>
      </c>
      <c r="I57" s="18">
        <v>11</v>
      </c>
      <c r="J57" s="19">
        <v>8</v>
      </c>
      <c r="K57" s="20"/>
      <c r="L57" s="21"/>
      <c r="M57" s="18"/>
      <c r="N57" s="19"/>
      <c r="O57" s="20"/>
      <c r="P57" s="21"/>
      <c r="Q57" s="18"/>
      <c r="R57" s="19"/>
      <c r="S57" s="22">
        <f t="shared" si="155"/>
        <v>1</v>
      </c>
      <c r="T57" s="22">
        <f t="shared" si="156"/>
        <v>0</v>
      </c>
      <c r="U57" s="22">
        <f t="shared" si="157"/>
        <v>1</v>
      </c>
      <c r="V57" s="22">
        <f t="shared" si="158"/>
        <v>0</v>
      </c>
      <c r="W57" s="22">
        <f t="shared" si="159"/>
        <v>1</v>
      </c>
      <c r="X57" s="22">
        <f t="shared" si="160"/>
        <v>0</v>
      </c>
      <c r="Y57" s="22">
        <f t="shared" si="161"/>
        <v>0</v>
      </c>
      <c r="Z57" s="22">
        <f t="shared" si="162"/>
        <v>0</v>
      </c>
      <c r="AA57" s="22">
        <f t="shared" si="163"/>
        <v>0</v>
      </c>
      <c r="AB57" s="22">
        <f t="shared" si="164"/>
        <v>0</v>
      </c>
      <c r="AC57" s="22">
        <f t="shared" si="165"/>
        <v>0</v>
      </c>
      <c r="AD57" s="22">
        <f t="shared" si="166"/>
        <v>0</v>
      </c>
      <c r="AE57" s="22">
        <f t="shared" si="167"/>
        <v>0</v>
      </c>
      <c r="AF57" s="22">
        <f t="shared" si="168"/>
        <v>0</v>
      </c>
      <c r="AG57" s="23">
        <f t="shared" si="169"/>
        <v>3</v>
      </c>
      <c r="AH57" s="23">
        <f t="shared" si="169"/>
        <v>0</v>
      </c>
      <c r="AI57" s="24">
        <f t="shared" si="170"/>
        <v>2</v>
      </c>
      <c r="AJ57" s="24">
        <f t="shared" si="171"/>
        <v>1</v>
      </c>
      <c r="AK57" s="25">
        <f t="shared" si="172"/>
        <v>5</v>
      </c>
      <c r="AL57" s="25">
        <f t="shared" si="173"/>
        <v>6</v>
      </c>
      <c r="AM57" s="25">
        <f t="shared" si="174"/>
        <v>8</v>
      </c>
      <c r="AN57" s="25" t="str">
        <f t="shared" si="175"/>
        <v/>
      </c>
      <c r="AO57" s="25" t="str">
        <f t="shared" si="176"/>
        <v/>
      </c>
      <c r="AP57" s="25" t="str">
        <f t="shared" si="177"/>
        <v/>
      </c>
      <c r="AQ57" s="25" t="str">
        <f t="shared" si="178"/>
        <v/>
      </c>
      <c r="AR57" s="26" t="str">
        <f t="shared" si="179"/>
        <v>3 - 0</v>
      </c>
      <c r="AS57" s="27" t="str">
        <f t="shared" si="180"/>
        <v>5,6,8</v>
      </c>
      <c r="AT57" s="24">
        <f t="shared" si="181"/>
        <v>1</v>
      </c>
      <c r="AU57" s="24">
        <f t="shared" si="182"/>
        <v>2</v>
      </c>
      <c r="AV57" s="25">
        <f t="shared" si="183"/>
        <v>-5</v>
      </c>
      <c r="AW57" s="25">
        <f t="shared" si="184"/>
        <v>-6</v>
      </c>
      <c r="AX57" s="25">
        <f t="shared" si="185"/>
        <v>-8</v>
      </c>
      <c r="AY57" s="25" t="str">
        <f t="shared" si="186"/>
        <v/>
      </c>
      <c r="AZ57" s="25" t="str">
        <f t="shared" si="187"/>
        <v/>
      </c>
      <c r="BA57" s="25" t="str">
        <f t="shared" si="188"/>
        <v/>
      </c>
      <c r="BB57" s="25" t="str">
        <f t="shared" si="189"/>
        <v/>
      </c>
      <c r="BC57" s="26" t="str">
        <f t="shared" si="190"/>
        <v>0 - 3</v>
      </c>
      <c r="BD57" s="27" t="str">
        <f t="shared" si="191"/>
        <v>-5, -6, -8</v>
      </c>
      <c r="BE57" s="28">
        <f>SUMIF(C55:C62,2,AI55:AI62)+SUMIF(D55:D62,2,AJ55:AJ62)</f>
        <v>5</v>
      </c>
      <c r="BF57" s="28">
        <f>IF(BE57&lt;&gt;0,RANK(BE57,BE55:BE61),"")</f>
        <v>2</v>
      </c>
      <c r="BG57" s="29" t="e">
        <f>SUMIF(A55:A58,C57,B55:B58)</f>
        <v>#VALUE!</v>
      </c>
      <c r="BH57" s="30" t="e">
        <f>SUMIF(A55:A58,D57,B55:B58)</f>
        <v>#VALUE!</v>
      </c>
      <c r="BI57" s="122">
        <v>1</v>
      </c>
      <c r="BJ57" s="123">
        <f>1+BJ56</f>
        <v>27</v>
      </c>
      <c r="BK57" s="31">
        <v>2</v>
      </c>
      <c r="BL57" s="212" t="s">
        <v>12</v>
      </c>
      <c r="BM57" s="205">
        <v>44601</v>
      </c>
      <c r="BN57" s="209" t="s">
        <v>261</v>
      </c>
      <c r="BO57" s="147">
        <v>7</v>
      </c>
      <c r="BP57" s="425">
        <v>2</v>
      </c>
      <c r="BQ57" s="397" t="e">
        <f>B56</f>
        <v>#VALUE!</v>
      </c>
      <c r="BR57" s="389" t="s">
        <v>46</v>
      </c>
      <c r="BS57" s="390"/>
      <c r="BT57" s="391"/>
      <c r="BU57" s="196" t="e">
        <f>IF(BQ57=0,0,VLOOKUP(BQ57,[1]Список!$A:P,7,FALSE))</f>
        <v>#VALUE!</v>
      </c>
      <c r="BV57" s="398" t="e">
        <f>IF(BQ57=0,0,VLOOKUP(BQ57,[1]Список!$A:$P,6,FALSE))</f>
        <v>#VALUE!</v>
      </c>
      <c r="BW57" s="230"/>
      <c r="BX57" s="150">
        <f>IF(AG59&lt;AH59,AT59,IF(AH59&lt;AG59,AT59," "))</f>
        <v>1</v>
      </c>
      <c r="BY57" s="186"/>
      <c r="BZ57" s="400"/>
      <c r="CA57" s="400"/>
      <c r="CB57" s="400"/>
      <c r="CC57" s="192"/>
      <c r="CD57" s="150">
        <f>IF(AG58&lt;AH58,AI58,IF(AH58&lt;AG58,AI58," "))</f>
        <v>2</v>
      </c>
      <c r="CE57" s="186"/>
      <c r="CF57" s="224"/>
      <c r="CG57" s="150">
        <f>IF(AG56&lt;AH56,AI56,IF(AH56&lt;AG56,AI56," "))</f>
        <v>2</v>
      </c>
      <c r="CH57" s="178"/>
      <c r="CI57" s="226"/>
      <c r="CJ57" s="386">
        <f>BE57</f>
        <v>5</v>
      </c>
      <c r="CK57" s="387"/>
      <c r="CL57" s="388">
        <f>IF(BF58="",BF57,BF58)</f>
        <v>2</v>
      </c>
    </row>
    <row r="58" spans="1:90" ht="18.600000000000001" customHeight="1" x14ac:dyDescent="0.25">
      <c r="A58" s="15">
        <v>4</v>
      </c>
      <c r="B58" s="16" t="e">
        <f>SUMIF('[1]М - 1 этап'!$CX$13:$CX$28,4,'[1]М - 1 этап'!$BQ$13:$BQ$28)</f>
        <v>#VALUE!</v>
      </c>
      <c r="C58" s="17">
        <v>2</v>
      </c>
      <c r="D58" s="17">
        <v>3</v>
      </c>
      <c r="E58" s="18">
        <v>11</v>
      </c>
      <c r="F58" s="19">
        <v>5</v>
      </c>
      <c r="G58" s="20">
        <v>7</v>
      </c>
      <c r="H58" s="21">
        <v>11</v>
      </c>
      <c r="I58" s="18">
        <v>8</v>
      </c>
      <c r="J58" s="19">
        <v>11</v>
      </c>
      <c r="K58" s="20">
        <v>11</v>
      </c>
      <c r="L58" s="21">
        <v>8</v>
      </c>
      <c r="M58" s="18">
        <v>11</v>
      </c>
      <c r="N58" s="19">
        <v>9</v>
      </c>
      <c r="O58" s="20"/>
      <c r="P58" s="21"/>
      <c r="Q58" s="18"/>
      <c r="R58" s="19"/>
      <c r="S58" s="22">
        <f t="shared" si="155"/>
        <v>1</v>
      </c>
      <c r="T58" s="22">
        <f t="shared" si="156"/>
        <v>0</v>
      </c>
      <c r="U58" s="22">
        <f t="shared" si="157"/>
        <v>0</v>
      </c>
      <c r="V58" s="22">
        <f t="shared" si="158"/>
        <v>1</v>
      </c>
      <c r="W58" s="22">
        <f t="shared" si="159"/>
        <v>0</v>
      </c>
      <c r="X58" s="22">
        <f t="shared" si="160"/>
        <v>1</v>
      </c>
      <c r="Y58" s="22">
        <f t="shared" si="161"/>
        <v>1</v>
      </c>
      <c r="Z58" s="22">
        <f t="shared" si="162"/>
        <v>0</v>
      </c>
      <c r="AA58" s="22">
        <f t="shared" si="163"/>
        <v>1</v>
      </c>
      <c r="AB58" s="22">
        <f t="shared" si="164"/>
        <v>0</v>
      </c>
      <c r="AC58" s="22">
        <f t="shared" si="165"/>
        <v>0</v>
      </c>
      <c r="AD58" s="22">
        <f t="shared" si="166"/>
        <v>0</v>
      </c>
      <c r="AE58" s="22">
        <f t="shared" si="167"/>
        <v>0</v>
      </c>
      <c r="AF58" s="22">
        <f t="shared" si="168"/>
        <v>0</v>
      </c>
      <c r="AG58" s="23">
        <f t="shared" si="169"/>
        <v>3</v>
      </c>
      <c r="AH58" s="23">
        <f t="shared" si="169"/>
        <v>2</v>
      </c>
      <c r="AI58" s="24">
        <f t="shared" si="170"/>
        <v>2</v>
      </c>
      <c r="AJ58" s="24">
        <f t="shared" si="171"/>
        <v>1</v>
      </c>
      <c r="AK58" s="25">
        <f t="shared" si="172"/>
        <v>5</v>
      </c>
      <c r="AL58" s="25">
        <f t="shared" si="173"/>
        <v>-7</v>
      </c>
      <c r="AM58" s="25">
        <f t="shared" si="174"/>
        <v>-8</v>
      </c>
      <c r="AN58" s="25">
        <f t="shared" si="175"/>
        <v>8</v>
      </c>
      <c r="AO58" s="25">
        <f t="shared" si="176"/>
        <v>9</v>
      </c>
      <c r="AP58" s="25" t="str">
        <f t="shared" si="177"/>
        <v/>
      </c>
      <c r="AQ58" s="25" t="str">
        <f t="shared" si="178"/>
        <v/>
      </c>
      <c r="AR58" s="26" t="str">
        <f t="shared" si="179"/>
        <v>3 - 2</v>
      </c>
      <c r="AS58" s="27" t="str">
        <f t="shared" si="180"/>
        <v>5,-7,-8,8,9</v>
      </c>
      <c r="AT58" s="24">
        <f t="shared" si="181"/>
        <v>1</v>
      </c>
      <c r="AU58" s="24">
        <f t="shared" si="182"/>
        <v>2</v>
      </c>
      <c r="AV58" s="25">
        <f t="shared" si="183"/>
        <v>-5</v>
      </c>
      <c r="AW58" s="25">
        <f t="shared" si="184"/>
        <v>7</v>
      </c>
      <c r="AX58" s="25">
        <f t="shared" si="185"/>
        <v>8</v>
      </c>
      <c r="AY58" s="25">
        <f t="shared" si="186"/>
        <v>-8</v>
      </c>
      <c r="AZ58" s="25">
        <f t="shared" si="187"/>
        <v>-9</v>
      </c>
      <c r="BA58" s="25" t="str">
        <f t="shared" si="188"/>
        <v/>
      </c>
      <c r="BB58" s="25" t="str">
        <f t="shared" si="189"/>
        <v/>
      </c>
      <c r="BC58" s="26" t="str">
        <f t="shared" si="190"/>
        <v>2 - 3</v>
      </c>
      <c r="BD58" s="27" t="str">
        <f t="shared" si="191"/>
        <v>-5,7,8,-8,-9</v>
      </c>
      <c r="BE58" s="32"/>
      <c r="BF58" s="32"/>
      <c r="BG58" s="29" t="e">
        <f>SUMIF(A55:A58,C58,B55:B58)</f>
        <v>#VALUE!</v>
      </c>
      <c r="BH58" s="30" t="e">
        <f>SUMIF(A55:A58,D58,B55:B58)</f>
        <v>#VALUE!</v>
      </c>
      <c r="BI58" s="122">
        <v>1</v>
      </c>
      <c r="BJ58" s="123">
        <f>1+BJ57</f>
        <v>28</v>
      </c>
      <c r="BK58" s="31">
        <v>2</v>
      </c>
      <c r="BL58" s="212" t="s">
        <v>13</v>
      </c>
      <c r="BM58" s="205">
        <v>44601</v>
      </c>
      <c r="BN58" s="209" t="s">
        <v>261</v>
      </c>
      <c r="BO58" s="147">
        <v>8</v>
      </c>
      <c r="BP58" s="425"/>
      <c r="BQ58" s="397"/>
      <c r="BR58" s="389" t="s">
        <v>47</v>
      </c>
      <c r="BS58" s="390"/>
      <c r="BT58" s="391"/>
      <c r="BU58" s="196" t="e">
        <f>IF(BQ57=0,0,VLOOKUP(BQ57,[1]Список!$A:P,8,FALSE))</f>
        <v>#VALUE!</v>
      </c>
      <c r="BV58" s="398"/>
      <c r="BW58" s="393" t="str">
        <f>IF(AI59&gt;AJ59,BC59,IF(AJ59&gt;AI59,BD59," "))</f>
        <v>1 - 3</v>
      </c>
      <c r="BX58" s="392"/>
      <c r="BY58" s="394"/>
      <c r="BZ58" s="400"/>
      <c r="CA58" s="400"/>
      <c r="CB58" s="400"/>
      <c r="CC58" s="393" t="str">
        <f>IF(AI58&lt;AJ58,AR58,IF(AJ58&lt;AI58,AS58," "))</f>
        <v>5,-7,-8,8,9</v>
      </c>
      <c r="CD58" s="392"/>
      <c r="CE58" s="394"/>
      <c r="CF58" s="392" t="str">
        <f>IF(AI56&lt;AJ56,AR56,IF(AJ56&lt;AI56,AS56," "))</f>
        <v>11,1,4</v>
      </c>
      <c r="CG58" s="392"/>
      <c r="CH58" s="392"/>
      <c r="CI58" s="227"/>
      <c r="CJ58" s="386"/>
      <c r="CK58" s="387"/>
      <c r="CL58" s="388"/>
    </row>
    <row r="59" spans="1:90" ht="18.600000000000001" customHeight="1" x14ac:dyDescent="0.25">
      <c r="A59" s="15">
        <v>5</v>
      </c>
      <c r="B59" s="33"/>
      <c r="C59" s="17">
        <v>1</v>
      </c>
      <c r="D59" s="17">
        <v>2</v>
      </c>
      <c r="E59" s="18">
        <v>11</v>
      </c>
      <c r="F59" s="19">
        <v>6</v>
      </c>
      <c r="G59" s="20">
        <v>6</v>
      </c>
      <c r="H59" s="21">
        <v>11</v>
      </c>
      <c r="I59" s="18">
        <v>11</v>
      </c>
      <c r="J59" s="19">
        <v>8</v>
      </c>
      <c r="K59" s="20">
        <v>11</v>
      </c>
      <c r="L59" s="21">
        <v>6</v>
      </c>
      <c r="M59" s="18"/>
      <c r="N59" s="19"/>
      <c r="O59" s="20"/>
      <c r="P59" s="21"/>
      <c r="Q59" s="18"/>
      <c r="R59" s="19"/>
      <c r="S59" s="22">
        <f t="shared" si="155"/>
        <v>1</v>
      </c>
      <c r="T59" s="22">
        <f t="shared" si="156"/>
        <v>0</v>
      </c>
      <c r="U59" s="22">
        <f t="shared" si="157"/>
        <v>0</v>
      </c>
      <c r="V59" s="22">
        <f t="shared" si="158"/>
        <v>1</v>
      </c>
      <c r="W59" s="22">
        <f t="shared" si="159"/>
        <v>1</v>
      </c>
      <c r="X59" s="22">
        <f t="shared" si="160"/>
        <v>0</v>
      </c>
      <c r="Y59" s="22">
        <f t="shared" si="161"/>
        <v>1</v>
      </c>
      <c r="Z59" s="22">
        <f t="shared" si="162"/>
        <v>0</v>
      </c>
      <c r="AA59" s="22">
        <f t="shared" si="163"/>
        <v>0</v>
      </c>
      <c r="AB59" s="22">
        <f t="shared" si="164"/>
        <v>0</v>
      </c>
      <c r="AC59" s="22">
        <f t="shared" si="165"/>
        <v>0</v>
      </c>
      <c r="AD59" s="22">
        <f t="shared" si="166"/>
        <v>0</v>
      </c>
      <c r="AE59" s="22">
        <f t="shared" si="167"/>
        <v>0</v>
      </c>
      <c r="AF59" s="22">
        <f t="shared" si="168"/>
        <v>0</v>
      </c>
      <c r="AG59" s="23">
        <f t="shared" si="169"/>
        <v>3</v>
      </c>
      <c r="AH59" s="23">
        <f t="shared" si="169"/>
        <v>1</v>
      </c>
      <c r="AI59" s="24">
        <f t="shared" si="170"/>
        <v>2</v>
      </c>
      <c r="AJ59" s="24">
        <f t="shared" si="171"/>
        <v>1</v>
      </c>
      <c r="AK59" s="25">
        <f t="shared" si="172"/>
        <v>6</v>
      </c>
      <c r="AL59" s="25">
        <f t="shared" si="173"/>
        <v>-6</v>
      </c>
      <c r="AM59" s="25">
        <f t="shared" si="174"/>
        <v>8</v>
      </c>
      <c r="AN59" s="25">
        <f t="shared" si="175"/>
        <v>6</v>
      </c>
      <c r="AO59" s="25" t="str">
        <f t="shared" si="176"/>
        <v/>
      </c>
      <c r="AP59" s="25" t="str">
        <f t="shared" si="177"/>
        <v/>
      </c>
      <c r="AQ59" s="25" t="str">
        <f t="shared" si="178"/>
        <v/>
      </c>
      <c r="AR59" s="26" t="str">
        <f t="shared" si="179"/>
        <v>3 - 1</v>
      </c>
      <c r="AS59" s="27" t="str">
        <f t="shared" si="180"/>
        <v>6,-6,8,6</v>
      </c>
      <c r="AT59" s="24">
        <f t="shared" si="181"/>
        <v>1</v>
      </c>
      <c r="AU59" s="24">
        <f t="shared" si="182"/>
        <v>2</v>
      </c>
      <c r="AV59" s="25">
        <f t="shared" si="183"/>
        <v>-6</v>
      </c>
      <c r="AW59" s="25">
        <f t="shared" si="184"/>
        <v>6</v>
      </c>
      <c r="AX59" s="25">
        <f t="shared" si="185"/>
        <v>-8</v>
      </c>
      <c r="AY59" s="25">
        <f t="shared" si="186"/>
        <v>-6</v>
      </c>
      <c r="AZ59" s="25" t="str">
        <f t="shared" si="187"/>
        <v/>
      </c>
      <c r="BA59" s="25" t="str">
        <f t="shared" si="188"/>
        <v/>
      </c>
      <c r="BB59" s="25" t="str">
        <f t="shared" si="189"/>
        <v/>
      </c>
      <c r="BC59" s="26" t="str">
        <f t="shared" si="190"/>
        <v>1 - 3</v>
      </c>
      <c r="BD59" s="27" t="str">
        <f t="shared" si="191"/>
        <v>-6,6,-8,-6</v>
      </c>
      <c r="BE59" s="28">
        <f>SUMIF(C55:C62,3,AI55:AI62)+SUMIF(D55:D62,3,AJ55:AJ62)</f>
        <v>4</v>
      </c>
      <c r="BF59" s="28">
        <f>IF(BE59&lt;&gt;0,RANK(BE59,BE55:BE61),"")</f>
        <v>3</v>
      </c>
      <c r="BG59" s="29" t="e">
        <f>SUMIF(A55:A58,C59,B55:B58)</f>
        <v>#VALUE!</v>
      </c>
      <c r="BH59" s="30" t="e">
        <f>SUMIF(A55:A58,D59,B55:B58)</f>
        <v>#VALUE!</v>
      </c>
      <c r="BI59" s="122">
        <v>1</v>
      </c>
      <c r="BJ59" s="123">
        <f>1+BJ58</f>
        <v>29</v>
      </c>
      <c r="BK59" s="31">
        <v>3</v>
      </c>
      <c r="BL59" s="213" t="s">
        <v>14</v>
      </c>
      <c r="BM59" s="205">
        <v>44601</v>
      </c>
      <c r="BN59" s="208" t="s">
        <v>280</v>
      </c>
      <c r="BO59" s="134">
        <v>5</v>
      </c>
      <c r="BP59" s="412">
        <v>3</v>
      </c>
      <c r="BQ59" s="414" t="e">
        <f>B57</f>
        <v>#VALUE!</v>
      </c>
      <c r="BR59" s="416" t="s">
        <v>72</v>
      </c>
      <c r="BS59" s="417"/>
      <c r="BT59" s="418"/>
      <c r="BU59" s="215" t="e">
        <f>IF(BQ59=0,0,VLOOKUP(BQ59,[1]Список!$A:P,7,FALSE))</f>
        <v>#VALUE!</v>
      </c>
      <c r="BV59" s="419" t="e">
        <f>IF(BQ59=0,0,VLOOKUP(BQ59,[1]Список!$A:$P,6,FALSE))</f>
        <v>#VALUE!</v>
      </c>
      <c r="BW59" s="193"/>
      <c r="BX59" s="180">
        <f>IF(AG55&lt;AH55,AT55,IF(AH55&lt;AG55,AT55," "))</f>
        <v>1</v>
      </c>
      <c r="BY59" s="181"/>
      <c r="BZ59" s="190"/>
      <c r="CA59" s="180">
        <f>IF(AG58&lt;AH58,AT58,IF(AH58&lt;AG58,AT58," "))</f>
        <v>1</v>
      </c>
      <c r="CB59" s="190"/>
      <c r="CC59" s="451"/>
      <c r="CD59" s="421"/>
      <c r="CE59" s="452"/>
      <c r="CF59" s="231"/>
      <c r="CG59" s="180">
        <f>IF(AG60&lt;AH60,AI60,IF(AH60&lt;AG60,AI60," "))</f>
        <v>2</v>
      </c>
      <c r="CH59" s="190"/>
      <c r="CI59" s="232"/>
      <c r="CJ59" s="423">
        <f>BE59</f>
        <v>4</v>
      </c>
      <c r="CK59" s="402"/>
      <c r="CL59" s="404">
        <f>IF(BF60="",BF59,BF60)</f>
        <v>3</v>
      </c>
    </row>
    <row r="60" spans="1:90" ht="18.600000000000001" customHeight="1" x14ac:dyDescent="0.25">
      <c r="A60" s="15">
        <v>6</v>
      </c>
      <c r="C60" s="17">
        <v>3</v>
      </c>
      <c r="D60" s="17">
        <v>4</v>
      </c>
      <c r="E60" s="18">
        <v>11</v>
      </c>
      <c r="F60" s="19">
        <v>8</v>
      </c>
      <c r="G60" s="20">
        <v>15</v>
      </c>
      <c r="H60" s="21">
        <v>13</v>
      </c>
      <c r="I60" s="18">
        <v>3</v>
      </c>
      <c r="J60" s="19">
        <v>11</v>
      </c>
      <c r="K60" s="20">
        <v>12</v>
      </c>
      <c r="L60" s="21">
        <v>10</v>
      </c>
      <c r="M60" s="18"/>
      <c r="N60" s="19"/>
      <c r="O60" s="20"/>
      <c r="P60" s="21"/>
      <c r="Q60" s="18"/>
      <c r="R60" s="19"/>
      <c r="S60" s="22">
        <f t="shared" si="155"/>
        <v>1</v>
      </c>
      <c r="T60" s="22">
        <f t="shared" si="156"/>
        <v>0</v>
      </c>
      <c r="U60" s="22">
        <f t="shared" si="157"/>
        <v>1</v>
      </c>
      <c r="V60" s="22">
        <f t="shared" si="158"/>
        <v>0</v>
      </c>
      <c r="W60" s="22">
        <f t="shared" si="159"/>
        <v>0</v>
      </c>
      <c r="X60" s="22">
        <f t="shared" si="160"/>
        <v>1</v>
      </c>
      <c r="Y60" s="22">
        <f t="shared" si="161"/>
        <v>1</v>
      </c>
      <c r="Z60" s="22">
        <f t="shared" si="162"/>
        <v>0</v>
      </c>
      <c r="AA60" s="22">
        <f t="shared" si="163"/>
        <v>0</v>
      </c>
      <c r="AB60" s="22">
        <f t="shared" si="164"/>
        <v>0</v>
      </c>
      <c r="AC60" s="22">
        <f t="shared" si="165"/>
        <v>0</v>
      </c>
      <c r="AD60" s="22">
        <f t="shared" si="166"/>
        <v>0</v>
      </c>
      <c r="AE60" s="22">
        <f t="shared" si="167"/>
        <v>0</v>
      </c>
      <c r="AF60" s="22">
        <f t="shared" si="168"/>
        <v>0</v>
      </c>
      <c r="AG60" s="23">
        <f t="shared" si="169"/>
        <v>3</v>
      </c>
      <c r="AH60" s="23">
        <f t="shared" si="169"/>
        <v>1</v>
      </c>
      <c r="AI60" s="24">
        <f t="shared" si="170"/>
        <v>2</v>
      </c>
      <c r="AJ60" s="24">
        <f t="shared" si="171"/>
        <v>1</v>
      </c>
      <c r="AK60" s="25">
        <f t="shared" si="172"/>
        <v>8</v>
      </c>
      <c r="AL60" s="25">
        <f t="shared" si="173"/>
        <v>13</v>
      </c>
      <c r="AM60" s="25">
        <f t="shared" si="174"/>
        <v>-3</v>
      </c>
      <c r="AN60" s="25">
        <f t="shared" si="175"/>
        <v>10</v>
      </c>
      <c r="AO60" s="25" t="str">
        <f t="shared" si="176"/>
        <v/>
      </c>
      <c r="AP60" s="25" t="str">
        <f t="shared" si="177"/>
        <v/>
      </c>
      <c r="AQ60" s="25" t="str">
        <f t="shared" si="178"/>
        <v/>
      </c>
      <c r="AR60" s="26" t="str">
        <f t="shared" si="179"/>
        <v>3 - 1</v>
      </c>
      <c r="AS60" s="27" t="str">
        <f t="shared" si="180"/>
        <v>8,13,-3,10</v>
      </c>
      <c r="AT60" s="24">
        <f t="shared" si="181"/>
        <v>1</v>
      </c>
      <c r="AU60" s="24">
        <f t="shared" si="182"/>
        <v>2</v>
      </c>
      <c r="AV60" s="25">
        <f t="shared" si="183"/>
        <v>-8</v>
      </c>
      <c r="AW60" s="25">
        <f t="shared" si="184"/>
        <v>-13</v>
      </c>
      <c r="AX60" s="25">
        <f t="shared" si="185"/>
        <v>3</v>
      </c>
      <c r="AY60" s="25">
        <f t="shared" si="186"/>
        <v>-10</v>
      </c>
      <c r="AZ60" s="25" t="str">
        <f t="shared" si="187"/>
        <v/>
      </c>
      <c r="BA60" s="25" t="str">
        <f t="shared" si="188"/>
        <v/>
      </c>
      <c r="BB60" s="25" t="str">
        <f t="shared" si="189"/>
        <v/>
      </c>
      <c r="BC60" s="26" t="str">
        <f t="shared" si="190"/>
        <v>1 - 3</v>
      </c>
      <c r="BD60" s="27" t="str">
        <f t="shared" si="191"/>
        <v>-8,-13,3,-10</v>
      </c>
      <c r="BE60" s="32"/>
      <c r="BF60" s="32"/>
      <c r="BG60" s="29" t="e">
        <f>SUMIF(A55:A58,C60,B55:B58)</f>
        <v>#VALUE!</v>
      </c>
      <c r="BH60" s="30" t="e">
        <f>SUMIF(A55:A58,D60,B55:B58)</f>
        <v>#VALUE!</v>
      </c>
      <c r="BI60" s="122">
        <v>1</v>
      </c>
      <c r="BJ60" s="123">
        <f>1+BJ59</f>
        <v>30</v>
      </c>
      <c r="BK60" s="31">
        <v>3</v>
      </c>
      <c r="BL60" s="214" t="s">
        <v>15</v>
      </c>
      <c r="BM60" s="289">
        <v>44601</v>
      </c>
      <c r="BN60" s="211" t="s">
        <v>280</v>
      </c>
      <c r="BO60" s="156">
        <v>6</v>
      </c>
      <c r="BP60" s="413"/>
      <c r="BQ60" s="415"/>
      <c r="BR60" s="407" t="s">
        <v>73</v>
      </c>
      <c r="BS60" s="407"/>
      <c r="BT60" s="407"/>
      <c r="BU60" s="164" t="e">
        <f>IF(BQ59=0,0,VLOOKUP(BQ59,[1]Список!$A:P,8,FALSE))</f>
        <v>#VALUE!</v>
      </c>
      <c r="BV60" s="420"/>
      <c r="BW60" s="409" t="str">
        <f>IF(AI55&gt;AJ55,BC55,IF(AJ55&gt;AI55,BD55," "))</f>
        <v>2 - 3</v>
      </c>
      <c r="BX60" s="410"/>
      <c r="BY60" s="411"/>
      <c r="BZ60" s="410" t="str">
        <f>IF(AI58&gt;AJ58,BC58,IF(AJ58&gt;AI58,BD58," "))</f>
        <v>2 - 3</v>
      </c>
      <c r="CA60" s="410"/>
      <c r="CB60" s="410"/>
      <c r="CC60" s="467"/>
      <c r="CD60" s="422"/>
      <c r="CE60" s="468"/>
      <c r="CF60" s="410" t="str">
        <f>IF(AI60&lt;AJ60,AR60,IF(AJ60&lt;AI60,AS60," "))</f>
        <v>8,13,-3,10</v>
      </c>
      <c r="CG60" s="410"/>
      <c r="CH60" s="410"/>
      <c r="CI60" s="228"/>
      <c r="CJ60" s="424"/>
      <c r="CK60" s="403"/>
      <c r="CL60" s="405"/>
    </row>
    <row r="61" spans="1:90" ht="18.600000000000001" customHeight="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V61" s="2"/>
      <c r="AW61" s="2"/>
      <c r="AX61" s="2"/>
      <c r="AY61" s="2"/>
      <c r="AZ61" s="2"/>
      <c r="BE61" s="28">
        <f>SUMIF(C55:C62,4,AI55:AI62)+SUMIF(D55:D62,4,AJ55:AJ62)</f>
        <v>3</v>
      </c>
      <c r="BF61" s="28">
        <f>IF(BE61&lt;&gt;0,RANK(BE61,BE55:BE61),"")</f>
        <v>4</v>
      </c>
      <c r="BG61" s="34"/>
      <c r="BH61" s="34"/>
      <c r="BK61" s="14"/>
      <c r="BP61" s="412">
        <v>4</v>
      </c>
      <c r="BQ61" s="414" t="e">
        <f>B58</f>
        <v>#VALUE!</v>
      </c>
      <c r="BR61" s="416" t="s">
        <v>93</v>
      </c>
      <c r="BS61" s="417"/>
      <c r="BT61" s="418"/>
      <c r="BU61" s="215" t="e">
        <f>IF(BQ61=0,0,VLOOKUP(BQ61,[1]Список!$A:P,7,FALSE))</f>
        <v>#VALUE!</v>
      </c>
      <c r="BV61" s="419" t="e">
        <f>IF(BQ61=0,0,VLOOKUP(BQ61,[1]Список!$A:$P,6,FALSE))</f>
        <v>#VALUE!</v>
      </c>
      <c r="BW61" s="193"/>
      <c r="BX61" s="180">
        <f>IF(AG57&lt;AH57,AT57,IF(AH57&lt;AG57,AT57," "))</f>
        <v>1</v>
      </c>
      <c r="BY61" s="181"/>
      <c r="BZ61" s="190"/>
      <c r="CA61" s="180">
        <f>IF(AG56&lt;AH56,AT56,IF(AH56&lt;AG56,AT56," "))</f>
        <v>1</v>
      </c>
      <c r="CB61" s="190"/>
      <c r="CC61" s="184"/>
      <c r="CD61" s="180">
        <f>IF(AG60&lt;AH60,AT60,IF(AH60&lt;AG60,AT60," "))</f>
        <v>1</v>
      </c>
      <c r="CE61" s="181"/>
      <c r="CF61" s="421"/>
      <c r="CG61" s="421"/>
      <c r="CH61" s="421"/>
      <c r="CI61" s="232"/>
      <c r="CJ61" s="423">
        <f>BE61</f>
        <v>3</v>
      </c>
      <c r="CK61" s="402"/>
      <c r="CL61" s="404">
        <f>IF(BF62="",BF61,BF62)</f>
        <v>4</v>
      </c>
    </row>
    <row r="62" spans="1:90" ht="18.600000000000001" customHeight="1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V62" s="2"/>
      <c r="AW62" s="2"/>
      <c r="AX62" s="2"/>
      <c r="AY62" s="2"/>
      <c r="AZ62" s="2"/>
      <c r="BE62" s="32"/>
      <c r="BF62" s="32"/>
      <c r="BG62" s="34"/>
      <c r="BH62" s="34"/>
      <c r="BK62" s="35"/>
      <c r="BL62" s="160"/>
      <c r="BM62" s="161"/>
      <c r="BN62" s="162"/>
      <c r="BO62" s="163"/>
      <c r="BP62" s="413"/>
      <c r="BQ62" s="415"/>
      <c r="BR62" s="406" t="s">
        <v>34</v>
      </c>
      <c r="BS62" s="407"/>
      <c r="BT62" s="408"/>
      <c r="BU62" s="164" t="e">
        <f>IF(BQ61=0,0,VLOOKUP(BQ61,[1]Список!$A:P,8,FALSE))</f>
        <v>#VALUE!</v>
      </c>
      <c r="BV62" s="420"/>
      <c r="BW62" s="409" t="str">
        <f>IF(AI57&gt;AJ57,BC57,IF(AJ57&gt;AI57,BD57," "))</f>
        <v>0 - 3</v>
      </c>
      <c r="BX62" s="410"/>
      <c r="BY62" s="411"/>
      <c r="BZ62" s="410" t="str">
        <f>IF(AI56&gt;AJ56,BC56,IF(AJ56&gt;AI56,BD56," "))</f>
        <v>0 - 3</v>
      </c>
      <c r="CA62" s="410"/>
      <c r="CB62" s="410"/>
      <c r="CC62" s="409" t="str">
        <f>IF(AI60&gt;AJ60,BC60,IF(AJ60&gt;AI60,BD60," "))</f>
        <v>1 - 3</v>
      </c>
      <c r="CD62" s="410"/>
      <c r="CE62" s="411"/>
      <c r="CF62" s="422"/>
      <c r="CG62" s="422"/>
      <c r="CH62" s="422"/>
      <c r="CI62" s="228"/>
      <c r="CJ62" s="424"/>
      <c r="CK62" s="403"/>
      <c r="CL62" s="405"/>
    </row>
    <row r="63" spans="1:90" ht="18.600000000000001" customHeight="1" x14ac:dyDescent="0.25">
      <c r="Z63" s="6"/>
      <c r="BK63" s="14"/>
      <c r="BL63" s="380" t="str">
        <f>C64</f>
        <v>Мужчины. Полуфинальный этап (1-8 место). Группа  B</v>
      </c>
      <c r="BM63" s="380"/>
      <c r="BN63" s="380"/>
      <c r="BO63" s="380"/>
      <c r="BP63" s="380"/>
      <c r="BQ63" s="380"/>
      <c r="BR63" s="380"/>
      <c r="BS63" s="380"/>
      <c r="BT63" s="380"/>
      <c r="BU63" s="380"/>
      <c r="BV63" s="380"/>
      <c r="BW63" s="380"/>
      <c r="BX63" s="380"/>
      <c r="BY63" s="380"/>
      <c r="BZ63" s="380"/>
      <c r="CA63" s="380"/>
      <c r="CB63" s="380"/>
      <c r="CC63" s="380"/>
      <c r="CD63" s="380"/>
      <c r="CE63" s="380"/>
      <c r="CF63" s="380"/>
      <c r="CG63" s="380"/>
      <c r="CH63" s="380"/>
      <c r="CI63" s="380"/>
      <c r="CJ63" s="380"/>
      <c r="CK63" s="380"/>
      <c r="CL63" s="380"/>
    </row>
    <row r="64" spans="1:90" ht="18.600000000000001" customHeight="1" x14ac:dyDescent="0.25">
      <c r="A64" s="7">
        <v>2</v>
      </c>
      <c r="B64" s="8">
        <v>4</v>
      </c>
      <c r="C64" s="9" t="s">
        <v>286</v>
      </c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1">
        <v>2</v>
      </c>
      <c r="Z64" s="6"/>
      <c r="AR64" s="12" t="e">
        <f>IF(B65=0,0,(IF(B66=0,1,IF(B67=0,2,IF(B68=0,3,IF(B68&gt;0,4))))))</f>
        <v>#VALUE!</v>
      </c>
      <c r="BC64" s="12">
        <f>IF(BE64=15,3,IF(BE64&gt;15,4))</f>
        <v>4</v>
      </c>
      <c r="BE64" s="13">
        <f>SUM(BE65,BE67,BE69,BE71)</f>
        <v>18</v>
      </c>
      <c r="BF64" s="13">
        <f>SUM(BF65,BF67,BF69,BF71)</f>
        <v>10</v>
      </c>
      <c r="BK64" s="14"/>
      <c r="BL64" s="124" t="s">
        <v>4</v>
      </c>
      <c r="BM64" s="125" t="s">
        <v>5</v>
      </c>
      <c r="BN64" s="125" t="s">
        <v>6</v>
      </c>
      <c r="BO64" s="126" t="s">
        <v>7</v>
      </c>
      <c r="BP64" s="174" t="s">
        <v>8</v>
      </c>
      <c r="BQ64" s="381" t="s">
        <v>9</v>
      </c>
      <c r="BR64" s="381"/>
      <c r="BS64" s="381"/>
      <c r="BT64" s="381"/>
      <c r="BU64" s="382" t="s">
        <v>10</v>
      </c>
      <c r="BV64" s="382"/>
      <c r="BW64" s="383">
        <v>1</v>
      </c>
      <c r="BX64" s="384"/>
      <c r="BY64" s="385"/>
      <c r="BZ64" s="384">
        <v>2</v>
      </c>
      <c r="CA64" s="384"/>
      <c r="CB64" s="384"/>
      <c r="CC64" s="383">
        <v>3</v>
      </c>
      <c r="CD64" s="384"/>
      <c r="CE64" s="385"/>
      <c r="CF64" s="384">
        <v>4</v>
      </c>
      <c r="CG64" s="384"/>
      <c r="CH64" s="384"/>
      <c r="CI64" s="175"/>
      <c r="CJ64" s="278" t="s">
        <v>1</v>
      </c>
      <c r="CK64" s="281" t="s">
        <v>2</v>
      </c>
      <c r="CL64" s="279" t="s">
        <v>3</v>
      </c>
    </row>
    <row r="65" spans="1:90" ht="18.600000000000001" customHeight="1" x14ac:dyDescent="0.25">
      <c r="A65" s="15">
        <v>1</v>
      </c>
      <c r="B65" s="16" t="e">
        <f>SUMIF('[1]М - 1 этап'!$CX$100:$CX$115,3,'[1]М - 1 этап'!$BQ$100:$BQ$115)</f>
        <v>#VALUE!</v>
      </c>
      <c r="C65" s="17">
        <v>1</v>
      </c>
      <c r="D65" s="17">
        <v>3</v>
      </c>
      <c r="E65" s="18">
        <v>8</v>
      </c>
      <c r="F65" s="19">
        <v>11</v>
      </c>
      <c r="G65" s="20">
        <v>11</v>
      </c>
      <c r="H65" s="21">
        <v>8</v>
      </c>
      <c r="I65" s="18">
        <v>1</v>
      </c>
      <c r="J65" s="19">
        <v>11</v>
      </c>
      <c r="K65" s="20">
        <v>11</v>
      </c>
      <c r="L65" s="21">
        <v>6</v>
      </c>
      <c r="M65" s="18">
        <v>11</v>
      </c>
      <c r="N65" s="19">
        <v>9</v>
      </c>
      <c r="O65" s="20"/>
      <c r="P65" s="21"/>
      <c r="Q65" s="18"/>
      <c r="R65" s="19"/>
      <c r="S65" s="22">
        <f t="shared" ref="S65:S70" si="193">IF(E65="wo",0,IF(F65="wo",1,IF(E65&gt;F65,1,0)))</f>
        <v>0</v>
      </c>
      <c r="T65" s="22">
        <f t="shared" ref="T65:T70" si="194">IF(E65="wo",1,IF(F65="wo",0,IF(F65&gt;E65,1,0)))</f>
        <v>1</v>
      </c>
      <c r="U65" s="22">
        <f t="shared" ref="U65:U70" si="195">IF(G65="wo",0,IF(H65="wo",1,IF(G65&gt;H65,1,0)))</f>
        <v>1</v>
      </c>
      <c r="V65" s="22">
        <f t="shared" ref="V65:V70" si="196">IF(G65="wo",1,IF(H65="wo",0,IF(H65&gt;G65,1,0)))</f>
        <v>0</v>
      </c>
      <c r="W65" s="22">
        <f t="shared" ref="W65:W70" si="197">IF(I65="wo",0,IF(J65="wo",1,IF(I65&gt;J65,1,0)))</f>
        <v>0</v>
      </c>
      <c r="X65" s="22">
        <f t="shared" ref="X65:X70" si="198">IF(I65="wo",1,IF(J65="wo",0,IF(J65&gt;I65,1,0)))</f>
        <v>1</v>
      </c>
      <c r="Y65" s="22">
        <f t="shared" ref="Y65:Y70" si="199">IF(K65="wo",0,IF(L65="wo",1,IF(K65&gt;L65,1,0)))</f>
        <v>1</v>
      </c>
      <c r="Z65" s="22">
        <f t="shared" ref="Z65:Z70" si="200">IF(K65="wo",1,IF(L65="wo",0,IF(L65&gt;K65,1,0)))</f>
        <v>0</v>
      </c>
      <c r="AA65" s="22">
        <f t="shared" ref="AA65:AA70" si="201">IF(M65="wo",0,IF(N65="wo",1,IF(M65&gt;N65,1,0)))</f>
        <v>1</v>
      </c>
      <c r="AB65" s="22">
        <f t="shared" ref="AB65:AB70" si="202">IF(M65="wo",1,IF(N65="wo",0,IF(N65&gt;M65,1,0)))</f>
        <v>0</v>
      </c>
      <c r="AC65" s="22">
        <f t="shared" ref="AC65:AC70" si="203">IF(O65="wo",0,IF(P65="wo",1,IF(O65&gt;P65,1,0)))</f>
        <v>0</v>
      </c>
      <c r="AD65" s="22">
        <f t="shared" ref="AD65:AD70" si="204">IF(O65="wo",1,IF(P65="wo",0,IF(P65&gt;O65,1,0)))</f>
        <v>0</v>
      </c>
      <c r="AE65" s="22">
        <f t="shared" ref="AE65:AE70" si="205">IF(Q65="wo",0,IF(R65="wo",1,IF(Q65&gt;R65,1,0)))</f>
        <v>0</v>
      </c>
      <c r="AF65" s="22">
        <f t="shared" ref="AF65:AF70" si="206">IF(Q65="wo",1,IF(R65="wo",0,IF(R65&gt;Q65,1,0)))</f>
        <v>0</v>
      </c>
      <c r="AG65" s="23">
        <f t="shared" ref="AG65:AH70" si="207">IF(E65="wo","wo",+S65+U65+W65+Y65+AA65+AC65+AE65)</f>
        <v>3</v>
      </c>
      <c r="AH65" s="23">
        <f t="shared" si="207"/>
        <v>2</v>
      </c>
      <c r="AI65" s="24">
        <f t="shared" ref="AI65:AI70" si="208">IF(E65="",0,IF(E65="wo",0,IF(F65="wo",2,IF(AG65=AH65,0,IF(AG65&gt;AH65,2,1)))))</f>
        <v>2</v>
      </c>
      <c r="AJ65" s="24">
        <f t="shared" ref="AJ65:AJ70" si="209">IF(F65="",0,IF(F65="wo",0,IF(E65="wo",2,IF(AH65=AG65,0,IF(AH65&gt;AG65,2,1)))))</f>
        <v>1</v>
      </c>
      <c r="AK65" s="25">
        <f t="shared" ref="AK65:AK70" si="210">IF(E65="","",IF(E65="wo",0,IF(F65="wo",0,IF(E65=F65,"ERROR",IF(E65&gt;F65,F65,-1*E65)))))</f>
        <v>-8</v>
      </c>
      <c r="AL65" s="25">
        <f t="shared" ref="AL65:AL70" si="211">IF(G65="","",IF(G65="wo",0,IF(H65="wo",0,IF(G65=H65,"ERROR",IF(G65&gt;H65,H65,-1*G65)))))</f>
        <v>8</v>
      </c>
      <c r="AM65" s="25">
        <f t="shared" ref="AM65:AM70" si="212">IF(I65="","",IF(I65="wo",0,IF(J65="wo",0,IF(I65=J65,"ERROR",IF(I65&gt;J65,J65,-1*I65)))))</f>
        <v>-1</v>
      </c>
      <c r="AN65" s="25">
        <f t="shared" ref="AN65:AN70" si="213">IF(K65="","",IF(K65="wo",0,IF(L65="wo",0,IF(K65=L65,"ERROR",IF(K65&gt;L65,L65,-1*K65)))))</f>
        <v>6</v>
      </c>
      <c r="AO65" s="25">
        <f t="shared" ref="AO65:AO70" si="214">IF(M65="","",IF(M65="wo",0,IF(N65="wo",0,IF(M65=N65,"ERROR",IF(M65&gt;N65,N65,-1*M65)))))</f>
        <v>9</v>
      </c>
      <c r="AP65" s="25" t="str">
        <f t="shared" ref="AP65:AP70" si="215">IF(O65="","",IF(O65="wo",0,IF(P65="wo",0,IF(O65=P65,"ERROR",IF(O65&gt;P65,P65,-1*O65)))))</f>
        <v/>
      </c>
      <c r="AQ65" s="25" t="str">
        <f t="shared" ref="AQ65:AQ70" si="216">IF(Q65="","",IF(Q65="wo",0,IF(R65="wo",0,IF(Q65=R65,"ERROR",IF(Q65&gt;R65,R65,-1*Q65)))))</f>
        <v/>
      </c>
      <c r="AR65" s="26" t="str">
        <f t="shared" ref="AR65:AR70" si="217">CONCATENATE(AG65," - ",AH65)</f>
        <v>3 - 2</v>
      </c>
      <c r="AS65" s="27" t="str">
        <f t="shared" ref="AS65:AS70" si="218">IF(E65="","",(IF(K65="",AK65&amp;","&amp;AL65&amp;","&amp;AM65,IF(M65="",AK65&amp;","&amp;AL65&amp;","&amp;AM65&amp;","&amp;AN65,IF(O65="",AK65&amp;","&amp;AL65&amp;","&amp;AM65&amp;","&amp;AN65&amp;","&amp;AO65,IF(Q65="",AK65&amp;","&amp;AL65&amp;","&amp;AM65&amp;","&amp;AN65&amp;","&amp;AO65&amp;","&amp;AP65,AK65&amp;","&amp;AL65&amp;","&amp;AM65&amp;","&amp;AN65&amp;","&amp;AO65&amp;","&amp;AP65&amp;","&amp;AQ65))))))</f>
        <v>-8,8,-1,6,9</v>
      </c>
      <c r="AT65" s="24">
        <f t="shared" ref="AT65:AT70" si="219">IF(F65="",0,IF(F65="wo",0,IF(E65="wo",2,IF(AH65=AG65,0,IF(AH65&gt;AG65,2,1)))))</f>
        <v>1</v>
      </c>
      <c r="AU65" s="24">
        <f t="shared" ref="AU65:AU70" si="220">IF(E65="",0,IF(E65="wo",0,IF(F65="wo",2,IF(AG65=AH65,0,IF(AG65&gt;AH65,2,1)))))</f>
        <v>2</v>
      </c>
      <c r="AV65" s="25">
        <f t="shared" ref="AV65:AV70" si="221">IF(F65="","",IF(F65="wo",0,IF(E65="wo",0,IF(F65=E65,"ERROR",IF(F65&gt;E65,E65,-1*F65)))))</f>
        <v>8</v>
      </c>
      <c r="AW65" s="25">
        <f t="shared" ref="AW65:AW70" si="222">IF(H65="","",IF(H65="wo",0,IF(G65="wo",0,IF(H65=G65,"ERROR",IF(H65&gt;G65,G65,-1*H65)))))</f>
        <v>-8</v>
      </c>
      <c r="AX65" s="25">
        <f t="shared" ref="AX65:AX70" si="223">IF(J65="","",IF(J65="wo",0,IF(I65="wo",0,IF(J65=I65,"ERROR",IF(J65&gt;I65,I65,-1*J65)))))</f>
        <v>1</v>
      </c>
      <c r="AY65" s="25">
        <f t="shared" ref="AY65:AY70" si="224">IF(L65="","",IF(L65="wo",0,IF(K65="wo",0,IF(L65=K65,"ERROR",IF(L65&gt;K65,K65,-1*L65)))))</f>
        <v>-6</v>
      </c>
      <c r="AZ65" s="25">
        <f t="shared" ref="AZ65:AZ70" si="225">IF(N65="","",IF(N65="wo",0,IF(M65="wo",0,IF(N65=M65,"ERROR",IF(N65&gt;M65,M65,-1*N65)))))</f>
        <v>-9</v>
      </c>
      <c r="BA65" s="25" t="str">
        <f t="shared" ref="BA65:BA70" si="226">IF(P65="","",IF(P65="wo",0,IF(O65="wo",0,IF(P65=O65,"ERROR",IF(P65&gt;O65,O65,-1*P65)))))</f>
        <v/>
      </c>
      <c r="BB65" s="25" t="str">
        <f t="shared" ref="BB65:BB70" si="227">IF(R65="","",IF(R65="wo",0,IF(Q65="wo",0,IF(R65=Q65,"ERROR",IF(R65&gt;Q65,Q65,-1*R65)))))</f>
        <v/>
      </c>
      <c r="BC65" s="26" t="str">
        <f t="shared" ref="BC65:BC70" si="228">CONCATENATE(AH65," - ",AG65)</f>
        <v>2 - 3</v>
      </c>
      <c r="BD65" s="27" t="str">
        <f t="shared" ref="BD65:BD70" si="229">IF(E65="","",(IF(K65="",AV65&amp;", "&amp;AW65&amp;", "&amp;AX65,IF(M65="",AV65&amp;","&amp;AW65&amp;","&amp;AX65&amp;","&amp;AY65,IF(O65="",AV65&amp;","&amp;AW65&amp;","&amp;AX65&amp;","&amp;AY65&amp;","&amp;AZ65,IF(Q65="",AV65&amp;","&amp;AW65&amp;","&amp;AX65&amp;","&amp;AY65&amp;","&amp;AZ65&amp;","&amp;BA65,AV65&amp;","&amp;AW65&amp;","&amp;AX65&amp;","&amp;AY65&amp;","&amp;AZ65&amp;","&amp;BA65&amp;","&amp;BB65))))))</f>
        <v>8,-8,1,-6,-9</v>
      </c>
      <c r="BE65" s="28">
        <f>SUMIF(C65:C72,1,AI65:AI72)+SUMIF(D65:D72,1,AJ65:AJ72)</f>
        <v>6</v>
      </c>
      <c r="BF65" s="28">
        <f>IF(BE65&lt;&gt;0,RANK(BE65,BE65:BE71),"")</f>
        <v>1</v>
      </c>
      <c r="BG65" s="29" t="e">
        <f>SUMIF(A65:A68,C65,B65:B68)</f>
        <v>#VALUE!</v>
      </c>
      <c r="BH65" s="30" t="e">
        <f>SUMIF(A65:A68,D65,B65:B68)</f>
        <v>#VALUE!</v>
      </c>
      <c r="BI65" s="122" t="e">
        <f>1+#REF!</f>
        <v>#REF!</v>
      </c>
      <c r="BJ65" s="123" t="e">
        <f>1*#REF!+1</f>
        <v>#REF!</v>
      </c>
      <c r="BK65" s="31">
        <v>1</v>
      </c>
      <c r="BL65" s="200" t="str">
        <f t="shared" ref="BL65:BL66" si="230">CONCATENATE(C65," ","-"," ",D65)</f>
        <v>1 - 3</v>
      </c>
      <c r="BM65" s="132"/>
      <c r="BN65" s="133"/>
      <c r="BO65" s="134"/>
      <c r="BP65" s="395">
        <v>1</v>
      </c>
      <c r="BQ65" s="397" t="e">
        <f>B65</f>
        <v>#VALUE!</v>
      </c>
      <c r="BR65" s="390" t="s">
        <v>38</v>
      </c>
      <c r="BS65" s="390"/>
      <c r="BT65" s="390"/>
      <c r="BU65" s="196" t="e">
        <f>IF(BQ65=0,0,VLOOKUP(BQ65,[1]Список!$A:P,7,FALSE))</f>
        <v>#VALUE!</v>
      </c>
      <c r="BV65" s="398" t="e">
        <f>IF(BQ65=0,0,VLOOKUP(BQ65,[1]Список!$A:$P,6,FALSE))</f>
        <v>#VALUE!</v>
      </c>
      <c r="BW65" s="399"/>
      <c r="BX65" s="400"/>
      <c r="BY65" s="401"/>
      <c r="BZ65" s="224"/>
      <c r="CA65" s="150">
        <f>IF(AG69&lt;AH69,AI69,IF(AH69&lt;AG69,AI69," "))</f>
        <v>2</v>
      </c>
      <c r="CB65" s="178"/>
      <c r="CC65" s="192"/>
      <c r="CD65" s="150">
        <f>IF(AG65&lt;AH65,AI65,IF(AH65&lt;AG65,AI65," "))</f>
        <v>2</v>
      </c>
      <c r="CE65" s="186"/>
      <c r="CF65" s="178"/>
      <c r="CG65" s="150">
        <f>IF(AG67&lt;AH67,AI67,IF(AH67&lt;AG67,AI67," "))</f>
        <v>2</v>
      </c>
      <c r="CH65" s="178"/>
      <c r="CI65" s="226"/>
      <c r="CJ65" s="386">
        <f>BE65</f>
        <v>6</v>
      </c>
      <c r="CK65" s="387"/>
      <c r="CL65" s="388">
        <f>IF(BF66="",BF65,BF66)</f>
        <v>1</v>
      </c>
    </row>
    <row r="66" spans="1:90" ht="18.600000000000001" customHeight="1" x14ac:dyDescent="0.25">
      <c r="A66" s="15">
        <v>2</v>
      </c>
      <c r="B66" s="16" t="e">
        <f>SUMIF('[1]М - 1 этап'!$CX$129:$CX$144,3,'[1]М - 1 этап'!$BQ$129:$BQ$144)</f>
        <v>#VALUE!</v>
      </c>
      <c r="C66" s="17">
        <v>2</v>
      </c>
      <c r="D66" s="17">
        <v>4</v>
      </c>
      <c r="E66" s="18">
        <v>11</v>
      </c>
      <c r="F66" s="19">
        <v>6</v>
      </c>
      <c r="G66" s="20">
        <v>11</v>
      </c>
      <c r="H66" s="21">
        <v>8</v>
      </c>
      <c r="I66" s="18">
        <v>12</v>
      </c>
      <c r="J66" s="19">
        <v>10</v>
      </c>
      <c r="K66" s="20"/>
      <c r="L66" s="21"/>
      <c r="M66" s="18"/>
      <c r="N66" s="19"/>
      <c r="O66" s="20"/>
      <c r="P66" s="21"/>
      <c r="Q66" s="18"/>
      <c r="R66" s="19"/>
      <c r="S66" s="22">
        <f t="shared" si="193"/>
        <v>1</v>
      </c>
      <c r="T66" s="22">
        <f t="shared" si="194"/>
        <v>0</v>
      </c>
      <c r="U66" s="22">
        <f t="shared" si="195"/>
        <v>1</v>
      </c>
      <c r="V66" s="22">
        <f t="shared" si="196"/>
        <v>0</v>
      </c>
      <c r="W66" s="22">
        <f t="shared" si="197"/>
        <v>1</v>
      </c>
      <c r="X66" s="22">
        <f t="shared" si="198"/>
        <v>0</v>
      </c>
      <c r="Y66" s="22">
        <f t="shared" si="199"/>
        <v>0</v>
      </c>
      <c r="Z66" s="22">
        <f t="shared" si="200"/>
        <v>0</v>
      </c>
      <c r="AA66" s="22">
        <f t="shared" si="201"/>
        <v>0</v>
      </c>
      <c r="AB66" s="22">
        <f t="shared" si="202"/>
        <v>0</v>
      </c>
      <c r="AC66" s="22">
        <f t="shared" si="203"/>
        <v>0</v>
      </c>
      <c r="AD66" s="22">
        <f t="shared" si="204"/>
        <v>0</v>
      </c>
      <c r="AE66" s="22">
        <f t="shared" si="205"/>
        <v>0</v>
      </c>
      <c r="AF66" s="22">
        <f t="shared" si="206"/>
        <v>0</v>
      </c>
      <c r="AG66" s="23">
        <f t="shared" si="207"/>
        <v>3</v>
      </c>
      <c r="AH66" s="23">
        <f t="shared" si="207"/>
        <v>0</v>
      </c>
      <c r="AI66" s="24">
        <f t="shared" si="208"/>
        <v>2</v>
      </c>
      <c r="AJ66" s="24">
        <f t="shared" si="209"/>
        <v>1</v>
      </c>
      <c r="AK66" s="25">
        <f t="shared" si="210"/>
        <v>6</v>
      </c>
      <c r="AL66" s="25">
        <f t="shared" si="211"/>
        <v>8</v>
      </c>
      <c r="AM66" s="25">
        <f t="shared" si="212"/>
        <v>10</v>
      </c>
      <c r="AN66" s="25" t="str">
        <f t="shared" si="213"/>
        <v/>
      </c>
      <c r="AO66" s="25" t="str">
        <f t="shared" si="214"/>
        <v/>
      </c>
      <c r="AP66" s="25" t="str">
        <f t="shared" si="215"/>
        <v/>
      </c>
      <c r="AQ66" s="25" t="str">
        <f t="shared" si="216"/>
        <v/>
      </c>
      <c r="AR66" s="26" t="str">
        <f t="shared" si="217"/>
        <v>3 - 0</v>
      </c>
      <c r="AS66" s="27" t="str">
        <f t="shared" si="218"/>
        <v>6,8,10</v>
      </c>
      <c r="AT66" s="24">
        <f t="shared" si="219"/>
        <v>1</v>
      </c>
      <c r="AU66" s="24">
        <f t="shared" si="220"/>
        <v>2</v>
      </c>
      <c r="AV66" s="25">
        <f t="shared" si="221"/>
        <v>-6</v>
      </c>
      <c r="AW66" s="25">
        <f t="shared" si="222"/>
        <v>-8</v>
      </c>
      <c r="AX66" s="25">
        <f t="shared" si="223"/>
        <v>-10</v>
      </c>
      <c r="AY66" s="25" t="str">
        <f t="shared" si="224"/>
        <v/>
      </c>
      <c r="AZ66" s="25" t="str">
        <f t="shared" si="225"/>
        <v/>
      </c>
      <c r="BA66" s="25" t="str">
        <f t="shared" si="226"/>
        <v/>
      </c>
      <c r="BB66" s="25" t="str">
        <f t="shared" si="227"/>
        <v/>
      </c>
      <c r="BC66" s="26" t="str">
        <f t="shared" si="228"/>
        <v>0 - 3</v>
      </c>
      <c r="BD66" s="27" t="str">
        <f t="shared" si="229"/>
        <v>-6, -8, -10</v>
      </c>
      <c r="BE66" s="32"/>
      <c r="BF66" s="32"/>
      <c r="BG66" s="29" t="e">
        <f>SUMIF(A65:A68,C66,B65:B68)</f>
        <v>#VALUE!</v>
      </c>
      <c r="BH66" s="30" t="e">
        <f>SUMIF(A65:A68,D66,B65:B68)</f>
        <v>#VALUE!</v>
      </c>
      <c r="BI66" s="122" t="e">
        <f>1+#REF!</f>
        <v>#REF!</v>
      </c>
      <c r="BJ66" s="123" t="e">
        <f>1+BJ65</f>
        <v>#REF!</v>
      </c>
      <c r="BK66" s="31">
        <v>1</v>
      </c>
      <c r="BL66" s="200" t="str">
        <f t="shared" si="230"/>
        <v>2 - 4</v>
      </c>
      <c r="BM66" s="132"/>
      <c r="BN66" s="133"/>
      <c r="BO66" s="134"/>
      <c r="BP66" s="396"/>
      <c r="BQ66" s="397"/>
      <c r="BR66" s="390" t="s">
        <v>39</v>
      </c>
      <c r="BS66" s="390"/>
      <c r="BT66" s="390"/>
      <c r="BU66" s="196" t="e">
        <f>IF(BQ65=0,0,VLOOKUP(BQ65,[1]Список!$A:P,8,FALSE))</f>
        <v>#VALUE!</v>
      </c>
      <c r="BV66" s="398"/>
      <c r="BW66" s="399"/>
      <c r="BX66" s="400"/>
      <c r="BY66" s="401"/>
      <c r="BZ66" s="392" t="str">
        <f>IF(AI69&lt;AJ69,AR69,IF(AJ69&lt;AI69,AS69," "))</f>
        <v>11,5,-4,3</v>
      </c>
      <c r="CA66" s="392"/>
      <c r="CB66" s="392"/>
      <c r="CC66" s="393" t="str">
        <f>IF(AI65&lt;AJ65,AR65,IF(AJ65&lt;AI65,AS65," "))</f>
        <v>-8,8,-1,6,9</v>
      </c>
      <c r="CD66" s="392"/>
      <c r="CE66" s="394"/>
      <c r="CF66" s="392" t="str">
        <f>IF(AI67&lt;AJ67,AR67,IF(AJ67&lt;AI67,AS67," "))</f>
        <v>5,6,5</v>
      </c>
      <c r="CG66" s="392"/>
      <c r="CH66" s="392"/>
      <c r="CI66" s="227"/>
      <c r="CJ66" s="386"/>
      <c r="CK66" s="387"/>
      <c r="CL66" s="388"/>
    </row>
    <row r="67" spans="1:90" ht="18.600000000000001" customHeight="1" x14ac:dyDescent="0.25">
      <c r="A67" s="15">
        <v>3</v>
      </c>
      <c r="B67" s="16" t="e">
        <f>SUMIF('[1]М - 1 этап'!$CX$129:$CX$144,4,'[1]М - 1 этап'!$BQ$129:$BQ$144)</f>
        <v>#VALUE!</v>
      </c>
      <c r="C67" s="17">
        <v>1</v>
      </c>
      <c r="D67" s="17">
        <v>4</v>
      </c>
      <c r="E67" s="18">
        <v>11</v>
      </c>
      <c r="F67" s="19">
        <v>5</v>
      </c>
      <c r="G67" s="20">
        <v>11</v>
      </c>
      <c r="H67" s="21">
        <v>6</v>
      </c>
      <c r="I67" s="18">
        <v>11</v>
      </c>
      <c r="J67" s="19">
        <v>5</v>
      </c>
      <c r="K67" s="20"/>
      <c r="L67" s="21"/>
      <c r="M67" s="18"/>
      <c r="N67" s="19"/>
      <c r="O67" s="20"/>
      <c r="P67" s="21"/>
      <c r="Q67" s="18"/>
      <c r="R67" s="19"/>
      <c r="S67" s="22">
        <f t="shared" si="193"/>
        <v>1</v>
      </c>
      <c r="T67" s="22">
        <f t="shared" si="194"/>
        <v>0</v>
      </c>
      <c r="U67" s="22">
        <f t="shared" si="195"/>
        <v>1</v>
      </c>
      <c r="V67" s="22">
        <f t="shared" si="196"/>
        <v>0</v>
      </c>
      <c r="W67" s="22">
        <f t="shared" si="197"/>
        <v>1</v>
      </c>
      <c r="X67" s="22">
        <f t="shared" si="198"/>
        <v>0</v>
      </c>
      <c r="Y67" s="22">
        <f t="shared" si="199"/>
        <v>0</v>
      </c>
      <c r="Z67" s="22">
        <f t="shared" si="200"/>
        <v>0</v>
      </c>
      <c r="AA67" s="22">
        <f t="shared" si="201"/>
        <v>0</v>
      </c>
      <c r="AB67" s="22">
        <f t="shared" si="202"/>
        <v>0</v>
      </c>
      <c r="AC67" s="22">
        <f t="shared" si="203"/>
        <v>0</v>
      </c>
      <c r="AD67" s="22">
        <f t="shared" si="204"/>
        <v>0</v>
      </c>
      <c r="AE67" s="22">
        <f t="shared" si="205"/>
        <v>0</v>
      </c>
      <c r="AF67" s="22">
        <f t="shared" si="206"/>
        <v>0</v>
      </c>
      <c r="AG67" s="23">
        <f t="shared" si="207"/>
        <v>3</v>
      </c>
      <c r="AH67" s="23">
        <f t="shared" si="207"/>
        <v>0</v>
      </c>
      <c r="AI67" s="24">
        <f t="shared" si="208"/>
        <v>2</v>
      </c>
      <c r="AJ67" s="24">
        <f t="shared" si="209"/>
        <v>1</v>
      </c>
      <c r="AK67" s="25">
        <f t="shared" si="210"/>
        <v>5</v>
      </c>
      <c r="AL67" s="25">
        <f t="shared" si="211"/>
        <v>6</v>
      </c>
      <c r="AM67" s="25">
        <f t="shared" si="212"/>
        <v>5</v>
      </c>
      <c r="AN67" s="25" t="str">
        <f t="shared" si="213"/>
        <v/>
      </c>
      <c r="AO67" s="25" t="str">
        <f t="shared" si="214"/>
        <v/>
      </c>
      <c r="AP67" s="25" t="str">
        <f t="shared" si="215"/>
        <v/>
      </c>
      <c r="AQ67" s="25" t="str">
        <f t="shared" si="216"/>
        <v/>
      </c>
      <c r="AR67" s="26" t="str">
        <f t="shared" si="217"/>
        <v>3 - 0</v>
      </c>
      <c r="AS67" s="27" t="str">
        <f t="shared" si="218"/>
        <v>5,6,5</v>
      </c>
      <c r="AT67" s="24">
        <f t="shared" si="219"/>
        <v>1</v>
      </c>
      <c r="AU67" s="24">
        <f t="shared" si="220"/>
        <v>2</v>
      </c>
      <c r="AV67" s="25">
        <f t="shared" si="221"/>
        <v>-5</v>
      </c>
      <c r="AW67" s="25">
        <f t="shared" si="222"/>
        <v>-6</v>
      </c>
      <c r="AX67" s="25">
        <f t="shared" si="223"/>
        <v>-5</v>
      </c>
      <c r="AY67" s="25" t="str">
        <f t="shared" si="224"/>
        <v/>
      </c>
      <c r="AZ67" s="25" t="str">
        <f t="shared" si="225"/>
        <v/>
      </c>
      <c r="BA67" s="25" t="str">
        <f t="shared" si="226"/>
        <v/>
      </c>
      <c r="BB67" s="25" t="str">
        <f t="shared" si="227"/>
        <v/>
      </c>
      <c r="BC67" s="26" t="str">
        <f t="shared" si="228"/>
        <v>0 - 3</v>
      </c>
      <c r="BD67" s="27" t="str">
        <f t="shared" si="229"/>
        <v>-5, -6, -5</v>
      </c>
      <c r="BE67" s="28">
        <f>SUMIF(C65:C72,2,AI65:AI72)+SUMIF(D65:D72,2,AJ65:AJ72)</f>
        <v>5</v>
      </c>
      <c r="BF67" s="28">
        <f>IF(BE67&lt;&gt;0,RANK(BE67,BE65:BE71),"")</f>
        <v>2</v>
      </c>
      <c r="BG67" s="29" t="e">
        <f>SUMIF(A65:A68,C67,B65:B68)</f>
        <v>#VALUE!</v>
      </c>
      <c r="BH67" s="30" t="e">
        <f>SUMIF(A65:A68,D67,B65:B68)</f>
        <v>#VALUE!</v>
      </c>
      <c r="BI67" s="122" t="e">
        <f>1+#REF!</f>
        <v>#REF!</v>
      </c>
      <c r="BJ67" s="123" t="e">
        <f>1+BJ66</f>
        <v>#REF!</v>
      </c>
      <c r="BK67" s="31">
        <v>2</v>
      </c>
      <c r="BL67" s="212" t="s">
        <v>14</v>
      </c>
      <c r="BM67" s="205">
        <v>44601</v>
      </c>
      <c r="BN67" s="209" t="s">
        <v>261</v>
      </c>
      <c r="BO67" s="147">
        <v>6</v>
      </c>
      <c r="BP67" s="412">
        <v>2</v>
      </c>
      <c r="BQ67" s="414" t="e">
        <f>B66</f>
        <v>#VALUE!</v>
      </c>
      <c r="BR67" s="417" t="s">
        <v>40</v>
      </c>
      <c r="BS67" s="417"/>
      <c r="BT67" s="417"/>
      <c r="BU67" s="215" t="e">
        <f>IF(BQ67=0,0,VLOOKUP(BQ67,[1]Список!$A:P,7,FALSE))</f>
        <v>#VALUE!</v>
      </c>
      <c r="BV67" s="419" t="e">
        <f>IF(BQ67=0,0,VLOOKUP(BQ67,[1]Список!$A:$P,6,FALSE))</f>
        <v>#VALUE!</v>
      </c>
      <c r="BW67" s="193"/>
      <c r="BX67" s="180">
        <f>IF(AG69&lt;AH69,AT69,IF(AH69&lt;AG69,AT69," "))</f>
        <v>1</v>
      </c>
      <c r="BY67" s="181"/>
      <c r="BZ67" s="421"/>
      <c r="CA67" s="421"/>
      <c r="CB67" s="421"/>
      <c r="CC67" s="184"/>
      <c r="CD67" s="180">
        <f>IF(AG68&lt;AH68,AI68,IF(AH68&lt;AG68,AI68," "))</f>
        <v>2</v>
      </c>
      <c r="CE67" s="181"/>
      <c r="CF67" s="231"/>
      <c r="CG67" s="180">
        <f>IF(AG66&lt;AH66,AI66,IF(AH66&lt;AG66,AI66," "))</f>
        <v>2</v>
      </c>
      <c r="CH67" s="190"/>
      <c r="CI67" s="232"/>
      <c r="CJ67" s="423">
        <f>BE67</f>
        <v>5</v>
      </c>
      <c r="CK67" s="402"/>
      <c r="CL67" s="404">
        <f>IF(BF68="",BF67,BF68)</f>
        <v>2</v>
      </c>
    </row>
    <row r="68" spans="1:90" ht="18.600000000000001" customHeight="1" x14ac:dyDescent="0.25">
      <c r="A68" s="15">
        <v>4</v>
      </c>
      <c r="B68" s="16" t="e">
        <f>SUMIF('[1]М - 1 этап'!$CX$100:$CX$115,4,'[1]М - 1 этап'!$BQ$100:$BQ$115)</f>
        <v>#VALUE!</v>
      </c>
      <c r="C68" s="17">
        <v>2</v>
      </c>
      <c r="D68" s="17">
        <v>3</v>
      </c>
      <c r="E68" s="18">
        <v>11</v>
      </c>
      <c r="F68" s="19">
        <v>5</v>
      </c>
      <c r="G68" s="20">
        <v>11</v>
      </c>
      <c r="H68" s="21">
        <v>3</v>
      </c>
      <c r="I68" s="18">
        <v>9</v>
      </c>
      <c r="J68" s="19">
        <v>11</v>
      </c>
      <c r="K68" s="20">
        <v>11</v>
      </c>
      <c r="L68" s="21">
        <v>9</v>
      </c>
      <c r="M68" s="18"/>
      <c r="N68" s="19"/>
      <c r="O68" s="20"/>
      <c r="P68" s="21"/>
      <c r="Q68" s="18"/>
      <c r="R68" s="19"/>
      <c r="S68" s="22">
        <f t="shared" si="193"/>
        <v>1</v>
      </c>
      <c r="T68" s="22">
        <f t="shared" si="194"/>
        <v>0</v>
      </c>
      <c r="U68" s="22">
        <f t="shared" si="195"/>
        <v>1</v>
      </c>
      <c r="V68" s="22">
        <f t="shared" si="196"/>
        <v>0</v>
      </c>
      <c r="W68" s="22">
        <f t="shared" si="197"/>
        <v>0</v>
      </c>
      <c r="X68" s="22">
        <f t="shared" si="198"/>
        <v>1</v>
      </c>
      <c r="Y68" s="22">
        <f t="shared" si="199"/>
        <v>1</v>
      </c>
      <c r="Z68" s="22">
        <f t="shared" si="200"/>
        <v>0</v>
      </c>
      <c r="AA68" s="22">
        <f t="shared" si="201"/>
        <v>0</v>
      </c>
      <c r="AB68" s="22">
        <f t="shared" si="202"/>
        <v>0</v>
      </c>
      <c r="AC68" s="22">
        <f t="shared" si="203"/>
        <v>0</v>
      </c>
      <c r="AD68" s="22">
        <f t="shared" si="204"/>
        <v>0</v>
      </c>
      <c r="AE68" s="22">
        <f t="shared" si="205"/>
        <v>0</v>
      </c>
      <c r="AF68" s="22">
        <f t="shared" si="206"/>
        <v>0</v>
      </c>
      <c r="AG68" s="23">
        <f t="shared" si="207"/>
        <v>3</v>
      </c>
      <c r="AH68" s="23">
        <f t="shared" si="207"/>
        <v>1</v>
      </c>
      <c r="AI68" s="24">
        <f t="shared" si="208"/>
        <v>2</v>
      </c>
      <c r="AJ68" s="24">
        <f t="shared" si="209"/>
        <v>1</v>
      </c>
      <c r="AK68" s="25">
        <f t="shared" si="210"/>
        <v>5</v>
      </c>
      <c r="AL68" s="25">
        <f t="shared" si="211"/>
        <v>3</v>
      </c>
      <c r="AM68" s="25">
        <f t="shared" si="212"/>
        <v>-9</v>
      </c>
      <c r="AN68" s="25">
        <f t="shared" si="213"/>
        <v>9</v>
      </c>
      <c r="AO68" s="25" t="str">
        <f t="shared" si="214"/>
        <v/>
      </c>
      <c r="AP68" s="25" t="str">
        <f t="shared" si="215"/>
        <v/>
      </c>
      <c r="AQ68" s="25" t="str">
        <f t="shared" si="216"/>
        <v/>
      </c>
      <c r="AR68" s="26" t="str">
        <f t="shared" si="217"/>
        <v>3 - 1</v>
      </c>
      <c r="AS68" s="27" t="str">
        <f t="shared" si="218"/>
        <v>5,3,-9,9</v>
      </c>
      <c r="AT68" s="24">
        <f t="shared" si="219"/>
        <v>1</v>
      </c>
      <c r="AU68" s="24">
        <f t="shared" si="220"/>
        <v>2</v>
      </c>
      <c r="AV68" s="25">
        <f t="shared" si="221"/>
        <v>-5</v>
      </c>
      <c r="AW68" s="25">
        <f t="shared" si="222"/>
        <v>-3</v>
      </c>
      <c r="AX68" s="25">
        <f t="shared" si="223"/>
        <v>9</v>
      </c>
      <c r="AY68" s="25">
        <f t="shared" si="224"/>
        <v>-9</v>
      </c>
      <c r="AZ68" s="25" t="str">
        <f t="shared" si="225"/>
        <v/>
      </c>
      <c r="BA68" s="25" t="str">
        <f t="shared" si="226"/>
        <v/>
      </c>
      <c r="BB68" s="25" t="str">
        <f t="shared" si="227"/>
        <v/>
      </c>
      <c r="BC68" s="26" t="str">
        <f t="shared" si="228"/>
        <v>1 - 3</v>
      </c>
      <c r="BD68" s="27" t="str">
        <f t="shared" si="229"/>
        <v>-5,-3,9,-9</v>
      </c>
      <c r="BE68" s="32"/>
      <c r="BF68" s="32"/>
      <c r="BG68" s="29" t="e">
        <f>SUMIF(A65:A68,C68,B65:B68)</f>
        <v>#VALUE!</v>
      </c>
      <c r="BH68" s="30" t="e">
        <f>SUMIF(A65:A68,D68,B65:B68)</f>
        <v>#VALUE!</v>
      </c>
      <c r="BI68" s="122" t="e">
        <f>1+#REF!</f>
        <v>#REF!</v>
      </c>
      <c r="BJ68" s="123" t="e">
        <f>1+BJ67</f>
        <v>#REF!</v>
      </c>
      <c r="BK68" s="31">
        <v>2</v>
      </c>
      <c r="BL68" s="212" t="s">
        <v>15</v>
      </c>
      <c r="BM68" s="205">
        <v>44601</v>
      </c>
      <c r="BN68" s="209" t="s">
        <v>261</v>
      </c>
      <c r="BO68" s="147">
        <v>5</v>
      </c>
      <c r="BP68" s="413"/>
      <c r="BQ68" s="415"/>
      <c r="BR68" s="407" t="s">
        <v>41</v>
      </c>
      <c r="BS68" s="407"/>
      <c r="BT68" s="407"/>
      <c r="BU68" s="164" t="e">
        <f>IF(BQ67=0,0,VLOOKUP(BQ67,[1]Список!$A:P,8,FALSE))</f>
        <v>#VALUE!</v>
      </c>
      <c r="BV68" s="420"/>
      <c r="BW68" s="409" t="str">
        <f>IF(AI69&gt;AJ69,BC69,IF(AJ69&gt;AI69,BD69," "))</f>
        <v>1 - 3</v>
      </c>
      <c r="BX68" s="410"/>
      <c r="BY68" s="411"/>
      <c r="BZ68" s="422"/>
      <c r="CA68" s="422"/>
      <c r="CB68" s="422"/>
      <c r="CC68" s="409" t="str">
        <f>IF(AI68&lt;AJ68,AR68,IF(AJ68&lt;AI68,AS68," "))</f>
        <v>5,3,-9,9</v>
      </c>
      <c r="CD68" s="410"/>
      <c r="CE68" s="411"/>
      <c r="CF68" s="410" t="str">
        <f>IF(AI66&lt;AJ66,AR66,IF(AJ66&lt;AI66,AS66," "))</f>
        <v>6,8,10</v>
      </c>
      <c r="CG68" s="410"/>
      <c r="CH68" s="410"/>
      <c r="CI68" s="228"/>
      <c r="CJ68" s="424"/>
      <c r="CK68" s="403"/>
      <c r="CL68" s="405"/>
    </row>
    <row r="69" spans="1:90" ht="18.600000000000001" customHeight="1" x14ac:dyDescent="0.25">
      <c r="A69" s="15">
        <v>5</v>
      </c>
      <c r="B69" s="33"/>
      <c r="C69" s="17">
        <v>1</v>
      </c>
      <c r="D69" s="17">
        <v>2</v>
      </c>
      <c r="E69" s="18">
        <v>13</v>
      </c>
      <c r="F69" s="19">
        <v>11</v>
      </c>
      <c r="G69" s="20">
        <v>11</v>
      </c>
      <c r="H69" s="21">
        <v>5</v>
      </c>
      <c r="I69" s="18">
        <v>4</v>
      </c>
      <c r="J69" s="19">
        <v>11</v>
      </c>
      <c r="K69" s="20">
        <v>11</v>
      </c>
      <c r="L69" s="21">
        <v>3</v>
      </c>
      <c r="M69" s="18"/>
      <c r="N69" s="19"/>
      <c r="O69" s="20"/>
      <c r="P69" s="21"/>
      <c r="Q69" s="18"/>
      <c r="R69" s="19"/>
      <c r="S69" s="22">
        <f t="shared" si="193"/>
        <v>1</v>
      </c>
      <c r="T69" s="22">
        <f t="shared" si="194"/>
        <v>0</v>
      </c>
      <c r="U69" s="22">
        <f t="shared" si="195"/>
        <v>1</v>
      </c>
      <c r="V69" s="22">
        <f t="shared" si="196"/>
        <v>0</v>
      </c>
      <c r="W69" s="22">
        <f t="shared" si="197"/>
        <v>0</v>
      </c>
      <c r="X69" s="22">
        <f t="shared" si="198"/>
        <v>1</v>
      </c>
      <c r="Y69" s="22">
        <f t="shared" si="199"/>
        <v>1</v>
      </c>
      <c r="Z69" s="22">
        <f t="shared" si="200"/>
        <v>0</v>
      </c>
      <c r="AA69" s="22">
        <f t="shared" si="201"/>
        <v>0</v>
      </c>
      <c r="AB69" s="22">
        <f t="shared" si="202"/>
        <v>0</v>
      </c>
      <c r="AC69" s="22">
        <f t="shared" si="203"/>
        <v>0</v>
      </c>
      <c r="AD69" s="22">
        <f t="shared" si="204"/>
        <v>0</v>
      </c>
      <c r="AE69" s="22">
        <f t="shared" si="205"/>
        <v>0</v>
      </c>
      <c r="AF69" s="22">
        <f t="shared" si="206"/>
        <v>0</v>
      </c>
      <c r="AG69" s="23">
        <f t="shared" si="207"/>
        <v>3</v>
      </c>
      <c r="AH69" s="23">
        <f t="shared" si="207"/>
        <v>1</v>
      </c>
      <c r="AI69" s="24">
        <f t="shared" si="208"/>
        <v>2</v>
      </c>
      <c r="AJ69" s="24">
        <f t="shared" si="209"/>
        <v>1</v>
      </c>
      <c r="AK69" s="25">
        <f t="shared" si="210"/>
        <v>11</v>
      </c>
      <c r="AL69" s="25">
        <f t="shared" si="211"/>
        <v>5</v>
      </c>
      <c r="AM69" s="25">
        <f t="shared" si="212"/>
        <v>-4</v>
      </c>
      <c r="AN69" s="25">
        <f t="shared" si="213"/>
        <v>3</v>
      </c>
      <c r="AO69" s="25" t="str">
        <f t="shared" si="214"/>
        <v/>
      </c>
      <c r="AP69" s="25" t="str">
        <f t="shared" si="215"/>
        <v/>
      </c>
      <c r="AQ69" s="25" t="str">
        <f t="shared" si="216"/>
        <v/>
      </c>
      <c r="AR69" s="26" t="str">
        <f t="shared" si="217"/>
        <v>3 - 1</v>
      </c>
      <c r="AS69" s="27" t="str">
        <f t="shared" si="218"/>
        <v>11,5,-4,3</v>
      </c>
      <c r="AT69" s="24">
        <f t="shared" si="219"/>
        <v>1</v>
      </c>
      <c r="AU69" s="24">
        <f t="shared" si="220"/>
        <v>2</v>
      </c>
      <c r="AV69" s="25">
        <f t="shared" si="221"/>
        <v>-11</v>
      </c>
      <c r="AW69" s="25">
        <f t="shared" si="222"/>
        <v>-5</v>
      </c>
      <c r="AX69" s="25">
        <f t="shared" si="223"/>
        <v>4</v>
      </c>
      <c r="AY69" s="25">
        <f t="shared" si="224"/>
        <v>-3</v>
      </c>
      <c r="AZ69" s="25" t="str">
        <f t="shared" si="225"/>
        <v/>
      </c>
      <c r="BA69" s="25" t="str">
        <f t="shared" si="226"/>
        <v/>
      </c>
      <c r="BB69" s="25" t="str">
        <f t="shared" si="227"/>
        <v/>
      </c>
      <c r="BC69" s="26" t="str">
        <f t="shared" si="228"/>
        <v>1 - 3</v>
      </c>
      <c r="BD69" s="27" t="str">
        <f t="shared" si="229"/>
        <v>-11,-5,4,-3</v>
      </c>
      <c r="BE69" s="28">
        <f>SUMIF(C65:C72,3,AI65:AI72)+SUMIF(D65:D72,3,AJ65:AJ72)</f>
        <v>4</v>
      </c>
      <c r="BF69" s="28">
        <f>IF(BE69&lt;&gt;0,RANK(BE69,BE65:BE71),"")</f>
        <v>3</v>
      </c>
      <c r="BG69" s="29" t="e">
        <f>SUMIF(A65:A68,C69,B65:B68)</f>
        <v>#VALUE!</v>
      </c>
      <c r="BH69" s="30" t="e">
        <f>SUMIF(A65:A68,D69,B65:B68)</f>
        <v>#VALUE!</v>
      </c>
      <c r="BI69" s="122" t="e">
        <f>1+#REF!</f>
        <v>#REF!</v>
      </c>
      <c r="BJ69" s="123" t="e">
        <f>1+BJ68</f>
        <v>#REF!</v>
      </c>
      <c r="BK69" s="31">
        <v>3</v>
      </c>
      <c r="BL69" s="212" t="s">
        <v>12</v>
      </c>
      <c r="BM69" s="205">
        <v>44601</v>
      </c>
      <c r="BN69" s="208" t="s">
        <v>280</v>
      </c>
      <c r="BO69" s="134">
        <v>8</v>
      </c>
      <c r="BP69" s="425">
        <v>3</v>
      </c>
      <c r="BQ69" s="397" t="e">
        <f>B67</f>
        <v>#VALUE!</v>
      </c>
      <c r="BR69" s="389" t="s">
        <v>36</v>
      </c>
      <c r="BS69" s="390"/>
      <c r="BT69" s="391"/>
      <c r="BU69" s="196" t="e">
        <f>IF(BQ69=0,0,VLOOKUP(BQ69,[1]Список!$A:P,7,FALSE))</f>
        <v>#VALUE!</v>
      </c>
      <c r="BV69" s="398" t="e">
        <f>IF(BQ69=0,0,VLOOKUP(BQ69,[1]Список!$A:$P,6,FALSE))</f>
        <v>#VALUE!</v>
      </c>
      <c r="BW69" s="230"/>
      <c r="BX69" s="150">
        <f>IF(AG65&lt;AH65,AT65,IF(AH65&lt;AG65,AT65," "))</f>
        <v>1</v>
      </c>
      <c r="BY69" s="186"/>
      <c r="BZ69" s="178"/>
      <c r="CA69" s="150">
        <f>IF(AG68&lt;AH68,AT68,IF(AH68&lt;AG68,AT68," "))</f>
        <v>1</v>
      </c>
      <c r="CB69" s="178"/>
      <c r="CC69" s="399"/>
      <c r="CD69" s="400"/>
      <c r="CE69" s="401"/>
      <c r="CF69" s="224"/>
      <c r="CG69" s="150">
        <f>IF(AG70&lt;AH70,AI70,IF(AH70&lt;AG70,AI70," "))</f>
        <v>2</v>
      </c>
      <c r="CH69" s="178"/>
      <c r="CI69" s="226"/>
      <c r="CJ69" s="386">
        <f>BE69</f>
        <v>4</v>
      </c>
      <c r="CK69" s="387"/>
      <c r="CL69" s="388">
        <f>IF(BF70="",BF69,BF70)</f>
        <v>3</v>
      </c>
    </row>
    <row r="70" spans="1:90" ht="18.600000000000001" customHeight="1" x14ac:dyDescent="0.25">
      <c r="A70" s="15">
        <v>6</v>
      </c>
      <c r="C70" s="17">
        <v>3</v>
      </c>
      <c r="D70" s="17">
        <v>4</v>
      </c>
      <c r="E70" s="18">
        <v>10</v>
      </c>
      <c r="F70" s="19">
        <v>12</v>
      </c>
      <c r="G70" s="20">
        <v>11</v>
      </c>
      <c r="H70" s="21">
        <v>2</v>
      </c>
      <c r="I70" s="18">
        <v>7</v>
      </c>
      <c r="J70" s="19">
        <v>11</v>
      </c>
      <c r="K70" s="20">
        <v>11</v>
      </c>
      <c r="L70" s="21">
        <v>9</v>
      </c>
      <c r="M70" s="18">
        <v>11</v>
      </c>
      <c r="N70" s="19">
        <v>7</v>
      </c>
      <c r="O70" s="20"/>
      <c r="P70" s="21"/>
      <c r="Q70" s="18"/>
      <c r="R70" s="19"/>
      <c r="S70" s="22">
        <f t="shared" si="193"/>
        <v>0</v>
      </c>
      <c r="T70" s="22">
        <f t="shared" si="194"/>
        <v>1</v>
      </c>
      <c r="U70" s="22">
        <f t="shared" si="195"/>
        <v>1</v>
      </c>
      <c r="V70" s="22">
        <f t="shared" si="196"/>
        <v>0</v>
      </c>
      <c r="W70" s="22">
        <f t="shared" si="197"/>
        <v>0</v>
      </c>
      <c r="X70" s="22">
        <f t="shared" si="198"/>
        <v>1</v>
      </c>
      <c r="Y70" s="22">
        <f t="shared" si="199"/>
        <v>1</v>
      </c>
      <c r="Z70" s="22">
        <f t="shared" si="200"/>
        <v>0</v>
      </c>
      <c r="AA70" s="22">
        <f t="shared" si="201"/>
        <v>1</v>
      </c>
      <c r="AB70" s="22">
        <f t="shared" si="202"/>
        <v>0</v>
      </c>
      <c r="AC70" s="22">
        <f t="shared" si="203"/>
        <v>0</v>
      </c>
      <c r="AD70" s="22">
        <f t="shared" si="204"/>
        <v>0</v>
      </c>
      <c r="AE70" s="22">
        <f t="shared" si="205"/>
        <v>0</v>
      </c>
      <c r="AF70" s="22">
        <f t="shared" si="206"/>
        <v>0</v>
      </c>
      <c r="AG70" s="23">
        <f t="shared" si="207"/>
        <v>3</v>
      </c>
      <c r="AH70" s="23">
        <f t="shared" si="207"/>
        <v>2</v>
      </c>
      <c r="AI70" s="24">
        <f t="shared" si="208"/>
        <v>2</v>
      </c>
      <c r="AJ70" s="24">
        <f t="shared" si="209"/>
        <v>1</v>
      </c>
      <c r="AK70" s="25">
        <f t="shared" si="210"/>
        <v>-10</v>
      </c>
      <c r="AL70" s="25">
        <f t="shared" si="211"/>
        <v>2</v>
      </c>
      <c r="AM70" s="25">
        <f t="shared" si="212"/>
        <v>-7</v>
      </c>
      <c r="AN70" s="25">
        <f t="shared" si="213"/>
        <v>9</v>
      </c>
      <c r="AO70" s="25">
        <f t="shared" si="214"/>
        <v>7</v>
      </c>
      <c r="AP70" s="25" t="str">
        <f t="shared" si="215"/>
        <v/>
      </c>
      <c r="AQ70" s="25" t="str">
        <f t="shared" si="216"/>
        <v/>
      </c>
      <c r="AR70" s="26" t="str">
        <f t="shared" si="217"/>
        <v>3 - 2</v>
      </c>
      <c r="AS70" s="27" t="str">
        <f t="shared" si="218"/>
        <v>-10,2,-7,9,7</v>
      </c>
      <c r="AT70" s="24">
        <f t="shared" si="219"/>
        <v>1</v>
      </c>
      <c r="AU70" s="24">
        <f t="shared" si="220"/>
        <v>2</v>
      </c>
      <c r="AV70" s="25">
        <f t="shared" si="221"/>
        <v>10</v>
      </c>
      <c r="AW70" s="25">
        <f t="shared" si="222"/>
        <v>-2</v>
      </c>
      <c r="AX70" s="25">
        <f t="shared" si="223"/>
        <v>7</v>
      </c>
      <c r="AY70" s="25">
        <f t="shared" si="224"/>
        <v>-9</v>
      </c>
      <c r="AZ70" s="25">
        <f t="shared" si="225"/>
        <v>-7</v>
      </c>
      <c r="BA70" s="25" t="str">
        <f t="shared" si="226"/>
        <v/>
      </c>
      <c r="BB70" s="25" t="str">
        <f t="shared" si="227"/>
        <v/>
      </c>
      <c r="BC70" s="26" t="str">
        <f t="shared" si="228"/>
        <v>2 - 3</v>
      </c>
      <c r="BD70" s="27" t="str">
        <f t="shared" si="229"/>
        <v>10,-2,7,-9,-7</v>
      </c>
      <c r="BE70" s="32"/>
      <c r="BF70" s="32"/>
      <c r="BG70" s="29" t="e">
        <f>SUMIF(A65:A68,C70,B65:B68)</f>
        <v>#VALUE!</v>
      </c>
      <c r="BH70" s="30" t="e">
        <f>SUMIF(A65:A68,D70,B65:B68)</f>
        <v>#VALUE!</v>
      </c>
      <c r="BI70" s="122" t="e">
        <f>1+#REF!</f>
        <v>#REF!</v>
      </c>
      <c r="BJ70" s="123" t="e">
        <f>1+BJ69</f>
        <v>#REF!</v>
      </c>
      <c r="BK70" s="31">
        <v>3</v>
      </c>
      <c r="BL70" s="212" t="s">
        <v>13</v>
      </c>
      <c r="BM70" s="289">
        <v>44601</v>
      </c>
      <c r="BN70" s="211" t="s">
        <v>280</v>
      </c>
      <c r="BO70" s="156">
        <v>7</v>
      </c>
      <c r="BP70" s="425"/>
      <c r="BQ70" s="397"/>
      <c r="BR70" s="389" t="s">
        <v>37</v>
      </c>
      <c r="BS70" s="390"/>
      <c r="BT70" s="391"/>
      <c r="BU70" s="196" t="e">
        <f>IF(BQ69=0,0,VLOOKUP(BQ69,[1]Список!$A:P,8,FALSE))</f>
        <v>#VALUE!</v>
      </c>
      <c r="BV70" s="398"/>
      <c r="BW70" s="393" t="str">
        <f>IF(AI65&gt;AJ65,BC65,IF(AJ65&gt;AI65,BD65," "))</f>
        <v>2 - 3</v>
      </c>
      <c r="BX70" s="392"/>
      <c r="BY70" s="394"/>
      <c r="BZ70" s="392" t="str">
        <f>IF(AI68&gt;AJ68,BC68,IF(AJ68&gt;AI68,BD68," "))</f>
        <v>1 - 3</v>
      </c>
      <c r="CA70" s="392"/>
      <c r="CB70" s="392"/>
      <c r="CC70" s="399"/>
      <c r="CD70" s="400"/>
      <c r="CE70" s="401"/>
      <c r="CF70" s="392" t="str">
        <f>IF(AI70&lt;AJ70,AR70,IF(AJ70&lt;AI70,AS70," "))</f>
        <v>-10,2,-7,9,7</v>
      </c>
      <c r="CG70" s="392"/>
      <c r="CH70" s="392"/>
      <c r="CI70" s="227"/>
      <c r="CJ70" s="386"/>
      <c r="CK70" s="387"/>
      <c r="CL70" s="388"/>
    </row>
    <row r="71" spans="1:90" ht="18.600000000000001" customHeight="1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V71" s="2"/>
      <c r="AW71" s="2"/>
      <c r="AX71" s="2"/>
      <c r="AY71" s="2"/>
      <c r="AZ71" s="2"/>
      <c r="BE71" s="28">
        <f>SUMIF(C65:C72,4,AI65:AI72)+SUMIF(D65:D72,4,AJ65:AJ72)</f>
        <v>3</v>
      </c>
      <c r="BF71" s="28">
        <f>IF(BE71&lt;&gt;0,RANK(BE71,BE65:BE71),"")</f>
        <v>4</v>
      </c>
      <c r="BG71" s="34"/>
      <c r="BH71" s="34"/>
      <c r="BK71" s="14"/>
      <c r="BP71" s="412">
        <v>4</v>
      </c>
      <c r="BQ71" s="414" t="e">
        <f>B68</f>
        <v>#VALUE!</v>
      </c>
      <c r="BR71" s="416" t="s">
        <v>185</v>
      </c>
      <c r="BS71" s="417"/>
      <c r="BT71" s="418"/>
      <c r="BU71" s="215" t="e">
        <f>IF(BQ71=0,0,VLOOKUP(BQ71,[1]Список!$A:P,7,FALSE))</f>
        <v>#VALUE!</v>
      </c>
      <c r="BV71" s="419" t="e">
        <f>IF(BQ71=0,0,VLOOKUP(BQ71,[1]Список!$A:$P,6,FALSE))</f>
        <v>#VALUE!</v>
      </c>
      <c r="BW71" s="193"/>
      <c r="BX71" s="180">
        <f>IF(AG67&lt;AH67,AT67,IF(AH67&lt;AG67,AT67," "))</f>
        <v>1</v>
      </c>
      <c r="BY71" s="181"/>
      <c r="BZ71" s="190"/>
      <c r="CA71" s="180">
        <f>IF(AG66&lt;AH66,AT66,IF(AH66&lt;AG66,AT66," "))</f>
        <v>1</v>
      </c>
      <c r="CB71" s="190"/>
      <c r="CC71" s="184"/>
      <c r="CD71" s="180">
        <f>IF(AG70&lt;AH70,AT70,IF(AH70&lt;AG70,AT70," "))</f>
        <v>1</v>
      </c>
      <c r="CE71" s="181"/>
      <c r="CF71" s="421"/>
      <c r="CG71" s="421"/>
      <c r="CH71" s="421"/>
      <c r="CI71" s="232"/>
      <c r="CJ71" s="423">
        <f>BE71</f>
        <v>3</v>
      </c>
      <c r="CK71" s="402"/>
      <c r="CL71" s="404">
        <f>IF(BF72="",BF71,BF72)</f>
        <v>4</v>
      </c>
    </row>
    <row r="72" spans="1:90" ht="18.600000000000001" customHeight="1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V72" s="2"/>
      <c r="AW72" s="2"/>
      <c r="AX72" s="2"/>
      <c r="AY72" s="2"/>
      <c r="AZ72" s="2"/>
      <c r="BE72" s="32"/>
      <c r="BF72" s="32"/>
      <c r="BG72" s="34"/>
      <c r="BH72" s="34"/>
      <c r="BK72" s="35"/>
      <c r="BL72" s="160"/>
      <c r="BM72" s="161"/>
      <c r="BN72" s="162"/>
      <c r="BO72" s="163"/>
      <c r="BP72" s="413"/>
      <c r="BQ72" s="415"/>
      <c r="BR72" s="406" t="s">
        <v>92</v>
      </c>
      <c r="BS72" s="407"/>
      <c r="BT72" s="408"/>
      <c r="BU72" s="164" t="e">
        <f>IF(BQ71=0,0,VLOOKUP(BQ71,[1]Список!$A:P,8,FALSE))</f>
        <v>#VALUE!</v>
      </c>
      <c r="BV72" s="420"/>
      <c r="BW72" s="409" t="str">
        <f>IF(AI67&gt;AJ67,BC67,IF(AJ67&gt;AI67,BD67," "))</f>
        <v>0 - 3</v>
      </c>
      <c r="BX72" s="410"/>
      <c r="BY72" s="411"/>
      <c r="BZ72" s="410" t="str">
        <f>IF(AI66&gt;AJ66,BC66,IF(AJ66&gt;AI66,BD66," "))</f>
        <v>0 - 3</v>
      </c>
      <c r="CA72" s="410"/>
      <c r="CB72" s="410"/>
      <c r="CC72" s="409" t="str">
        <f>IF(AI70&gt;AJ70,BC70,IF(AJ70&gt;AI70,BD70," "))</f>
        <v>2 - 3</v>
      </c>
      <c r="CD72" s="410"/>
      <c r="CE72" s="411"/>
      <c r="CF72" s="422"/>
      <c r="CG72" s="422"/>
      <c r="CH72" s="422"/>
      <c r="CI72" s="228"/>
      <c r="CJ72" s="424"/>
      <c r="CK72" s="403"/>
      <c r="CL72" s="405"/>
    </row>
    <row r="73" spans="1:90" ht="18.600000000000001" customHeight="1" x14ac:dyDescent="0.25">
      <c r="Z73" s="6"/>
      <c r="BL73" s="380" t="str">
        <f>C74</f>
        <v>Мужчины. Полуфинальный этап (9-16 место). Группа  C</v>
      </c>
      <c r="BM73" s="380"/>
      <c r="BN73" s="380"/>
      <c r="BO73" s="380"/>
      <c r="BP73" s="380"/>
      <c r="BQ73" s="380"/>
      <c r="BR73" s="380"/>
      <c r="BS73" s="380"/>
      <c r="BT73" s="380"/>
      <c r="BU73" s="380"/>
      <c r="BV73" s="380"/>
      <c r="BW73" s="380"/>
      <c r="BX73" s="380"/>
      <c r="BY73" s="380"/>
      <c r="BZ73" s="380"/>
      <c r="CA73" s="380"/>
      <c r="CB73" s="380"/>
      <c r="CC73" s="380"/>
      <c r="CD73" s="380"/>
      <c r="CE73" s="380"/>
      <c r="CF73" s="380"/>
      <c r="CG73" s="380"/>
      <c r="CH73" s="380"/>
      <c r="CI73" s="380"/>
      <c r="CJ73" s="380"/>
      <c r="CK73" s="380"/>
      <c r="CL73" s="380"/>
    </row>
    <row r="74" spans="1:90" ht="18.600000000000001" customHeight="1" x14ac:dyDescent="0.25">
      <c r="A74" s="7">
        <v>3</v>
      </c>
      <c r="B74" s="8">
        <v>4</v>
      </c>
      <c r="C74" s="9" t="s">
        <v>287</v>
      </c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1">
        <v>3</v>
      </c>
      <c r="Z74" s="6"/>
      <c r="AR74" s="12" t="e">
        <f>IF(B75=0,0,(IF(B76=0,1,IF(B77=0,2,IF(B78=0,3,IF(B78&gt;0,4))))))</f>
        <v>#VALUE!</v>
      </c>
      <c r="BC74" s="12">
        <f>IF(BE74=15,3,IF(BE74&gt;15,4))</f>
        <v>4</v>
      </c>
      <c r="BE74" s="13">
        <f>SUM(BE75,BE77,BE79,BE81)</f>
        <v>18</v>
      </c>
      <c r="BF74" s="13">
        <f>SUM(BF75,BF77,BF79,BF81)</f>
        <v>10</v>
      </c>
      <c r="BK74" s="14"/>
      <c r="BL74" s="124" t="s">
        <v>4</v>
      </c>
      <c r="BM74" s="125" t="s">
        <v>5</v>
      </c>
      <c r="BN74" s="125" t="s">
        <v>6</v>
      </c>
      <c r="BO74" s="126" t="s">
        <v>7</v>
      </c>
      <c r="BP74" s="216" t="s">
        <v>8</v>
      </c>
      <c r="BQ74" s="426" t="s">
        <v>9</v>
      </c>
      <c r="BR74" s="426"/>
      <c r="BS74" s="426"/>
      <c r="BT74" s="426"/>
      <c r="BU74" s="427" t="s">
        <v>10</v>
      </c>
      <c r="BV74" s="427"/>
      <c r="BW74" s="428">
        <v>1</v>
      </c>
      <c r="BX74" s="429"/>
      <c r="BY74" s="430"/>
      <c r="BZ74" s="429">
        <v>2</v>
      </c>
      <c r="CA74" s="429"/>
      <c r="CB74" s="429"/>
      <c r="CC74" s="428">
        <v>3</v>
      </c>
      <c r="CD74" s="429"/>
      <c r="CE74" s="430"/>
      <c r="CF74" s="429">
        <v>4</v>
      </c>
      <c r="CG74" s="429"/>
      <c r="CH74" s="429"/>
      <c r="CI74" s="225"/>
      <c r="CJ74" s="277" t="s">
        <v>1</v>
      </c>
      <c r="CK74" s="218" t="s">
        <v>2</v>
      </c>
      <c r="CL74" s="280" t="s">
        <v>3</v>
      </c>
    </row>
    <row r="75" spans="1:90" ht="18.600000000000001" customHeight="1" x14ac:dyDescent="0.25">
      <c r="A75" s="15">
        <v>1</v>
      </c>
      <c r="B75" s="16" t="e">
        <f>SUMIF('[1]М - 1 этап'!$CX$13:$CX$28,5,'[1]М - 1 этап'!$BQ$13:$BQ$28)</f>
        <v>#VALUE!</v>
      </c>
      <c r="C75" s="17">
        <v>1</v>
      </c>
      <c r="D75" s="17">
        <v>3</v>
      </c>
      <c r="E75" s="18">
        <v>11</v>
      </c>
      <c r="F75" s="19">
        <v>6</v>
      </c>
      <c r="G75" s="20">
        <v>11</v>
      </c>
      <c r="H75" s="21">
        <v>4</v>
      </c>
      <c r="I75" s="18">
        <v>11</v>
      </c>
      <c r="J75" s="19">
        <v>6</v>
      </c>
      <c r="K75" s="20"/>
      <c r="L75" s="21"/>
      <c r="M75" s="18"/>
      <c r="N75" s="19"/>
      <c r="O75" s="20"/>
      <c r="P75" s="21"/>
      <c r="Q75" s="18"/>
      <c r="R75" s="19"/>
      <c r="S75" s="22">
        <f t="shared" ref="S75:S80" si="231">IF(E75="wo",0,IF(F75="wo",1,IF(E75&gt;F75,1,0)))</f>
        <v>1</v>
      </c>
      <c r="T75" s="22">
        <f t="shared" ref="T75:T80" si="232">IF(E75="wo",1,IF(F75="wo",0,IF(F75&gt;E75,1,0)))</f>
        <v>0</v>
      </c>
      <c r="U75" s="22">
        <f t="shared" ref="U75:U80" si="233">IF(G75="wo",0,IF(H75="wo",1,IF(G75&gt;H75,1,0)))</f>
        <v>1</v>
      </c>
      <c r="V75" s="22">
        <f t="shared" ref="V75:V80" si="234">IF(G75="wo",1,IF(H75="wo",0,IF(H75&gt;G75,1,0)))</f>
        <v>0</v>
      </c>
      <c r="W75" s="22">
        <f t="shared" ref="W75:W80" si="235">IF(I75="wo",0,IF(J75="wo",1,IF(I75&gt;J75,1,0)))</f>
        <v>1</v>
      </c>
      <c r="X75" s="22">
        <f t="shared" ref="X75:X80" si="236">IF(I75="wo",1,IF(J75="wo",0,IF(J75&gt;I75,1,0)))</f>
        <v>0</v>
      </c>
      <c r="Y75" s="22">
        <f t="shared" ref="Y75:Y80" si="237">IF(K75="wo",0,IF(L75="wo",1,IF(K75&gt;L75,1,0)))</f>
        <v>0</v>
      </c>
      <c r="Z75" s="22">
        <f t="shared" ref="Z75:Z80" si="238">IF(K75="wo",1,IF(L75="wo",0,IF(L75&gt;K75,1,0)))</f>
        <v>0</v>
      </c>
      <c r="AA75" s="22">
        <f t="shared" ref="AA75:AA80" si="239">IF(M75="wo",0,IF(N75="wo",1,IF(M75&gt;N75,1,0)))</f>
        <v>0</v>
      </c>
      <c r="AB75" s="22">
        <f t="shared" ref="AB75:AB80" si="240">IF(M75="wo",1,IF(N75="wo",0,IF(N75&gt;M75,1,0)))</f>
        <v>0</v>
      </c>
      <c r="AC75" s="22">
        <f t="shared" ref="AC75:AC80" si="241">IF(O75="wo",0,IF(P75="wo",1,IF(O75&gt;P75,1,0)))</f>
        <v>0</v>
      </c>
      <c r="AD75" s="22">
        <f t="shared" ref="AD75:AD80" si="242">IF(O75="wo",1,IF(P75="wo",0,IF(P75&gt;O75,1,0)))</f>
        <v>0</v>
      </c>
      <c r="AE75" s="22">
        <f t="shared" ref="AE75:AE80" si="243">IF(Q75="wo",0,IF(R75="wo",1,IF(Q75&gt;R75,1,0)))</f>
        <v>0</v>
      </c>
      <c r="AF75" s="22">
        <f t="shared" ref="AF75:AF80" si="244">IF(Q75="wo",1,IF(R75="wo",0,IF(R75&gt;Q75,1,0)))</f>
        <v>0</v>
      </c>
      <c r="AG75" s="23">
        <f t="shared" ref="AG75:AH80" si="245">IF(E75="wo","wo",+S75+U75+W75+Y75+AA75+AC75+AE75)</f>
        <v>3</v>
      </c>
      <c r="AH75" s="23">
        <f t="shared" si="245"/>
        <v>0</v>
      </c>
      <c r="AI75" s="24">
        <f t="shared" ref="AI75:AI80" si="246">IF(E75="",0,IF(E75="wo",0,IF(F75="wo",2,IF(AG75=AH75,0,IF(AG75&gt;AH75,2,1)))))</f>
        <v>2</v>
      </c>
      <c r="AJ75" s="24">
        <f t="shared" ref="AJ75:AJ80" si="247">IF(F75="",0,IF(F75="wo",0,IF(E75="wo",2,IF(AH75=AG75,0,IF(AH75&gt;AG75,2,1)))))</f>
        <v>1</v>
      </c>
      <c r="AK75" s="25">
        <f t="shared" ref="AK75:AK80" si="248">IF(E75="","",IF(E75="wo",0,IF(F75="wo",0,IF(E75=F75,"ERROR",IF(E75&gt;F75,F75,-1*E75)))))</f>
        <v>6</v>
      </c>
      <c r="AL75" s="25">
        <f t="shared" ref="AL75:AL80" si="249">IF(G75="","",IF(G75="wo",0,IF(H75="wo",0,IF(G75=H75,"ERROR",IF(G75&gt;H75,H75,-1*G75)))))</f>
        <v>4</v>
      </c>
      <c r="AM75" s="25">
        <f t="shared" ref="AM75:AM80" si="250">IF(I75="","",IF(I75="wo",0,IF(J75="wo",0,IF(I75=J75,"ERROR",IF(I75&gt;J75,J75,-1*I75)))))</f>
        <v>6</v>
      </c>
      <c r="AN75" s="25" t="str">
        <f t="shared" ref="AN75:AN80" si="251">IF(K75="","",IF(K75="wo",0,IF(L75="wo",0,IF(K75=L75,"ERROR",IF(K75&gt;L75,L75,-1*K75)))))</f>
        <v/>
      </c>
      <c r="AO75" s="25" t="str">
        <f t="shared" ref="AO75:AO80" si="252">IF(M75="","",IF(M75="wo",0,IF(N75="wo",0,IF(M75=N75,"ERROR",IF(M75&gt;N75,N75,-1*M75)))))</f>
        <v/>
      </c>
      <c r="AP75" s="25" t="str">
        <f t="shared" ref="AP75:AP80" si="253">IF(O75="","",IF(O75="wo",0,IF(P75="wo",0,IF(O75=P75,"ERROR",IF(O75&gt;P75,P75,-1*O75)))))</f>
        <v/>
      </c>
      <c r="AQ75" s="25" t="str">
        <f t="shared" ref="AQ75:AQ80" si="254">IF(Q75="","",IF(Q75="wo",0,IF(R75="wo",0,IF(Q75=R75,"ERROR",IF(Q75&gt;R75,R75,-1*Q75)))))</f>
        <v/>
      </c>
      <c r="AR75" s="26" t="str">
        <f t="shared" ref="AR75:AR80" si="255">CONCATENATE(AG75," - ",AH75)</f>
        <v>3 - 0</v>
      </c>
      <c r="AS75" s="27" t="str">
        <f t="shared" ref="AS75:AS80" si="256">IF(E75="","",(IF(K75="",AK75&amp;","&amp;AL75&amp;","&amp;AM75,IF(M75="",AK75&amp;","&amp;AL75&amp;","&amp;AM75&amp;","&amp;AN75,IF(O75="",AK75&amp;","&amp;AL75&amp;","&amp;AM75&amp;","&amp;AN75&amp;","&amp;AO75,IF(Q75="",AK75&amp;","&amp;AL75&amp;","&amp;AM75&amp;","&amp;AN75&amp;","&amp;AO75&amp;","&amp;AP75,AK75&amp;","&amp;AL75&amp;","&amp;AM75&amp;","&amp;AN75&amp;","&amp;AO75&amp;","&amp;AP75&amp;","&amp;AQ75))))))</f>
        <v>6,4,6</v>
      </c>
      <c r="AT75" s="24">
        <f t="shared" ref="AT75:AT80" si="257">IF(F75="",0,IF(F75="wo",0,IF(E75="wo",2,IF(AH75=AG75,0,IF(AH75&gt;AG75,2,1)))))</f>
        <v>1</v>
      </c>
      <c r="AU75" s="24">
        <f t="shared" ref="AU75:AU80" si="258">IF(E75="",0,IF(E75="wo",0,IF(F75="wo",2,IF(AG75=AH75,0,IF(AG75&gt;AH75,2,1)))))</f>
        <v>2</v>
      </c>
      <c r="AV75" s="25">
        <f t="shared" ref="AV75:AV80" si="259">IF(F75="","",IF(F75="wo",0,IF(E75="wo",0,IF(F75=E75,"ERROR",IF(F75&gt;E75,E75,-1*F75)))))</f>
        <v>-6</v>
      </c>
      <c r="AW75" s="25">
        <f t="shared" ref="AW75:AW80" si="260">IF(H75="","",IF(H75="wo",0,IF(G75="wo",0,IF(H75=G75,"ERROR",IF(H75&gt;G75,G75,-1*H75)))))</f>
        <v>-4</v>
      </c>
      <c r="AX75" s="25">
        <f t="shared" ref="AX75:AX80" si="261">IF(J75="","",IF(J75="wo",0,IF(I75="wo",0,IF(J75=I75,"ERROR",IF(J75&gt;I75,I75,-1*J75)))))</f>
        <v>-6</v>
      </c>
      <c r="AY75" s="25" t="str">
        <f t="shared" ref="AY75:AY80" si="262">IF(L75="","",IF(L75="wo",0,IF(K75="wo",0,IF(L75=K75,"ERROR",IF(L75&gt;K75,K75,-1*L75)))))</f>
        <v/>
      </c>
      <c r="AZ75" s="25" t="str">
        <f t="shared" ref="AZ75:AZ80" si="263">IF(N75="","",IF(N75="wo",0,IF(M75="wo",0,IF(N75=M75,"ERROR",IF(N75&gt;M75,M75,-1*N75)))))</f>
        <v/>
      </c>
      <c r="BA75" s="25" t="str">
        <f t="shared" ref="BA75:BA80" si="264">IF(P75="","",IF(P75="wo",0,IF(O75="wo",0,IF(P75=O75,"ERROR",IF(P75&gt;O75,O75,-1*P75)))))</f>
        <v/>
      </c>
      <c r="BB75" s="25" t="str">
        <f t="shared" ref="BB75:BB80" si="265">IF(R75="","",IF(R75="wo",0,IF(Q75="wo",0,IF(R75=Q75,"ERROR",IF(R75&gt;Q75,Q75,-1*R75)))))</f>
        <v/>
      </c>
      <c r="BC75" s="26" t="str">
        <f t="shared" ref="BC75:BC80" si="266">CONCATENATE(AH75," - ",AG75)</f>
        <v>0 - 3</v>
      </c>
      <c r="BD75" s="27" t="str">
        <f t="shared" ref="BD75:BD80" si="267">IF(E75="","",(IF(K75="",AV75&amp;", "&amp;AW75&amp;", "&amp;AX75,IF(M75="",AV75&amp;","&amp;AW75&amp;","&amp;AX75&amp;","&amp;AY75,IF(O75="",AV75&amp;","&amp;AW75&amp;","&amp;AX75&amp;","&amp;AY75&amp;","&amp;AZ75,IF(Q75="",AV75&amp;","&amp;AW75&amp;","&amp;AX75&amp;","&amp;AY75&amp;","&amp;AZ75&amp;","&amp;BA75,AV75&amp;","&amp;AW75&amp;","&amp;AX75&amp;","&amp;AY75&amp;","&amp;AZ75&amp;","&amp;BA75&amp;","&amp;BB75))))))</f>
        <v>-6, -4, -6</v>
      </c>
      <c r="BE75" s="28">
        <f>SUMIF(C75:C82,1,AI75:AI82)+SUMIF(D75:D82,1,AJ75:AJ82)</f>
        <v>5</v>
      </c>
      <c r="BF75" s="28">
        <f>IF(BE75&lt;&gt;0,RANK(BE75,BE75:BE81),"")</f>
        <v>2</v>
      </c>
      <c r="BG75" s="29" t="e">
        <f>SUMIF(A75:A78,C75,B75:B78)</f>
        <v>#VALUE!</v>
      </c>
      <c r="BH75" s="30" t="e">
        <f>SUMIF(A75:A78,D75,B75:B78)</f>
        <v>#VALUE!</v>
      </c>
      <c r="BI75" s="122">
        <v>1</v>
      </c>
      <c r="BJ75" s="123" t="e">
        <f>1*BJ70+1</f>
        <v>#REF!</v>
      </c>
      <c r="BK75" s="31">
        <v>1</v>
      </c>
      <c r="BL75" s="200" t="str">
        <f t="shared" ref="BL75:BL76" si="268">CONCATENATE(C75," ","-"," ",D75)</f>
        <v>1 - 3</v>
      </c>
      <c r="BM75" s="132"/>
      <c r="BN75" s="133"/>
      <c r="BO75" s="134"/>
      <c r="BP75" s="437">
        <v>1</v>
      </c>
      <c r="BQ75" s="438" t="e">
        <f>B75</f>
        <v>#VALUE!</v>
      </c>
      <c r="BR75" s="416" t="s">
        <v>44</v>
      </c>
      <c r="BS75" s="417"/>
      <c r="BT75" s="418"/>
      <c r="BU75" s="135" t="e">
        <f>IF(BQ75=0,0,VLOOKUP(BQ75,[1]Список!$A:P,7,FALSE))</f>
        <v>#VALUE!</v>
      </c>
      <c r="BV75" s="440" t="e">
        <f>IF(BQ75=0,0,VLOOKUP(BQ75,[1]Список!$A:$P,6,FALSE))</f>
        <v>#VALUE!</v>
      </c>
      <c r="BW75" s="442"/>
      <c r="BX75" s="443"/>
      <c r="BY75" s="444"/>
      <c r="BZ75" s="222"/>
      <c r="CA75" s="137">
        <f>IF(AG79&lt;AH79,AI79,IF(AH79&lt;AG79,AI79," "))</f>
        <v>1</v>
      </c>
      <c r="CB75" s="177"/>
      <c r="CC75" s="182"/>
      <c r="CD75" s="137">
        <f>IF(AG75&lt;AH75,AI75,IF(AH75&lt;AG75,AI75," "))</f>
        <v>2</v>
      </c>
      <c r="CE75" s="186"/>
      <c r="CF75" s="177"/>
      <c r="CG75" s="137">
        <f>IF(AG77&lt;AH77,AI77,IF(AH77&lt;AG77,AI77," "))</f>
        <v>2</v>
      </c>
      <c r="CH75" s="177"/>
      <c r="CI75" s="226"/>
      <c r="CJ75" s="448">
        <f>BE75</f>
        <v>5</v>
      </c>
      <c r="CK75" s="387"/>
      <c r="CL75" s="432">
        <f>IF(BF76="",BF75,BF76)</f>
        <v>2</v>
      </c>
    </row>
    <row r="76" spans="1:90" ht="18.600000000000001" customHeight="1" x14ac:dyDescent="0.25">
      <c r="A76" s="15">
        <v>2</v>
      </c>
      <c r="B76" s="16" t="e">
        <f>SUMIF('[1]М - 1 этап'!$CX$216:$CX$231,5,'[1]М - 1 этап'!$BQ$216:$BQ$231)</f>
        <v>#VALUE!</v>
      </c>
      <c r="C76" s="17">
        <v>2</v>
      </c>
      <c r="D76" s="17">
        <v>4</v>
      </c>
      <c r="E76" s="18">
        <v>11</v>
      </c>
      <c r="F76" s="19">
        <v>6</v>
      </c>
      <c r="G76" s="20">
        <v>11</v>
      </c>
      <c r="H76" s="21">
        <v>4</v>
      </c>
      <c r="I76" s="18">
        <v>11</v>
      </c>
      <c r="J76" s="19">
        <v>3</v>
      </c>
      <c r="K76" s="20"/>
      <c r="L76" s="21"/>
      <c r="M76" s="18"/>
      <c r="N76" s="19"/>
      <c r="O76" s="20"/>
      <c r="P76" s="21"/>
      <c r="Q76" s="18"/>
      <c r="R76" s="19"/>
      <c r="S76" s="22">
        <f t="shared" si="231"/>
        <v>1</v>
      </c>
      <c r="T76" s="22">
        <f t="shared" si="232"/>
        <v>0</v>
      </c>
      <c r="U76" s="22">
        <f t="shared" si="233"/>
        <v>1</v>
      </c>
      <c r="V76" s="22">
        <f t="shared" si="234"/>
        <v>0</v>
      </c>
      <c r="W76" s="22">
        <f t="shared" si="235"/>
        <v>1</v>
      </c>
      <c r="X76" s="22">
        <f t="shared" si="236"/>
        <v>0</v>
      </c>
      <c r="Y76" s="22">
        <f t="shared" si="237"/>
        <v>0</v>
      </c>
      <c r="Z76" s="22">
        <f t="shared" si="238"/>
        <v>0</v>
      </c>
      <c r="AA76" s="22">
        <f t="shared" si="239"/>
        <v>0</v>
      </c>
      <c r="AB76" s="22">
        <f t="shared" si="240"/>
        <v>0</v>
      </c>
      <c r="AC76" s="22">
        <f t="shared" si="241"/>
        <v>0</v>
      </c>
      <c r="AD76" s="22">
        <f t="shared" si="242"/>
        <v>0</v>
      </c>
      <c r="AE76" s="22">
        <f t="shared" si="243"/>
        <v>0</v>
      </c>
      <c r="AF76" s="22">
        <f t="shared" si="244"/>
        <v>0</v>
      </c>
      <c r="AG76" s="23">
        <f t="shared" si="245"/>
        <v>3</v>
      </c>
      <c r="AH76" s="23">
        <f t="shared" si="245"/>
        <v>0</v>
      </c>
      <c r="AI76" s="24">
        <f t="shared" si="246"/>
        <v>2</v>
      </c>
      <c r="AJ76" s="24">
        <f t="shared" si="247"/>
        <v>1</v>
      </c>
      <c r="AK76" s="25">
        <f t="shared" si="248"/>
        <v>6</v>
      </c>
      <c r="AL76" s="25">
        <f t="shared" si="249"/>
        <v>4</v>
      </c>
      <c r="AM76" s="25">
        <f t="shared" si="250"/>
        <v>3</v>
      </c>
      <c r="AN76" s="25" t="str">
        <f t="shared" si="251"/>
        <v/>
      </c>
      <c r="AO76" s="25" t="str">
        <f t="shared" si="252"/>
        <v/>
      </c>
      <c r="AP76" s="25" t="str">
        <f t="shared" si="253"/>
        <v/>
      </c>
      <c r="AQ76" s="25" t="str">
        <f t="shared" si="254"/>
        <v/>
      </c>
      <c r="AR76" s="26" t="str">
        <f t="shared" si="255"/>
        <v>3 - 0</v>
      </c>
      <c r="AS76" s="27" t="str">
        <f t="shared" si="256"/>
        <v>6,4,3</v>
      </c>
      <c r="AT76" s="24">
        <f t="shared" si="257"/>
        <v>1</v>
      </c>
      <c r="AU76" s="24">
        <f t="shared" si="258"/>
        <v>2</v>
      </c>
      <c r="AV76" s="25">
        <f t="shared" si="259"/>
        <v>-6</v>
      </c>
      <c r="AW76" s="25">
        <f t="shared" si="260"/>
        <v>-4</v>
      </c>
      <c r="AX76" s="25">
        <f t="shared" si="261"/>
        <v>-3</v>
      </c>
      <c r="AY76" s="25" t="str">
        <f t="shared" si="262"/>
        <v/>
      </c>
      <c r="AZ76" s="25" t="str">
        <f t="shared" si="263"/>
        <v/>
      </c>
      <c r="BA76" s="25" t="str">
        <f t="shared" si="264"/>
        <v/>
      </c>
      <c r="BB76" s="25" t="str">
        <f t="shared" si="265"/>
        <v/>
      </c>
      <c r="BC76" s="26" t="str">
        <f t="shared" si="266"/>
        <v>0 - 3</v>
      </c>
      <c r="BD76" s="27" t="str">
        <f t="shared" si="267"/>
        <v>-6, -4, -3</v>
      </c>
      <c r="BE76" s="32"/>
      <c r="BF76" s="32"/>
      <c r="BG76" s="29" t="e">
        <f>SUMIF(A75:A78,C76,B75:B78)</f>
        <v>#VALUE!</v>
      </c>
      <c r="BH76" s="30" t="e">
        <f>SUMIF(A75:A78,D76,B75:B78)</f>
        <v>#VALUE!</v>
      </c>
      <c r="BI76" s="122">
        <v>1</v>
      </c>
      <c r="BJ76" s="123" t="e">
        <f>1+BJ75</f>
        <v>#REF!</v>
      </c>
      <c r="BK76" s="31">
        <v>1</v>
      </c>
      <c r="BL76" s="200" t="str">
        <f t="shared" si="268"/>
        <v>2 - 4</v>
      </c>
      <c r="BM76" s="132"/>
      <c r="BN76" s="133"/>
      <c r="BO76" s="134"/>
      <c r="BP76" s="437"/>
      <c r="BQ76" s="439"/>
      <c r="BR76" s="406" t="s">
        <v>45</v>
      </c>
      <c r="BS76" s="407"/>
      <c r="BT76" s="408"/>
      <c r="BU76" s="142" t="e">
        <f>IF(BQ75=0,0,VLOOKUP(BQ75,[1]Список!$A:P,8,FALSE))</f>
        <v>#VALUE!</v>
      </c>
      <c r="BV76" s="441"/>
      <c r="BW76" s="445"/>
      <c r="BX76" s="446"/>
      <c r="BY76" s="447"/>
      <c r="BZ76" s="434" t="str">
        <f>IF(AI79&lt;AJ79,AR79,IF(AJ79&lt;AI79,AS79," "))</f>
        <v>2 - 3</v>
      </c>
      <c r="CA76" s="434"/>
      <c r="CB76" s="434"/>
      <c r="CC76" s="435" t="str">
        <f>IF(AI75&lt;AJ75,AR75,IF(AJ75&lt;AI75,AS75," "))</f>
        <v>6,4,6</v>
      </c>
      <c r="CD76" s="434"/>
      <c r="CE76" s="436"/>
      <c r="CF76" s="434" t="str">
        <f>IF(AI77&lt;AJ77,AR77,IF(AJ77&lt;AI77,AS77," "))</f>
        <v>4,10,4</v>
      </c>
      <c r="CG76" s="434"/>
      <c r="CH76" s="434"/>
      <c r="CI76" s="227"/>
      <c r="CJ76" s="449"/>
      <c r="CK76" s="431"/>
      <c r="CL76" s="433"/>
    </row>
    <row r="77" spans="1:90" ht="18.600000000000001" customHeight="1" x14ac:dyDescent="0.25">
      <c r="A77" s="15">
        <v>3</v>
      </c>
      <c r="B77" s="16" t="e">
        <f>SUMIF('[1]М - 1 этап'!$CX$216:$CX$231,6,'[1]М - 1 этап'!$BQ$216:$BQ$231)</f>
        <v>#VALUE!</v>
      </c>
      <c r="C77" s="17">
        <v>1</v>
      </c>
      <c r="D77" s="17">
        <v>4</v>
      </c>
      <c r="E77" s="18">
        <v>11</v>
      </c>
      <c r="F77" s="19">
        <v>4</v>
      </c>
      <c r="G77" s="20">
        <v>12</v>
      </c>
      <c r="H77" s="21">
        <v>10</v>
      </c>
      <c r="I77" s="18">
        <v>11</v>
      </c>
      <c r="J77" s="19">
        <v>4</v>
      </c>
      <c r="K77" s="20"/>
      <c r="L77" s="21"/>
      <c r="M77" s="18"/>
      <c r="N77" s="19"/>
      <c r="O77" s="20"/>
      <c r="P77" s="21"/>
      <c r="Q77" s="18"/>
      <c r="R77" s="19"/>
      <c r="S77" s="22">
        <f t="shared" si="231"/>
        <v>1</v>
      </c>
      <c r="T77" s="22">
        <f t="shared" si="232"/>
        <v>0</v>
      </c>
      <c r="U77" s="22">
        <f t="shared" si="233"/>
        <v>1</v>
      </c>
      <c r="V77" s="22">
        <f t="shared" si="234"/>
        <v>0</v>
      </c>
      <c r="W77" s="22">
        <f t="shared" si="235"/>
        <v>1</v>
      </c>
      <c r="X77" s="22">
        <f t="shared" si="236"/>
        <v>0</v>
      </c>
      <c r="Y77" s="22">
        <f t="shared" si="237"/>
        <v>0</v>
      </c>
      <c r="Z77" s="22">
        <f t="shared" si="238"/>
        <v>0</v>
      </c>
      <c r="AA77" s="22">
        <f t="shared" si="239"/>
        <v>0</v>
      </c>
      <c r="AB77" s="22">
        <f t="shared" si="240"/>
        <v>0</v>
      </c>
      <c r="AC77" s="22">
        <f t="shared" si="241"/>
        <v>0</v>
      </c>
      <c r="AD77" s="22">
        <f t="shared" si="242"/>
        <v>0</v>
      </c>
      <c r="AE77" s="22">
        <f t="shared" si="243"/>
        <v>0</v>
      </c>
      <c r="AF77" s="22">
        <f t="shared" si="244"/>
        <v>0</v>
      </c>
      <c r="AG77" s="23">
        <f t="shared" si="245"/>
        <v>3</v>
      </c>
      <c r="AH77" s="23">
        <f t="shared" si="245"/>
        <v>0</v>
      </c>
      <c r="AI77" s="24">
        <f t="shared" si="246"/>
        <v>2</v>
      </c>
      <c r="AJ77" s="24">
        <f t="shared" si="247"/>
        <v>1</v>
      </c>
      <c r="AK77" s="25">
        <f t="shared" si="248"/>
        <v>4</v>
      </c>
      <c r="AL77" s="25">
        <f t="shared" si="249"/>
        <v>10</v>
      </c>
      <c r="AM77" s="25">
        <f t="shared" si="250"/>
        <v>4</v>
      </c>
      <c r="AN77" s="25" t="str">
        <f t="shared" si="251"/>
        <v/>
      </c>
      <c r="AO77" s="25" t="str">
        <f t="shared" si="252"/>
        <v/>
      </c>
      <c r="AP77" s="25" t="str">
        <f t="shared" si="253"/>
        <v/>
      </c>
      <c r="AQ77" s="25" t="str">
        <f t="shared" si="254"/>
        <v/>
      </c>
      <c r="AR77" s="26" t="str">
        <f t="shared" si="255"/>
        <v>3 - 0</v>
      </c>
      <c r="AS77" s="27" t="str">
        <f t="shared" si="256"/>
        <v>4,10,4</v>
      </c>
      <c r="AT77" s="24">
        <f t="shared" si="257"/>
        <v>1</v>
      </c>
      <c r="AU77" s="24">
        <f t="shared" si="258"/>
        <v>2</v>
      </c>
      <c r="AV77" s="25">
        <f t="shared" si="259"/>
        <v>-4</v>
      </c>
      <c r="AW77" s="25">
        <f t="shared" si="260"/>
        <v>-10</v>
      </c>
      <c r="AX77" s="25">
        <f t="shared" si="261"/>
        <v>-4</v>
      </c>
      <c r="AY77" s="25" t="str">
        <f t="shared" si="262"/>
        <v/>
      </c>
      <c r="AZ77" s="25" t="str">
        <f t="shared" si="263"/>
        <v/>
      </c>
      <c r="BA77" s="25" t="str">
        <f t="shared" si="264"/>
        <v/>
      </c>
      <c r="BB77" s="25" t="str">
        <f t="shared" si="265"/>
        <v/>
      </c>
      <c r="BC77" s="26" t="str">
        <f t="shared" si="266"/>
        <v>0 - 3</v>
      </c>
      <c r="BD77" s="27" t="str">
        <f t="shared" si="267"/>
        <v>-4, -10, -4</v>
      </c>
      <c r="BE77" s="28">
        <f>SUMIF(C75:C82,2,AI75:AI82)+SUMIF(D75:D82,2,AJ75:AJ82)</f>
        <v>6</v>
      </c>
      <c r="BF77" s="28">
        <f>IF(BE77&lt;&gt;0,RANK(BE77,BE75:BE81),"")</f>
        <v>1</v>
      </c>
      <c r="BG77" s="29" t="e">
        <f>SUMIF(A75:A78,C77,B75:B78)</f>
        <v>#VALUE!</v>
      </c>
      <c r="BH77" s="30" t="e">
        <f>SUMIF(A75:A78,D77,B75:B78)</f>
        <v>#VALUE!</v>
      </c>
      <c r="BI77" s="122">
        <v>1</v>
      </c>
      <c r="BJ77" s="123" t="e">
        <f>1+BJ76</f>
        <v>#REF!</v>
      </c>
      <c r="BK77" s="31">
        <v>2</v>
      </c>
      <c r="BL77" s="212" t="s">
        <v>14</v>
      </c>
      <c r="BM77" s="205">
        <v>44601</v>
      </c>
      <c r="BN77" s="209" t="s">
        <v>261</v>
      </c>
      <c r="BO77" s="147">
        <v>2</v>
      </c>
      <c r="BP77" s="396">
        <v>2</v>
      </c>
      <c r="BQ77" s="438" t="e">
        <f>B76</f>
        <v>#VALUE!</v>
      </c>
      <c r="BR77" s="389" t="s">
        <v>48</v>
      </c>
      <c r="BS77" s="390"/>
      <c r="BT77" s="391"/>
      <c r="BU77" s="135" t="e">
        <f>IF(BQ77=0,0,VLOOKUP(BQ77,[1]Список!$A:P,7,FALSE))</f>
        <v>#VALUE!</v>
      </c>
      <c r="BV77" s="440" t="e">
        <f>IF(BQ77=0,0,VLOOKUP(BQ77,[1]Список!$A:$P,6,FALSE))</f>
        <v>#VALUE!</v>
      </c>
      <c r="BW77" s="223"/>
      <c r="BX77" s="137">
        <f>IF(AG79&lt;AH79,AT79,IF(AH79&lt;AG79,AT79," "))</f>
        <v>2</v>
      </c>
      <c r="BY77" s="183"/>
      <c r="BZ77" s="443"/>
      <c r="CA77" s="443"/>
      <c r="CB77" s="443"/>
      <c r="CC77" s="182"/>
      <c r="CD77" s="137">
        <f>IF(AG78&lt;AH78,AI78,IF(AH78&lt;AG78,AI78," "))</f>
        <v>2</v>
      </c>
      <c r="CE77" s="183"/>
      <c r="CF77" s="224"/>
      <c r="CG77" s="150">
        <f>IF(AG76&lt;AH76,AI76,IF(AH76&lt;AG76,AI76," "))</f>
        <v>2</v>
      </c>
      <c r="CH77" s="178"/>
      <c r="CI77" s="226"/>
      <c r="CJ77" s="448">
        <f>BE77</f>
        <v>6</v>
      </c>
      <c r="CK77" s="387"/>
      <c r="CL77" s="432">
        <f>IF(BF78="",BF77,BF78)</f>
        <v>1</v>
      </c>
    </row>
    <row r="78" spans="1:90" ht="18.600000000000001" customHeight="1" x14ac:dyDescent="0.25">
      <c r="A78" s="15">
        <v>4</v>
      </c>
      <c r="B78" s="16" t="e">
        <f>SUMIF('[1]М - 1 этап'!$CX$13:$CX$28,6,'[1]М - 1 этап'!$BQ$13:$BQ$28)</f>
        <v>#VALUE!</v>
      </c>
      <c r="C78" s="17">
        <v>2</v>
      </c>
      <c r="D78" s="17">
        <v>3</v>
      </c>
      <c r="E78" s="18">
        <v>11</v>
      </c>
      <c r="F78" s="19">
        <v>3</v>
      </c>
      <c r="G78" s="20">
        <v>11</v>
      </c>
      <c r="H78" s="21">
        <v>7</v>
      </c>
      <c r="I78" s="18">
        <v>11</v>
      </c>
      <c r="J78" s="19">
        <v>7</v>
      </c>
      <c r="K78" s="20"/>
      <c r="L78" s="21"/>
      <c r="M78" s="18"/>
      <c r="N78" s="19"/>
      <c r="O78" s="20"/>
      <c r="P78" s="21"/>
      <c r="Q78" s="18"/>
      <c r="R78" s="19"/>
      <c r="S78" s="22">
        <f t="shared" si="231"/>
        <v>1</v>
      </c>
      <c r="T78" s="22">
        <f t="shared" si="232"/>
        <v>0</v>
      </c>
      <c r="U78" s="22">
        <f t="shared" si="233"/>
        <v>1</v>
      </c>
      <c r="V78" s="22">
        <f t="shared" si="234"/>
        <v>0</v>
      </c>
      <c r="W78" s="22">
        <f t="shared" si="235"/>
        <v>1</v>
      </c>
      <c r="X78" s="22">
        <f t="shared" si="236"/>
        <v>0</v>
      </c>
      <c r="Y78" s="22">
        <f t="shared" si="237"/>
        <v>0</v>
      </c>
      <c r="Z78" s="22">
        <f t="shared" si="238"/>
        <v>0</v>
      </c>
      <c r="AA78" s="22">
        <f t="shared" si="239"/>
        <v>0</v>
      </c>
      <c r="AB78" s="22">
        <f t="shared" si="240"/>
        <v>0</v>
      </c>
      <c r="AC78" s="22">
        <f t="shared" si="241"/>
        <v>0</v>
      </c>
      <c r="AD78" s="22">
        <f t="shared" si="242"/>
        <v>0</v>
      </c>
      <c r="AE78" s="22">
        <f t="shared" si="243"/>
        <v>0</v>
      </c>
      <c r="AF78" s="22">
        <f t="shared" si="244"/>
        <v>0</v>
      </c>
      <c r="AG78" s="23">
        <f t="shared" si="245"/>
        <v>3</v>
      </c>
      <c r="AH78" s="23">
        <f t="shared" si="245"/>
        <v>0</v>
      </c>
      <c r="AI78" s="24">
        <f t="shared" si="246"/>
        <v>2</v>
      </c>
      <c r="AJ78" s="24">
        <f t="shared" si="247"/>
        <v>1</v>
      </c>
      <c r="AK78" s="25">
        <f t="shared" si="248"/>
        <v>3</v>
      </c>
      <c r="AL78" s="25">
        <f t="shared" si="249"/>
        <v>7</v>
      </c>
      <c r="AM78" s="25">
        <f t="shared" si="250"/>
        <v>7</v>
      </c>
      <c r="AN78" s="25" t="str">
        <f t="shared" si="251"/>
        <v/>
      </c>
      <c r="AO78" s="25" t="str">
        <f t="shared" si="252"/>
        <v/>
      </c>
      <c r="AP78" s="25" t="str">
        <f t="shared" si="253"/>
        <v/>
      </c>
      <c r="AQ78" s="25" t="str">
        <f t="shared" si="254"/>
        <v/>
      </c>
      <c r="AR78" s="26" t="str">
        <f t="shared" si="255"/>
        <v>3 - 0</v>
      </c>
      <c r="AS78" s="27" t="str">
        <f t="shared" si="256"/>
        <v>3,7,7</v>
      </c>
      <c r="AT78" s="24">
        <f t="shared" si="257"/>
        <v>1</v>
      </c>
      <c r="AU78" s="24">
        <f t="shared" si="258"/>
        <v>2</v>
      </c>
      <c r="AV78" s="25">
        <f t="shared" si="259"/>
        <v>-3</v>
      </c>
      <c r="AW78" s="25">
        <f t="shared" si="260"/>
        <v>-7</v>
      </c>
      <c r="AX78" s="25">
        <f t="shared" si="261"/>
        <v>-7</v>
      </c>
      <c r="AY78" s="25" t="str">
        <f t="shared" si="262"/>
        <v/>
      </c>
      <c r="AZ78" s="25" t="str">
        <f t="shared" si="263"/>
        <v/>
      </c>
      <c r="BA78" s="25" t="str">
        <f t="shared" si="264"/>
        <v/>
      </c>
      <c r="BB78" s="25" t="str">
        <f t="shared" si="265"/>
        <v/>
      </c>
      <c r="BC78" s="26" t="str">
        <f t="shared" si="266"/>
        <v>0 - 3</v>
      </c>
      <c r="BD78" s="27" t="str">
        <f t="shared" si="267"/>
        <v>-3, -7, -7</v>
      </c>
      <c r="BE78" s="32"/>
      <c r="BF78" s="32"/>
      <c r="BG78" s="29" t="e">
        <f>SUMIF(A75:A78,C78,B75:B78)</f>
        <v>#VALUE!</v>
      </c>
      <c r="BH78" s="30" t="e">
        <f>SUMIF(A75:A78,D78,B75:B78)</f>
        <v>#VALUE!</v>
      </c>
      <c r="BI78" s="122">
        <v>1</v>
      </c>
      <c r="BJ78" s="123" t="e">
        <f>1+BJ77</f>
        <v>#REF!</v>
      </c>
      <c r="BK78" s="31">
        <v>2</v>
      </c>
      <c r="BL78" s="212" t="s">
        <v>15</v>
      </c>
      <c r="BM78" s="205">
        <v>44601</v>
      </c>
      <c r="BN78" s="209" t="s">
        <v>261</v>
      </c>
      <c r="BO78" s="147">
        <v>1</v>
      </c>
      <c r="BP78" s="425"/>
      <c r="BQ78" s="397"/>
      <c r="BR78" s="389" t="s">
        <v>49</v>
      </c>
      <c r="BS78" s="390"/>
      <c r="BT78" s="391"/>
      <c r="BU78" s="196" t="e">
        <f>IF(BQ77=0,0,VLOOKUP(BQ77,[1]Список!$A:P,8,FALSE))</f>
        <v>#VALUE!</v>
      </c>
      <c r="BV78" s="398"/>
      <c r="BW78" s="393" t="str">
        <f>IF(AI79&gt;AJ79,BC79,IF(AJ79&gt;AI79,BD79," "))</f>
        <v>-11,9,-7,5,7</v>
      </c>
      <c r="BX78" s="392"/>
      <c r="BY78" s="394"/>
      <c r="BZ78" s="400"/>
      <c r="CA78" s="400"/>
      <c r="CB78" s="400"/>
      <c r="CC78" s="393" t="str">
        <f>IF(AI78&lt;AJ78,AR78,IF(AJ78&lt;AI78,AS78," "))</f>
        <v>3,7,7</v>
      </c>
      <c r="CD78" s="392"/>
      <c r="CE78" s="394"/>
      <c r="CF78" s="392" t="str">
        <f>IF(AI76&lt;AJ76,AR76,IF(AJ76&lt;AI76,AS76," "))</f>
        <v>6,4,3</v>
      </c>
      <c r="CG78" s="392"/>
      <c r="CH78" s="392"/>
      <c r="CI78" s="227"/>
      <c r="CJ78" s="386"/>
      <c r="CK78" s="387"/>
      <c r="CL78" s="388"/>
    </row>
    <row r="79" spans="1:90" ht="18.600000000000001" customHeight="1" x14ac:dyDescent="0.25">
      <c r="A79" s="15">
        <v>5</v>
      </c>
      <c r="B79" s="33"/>
      <c r="C79" s="17">
        <v>1</v>
      </c>
      <c r="D79" s="17">
        <v>2</v>
      </c>
      <c r="E79" s="18">
        <v>13</v>
      </c>
      <c r="F79" s="19">
        <v>11</v>
      </c>
      <c r="G79" s="20">
        <v>9</v>
      </c>
      <c r="H79" s="21">
        <v>11</v>
      </c>
      <c r="I79" s="18">
        <v>11</v>
      </c>
      <c r="J79" s="19">
        <v>7</v>
      </c>
      <c r="K79" s="20">
        <v>5</v>
      </c>
      <c r="L79" s="21">
        <v>11</v>
      </c>
      <c r="M79" s="18">
        <v>7</v>
      </c>
      <c r="N79" s="19">
        <v>11</v>
      </c>
      <c r="O79" s="20"/>
      <c r="P79" s="21"/>
      <c r="Q79" s="18"/>
      <c r="R79" s="19"/>
      <c r="S79" s="22">
        <f t="shared" si="231"/>
        <v>1</v>
      </c>
      <c r="T79" s="22">
        <f t="shared" si="232"/>
        <v>0</v>
      </c>
      <c r="U79" s="22">
        <f t="shared" si="233"/>
        <v>0</v>
      </c>
      <c r="V79" s="22">
        <f t="shared" si="234"/>
        <v>1</v>
      </c>
      <c r="W79" s="22">
        <f t="shared" si="235"/>
        <v>1</v>
      </c>
      <c r="X79" s="22">
        <f t="shared" si="236"/>
        <v>0</v>
      </c>
      <c r="Y79" s="22">
        <f t="shared" si="237"/>
        <v>0</v>
      </c>
      <c r="Z79" s="22">
        <f t="shared" si="238"/>
        <v>1</v>
      </c>
      <c r="AA79" s="22">
        <f t="shared" si="239"/>
        <v>0</v>
      </c>
      <c r="AB79" s="22">
        <f t="shared" si="240"/>
        <v>1</v>
      </c>
      <c r="AC79" s="22">
        <f t="shared" si="241"/>
        <v>0</v>
      </c>
      <c r="AD79" s="22">
        <f t="shared" si="242"/>
        <v>0</v>
      </c>
      <c r="AE79" s="22">
        <f t="shared" si="243"/>
        <v>0</v>
      </c>
      <c r="AF79" s="22">
        <f t="shared" si="244"/>
        <v>0</v>
      </c>
      <c r="AG79" s="23">
        <f t="shared" si="245"/>
        <v>2</v>
      </c>
      <c r="AH79" s="23">
        <f t="shared" si="245"/>
        <v>3</v>
      </c>
      <c r="AI79" s="24">
        <f t="shared" si="246"/>
        <v>1</v>
      </c>
      <c r="AJ79" s="24">
        <f t="shared" si="247"/>
        <v>2</v>
      </c>
      <c r="AK79" s="25">
        <f t="shared" si="248"/>
        <v>11</v>
      </c>
      <c r="AL79" s="25">
        <f t="shared" si="249"/>
        <v>-9</v>
      </c>
      <c r="AM79" s="25">
        <f t="shared" si="250"/>
        <v>7</v>
      </c>
      <c r="AN79" s="25">
        <f t="shared" si="251"/>
        <v>-5</v>
      </c>
      <c r="AO79" s="25">
        <f t="shared" si="252"/>
        <v>-7</v>
      </c>
      <c r="AP79" s="25" t="str">
        <f t="shared" si="253"/>
        <v/>
      </c>
      <c r="AQ79" s="25" t="str">
        <f t="shared" si="254"/>
        <v/>
      </c>
      <c r="AR79" s="26" t="str">
        <f t="shared" si="255"/>
        <v>2 - 3</v>
      </c>
      <c r="AS79" s="27" t="str">
        <f t="shared" si="256"/>
        <v>11,-9,7,-5,-7</v>
      </c>
      <c r="AT79" s="24">
        <f t="shared" si="257"/>
        <v>2</v>
      </c>
      <c r="AU79" s="24">
        <f t="shared" si="258"/>
        <v>1</v>
      </c>
      <c r="AV79" s="25">
        <f t="shared" si="259"/>
        <v>-11</v>
      </c>
      <c r="AW79" s="25">
        <f t="shared" si="260"/>
        <v>9</v>
      </c>
      <c r="AX79" s="25">
        <f t="shared" si="261"/>
        <v>-7</v>
      </c>
      <c r="AY79" s="25">
        <f t="shared" si="262"/>
        <v>5</v>
      </c>
      <c r="AZ79" s="25">
        <f t="shared" si="263"/>
        <v>7</v>
      </c>
      <c r="BA79" s="25" t="str">
        <f t="shared" si="264"/>
        <v/>
      </c>
      <c r="BB79" s="25" t="str">
        <f t="shared" si="265"/>
        <v/>
      </c>
      <c r="BC79" s="26" t="str">
        <f t="shared" si="266"/>
        <v>3 - 2</v>
      </c>
      <c r="BD79" s="27" t="str">
        <f t="shared" si="267"/>
        <v>-11,9,-7,5,7</v>
      </c>
      <c r="BE79" s="28">
        <f>SUMIF(C75:C82,3,AI75:AI82)+SUMIF(D75:D82,3,AJ75:AJ82)</f>
        <v>3</v>
      </c>
      <c r="BF79" s="28">
        <f>IF(BE79&lt;&gt;0,RANK(BE79,BE75:BE81),"")</f>
        <v>4</v>
      </c>
      <c r="BG79" s="29" t="e">
        <f>SUMIF(A75:A78,C79,B75:B78)</f>
        <v>#VALUE!</v>
      </c>
      <c r="BH79" s="30" t="e">
        <f>SUMIF(A75:A78,D79,B75:B78)</f>
        <v>#VALUE!</v>
      </c>
      <c r="BI79" s="122">
        <v>1</v>
      </c>
      <c r="BJ79" s="123" t="e">
        <f>1+BJ78</f>
        <v>#REF!</v>
      </c>
      <c r="BK79" s="31">
        <v>3</v>
      </c>
      <c r="BL79" s="212" t="s">
        <v>12</v>
      </c>
      <c r="BM79" s="205">
        <v>44601</v>
      </c>
      <c r="BN79" s="208" t="s">
        <v>280</v>
      </c>
      <c r="BO79" s="134">
        <v>4</v>
      </c>
      <c r="BP79" s="412">
        <v>3</v>
      </c>
      <c r="BQ79" s="414" t="e">
        <f>B77</f>
        <v>#VALUE!</v>
      </c>
      <c r="BR79" s="416" t="s">
        <v>219</v>
      </c>
      <c r="BS79" s="417"/>
      <c r="BT79" s="418"/>
      <c r="BU79" s="215" t="e">
        <f>IF(BQ79=0,0,VLOOKUP(BQ79,[1]Список!$A:P,7,FALSE))</f>
        <v>#VALUE!</v>
      </c>
      <c r="BV79" s="419" t="e">
        <f>IF(BQ79=0,0,VLOOKUP(BQ79,[1]Список!$A:$P,6,FALSE))</f>
        <v>#VALUE!</v>
      </c>
      <c r="BW79" s="193"/>
      <c r="BX79" s="180">
        <f>IF(AG75&lt;AH75,AT75,IF(AH75&lt;AG75,AT75," "))</f>
        <v>1</v>
      </c>
      <c r="BY79" s="181"/>
      <c r="BZ79" s="190"/>
      <c r="CA79" s="180">
        <f>IF(AG78&lt;AH78,AT78,IF(AH78&lt;AG78,AT78," "))</f>
        <v>1</v>
      </c>
      <c r="CB79" s="190"/>
      <c r="CC79" s="451"/>
      <c r="CD79" s="421"/>
      <c r="CE79" s="452"/>
      <c r="CF79" s="231"/>
      <c r="CG79" s="180">
        <f>IF(AG80&lt;AH80,AI80,IF(AH80&lt;AG80,AI80," "))</f>
        <v>1</v>
      </c>
      <c r="CH79" s="190"/>
      <c r="CI79" s="232"/>
      <c r="CJ79" s="423">
        <f>BE79</f>
        <v>3</v>
      </c>
      <c r="CK79" s="402"/>
      <c r="CL79" s="404">
        <f>IF(BF80="",BF79,BF80)</f>
        <v>4</v>
      </c>
    </row>
    <row r="80" spans="1:90" ht="18.600000000000001" customHeight="1" x14ac:dyDescent="0.25">
      <c r="A80" s="15">
        <v>6</v>
      </c>
      <c r="C80" s="17">
        <v>3</v>
      </c>
      <c r="D80" s="17">
        <v>4</v>
      </c>
      <c r="E80" s="18">
        <v>11</v>
      </c>
      <c r="F80" s="19">
        <v>7</v>
      </c>
      <c r="G80" s="20">
        <v>8</v>
      </c>
      <c r="H80" s="21">
        <v>11</v>
      </c>
      <c r="I80" s="18">
        <v>5</v>
      </c>
      <c r="J80" s="19">
        <v>11</v>
      </c>
      <c r="K80" s="20">
        <v>7</v>
      </c>
      <c r="L80" s="21">
        <v>11</v>
      </c>
      <c r="M80" s="18"/>
      <c r="N80" s="19"/>
      <c r="O80" s="20"/>
      <c r="P80" s="21"/>
      <c r="Q80" s="18"/>
      <c r="R80" s="19"/>
      <c r="S80" s="22">
        <f t="shared" si="231"/>
        <v>1</v>
      </c>
      <c r="T80" s="22">
        <f t="shared" si="232"/>
        <v>0</v>
      </c>
      <c r="U80" s="22">
        <f t="shared" si="233"/>
        <v>0</v>
      </c>
      <c r="V80" s="22">
        <f t="shared" si="234"/>
        <v>1</v>
      </c>
      <c r="W80" s="22">
        <f t="shared" si="235"/>
        <v>0</v>
      </c>
      <c r="X80" s="22">
        <f t="shared" si="236"/>
        <v>1</v>
      </c>
      <c r="Y80" s="22">
        <f t="shared" si="237"/>
        <v>0</v>
      </c>
      <c r="Z80" s="22">
        <f t="shared" si="238"/>
        <v>1</v>
      </c>
      <c r="AA80" s="22">
        <f t="shared" si="239"/>
        <v>0</v>
      </c>
      <c r="AB80" s="22">
        <f t="shared" si="240"/>
        <v>0</v>
      </c>
      <c r="AC80" s="22">
        <f t="shared" si="241"/>
        <v>0</v>
      </c>
      <c r="AD80" s="22">
        <f t="shared" si="242"/>
        <v>0</v>
      </c>
      <c r="AE80" s="22">
        <f t="shared" si="243"/>
        <v>0</v>
      </c>
      <c r="AF80" s="22">
        <f t="shared" si="244"/>
        <v>0</v>
      </c>
      <c r="AG80" s="23">
        <f t="shared" si="245"/>
        <v>1</v>
      </c>
      <c r="AH80" s="23">
        <f t="shared" si="245"/>
        <v>3</v>
      </c>
      <c r="AI80" s="24">
        <f t="shared" si="246"/>
        <v>1</v>
      </c>
      <c r="AJ80" s="24">
        <f t="shared" si="247"/>
        <v>2</v>
      </c>
      <c r="AK80" s="25">
        <f t="shared" si="248"/>
        <v>7</v>
      </c>
      <c r="AL80" s="25">
        <f t="shared" si="249"/>
        <v>-8</v>
      </c>
      <c r="AM80" s="25">
        <f t="shared" si="250"/>
        <v>-5</v>
      </c>
      <c r="AN80" s="25">
        <f t="shared" si="251"/>
        <v>-7</v>
      </c>
      <c r="AO80" s="25" t="str">
        <f t="shared" si="252"/>
        <v/>
      </c>
      <c r="AP80" s="25" t="str">
        <f t="shared" si="253"/>
        <v/>
      </c>
      <c r="AQ80" s="25" t="str">
        <f t="shared" si="254"/>
        <v/>
      </c>
      <c r="AR80" s="26" t="str">
        <f t="shared" si="255"/>
        <v>1 - 3</v>
      </c>
      <c r="AS80" s="27" t="str">
        <f t="shared" si="256"/>
        <v>7,-8,-5,-7</v>
      </c>
      <c r="AT80" s="24">
        <f t="shared" si="257"/>
        <v>2</v>
      </c>
      <c r="AU80" s="24">
        <f t="shared" si="258"/>
        <v>1</v>
      </c>
      <c r="AV80" s="25">
        <f t="shared" si="259"/>
        <v>-7</v>
      </c>
      <c r="AW80" s="25">
        <f t="shared" si="260"/>
        <v>8</v>
      </c>
      <c r="AX80" s="25">
        <f t="shared" si="261"/>
        <v>5</v>
      </c>
      <c r="AY80" s="25">
        <f t="shared" si="262"/>
        <v>7</v>
      </c>
      <c r="AZ80" s="25" t="str">
        <f t="shared" si="263"/>
        <v/>
      </c>
      <c r="BA80" s="25" t="str">
        <f t="shared" si="264"/>
        <v/>
      </c>
      <c r="BB80" s="25" t="str">
        <f t="shared" si="265"/>
        <v/>
      </c>
      <c r="BC80" s="26" t="str">
        <f t="shared" si="266"/>
        <v>3 - 1</v>
      </c>
      <c r="BD80" s="27" t="str">
        <f t="shared" si="267"/>
        <v>-7,8,5,7</v>
      </c>
      <c r="BE80" s="32"/>
      <c r="BF80" s="32"/>
      <c r="BG80" s="29" t="e">
        <f>SUMIF(A75:A78,C80,B75:B78)</f>
        <v>#VALUE!</v>
      </c>
      <c r="BH80" s="30" t="e">
        <f>SUMIF(A75:A78,D80,B75:B78)</f>
        <v>#VALUE!</v>
      </c>
      <c r="BI80" s="122">
        <v>1</v>
      </c>
      <c r="BJ80" s="123" t="e">
        <f>1+BJ79</f>
        <v>#REF!</v>
      </c>
      <c r="BK80" s="31">
        <v>3</v>
      </c>
      <c r="BL80" s="212" t="s">
        <v>13</v>
      </c>
      <c r="BM80" s="289">
        <v>44601</v>
      </c>
      <c r="BN80" s="211" t="s">
        <v>280</v>
      </c>
      <c r="BO80" s="156">
        <v>3</v>
      </c>
      <c r="BP80" s="413"/>
      <c r="BQ80" s="415"/>
      <c r="BR80" s="406" t="s">
        <v>220</v>
      </c>
      <c r="BS80" s="407"/>
      <c r="BT80" s="408"/>
      <c r="BU80" s="164" t="e">
        <f>IF(BQ79=0,0,VLOOKUP(BQ79,[1]Список!$A:P,8,FALSE))</f>
        <v>#VALUE!</v>
      </c>
      <c r="BV80" s="420"/>
      <c r="BW80" s="409" t="str">
        <f>IF(AI75&gt;AJ75,BC75,IF(AJ75&gt;AI75,BD75," "))</f>
        <v>0 - 3</v>
      </c>
      <c r="BX80" s="410"/>
      <c r="BY80" s="411"/>
      <c r="BZ80" s="410" t="str">
        <f>IF(AI78&gt;AJ78,BC78,IF(AJ78&gt;AI78,BD78," "))</f>
        <v>0 - 3</v>
      </c>
      <c r="CA80" s="410"/>
      <c r="CB80" s="410"/>
      <c r="CC80" s="467"/>
      <c r="CD80" s="422"/>
      <c r="CE80" s="468"/>
      <c r="CF80" s="410" t="str">
        <f>IF(AI80&lt;AJ80,AR80,IF(AJ80&lt;AI80,AS80," "))</f>
        <v>1 - 3</v>
      </c>
      <c r="CG80" s="410"/>
      <c r="CH80" s="410"/>
      <c r="CI80" s="228"/>
      <c r="CJ80" s="424"/>
      <c r="CK80" s="403"/>
      <c r="CL80" s="405"/>
    </row>
    <row r="81" spans="1:90" ht="18.600000000000001" customHeight="1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V81" s="2"/>
      <c r="AW81" s="2"/>
      <c r="AX81" s="2"/>
      <c r="AY81" s="2"/>
      <c r="AZ81" s="2"/>
      <c r="BE81" s="28">
        <f>SUMIF(C75:C82,4,AI75:AI82)+SUMIF(D75:D82,4,AJ75:AJ82)</f>
        <v>4</v>
      </c>
      <c r="BF81" s="28">
        <f>IF(BE81&lt;&gt;0,RANK(BE81,BE75:BE81),"")</f>
        <v>3</v>
      </c>
      <c r="BG81" s="34"/>
      <c r="BH81" s="34"/>
      <c r="BK81" s="14"/>
      <c r="BP81" s="425">
        <v>4</v>
      </c>
      <c r="BQ81" s="397" t="e">
        <f>B78</f>
        <v>#VALUE!</v>
      </c>
      <c r="BR81" s="389" t="s">
        <v>82</v>
      </c>
      <c r="BS81" s="390"/>
      <c r="BT81" s="391"/>
      <c r="BU81" s="196" t="e">
        <f>IF(BQ81=0,0,VLOOKUP(BQ81,[1]Список!$A:P,7,FALSE))</f>
        <v>#VALUE!</v>
      </c>
      <c r="BV81" s="398" t="e">
        <f>IF(BQ81=0,0,VLOOKUP(BQ81,[1]Список!$A:$P,6,FALSE))</f>
        <v>#VALUE!</v>
      </c>
      <c r="BW81" s="230"/>
      <c r="BX81" s="150">
        <f>IF(AG77&lt;AH77,AT77,IF(AH77&lt;AG77,AT77," "))</f>
        <v>1</v>
      </c>
      <c r="BY81" s="186"/>
      <c r="BZ81" s="178"/>
      <c r="CA81" s="150">
        <f>IF(AG76&lt;AH76,AT76,IF(AH76&lt;AG76,AT76," "))</f>
        <v>1</v>
      </c>
      <c r="CB81" s="178"/>
      <c r="CC81" s="192"/>
      <c r="CD81" s="150">
        <f>IF(AG80&lt;AH80,AT80,IF(AH80&lt;AG80,AT80," "))</f>
        <v>2</v>
      </c>
      <c r="CE81" s="186"/>
      <c r="CF81" s="400"/>
      <c r="CG81" s="400"/>
      <c r="CH81" s="400"/>
      <c r="CI81" s="226"/>
      <c r="CJ81" s="386">
        <f>BE81</f>
        <v>4</v>
      </c>
      <c r="CK81" s="387"/>
      <c r="CL81" s="388">
        <f>IF(BF82="",BF81,BF82)</f>
        <v>3</v>
      </c>
    </row>
    <row r="82" spans="1:90" ht="18.600000000000001" customHeight="1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V82" s="2"/>
      <c r="AW82" s="2"/>
      <c r="AX82" s="2"/>
      <c r="AY82" s="2"/>
      <c r="AZ82" s="2"/>
      <c r="BD82" s="3"/>
      <c r="BE82" s="32"/>
      <c r="BF82" s="32"/>
      <c r="BG82" s="34"/>
      <c r="BH82" s="34"/>
      <c r="BK82" s="14"/>
      <c r="BL82" s="160"/>
      <c r="BM82" s="161"/>
      <c r="BN82" s="162"/>
      <c r="BO82" s="163"/>
      <c r="BP82" s="413"/>
      <c r="BQ82" s="415"/>
      <c r="BR82" s="406" t="s">
        <v>83</v>
      </c>
      <c r="BS82" s="407"/>
      <c r="BT82" s="408"/>
      <c r="BU82" s="164" t="e">
        <f>IF(BQ81=0,0,VLOOKUP(BQ81,[1]Список!$A:P,8,FALSE))</f>
        <v>#VALUE!</v>
      </c>
      <c r="BV82" s="420"/>
      <c r="BW82" s="409" t="str">
        <f>IF(AI77&gt;AJ77,BC77,IF(AJ77&gt;AI77,BD77," "))</f>
        <v>0 - 3</v>
      </c>
      <c r="BX82" s="410"/>
      <c r="BY82" s="411"/>
      <c r="BZ82" s="410" t="str">
        <f>IF(AI76&gt;AJ76,BC76,IF(AJ76&gt;AI76,BD76," "))</f>
        <v>0 - 3</v>
      </c>
      <c r="CA82" s="410"/>
      <c r="CB82" s="410"/>
      <c r="CC82" s="409" t="str">
        <f>IF(AI80&gt;AJ80,BC80,IF(AJ80&gt;AI80,BD80," "))</f>
        <v>-7,8,5,7</v>
      </c>
      <c r="CD82" s="410"/>
      <c r="CE82" s="411"/>
      <c r="CF82" s="422"/>
      <c r="CG82" s="422"/>
      <c r="CH82" s="422"/>
      <c r="CI82" s="228"/>
      <c r="CJ82" s="424"/>
      <c r="CK82" s="403"/>
      <c r="CL82" s="405"/>
    </row>
    <row r="83" spans="1:90" ht="18.600000000000001" customHeight="1" x14ac:dyDescent="0.25">
      <c r="Z83" s="6"/>
      <c r="BK83" s="14"/>
      <c r="BL83" s="380" t="str">
        <f>C84</f>
        <v>Мужчины. Полуфинальный этап (9-16 место). Группа  D</v>
      </c>
      <c r="BM83" s="380"/>
      <c r="BN83" s="380"/>
      <c r="BO83" s="380"/>
      <c r="BP83" s="380"/>
      <c r="BQ83" s="380"/>
      <c r="BR83" s="380"/>
      <c r="BS83" s="380"/>
      <c r="BT83" s="380"/>
      <c r="BU83" s="380"/>
      <c r="BV83" s="380"/>
      <c r="BW83" s="380"/>
      <c r="BX83" s="380"/>
      <c r="BY83" s="380"/>
      <c r="BZ83" s="380"/>
      <c r="CA83" s="380"/>
      <c r="CB83" s="380"/>
      <c r="CC83" s="380"/>
      <c r="CD83" s="380"/>
      <c r="CE83" s="380"/>
      <c r="CF83" s="380"/>
      <c r="CG83" s="380"/>
      <c r="CH83" s="380"/>
      <c r="CI83" s="380"/>
      <c r="CJ83" s="380"/>
      <c r="CK83" s="380"/>
      <c r="CL83" s="380"/>
    </row>
    <row r="84" spans="1:90" ht="18.600000000000001" customHeight="1" x14ac:dyDescent="0.25">
      <c r="A84" s="7">
        <v>4</v>
      </c>
      <c r="B84" s="8">
        <v>4</v>
      </c>
      <c r="C84" s="9" t="s">
        <v>288</v>
      </c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1">
        <v>4</v>
      </c>
      <c r="Z84" s="6"/>
      <c r="AR84" s="12" t="e">
        <f>IF(B85=0,0,(IF(B86=0,1,IF(B87=0,2,IF(B88=0,3,IF(B88&gt;0,4))))))</f>
        <v>#VALUE!</v>
      </c>
      <c r="BC84" s="12">
        <f>IF(BE84=15,3,IF(BE84&gt;15,4))</f>
        <v>4</v>
      </c>
      <c r="BE84" s="13">
        <f>SUM(BE85,BE87,BE89,BE91)</f>
        <v>18</v>
      </c>
      <c r="BF84" s="13">
        <f>SUM(BF85,BF87,BF89,BF91)</f>
        <v>10</v>
      </c>
      <c r="BK84" s="14"/>
      <c r="BL84" s="124" t="s">
        <v>4</v>
      </c>
      <c r="BM84" s="125" t="s">
        <v>5</v>
      </c>
      <c r="BN84" s="125" t="s">
        <v>6</v>
      </c>
      <c r="BO84" s="126" t="s">
        <v>7</v>
      </c>
      <c r="BP84" s="216" t="s">
        <v>8</v>
      </c>
      <c r="BQ84" s="458" t="s">
        <v>9</v>
      </c>
      <c r="BR84" s="458"/>
      <c r="BS84" s="458"/>
      <c r="BT84" s="458"/>
      <c r="BU84" s="459" t="s">
        <v>10</v>
      </c>
      <c r="BV84" s="459"/>
      <c r="BW84" s="460">
        <v>1</v>
      </c>
      <c r="BX84" s="461"/>
      <c r="BY84" s="462"/>
      <c r="BZ84" s="461">
        <v>2</v>
      </c>
      <c r="CA84" s="461"/>
      <c r="CB84" s="461"/>
      <c r="CC84" s="460">
        <v>3</v>
      </c>
      <c r="CD84" s="461"/>
      <c r="CE84" s="462"/>
      <c r="CF84" s="461">
        <v>4</v>
      </c>
      <c r="CG84" s="461"/>
      <c r="CH84" s="461"/>
      <c r="CI84" s="225"/>
      <c r="CJ84" s="282" t="s">
        <v>1</v>
      </c>
      <c r="CK84" s="220" t="s">
        <v>2</v>
      </c>
      <c r="CL84" s="283" t="s">
        <v>3</v>
      </c>
    </row>
    <row r="85" spans="1:90" ht="18.600000000000001" customHeight="1" x14ac:dyDescent="0.25">
      <c r="A85" s="15">
        <v>1</v>
      </c>
      <c r="B85" s="16" t="e">
        <f>SUMIF('[1]М - 1 этап'!$CX$42:$CX$57,5,'[1]М - 1 этап'!$BQ$42:$BQ$57)</f>
        <v>#VALUE!</v>
      </c>
      <c r="C85" s="17">
        <v>1</v>
      </c>
      <c r="D85" s="17">
        <v>3</v>
      </c>
      <c r="E85" s="18">
        <v>12</v>
      </c>
      <c r="F85" s="19">
        <v>10</v>
      </c>
      <c r="G85" s="20">
        <v>13</v>
      </c>
      <c r="H85" s="21">
        <v>15</v>
      </c>
      <c r="I85" s="18">
        <v>11</v>
      </c>
      <c r="J85" s="19">
        <v>9</v>
      </c>
      <c r="K85" s="20">
        <v>11</v>
      </c>
      <c r="L85" s="21">
        <v>6</v>
      </c>
      <c r="M85" s="18"/>
      <c r="N85" s="19"/>
      <c r="O85" s="20"/>
      <c r="P85" s="21"/>
      <c r="Q85" s="18"/>
      <c r="R85" s="19"/>
      <c r="S85" s="22">
        <f t="shared" ref="S85:S90" si="269">IF(E85="wo",0,IF(F85="wo",1,IF(E85&gt;F85,1,0)))</f>
        <v>1</v>
      </c>
      <c r="T85" s="22">
        <f t="shared" ref="T85:T90" si="270">IF(E85="wo",1,IF(F85="wo",0,IF(F85&gt;E85,1,0)))</f>
        <v>0</v>
      </c>
      <c r="U85" s="22">
        <f t="shared" ref="U85:U90" si="271">IF(G85="wo",0,IF(H85="wo",1,IF(G85&gt;H85,1,0)))</f>
        <v>0</v>
      </c>
      <c r="V85" s="22">
        <f t="shared" ref="V85:V90" si="272">IF(G85="wo",1,IF(H85="wo",0,IF(H85&gt;G85,1,0)))</f>
        <v>1</v>
      </c>
      <c r="W85" s="22">
        <f t="shared" ref="W85:W90" si="273">IF(I85="wo",0,IF(J85="wo",1,IF(I85&gt;J85,1,0)))</f>
        <v>1</v>
      </c>
      <c r="X85" s="22">
        <f t="shared" ref="X85:X90" si="274">IF(I85="wo",1,IF(J85="wo",0,IF(J85&gt;I85,1,0)))</f>
        <v>0</v>
      </c>
      <c r="Y85" s="22">
        <f t="shared" ref="Y85:Y90" si="275">IF(K85="wo",0,IF(L85="wo",1,IF(K85&gt;L85,1,0)))</f>
        <v>1</v>
      </c>
      <c r="Z85" s="22">
        <f t="shared" ref="Z85:Z90" si="276">IF(K85="wo",1,IF(L85="wo",0,IF(L85&gt;K85,1,0)))</f>
        <v>0</v>
      </c>
      <c r="AA85" s="22">
        <f t="shared" ref="AA85:AA90" si="277">IF(M85="wo",0,IF(N85="wo",1,IF(M85&gt;N85,1,0)))</f>
        <v>0</v>
      </c>
      <c r="AB85" s="22">
        <f t="shared" ref="AB85:AB90" si="278">IF(M85="wo",1,IF(N85="wo",0,IF(N85&gt;M85,1,0)))</f>
        <v>0</v>
      </c>
      <c r="AC85" s="22">
        <f t="shared" ref="AC85:AC90" si="279">IF(O85="wo",0,IF(P85="wo",1,IF(O85&gt;P85,1,0)))</f>
        <v>0</v>
      </c>
      <c r="AD85" s="22">
        <f t="shared" ref="AD85:AD90" si="280">IF(O85="wo",1,IF(P85="wo",0,IF(P85&gt;O85,1,0)))</f>
        <v>0</v>
      </c>
      <c r="AE85" s="22">
        <f t="shared" ref="AE85:AE90" si="281">IF(Q85="wo",0,IF(R85="wo",1,IF(Q85&gt;R85,1,0)))</f>
        <v>0</v>
      </c>
      <c r="AF85" s="22">
        <f t="shared" ref="AF85:AF90" si="282">IF(Q85="wo",1,IF(R85="wo",0,IF(R85&gt;Q85,1,0)))</f>
        <v>0</v>
      </c>
      <c r="AG85" s="23">
        <f t="shared" ref="AG85:AH90" si="283">IF(E85="wo","wo",+S85+U85+W85+Y85+AA85+AC85+AE85)</f>
        <v>3</v>
      </c>
      <c r="AH85" s="23">
        <f t="shared" si="283"/>
        <v>1</v>
      </c>
      <c r="AI85" s="24">
        <f t="shared" ref="AI85:AI90" si="284">IF(E85="",0,IF(E85="wo",0,IF(F85="wo",2,IF(AG85=AH85,0,IF(AG85&gt;AH85,2,1)))))</f>
        <v>2</v>
      </c>
      <c r="AJ85" s="24">
        <f t="shared" ref="AJ85:AJ90" si="285">IF(F85="",0,IF(F85="wo",0,IF(E85="wo",2,IF(AH85=AG85,0,IF(AH85&gt;AG85,2,1)))))</f>
        <v>1</v>
      </c>
      <c r="AK85" s="25">
        <f t="shared" ref="AK85:AK90" si="286">IF(E85="","",IF(E85="wo",0,IF(F85="wo",0,IF(E85=F85,"ERROR",IF(E85&gt;F85,F85,-1*E85)))))</f>
        <v>10</v>
      </c>
      <c r="AL85" s="25">
        <f t="shared" ref="AL85:AL90" si="287">IF(G85="","",IF(G85="wo",0,IF(H85="wo",0,IF(G85=H85,"ERROR",IF(G85&gt;H85,H85,-1*G85)))))</f>
        <v>-13</v>
      </c>
      <c r="AM85" s="25">
        <f t="shared" ref="AM85:AM90" si="288">IF(I85="","",IF(I85="wo",0,IF(J85="wo",0,IF(I85=J85,"ERROR",IF(I85&gt;J85,J85,-1*I85)))))</f>
        <v>9</v>
      </c>
      <c r="AN85" s="25">
        <f t="shared" ref="AN85:AN90" si="289">IF(K85="","",IF(K85="wo",0,IF(L85="wo",0,IF(K85=L85,"ERROR",IF(K85&gt;L85,L85,-1*K85)))))</f>
        <v>6</v>
      </c>
      <c r="AO85" s="25" t="str">
        <f t="shared" ref="AO85:AO90" si="290">IF(M85="","",IF(M85="wo",0,IF(N85="wo",0,IF(M85=N85,"ERROR",IF(M85&gt;N85,N85,-1*M85)))))</f>
        <v/>
      </c>
      <c r="AP85" s="25" t="str">
        <f t="shared" ref="AP85:AP90" si="291">IF(O85="","",IF(O85="wo",0,IF(P85="wo",0,IF(O85=P85,"ERROR",IF(O85&gt;P85,P85,-1*O85)))))</f>
        <v/>
      </c>
      <c r="AQ85" s="25" t="str">
        <f t="shared" ref="AQ85:AQ90" si="292">IF(Q85="","",IF(Q85="wo",0,IF(R85="wo",0,IF(Q85=R85,"ERROR",IF(Q85&gt;R85,R85,-1*Q85)))))</f>
        <v/>
      </c>
      <c r="AR85" s="26" t="str">
        <f t="shared" ref="AR85:AR90" si="293">CONCATENATE(AG85," - ",AH85)</f>
        <v>3 - 1</v>
      </c>
      <c r="AS85" s="27" t="str">
        <f t="shared" ref="AS85:AS90" si="294">IF(E85="","",(IF(K85="",AK85&amp;","&amp;AL85&amp;","&amp;AM85,IF(M85="",AK85&amp;","&amp;AL85&amp;","&amp;AM85&amp;","&amp;AN85,IF(O85="",AK85&amp;","&amp;AL85&amp;","&amp;AM85&amp;","&amp;AN85&amp;","&amp;AO85,IF(Q85="",AK85&amp;","&amp;AL85&amp;","&amp;AM85&amp;","&amp;AN85&amp;","&amp;AO85&amp;","&amp;AP85,AK85&amp;","&amp;AL85&amp;","&amp;AM85&amp;","&amp;AN85&amp;","&amp;AO85&amp;","&amp;AP85&amp;","&amp;AQ85))))))</f>
        <v>10,-13,9,6</v>
      </c>
      <c r="AT85" s="24">
        <f t="shared" ref="AT85:AT90" si="295">IF(F85="",0,IF(F85="wo",0,IF(E85="wo",2,IF(AH85=AG85,0,IF(AH85&gt;AG85,2,1)))))</f>
        <v>1</v>
      </c>
      <c r="AU85" s="24">
        <f t="shared" ref="AU85:AU90" si="296">IF(E85="",0,IF(E85="wo",0,IF(F85="wo",2,IF(AG85=AH85,0,IF(AG85&gt;AH85,2,1)))))</f>
        <v>2</v>
      </c>
      <c r="AV85" s="25">
        <f t="shared" ref="AV85:AV90" si="297">IF(F85="","",IF(F85="wo",0,IF(E85="wo",0,IF(F85=E85,"ERROR",IF(F85&gt;E85,E85,-1*F85)))))</f>
        <v>-10</v>
      </c>
      <c r="AW85" s="25">
        <f t="shared" ref="AW85:AW90" si="298">IF(H85="","",IF(H85="wo",0,IF(G85="wo",0,IF(H85=G85,"ERROR",IF(H85&gt;G85,G85,-1*H85)))))</f>
        <v>13</v>
      </c>
      <c r="AX85" s="25">
        <f t="shared" ref="AX85:AX90" si="299">IF(J85="","",IF(J85="wo",0,IF(I85="wo",0,IF(J85=I85,"ERROR",IF(J85&gt;I85,I85,-1*J85)))))</f>
        <v>-9</v>
      </c>
      <c r="AY85" s="25">
        <f t="shared" ref="AY85:AY90" si="300">IF(L85="","",IF(L85="wo",0,IF(K85="wo",0,IF(L85=K85,"ERROR",IF(L85&gt;K85,K85,-1*L85)))))</f>
        <v>-6</v>
      </c>
      <c r="AZ85" s="25" t="str">
        <f t="shared" ref="AZ85:AZ90" si="301">IF(N85="","",IF(N85="wo",0,IF(M85="wo",0,IF(N85=M85,"ERROR",IF(N85&gt;M85,M85,-1*N85)))))</f>
        <v/>
      </c>
      <c r="BA85" s="25" t="str">
        <f t="shared" ref="BA85:BA90" si="302">IF(P85="","",IF(P85="wo",0,IF(O85="wo",0,IF(P85=O85,"ERROR",IF(P85&gt;O85,O85,-1*P85)))))</f>
        <v/>
      </c>
      <c r="BB85" s="25" t="str">
        <f t="shared" ref="BB85:BB90" si="303">IF(R85="","",IF(R85="wo",0,IF(Q85="wo",0,IF(R85=Q85,"ERROR",IF(R85&gt;Q85,Q85,-1*R85)))))</f>
        <v/>
      </c>
      <c r="BC85" s="26" t="str">
        <f t="shared" ref="BC85:BC90" si="304">CONCATENATE(AH85," - ",AG85)</f>
        <v>1 - 3</v>
      </c>
      <c r="BD85" s="27" t="str">
        <f t="shared" ref="BD85:BD90" si="305">IF(E85="","",(IF(K85="",AV85&amp;", "&amp;AW85&amp;", "&amp;AX85,IF(M85="",AV85&amp;","&amp;AW85&amp;","&amp;AX85&amp;","&amp;AY85,IF(O85="",AV85&amp;","&amp;AW85&amp;","&amp;AX85&amp;","&amp;AY85&amp;","&amp;AZ85,IF(Q85="",AV85&amp;","&amp;AW85&amp;","&amp;AX85&amp;","&amp;AY85&amp;","&amp;AZ85&amp;","&amp;BA85,AV85&amp;","&amp;AW85&amp;","&amp;AX85&amp;","&amp;AY85&amp;","&amp;AZ85&amp;","&amp;BA85&amp;","&amp;BB85))))))</f>
        <v>-10,13,-9,-6</v>
      </c>
      <c r="BE85" s="28">
        <f>SUMIF(C85:C92,1,AI85:AI92)+SUMIF(D85:D92,1,AJ85:AJ92)</f>
        <v>6</v>
      </c>
      <c r="BF85" s="28">
        <f>IF(BE85&lt;&gt;0,RANK(BE85,BE85:BE91),"")</f>
        <v>1</v>
      </c>
      <c r="BG85" s="29" t="e">
        <f>SUMIF(A85:A88,C85,B85:B88)</f>
        <v>#VALUE!</v>
      </c>
      <c r="BH85" s="30" t="e">
        <f>SUMIF(A85:A88,D85,B85:B88)</f>
        <v>#VALUE!</v>
      </c>
      <c r="BI85" s="122">
        <f t="shared" ref="BI85:BI90" si="306">1+BI75</f>
        <v>2</v>
      </c>
      <c r="BJ85" s="123" t="e">
        <f>1*BJ80+1</f>
        <v>#REF!</v>
      </c>
      <c r="BK85" s="31">
        <v>1</v>
      </c>
      <c r="BL85" s="200" t="str">
        <f t="shared" ref="BL85:BL86" si="307">CONCATENATE(C85," ","-"," ",D85)</f>
        <v>1 - 3</v>
      </c>
      <c r="BM85" s="132"/>
      <c r="BN85" s="133"/>
      <c r="BO85" s="134"/>
      <c r="BP85" s="465">
        <v>1</v>
      </c>
      <c r="BQ85" s="414" t="e">
        <f>B85</f>
        <v>#VALUE!</v>
      </c>
      <c r="BR85" s="416" t="s">
        <v>35</v>
      </c>
      <c r="BS85" s="417"/>
      <c r="BT85" s="418"/>
      <c r="BU85" s="215" t="e">
        <f>IF(BQ85=0,0,VLOOKUP(BQ85,[1]Список!$A:P,7,FALSE))</f>
        <v>#VALUE!</v>
      </c>
      <c r="BV85" s="419" t="e">
        <f>IF(BQ85=0,0,VLOOKUP(BQ85,[1]Список!$A:$P,6,FALSE))</f>
        <v>#VALUE!</v>
      </c>
      <c r="BW85" s="451"/>
      <c r="BX85" s="421"/>
      <c r="BY85" s="452"/>
      <c r="BZ85" s="231"/>
      <c r="CA85" s="180">
        <f>IF(AG89&lt;AH89,AI89,IF(AH89&lt;AG89,AI89," "))</f>
        <v>2</v>
      </c>
      <c r="CB85" s="190"/>
      <c r="CC85" s="184"/>
      <c r="CD85" s="180">
        <f>IF(AG85&lt;AH85,AI85,IF(AH85&lt;AG85,AI85," "))</f>
        <v>2</v>
      </c>
      <c r="CE85" s="181"/>
      <c r="CF85" s="190"/>
      <c r="CG85" s="180">
        <f>IF(AG87&lt;AH87,AI87,IF(AH87&lt;AG87,AI87," "))</f>
        <v>2</v>
      </c>
      <c r="CH85" s="190"/>
      <c r="CI85" s="232"/>
      <c r="CJ85" s="423">
        <f>BE85</f>
        <v>6</v>
      </c>
      <c r="CK85" s="402"/>
      <c r="CL85" s="404">
        <f>IF(BF86="",BF85,BF86)</f>
        <v>1</v>
      </c>
    </row>
    <row r="86" spans="1:90" ht="18.600000000000001" customHeight="1" x14ac:dyDescent="0.25">
      <c r="A86" s="15">
        <v>2</v>
      </c>
      <c r="B86" s="16" t="e">
        <f>SUMIF('[1]М - 1 этап'!$CX$187:$CX$202,5,'[1]М - 1 этап'!$BQ$187:$BQ$202)</f>
        <v>#VALUE!</v>
      </c>
      <c r="C86" s="17">
        <v>2</v>
      </c>
      <c r="D86" s="17">
        <v>4</v>
      </c>
      <c r="E86" s="18">
        <v>9</v>
      </c>
      <c r="F86" s="19">
        <v>11</v>
      </c>
      <c r="G86" s="20">
        <v>11</v>
      </c>
      <c r="H86" s="21">
        <v>6</v>
      </c>
      <c r="I86" s="18">
        <v>11</v>
      </c>
      <c r="J86" s="19">
        <v>8</v>
      </c>
      <c r="K86" s="20">
        <v>6</v>
      </c>
      <c r="L86" s="21">
        <v>11</v>
      </c>
      <c r="M86" s="18">
        <v>11</v>
      </c>
      <c r="N86" s="19">
        <v>8</v>
      </c>
      <c r="O86" s="20"/>
      <c r="P86" s="21"/>
      <c r="Q86" s="18"/>
      <c r="R86" s="19"/>
      <c r="S86" s="22">
        <f t="shared" si="269"/>
        <v>0</v>
      </c>
      <c r="T86" s="22">
        <f t="shared" si="270"/>
        <v>1</v>
      </c>
      <c r="U86" s="22">
        <f t="shared" si="271"/>
        <v>1</v>
      </c>
      <c r="V86" s="22">
        <f t="shared" si="272"/>
        <v>0</v>
      </c>
      <c r="W86" s="22">
        <f t="shared" si="273"/>
        <v>1</v>
      </c>
      <c r="X86" s="22">
        <f t="shared" si="274"/>
        <v>0</v>
      </c>
      <c r="Y86" s="22">
        <f t="shared" si="275"/>
        <v>0</v>
      </c>
      <c r="Z86" s="22">
        <f t="shared" si="276"/>
        <v>1</v>
      </c>
      <c r="AA86" s="22">
        <f t="shared" si="277"/>
        <v>1</v>
      </c>
      <c r="AB86" s="22">
        <f t="shared" si="278"/>
        <v>0</v>
      </c>
      <c r="AC86" s="22">
        <f t="shared" si="279"/>
        <v>0</v>
      </c>
      <c r="AD86" s="22">
        <f t="shared" si="280"/>
        <v>0</v>
      </c>
      <c r="AE86" s="22">
        <f t="shared" si="281"/>
        <v>0</v>
      </c>
      <c r="AF86" s="22">
        <f t="shared" si="282"/>
        <v>0</v>
      </c>
      <c r="AG86" s="23">
        <f t="shared" si="283"/>
        <v>3</v>
      </c>
      <c r="AH86" s="23">
        <f t="shared" si="283"/>
        <v>2</v>
      </c>
      <c r="AI86" s="24">
        <f t="shared" si="284"/>
        <v>2</v>
      </c>
      <c r="AJ86" s="24">
        <f t="shared" si="285"/>
        <v>1</v>
      </c>
      <c r="AK86" s="25">
        <f t="shared" si="286"/>
        <v>-9</v>
      </c>
      <c r="AL86" s="25">
        <f t="shared" si="287"/>
        <v>6</v>
      </c>
      <c r="AM86" s="25">
        <f t="shared" si="288"/>
        <v>8</v>
      </c>
      <c r="AN86" s="25">
        <f t="shared" si="289"/>
        <v>-6</v>
      </c>
      <c r="AO86" s="25">
        <f t="shared" si="290"/>
        <v>8</v>
      </c>
      <c r="AP86" s="25" t="str">
        <f t="shared" si="291"/>
        <v/>
      </c>
      <c r="AQ86" s="25" t="str">
        <f t="shared" si="292"/>
        <v/>
      </c>
      <c r="AR86" s="26" t="str">
        <f t="shared" si="293"/>
        <v>3 - 2</v>
      </c>
      <c r="AS86" s="27" t="str">
        <f t="shared" si="294"/>
        <v>-9,6,8,-6,8</v>
      </c>
      <c r="AT86" s="24">
        <f t="shared" si="295"/>
        <v>1</v>
      </c>
      <c r="AU86" s="24">
        <f t="shared" si="296"/>
        <v>2</v>
      </c>
      <c r="AV86" s="25">
        <f t="shared" si="297"/>
        <v>9</v>
      </c>
      <c r="AW86" s="25">
        <f t="shared" si="298"/>
        <v>-6</v>
      </c>
      <c r="AX86" s="25">
        <f t="shared" si="299"/>
        <v>-8</v>
      </c>
      <c r="AY86" s="25">
        <f t="shared" si="300"/>
        <v>6</v>
      </c>
      <c r="AZ86" s="25">
        <f t="shared" si="301"/>
        <v>-8</v>
      </c>
      <c r="BA86" s="25" t="str">
        <f t="shared" si="302"/>
        <v/>
      </c>
      <c r="BB86" s="25" t="str">
        <f t="shared" si="303"/>
        <v/>
      </c>
      <c r="BC86" s="26" t="str">
        <f t="shared" si="304"/>
        <v>2 - 3</v>
      </c>
      <c r="BD86" s="27" t="str">
        <f t="shared" si="305"/>
        <v>9,-6,-8,6,-8</v>
      </c>
      <c r="BE86" s="32"/>
      <c r="BF86" s="32"/>
      <c r="BG86" s="29" t="e">
        <f>SUMIF(A85:A88,C86,B85:B88)</f>
        <v>#VALUE!</v>
      </c>
      <c r="BH86" s="30" t="e">
        <f>SUMIF(A85:A88,D86,B85:B88)</f>
        <v>#VALUE!</v>
      </c>
      <c r="BI86" s="122">
        <f t="shared" si="306"/>
        <v>2</v>
      </c>
      <c r="BJ86" s="123" t="e">
        <f>1+BJ85</f>
        <v>#REF!</v>
      </c>
      <c r="BK86" s="31">
        <v>1</v>
      </c>
      <c r="BL86" s="200" t="str">
        <f t="shared" si="307"/>
        <v>2 - 4</v>
      </c>
      <c r="BM86" s="132"/>
      <c r="BN86" s="133"/>
      <c r="BO86" s="134"/>
      <c r="BP86" s="466"/>
      <c r="BQ86" s="415"/>
      <c r="BR86" s="406" t="s">
        <v>42</v>
      </c>
      <c r="BS86" s="407"/>
      <c r="BT86" s="408"/>
      <c r="BU86" s="164" t="e">
        <f>IF(BQ85=0,0,VLOOKUP(BQ85,[1]Список!$A:P,8,FALSE))</f>
        <v>#VALUE!</v>
      </c>
      <c r="BV86" s="420"/>
      <c r="BW86" s="467"/>
      <c r="BX86" s="422"/>
      <c r="BY86" s="468"/>
      <c r="BZ86" s="410" t="str">
        <f>IF(AI89&lt;AJ89,AR89,IF(AJ89&lt;AI89,AS89," "))</f>
        <v>-7,8,-7,7,8</v>
      </c>
      <c r="CA86" s="410"/>
      <c r="CB86" s="410"/>
      <c r="CC86" s="409" t="str">
        <f>IF(AI85&lt;AJ85,AR85,IF(AJ85&lt;AI85,AS85," "))</f>
        <v>10,-13,9,6</v>
      </c>
      <c r="CD86" s="410"/>
      <c r="CE86" s="411"/>
      <c r="CF86" s="410" t="str">
        <f>IF(AI87&lt;AJ87,AR87,IF(AJ87&lt;AI87,AS87," "))</f>
        <v>8,9,8</v>
      </c>
      <c r="CG86" s="410"/>
      <c r="CH86" s="410"/>
      <c r="CI86" s="228"/>
      <c r="CJ86" s="424"/>
      <c r="CK86" s="403"/>
      <c r="CL86" s="405"/>
    </row>
    <row r="87" spans="1:90" ht="18.600000000000001" customHeight="1" x14ac:dyDescent="0.25">
      <c r="A87" s="15">
        <v>3</v>
      </c>
      <c r="B87" s="16" t="e">
        <f>SUMIF('[1]М - 1 этап'!$CX$187:$CX$202,6,'[1]М - 1 этап'!$BQ$187:$BQ$202)</f>
        <v>#VALUE!</v>
      </c>
      <c r="C87" s="17">
        <v>1</v>
      </c>
      <c r="D87" s="17">
        <v>4</v>
      </c>
      <c r="E87" s="18">
        <v>11</v>
      </c>
      <c r="F87" s="19">
        <v>8</v>
      </c>
      <c r="G87" s="20">
        <v>11</v>
      </c>
      <c r="H87" s="21">
        <v>9</v>
      </c>
      <c r="I87" s="18">
        <v>11</v>
      </c>
      <c r="J87" s="19">
        <v>8</v>
      </c>
      <c r="K87" s="20"/>
      <c r="L87" s="21"/>
      <c r="M87" s="18"/>
      <c r="N87" s="19"/>
      <c r="O87" s="20"/>
      <c r="P87" s="21"/>
      <c r="Q87" s="18"/>
      <c r="R87" s="19"/>
      <c r="S87" s="22">
        <f t="shared" si="269"/>
        <v>1</v>
      </c>
      <c r="T87" s="22">
        <f t="shared" si="270"/>
        <v>0</v>
      </c>
      <c r="U87" s="22">
        <f t="shared" si="271"/>
        <v>1</v>
      </c>
      <c r="V87" s="22">
        <f t="shared" si="272"/>
        <v>0</v>
      </c>
      <c r="W87" s="22">
        <f t="shared" si="273"/>
        <v>1</v>
      </c>
      <c r="X87" s="22">
        <f t="shared" si="274"/>
        <v>0</v>
      </c>
      <c r="Y87" s="22">
        <f t="shared" si="275"/>
        <v>0</v>
      </c>
      <c r="Z87" s="22">
        <f t="shared" si="276"/>
        <v>0</v>
      </c>
      <c r="AA87" s="22">
        <f t="shared" si="277"/>
        <v>0</v>
      </c>
      <c r="AB87" s="22">
        <f t="shared" si="278"/>
        <v>0</v>
      </c>
      <c r="AC87" s="22">
        <f t="shared" si="279"/>
        <v>0</v>
      </c>
      <c r="AD87" s="22">
        <f t="shared" si="280"/>
        <v>0</v>
      </c>
      <c r="AE87" s="22">
        <f t="shared" si="281"/>
        <v>0</v>
      </c>
      <c r="AF87" s="22">
        <f t="shared" si="282"/>
        <v>0</v>
      </c>
      <c r="AG87" s="23">
        <f t="shared" si="283"/>
        <v>3</v>
      </c>
      <c r="AH87" s="23">
        <f t="shared" si="283"/>
        <v>0</v>
      </c>
      <c r="AI87" s="24">
        <f t="shared" si="284"/>
        <v>2</v>
      </c>
      <c r="AJ87" s="24">
        <f t="shared" si="285"/>
        <v>1</v>
      </c>
      <c r="AK87" s="25">
        <f t="shared" si="286"/>
        <v>8</v>
      </c>
      <c r="AL87" s="25">
        <f t="shared" si="287"/>
        <v>9</v>
      </c>
      <c r="AM87" s="25">
        <f t="shared" si="288"/>
        <v>8</v>
      </c>
      <c r="AN87" s="25" t="str">
        <f t="shared" si="289"/>
        <v/>
      </c>
      <c r="AO87" s="25" t="str">
        <f t="shared" si="290"/>
        <v/>
      </c>
      <c r="AP87" s="25" t="str">
        <f t="shared" si="291"/>
        <v/>
      </c>
      <c r="AQ87" s="25" t="str">
        <f t="shared" si="292"/>
        <v/>
      </c>
      <c r="AR87" s="26" t="str">
        <f t="shared" si="293"/>
        <v>3 - 0</v>
      </c>
      <c r="AS87" s="27" t="str">
        <f t="shared" si="294"/>
        <v>8,9,8</v>
      </c>
      <c r="AT87" s="24">
        <f t="shared" si="295"/>
        <v>1</v>
      </c>
      <c r="AU87" s="24">
        <f t="shared" si="296"/>
        <v>2</v>
      </c>
      <c r="AV87" s="25">
        <f t="shared" si="297"/>
        <v>-8</v>
      </c>
      <c r="AW87" s="25">
        <f t="shared" si="298"/>
        <v>-9</v>
      </c>
      <c r="AX87" s="25">
        <f t="shared" si="299"/>
        <v>-8</v>
      </c>
      <c r="AY87" s="25" t="str">
        <f t="shared" si="300"/>
        <v/>
      </c>
      <c r="AZ87" s="25" t="str">
        <f t="shared" si="301"/>
        <v/>
      </c>
      <c r="BA87" s="25" t="str">
        <f t="shared" si="302"/>
        <v/>
      </c>
      <c r="BB87" s="25" t="str">
        <f t="shared" si="303"/>
        <v/>
      </c>
      <c r="BC87" s="26" t="str">
        <f t="shared" si="304"/>
        <v>0 - 3</v>
      </c>
      <c r="BD87" s="27" t="str">
        <f t="shared" si="305"/>
        <v>-8, -9, -8</v>
      </c>
      <c r="BE87" s="28">
        <f>SUMIF(C85:C92,2,AI85:AI92)+SUMIF(D85:D92,2,AJ85:AJ92)</f>
        <v>5</v>
      </c>
      <c r="BF87" s="28">
        <f>IF(BE87&lt;&gt;0,RANK(BE87,BE85:BE91),"")</f>
        <v>2</v>
      </c>
      <c r="BG87" s="29" t="e">
        <f>SUMIF(A85:A88,C87,B85:B88)</f>
        <v>#VALUE!</v>
      </c>
      <c r="BH87" s="30" t="e">
        <f>SUMIF(A85:A88,D87,B85:B88)</f>
        <v>#VALUE!</v>
      </c>
      <c r="BI87" s="122">
        <f t="shared" si="306"/>
        <v>2</v>
      </c>
      <c r="BJ87" s="123" t="e">
        <f>1+BJ86</f>
        <v>#REF!</v>
      </c>
      <c r="BK87" s="31">
        <v>2</v>
      </c>
      <c r="BL87" s="212" t="s">
        <v>14</v>
      </c>
      <c r="BM87" s="205">
        <v>44601</v>
      </c>
      <c r="BN87" s="209" t="s">
        <v>261</v>
      </c>
      <c r="BO87" s="147">
        <v>3</v>
      </c>
      <c r="BP87" s="425">
        <v>2</v>
      </c>
      <c r="BQ87" s="397" t="e">
        <f>B86</f>
        <v>#VALUE!</v>
      </c>
      <c r="BR87" s="389" t="s">
        <v>32</v>
      </c>
      <c r="BS87" s="390"/>
      <c r="BT87" s="391"/>
      <c r="BU87" s="196" t="e">
        <f>IF(BQ87=0,0,VLOOKUP(BQ87,[1]Список!$A:P,7,FALSE))</f>
        <v>#VALUE!</v>
      </c>
      <c r="BV87" s="398" t="e">
        <f>IF(BQ87=0,0,VLOOKUP(BQ87,[1]Список!$A:$P,6,FALSE))</f>
        <v>#VALUE!</v>
      </c>
      <c r="BW87" s="230"/>
      <c r="BX87" s="150">
        <f>IF(AG89&lt;AH89,AT89,IF(AH89&lt;AG89,AT89," "))</f>
        <v>1</v>
      </c>
      <c r="BY87" s="186"/>
      <c r="BZ87" s="400"/>
      <c r="CA87" s="400"/>
      <c r="CB87" s="400"/>
      <c r="CC87" s="192"/>
      <c r="CD87" s="150">
        <f>IF(AG88&lt;AH88,AI88,IF(AH88&lt;AG88,AI88," "))</f>
        <v>2</v>
      </c>
      <c r="CE87" s="186"/>
      <c r="CF87" s="224"/>
      <c r="CG87" s="150">
        <f>IF(AG86&lt;AH86,AI86,IF(AH86&lt;AG86,AI86," "))</f>
        <v>2</v>
      </c>
      <c r="CH87" s="178"/>
      <c r="CI87" s="226"/>
      <c r="CJ87" s="386">
        <f>BE87</f>
        <v>5</v>
      </c>
      <c r="CK87" s="387"/>
      <c r="CL87" s="388">
        <f>IF(BF88="",BF87,BF88)</f>
        <v>2</v>
      </c>
    </row>
    <row r="88" spans="1:90" ht="18.600000000000001" customHeight="1" x14ac:dyDescent="0.25">
      <c r="A88" s="15">
        <v>4</v>
      </c>
      <c r="B88" s="16" t="e">
        <f>SUMIF('[1]М - 1 этап'!$CX$42:$CX$57,6,'[1]М - 1 этап'!$BQ$42:$BQ$57)</f>
        <v>#VALUE!</v>
      </c>
      <c r="C88" s="17">
        <v>2</v>
      </c>
      <c r="D88" s="17">
        <v>3</v>
      </c>
      <c r="E88" s="18">
        <v>11</v>
      </c>
      <c r="F88" s="19">
        <v>7</v>
      </c>
      <c r="G88" s="20">
        <v>10</v>
      </c>
      <c r="H88" s="21">
        <v>12</v>
      </c>
      <c r="I88" s="18">
        <v>11</v>
      </c>
      <c r="J88" s="19">
        <v>9</v>
      </c>
      <c r="K88" s="20">
        <v>11</v>
      </c>
      <c r="L88" s="21">
        <v>9</v>
      </c>
      <c r="M88" s="18"/>
      <c r="N88" s="19"/>
      <c r="O88" s="20"/>
      <c r="P88" s="21"/>
      <c r="Q88" s="18"/>
      <c r="R88" s="19"/>
      <c r="S88" s="22">
        <f t="shared" si="269"/>
        <v>1</v>
      </c>
      <c r="T88" s="22">
        <f t="shared" si="270"/>
        <v>0</v>
      </c>
      <c r="U88" s="22">
        <f t="shared" si="271"/>
        <v>0</v>
      </c>
      <c r="V88" s="22">
        <f t="shared" si="272"/>
        <v>1</v>
      </c>
      <c r="W88" s="22">
        <f t="shared" si="273"/>
        <v>1</v>
      </c>
      <c r="X88" s="22">
        <f t="shared" si="274"/>
        <v>0</v>
      </c>
      <c r="Y88" s="22">
        <f t="shared" si="275"/>
        <v>1</v>
      </c>
      <c r="Z88" s="22">
        <f t="shared" si="276"/>
        <v>0</v>
      </c>
      <c r="AA88" s="22">
        <f t="shared" si="277"/>
        <v>0</v>
      </c>
      <c r="AB88" s="22">
        <f t="shared" si="278"/>
        <v>0</v>
      </c>
      <c r="AC88" s="22">
        <f t="shared" si="279"/>
        <v>0</v>
      </c>
      <c r="AD88" s="22">
        <f t="shared" si="280"/>
        <v>0</v>
      </c>
      <c r="AE88" s="22">
        <f t="shared" si="281"/>
        <v>0</v>
      </c>
      <c r="AF88" s="22">
        <f t="shared" si="282"/>
        <v>0</v>
      </c>
      <c r="AG88" s="23">
        <f t="shared" si="283"/>
        <v>3</v>
      </c>
      <c r="AH88" s="23">
        <f t="shared" si="283"/>
        <v>1</v>
      </c>
      <c r="AI88" s="24">
        <f t="shared" si="284"/>
        <v>2</v>
      </c>
      <c r="AJ88" s="24">
        <f t="shared" si="285"/>
        <v>1</v>
      </c>
      <c r="AK88" s="25">
        <f t="shared" si="286"/>
        <v>7</v>
      </c>
      <c r="AL88" s="25">
        <f t="shared" si="287"/>
        <v>-10</v>
      </c>
      <c r="AM88" s="25">
        <f t="shared" si="288"/>
        <v>9</v>
      </c>
      <c r="AN88" s="25">
        <f t="shared" si="289"/>
        <v>9</v>
      </c>
      <c r="AO88" s="25" t="str">
        <f t="shared" si="290"/>
        <v/>
      </c>
      <c r="AP88" s="25" t="str">
        <f t="shared" si="291"/>
        <v/>
      </c>
      <c r="AQ88" s="25" t="str">
        <f t="shared" si="292"/>
        <v/>
      </c>
      <c r="AR88" s="26" t="str">
        <f t="shared" si="293"/>
        <v>3 - 1</v>
      </c>
      <c r="AS88" s="27" t="str">
        <f t="shared" si="294"/>
        <v>7,-10,9,9</v>
      </c>
      <c r="AT88" s="24">
        <f t="shared" si="295"/>
        <v>1</v>
      </c>
      <c r="AU88" s="24">
        <f t="shared" si="296"/>
        <v>2</v>
      </c>
      <c r="AV88" s="25">
        <f t="shared" si="297"/>
        <v>-7</v>
      </c>
      <c r="AW88" s="25">
        <f t="shared" si="298"/>
        <v>10</v>
      </c>
      <c r="AX88" s="25">
        <f t="shared" si="299"/>
        <v>-9</v>
      </c>
      <c r="AY88" s="25">
        <f t="shared" si="300"/>
        <v>-9</v>
      </c>
      <c r="AZ88" s="25" t="str">
        <f t="shared" si="301"/>
        <v/>
      </c>
      <c r="BA88" s="25" t="str">
        <f t="shared" si="302"/>
        <v/>
      </c>
      <c r="BB88" s="25" t="str">
        <f t="shared" si="303"/>
        <v/>
      </c>
      <c r="BC88" s="26" t="str">
        <f t="shared" si="304"/>
        <v>1 - 3</v>
      </c>
      <c r="BD88" s="27" t="str">
        <f t="shared" si="305"/>
        <v>-7,10,-9,-9</v>
      </c>
      <c r="BE88" s="32"/>
      <c r="BF88" s="32"/>
      <c r="BG88" s="29" t="e">
        <f>SUMIF(A85:A88,C88,B85:B88)</f>
        <v>#VALUE!</v>
      </c>
      <c r="BH88" s="30" t="e">
        <f>SUMIF(A85:A88,D88,B85:B88)</f>
        <v>#VALUE!</v>
      </c>
      <c r="BI88" s="122">
        <f t="shared" si="306"/>
        <v>2</v>
      </c>
      <c r="BJ88" s="123" t="e">
        <f>1+BJ87</f>
        <v>#REF!</v>
      </c>
      <c r="BK88" s="31">
        <v>2</v>
      </c>
      <c r="BL88" s="212" t="s">
        <v>15</v>
      </c>
      <c r="BM88" s="205">
        <v>44601</v>
      </c>
      <c r="BN88" s="209" t="s">
        <v>261</v>
      </c>
      <c r="BO88" s="147">
        <v>4</v>
      </c>
      <c r="BP88" s="425"/>
      <c r="BQ88" s="397"/>
      <c r="BR88" s="389" t="s">
        <v>33</v>
      </c>
      <c r="BS88" s="390"/>
      <c r="BT88" s="391"/>
      <c r="BU88" s="196" t="e">
        <f>IF(BQ87=0,0,VLOOKUP(BQ87,[1]Список!$A:P,8,FALSE))</f>
        <v>#VALUE!</v>
      </c>
      <c r="BV88" s="398"/>
      <c r="BW88" s="393" t="str">
        <f>IF(AI89&gt;AJ89,BC89,IF(AJ89&gt;AI89,BD89," "))</f>
        <v>2 - 3</v>
      </c>
      <c r="BX88" s="392"/>
      <c r="BY88" s="394"/>
      <c r="BZ88" s="400"/>
      <c r="CA88" s="400"/>
      <c r="CB88" s="400"/>
      <c r="CC88" s="393" t="str">
        <f>IF(AI88&lt;AJ88,AR88,IF(AJ88&lt;AI88,AS88," "))</f>
        <v>7,-10,9,9</v>
      </c>
      <c r="CD88" s="392"/>
      <c r="CE88" s="394"/>
      <c r="CF88" s="392" t="str">
        <f>IF(AI86&lt;AJ86,AR86,IF(AJ86&lt;AI86,AS86," "))</f>
        <v>-9,6,8,-6,8</v>
      </c>
      <c r="CG88" s="392"/>
      <c r="CH88" s="392"/>
      <c r="CI88" s="227"/>
      <c r="CJ88" s="386"/>
      <c r="CK88" s="387"/>
      <c r="CL88" s="388"/>
    </row>
    <row r="89" spans="1:90" ht="18.600000000000001" customHeight="1" x14ac:dyDescent="0.25">
      <c r="A89" s="15">
        <v>5</v>
      </c>
      <c r="B89" s="33"/>
      <c r="C89" s="17">
        <v>1</v>
      </c>
      <c r="D89" s="17">
        <v>2</v>
      </c>
      <c r="E89" s="18">
        <v>7</v>
      </c>
      <c r="F89" s="19">
        <v>11</v>
      </c>
      <c r="G89" s="20">
        <v>11</v>
      </c>
      <c r="H89" s="21">
        <v>8</v>
      </c>
      <c r="I89" s="18">
        <v>7</v>
      </c>
      <c r="J89" s="19">
        <v>11</v>
      </c>
      <c r="K89" s="20">
        <v>11</v>
      </c>
      <c r="L89" s="21">
        <v>7</v>
      </c>
      <c r="M89" s="18">
        <v>11</v>
      </c>
      <c r="N89" s="19">
        <v>8</v>
      </c>
      <c r="O89" s="20"/>
      <c r="P89" s="21"/>
      <c r="Q89" s="18"/>
      <c r="R89" s="19"/>
      <c r="S89" s="22">
        <f t="shared" si="269"/>
        <v>0</v>
      </c>
      <c r="T89" s="22">
        <f t="shared" si="270"/>
        <v>1</v>
      </c>
      <c r="U89" s="22">
        <f t="shared" si="271"/>
        <v>1</v>
      </c>
      <c r="V89" s="22">
        <f t="shared" si="272"/>
        <v>0</v>
      </c>
      <c r="W89" s="22">
        <f t="shared" si="273"/>
        <v>0</v>
      </c>
      <c r="X89" s="22">
        <f t="shared" si="274"/>
        <v>1</v>
      </c>
      <c r="Y89" s="22">
        <f t="shared" si="275"/>
        <v>1</v>
      </c>
      <c r="Z89" s="22">
        <f t="shared" si="276"/>
        <v>0</v>
      </c>
      <c r="AA89" s="22">
        <f t="shared" si="277"/>
        <v>1</v>
      </c>
      <c r="AB89" s="22">
        <f t="shared" si="278"/>
        <v>0</v>
      </c>
      <c r="AC89" s="22">
        <f t="shared" si="279"/>
        <v>0</v>
      </c>
      <c r="AD89" s="22">
        <f t="shared" si="280"/>
        <v>0</v>
      </c>
      <c r="AE89" s="22">
        <f t="shared" si="281"/>
        <v>0</v>
      </c>
      <c r="AF89" s="22">
        <f t="shared" si="282"/>
        <v>0</v>
      </c>
      <c r="AG89" s="23">
        <f t="shared" si="283"/>
        <v>3</v>
      </c>
      <c r="AH89" s="23">
        <f t="shared" si="283"/>
        <v>2</v>
      </c>
      <c r="AI89" s="24">
        <f t="shared" si="284"/>
        <v>2</v>
      </c>
      <c r="AJ89" s="24">
        <f t="shared" si="285"/>
        <v>1</v>
      </c>
      <c r="AK89" s="25">
        <f t="shared" si="286"/>
        <v>-7</v>
      </c>
      <c r="AL89" s="25">
        <f t="shared" si="287"/>
        <v>8</v>
      </c>
      <c r="AM89" s="25">
        <f t="shared" si="288"/>
        <v>-7</v>
      </c>
      <c r="AN89" s="25">
        <f t="shared" si="289"/>
        <v>7</v>
      </c>
      <c r="AO89" s="25">
        <f t="shared" si="290"/>
        <v>8</v>
      </c>
      <c r="AP89" s="25" t="str">
        <f t="shared" si="291"/>
        <v/>
      </c>
      <c r="AQ89" s="25" t="str">
        <f t="shared" si="292"/>
        <v/>
      </c>
      <c r="AR89" s="26" t="str">
        <f t="shared" si="293"/>
        <v>3 - 2</v>
      </c>
      <c r="AS89" s="27" t="str">
        <f t="shared" si="294"/>
        <v>-7,8,-7,7,8</v>
      </c>
      <c r="AT89" s="24">
        <f t="shared" si="295"/>
        <v>1</v>
      </c>
      <c r="AU89" s="24">
        <f t="shared" si="296"/>
        <v>2</v>
      </c>
      <c r="AV89" s="25">
        <f t="shared" si="297"/>
        <v>7</v>
      </c>
      <c r="AW89" s="25">
        <f t="shared" si="298"/>
        <v>-8</v>
      </c>
      <c r="AX89" s="25">
        <f t="shared" si="299"/>
        <v>7</v>
      </c>
      <c r="AY89" s="25">
        <f t="shared" si="300"/>
        <v>-7</v>
      </c>
      <c r="AZ89" s="25">
        <f t="shared" si="301"/>
        <v>-8</v>
      </c>
      <c r="BA89" s="25" t="str">
        <f t="shared" si="302"/>
        <v/>
      </c>
      <c r="BB89" s="25" t="str">
        <f t="shared" si="303"/>
        <v/>
      </c>
      <c r="BC89" s="26" t="str">
        <f t="shared" si="304"/>
        <v>2 - 3</v>
      </c>
      <c r="BD89" s="27" t="str">
        <f t="shared" si="305"/>
        <v>7,-8,7,-7,-8</v>
      </c>
      <c r="BE89" s="28">
        <f>SUMIF(C85:C92,3,AI85:AI92)+SUMIF(D85:D92,3,AJ85:AJ92)</f>
        <v>3</v>
      </c>
      <c r="BF89" s="28">
        <f>IF(BE89&lt;&gt;0,RANK(BE89,BE85:BE91),"")</f>
        <v>4</v>
      </c>
      <c r="BG89" s="29" t="e">
        <f>SUMIF(A85:A88,C89,B85:B88)</f>
        <v>#VALUE!</v>
      </c>
      <c r="BH89" s="30" t="e">
        <f>SUMIF(A85:A88,D89,B85:B88)</f>
        <v>#VALUE!</v>
      </c>
      <c r="BI89" s="122">
        <f t="shared" si="306"/>
        <v>2</v>
      </c>
      <c r="BJ89" s="123" t="e">
        <f>1+BJ88</f>
        <v>#REF!</v>
      </c>
      <c r="BK89" s="31">
        <v>3</v>
      </c>
      <c r="BL89" s="212" t="s">
        <v>12</v>
      </c>
      <c r="BM89" s="205">
        <v>44601</v>
      </c>
      <c r="BN89" s="208" t="s">
        <v>280</v>
      </c>
      <c r="BO89" s="134">
        <v>2</v>
      </c>
      <c r="BP89" s="412">
        <v>3</v>
      </c>
      <c r="BQ89" s="414" t="e">
        <f>B87</f>
        <v>#VALUE!</v>
      </c>
      <c r="BR89" s="417" t="s">
        <v>216</v>
      </c>
      <c r="BS89" s="417"/>
      <c r="BT89" s="417"/>
      <c r="BU89" s="215" t="e">
        <f>IF(BQ89=0,0,VLOOKUP(BQ89,[1]Список!$A:P,7,FALSE))</f>
        <v>#VALUE!</v>
      </c>
      <c r="BV89" s="419" t="e">
        <f>IF(BQ89=0,0,VLOOKUP(BQ89,[1]Список!$A:$P,6,FALSE))</f>
        <v>#VALUE!</v>
      </c>
      <c r="BW89" s="193"/>
      <c r="BX89" s="180">
        <f>IF(AG85&lt;AH85,AT85,IF(AH85&lt;AG85,AT85," "))</f>
        <v>1</v>
      </c>
      <c r="BY89" s="181"/>
      <c r="BZ89" s="190"/>
      <c r="CA89" s="180">
        <f>IF(AG88&lt;AH88,AT88,IF(AH88&lt;AG88,AT88," "))</f>
        <v>1</v>
      </c>
      <c r="CB89" s="190"/>
      <c r="CC89" s="451"/>
      <c r="CD89" s="421"/>
      <c r="CE89" s="452"/>
      <c r="CF89" s="231"/>
      <c r="CG89" s="180">
        <f>IF(AG90&lt;AH90,AI90,IF(AH90&lt;AG90,AI90," "))</f>
        <v>1</v>
      </c>
      <c r="CH89" s="190"/>
      <c r="CI89" s="232"/>
      <c r="CJ89" s="423">
        <f>BE89</f>
        <v>3</v>
      </c>
      <c r="CK89" s="402"/>
      <c r="CL89" s="404">
        <f>IF(BF90="",BF89,BF90)</f>
        <v>4</v>
      </c>
    </row>
    <row r="90" spans="1:90" ht="18.600000000000001" customHeight="1" x14ac:dyDescent="0.25">
      <c r="A90" s="15">
        <v>6</v>
      </c>
      <c r="C90" s="17">
        <v>3</v>
      </c>
      <c r="D90" s="17">
        <v>4</v>
      </c>
      <c r="E90" s="18">
        <v>9</v>
      </c>
      <c r="F90" s="19">
        <v>11</v>
      </c>
      <c r="G90" s="20">
        <v>11</v>
      </c>
      <c r="H90" s="21">
        <v>6</v>
      </c>
      <c r="I90" s="18">
        <v>7</v>
      </c>
      <c r="J90" s="19">
        <v>11</v>
      </c>
      <c r="K90" s="20">
        <v>5</v>
      </c>
      <c r="L90" s="21">
        <v>11</v>
      </c>
      <c r="M90" s="18"/>
      <c r="N90" s="19"/>
      <c r="O90" s="20"/>
      <c r="P90" s="21"/>
      <c r="Q90" s="18"/>
      <c r="R90" s="19"/>
      <c r="S90" s="22">
        <f t="shared" si="269"/>
        <v>0</v>
      </c>
      <c r="T90" s="22">
        <f t="shared" si="270"/>
        <v>1</v>
      </c>
      <c r="U90" s="22">
        <f t="shared" si="271"/>
        <v>1</v>
      </c>
      <c r="V90" s="22">
        <f t="shared" si="272"/>
        <v>0</v>
      </c>
      <c r="W90" s="22">
        <f t="shared" si="273"/>
        <v>0</v>
      </c>
      <c r="X90" s="22">
        <f t="shared" si="274"/>
        <v>1</v>
      </c>
      <c r="Y90" s="22">
        <f t="shared" si="275"/>
        <v>0</v>
      </c>
      <c r="Z90" s="22">
        <f t="shared" si="276"/>
        <v>1</v>
      </c>
      <c r="AA90" s="22">
        <f t="shared" si="277"/>
        <v>0</v>
      </c>
      <c r="AB90" s="22">
        <f t="shared" si="278"/>
        <v>0</v>
      </c>
      <c r="AC90" s="22">
        <f t="shared" si="279"/>
        <v>0</v>
      </c>
      <c r="AD90" s="22">
        <f t="shared" si="280"/>
        <v>0</v>
      </c>
      <c r="AE90" s="22">
        <f t="shared" si="281"/>
        <v>0</v>
      </c>
      <c r="AF90" s="22">
        <f t="shared" si="282"/>
        <v>0</v>
      </c>
      <c r="AG90" s="23">
        <f t="shared" si="283"/>
        <v>1</v>
      </c>
      <c r="AH90" s="23">
        <f t="shared" si="283"/>
        <v>3</v>
      </c>
      <c r="AI90" s="24">
        <f t="shared" si="284"/>
        <v>1</v>
      </c>
      <c r="AJ90" s="24">
        <f t="shared" si="285"/>
        <v>2</v>
      </c>
      <c r="AK90" s="25">
        <f t="shared" si="286"/>
        <v>-9</v>
      </c>
      <c r="AL90" s="25">
        <f t="shared" si="287"/>
        <v>6</v>
      </c>
      <c r="AM90" s="25">
        <f t="shared" si="288"/>
        <v>-7</v>
      </c>
      <c r="AN90" s="25">
        <f t="shared" si="289"/>
        <v>-5</v>
      </c>
      <c r="AO90" s="25" t="str">
        <f t="shared" si="290"/>
        <v/>
      </c>
      <c r="AP90" s="25" t="str">
        <f t="shared" si="291"/>
        <v/>
      </c>
      <c r="AQ90" s="25" t="str">
        <f t="shared" si="292"/>
        <v/>
      </c>
      <c r="AR90" s="26" t="str">
        <f t="shared" si="293"/>
        <v>1 - 3</v>
      </c>
      <c r="AS90" s="27" t="str">
        <f t="shared" si="294"/>
        <v>-9,6,-7,-5</v>
      </c>
      <c r="AT90" s="24">
        <f t="shared" si="295"/>
        <v>2</v>
      </c>
      <c r="AU90" s="24">
        <f t="shared" si="296"/>
        <v>1</v>
      </c>
      <c r="AV90" s="25">
        <f t="shared" si="297"/>
        <v>9</v>
      </c>
      <c r="AW90" s="25">
        <f t="shared" si="298"/>
        <v>-6</v>
      </c>
      <c r="AX90" s="25">
        <f t="shared" si="299"/>
        <v>7</v>
      </c>
      <c r="AY90" s="25">
        <f t="shared" si="300"/>
        <v>5</v>
      </c>
      <c r="AZ90" s="25" t="str">
        <f t="shared" si="301"/>
        <v/>
      </c>
      <c r="BA90" s="25" t="str">
        <f t="shared" si="302"/>
        <v/>
      </c>
      <c r="BB90" s="25" t="str">
        <f t="shared" si="303"/>
        <v/>
      </c>
      <c r="BC90" s="26" t="str">
        <f t="shared" si="304"/>
        <v>3 - 1</v>
      </c>
      <c r="BD90" s="27" t="str">
        <f t="shared" si="305"/>
        <v>9,-6,7,5</v>
      </c>
      <c r="BE90" s="32"/>
      <c r="BF90" s="32"/>
      <c r="BG90" s="29" t="e">
        <f>SUMIF(A85:A88,C90,B85:B88)</f>
        <v>#VALUE!</v>
      </c>
      <c r="BH90" s="30" t="e">
        <f>SUMIF(A85:A88,D90,B85:B88)</f>
        <v>#VALUE!</v>
      </c>
      <c r="BI90" s="122">
        <f t="shared" si="306"/>
        <v>2</v>
      </c>
      <c r="BJ90" s="123" t="e">
        <f>1+BJ89</f>
        <v>#REF!</v>
      </c>
      <c r="BK90" s="31">
        <v>3</v>
      </c>
      <c r="BL90" s="212" t="s">
        <v>13</v>
      </c>
      <c r="BM90" s="289">
        <v>44601</v>
      </c>
      <c r="BN90" s="211" t="s">
        <v>280</v>
      </c>
      <c r="BO90" s="156">
        <v>1</v>
      </c>
      <c r="BP90" s="413"/>
      <c r="BQ90" s="415"/>
      <c r="BR90" s="407" t="s">
        <v>217</v>
      </c>
      <c r="BS90" s="407"/>
      <c r="BT90" s="407"/>
      <c r="BU90" s="164" t="e">
        <f>IF(BQ89=0,0,VLOOKUP(BQ89,[1]Список!$A:P,8,FALSE))</f>
        <v>#VALUE!</v>
      </c>
      <c r="BV90" s="420"/>
      <c r="BW90" s="409" t="str">
        <f>IF(AI85&gt;AJ85,BC85,IF(AJ85&gt;AI85,BD85," "))</f>
        <v>1 - 3</v>
      </c>
      <c r="BX90" s="410"/>
      <c r="BY90" s="411"/>
      <c r="BZ90" s="410" t="str">
        <f>IF(AI88&gt;AJ88,BC88,IF(AJ88&gt;AI88,BD88," "))</f>
        <v>1 - 3</v>
      </c>
      <c r="CA90" s="410"/>
      <c r="CB90" s="410"/>
      <c r="CC90" s="467"/>
      <c r="CD90" s="422"/>
      <c r="CE90" s="468"/>
      <c r="CF90" s="410" t="str">
        <f>IF(AI90&lt;AJ90,AR90,IF(AJ90&lt;AI90,AS90," "))</f>
        <v>1 - 3</v>
      </c>
      <c r="CG90" s="410"/>
      <c r="CH90" s="410"/>
      <c r="CI90" s="228"/>
      <c r="CJ90" s="424"/>
      <c r="CK90" s="403"/>
      <c r="CL90" s="405"/>
    </row>
    <row r="91" spans="1:90" ht="18.600000000000001" customHeight="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V91" s="2"/>
      <c r="AW91" s="2"/>
      <c r="AX91" s="2"/>
      <c r="AY91" s="2"/>
      <c r="AZ91" s="2"/>
      <c r="BE91" s="28">
        <f>SUMIF(C85:C92,4,AI85:AI92)+SUMIF(D85:D92,4,AJ85:AJ92)</f>
        <v>4</v>
      </c>
      <c r="BF91" s="28">
        <f>IF(BE91&lt;&gt;0,RANK(BE91,BE85:BE91),"")</f>
        <v>3</v>
      </c>
      <c r="BG91" s="34"/>
      <c r="BH91" s="34"/>
      <c r="BK91" s="14"/>
      <c r="BP91" s="425">
        <v>4</v>
      </c>
      <c r="BQ91" s="397" t="e">
        <f>B88</f>
        <v>#VALUE!</v>
      </c>
      <c r="BR91" s="389" t="s">
        <v>74</v>
      </c>
      <c r="BS91" s="390"/>
      <c r="BT91" s="391"/>
      <c r="BU91" s="196" t="e">
        <f>IF(BQ91=0,0,VLOOKUP(BQ91,[1]Список!$A:P,7,FALSE))</f>
        <v>#VALUE!</v>
      </c>
      <c r="BV91" s="398" t="e">
        <f>IF(BQ91=0,0,VLOOKUP(BQ91,[1]Список!$A:$P,6,FALSE))</f>
        <v>#VALUE!</v>
      </c>
      <c r="BW91" s="230"/>
      <c r="BX91" s="150">
        <f>IF(AG87&lt;AH87,AT87,IF(AH87&lt;AG87,AT87," "))</f>
        <v>1</v>
      </c>
      <c r="BY91" s="186"/>
      <c r="BZ91" s="178"/>
      <c r="CA91" s="150">
        <f>IF(AG86&lt;AH86,AT86,IF(AH86&lt;AG86,AT86," "))</f>
        <v>1</v>
      </c>
      <c r="CB91" s="178"/>
      <c r="CC91" s="192"/>
      <c r="CD91" s="150">
        <f>IF(AG90&lt;AH90,AT90,IF(AH90&lt;AG90,AT90," "))</f>
        <v>2</v>
      </c>
      <c r="CE91" s="186"/>
      <c r="CF91" s="400"/>
      <c r="CG91" s="400"/>
      <c r="CH91" s="400"/>
      <c r="CI91" s="226"/>
      <c r="CJ91" s="386">
        <f>BE91</f>
        <v>4</v>
      </c>
      <c r="CK91" s="387"/>
      <c r="CL91" s="388">
        <f>IF(BF92="",BF91,BF92)</f>
        <v>3</v>
      </c>
    </row>
    <row r="92" spans="1:90" ht="18.600000000000001" customHeight="1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V92" s="2"/>
      <c r="AW92" s="2"/>
      <c r="AX92" s="2"/>
      <c r="AY92" s="2"/>
      <c r="AZ92" s="2"/>
      <c r="BD92" s="3"/>
      <c r="BE92" s="32"/>
      <c r="BF92" s="32"/>
      <c r="BG92" s="34"/>
      <c r="BH92" s="34"/>
      <c r="BK92" s="14"/>
      <c r="BL92" s="160"/>
      <c r="BM92" s="161"/>
      <c r="BN92" s="162"/>
      <c r="BO92" s="163"/>
      <c r="BP92" s="413"/>
      <c r="BQ92" s="415"/>
      <c r="BR92" s="406" t="s">
        <v>43</v>
      </c>
      <c r="BS92" s="407"/>
      <c r="BT92" s="408"/>
      <c r="BU92" s="164" t="e">
        <f>IF(BQ91=0,0,VLOOKUP(BQ91,[1]Список!$A:P,8,FALSE))</f>
        <v>#VALUE!</v>
      </c>
      <c r="BV92" s="420"/>
      <c r="BW92" s="409" t="str">
        <f>IF(AI87&gt;AJ87,BC87,IF(AJ87&gt;AI87,BD87," "))</f>
        <v>0 - 3</v>
      </c>
      <c r="BX92" s="410"/>
      <c r="BY92" s="411"/>
      <c r="BZ92" s="410" t="str">
        <f>IF(AI86&gt;AJ86,BC86,IF(AJ86&gt;AI86,BD86," "))</f>
        <v>2 - 3</v>
      </c>
      <c r="CA92" s="410"/>
      <c r="CB92" s="410"/>
      <c r="CC92" s="409" t="str">
        <f>IF(AI90&gt;AJ90,BC90,IF(AJ90&gt;AI90,BD90," "))</f>
        <v>9,-6,7,5</v>
      </c>
      <c r="CD92" s="410"/>
      <c r="CE92" s="411"/>
      <c r="CF92" s="422"/>
      <c r="CG92" s="422"/>
      <c r="CH92" s="422"/>
      <c r="CI92" s="228"/>
      <c r="CJ92" s="424"/>
      <c r="CK92" s="403"/>
      <c r="CL92" s="405"/>
    </row>
    <row r="93" spans="1:90" ht="18.600000000000001" customHeight="1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3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V93" s="2"/>
      <c r="AW93" s="2"/>
      <c r="AX93" s="2"/>
      <c r="AY93" s="2"/>
      <c r="AZ93" s="2"/>
      <c r="BD93" s="3"/>
      <c r="BE93" s="32"/>
      <c r="BF93" s="32"/>
      <c r="BG93" s="34"/>
      <c r="BH93" s="34"/>
      <c r="BK93" s="14"/>
      <c r="BL93" s="160"/>
      <c r="BM93" s="161"/>
      <c r="BN93" s="162"/>
      <c r="BO93" s="161"/>
      <c r="BP93" s="233"/>
      <c r="BQ93" s="234"/>
      <c r="BR93" s="254"/>
      <c r="BS93" s="254"/>
      <c r="BT93" s="254"/>
      <c r="BU93" s="236"/>
      <c r="BV93" s="237"/>
      <c r="BW93" s="238"/>
      <c r="BX93" s="238"/>
      <c r="BY93" s="238"/>
      <c r="BZ93" s="238"/>
      <c r="CA93" s="238"/>
      <c r="CB93" s="238"/>
      <c r="CC93" s="238"/>
      <c r="CD93" s="238"/>
      <c r="CE93" s="238"/>
      <c r="CF93" s="199"/>
      <c r="CG93" s="199"/>
      <c r="CH93" s="199"/>
      <c r="CI93" s="188"/>
      <c r="CJ93" s="239"/>
      <c r="CK93" s="240"/>
      <c r="CL93" s="173"/>
    </row>
    <row r="94" spans="1:90" ht="18.600000000000001" customHeight="1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3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V94" s="2"/>
      <c r="AW94" s="2"/>
      <c r="AX94" s="2"/>
      <c r="AY94" s="2"/>
      <c r="AZ94" s="2"/>
      <c r="BD94" s="3"/>
      <c r="BE94" s="32"/>
      <c r="BF94" s="32"/>
      <c r="BG94" s="34"/>
      <c r="BH94" s="34"/>
      <c r="BK94" s="14"/>
      <c r="BL94" s="160"/>
      <c r="BM94" s="161"/>
      <c r="BN94" s="162"/>
      <c r="BO94" s="161"/>
      <c r="BP94" s="262" t="s">
        <v>205</v>
      </c>
      <c r="BQ94" s="262"/>
      <c r="BR94" s="262"/>
      <c r="BS94" s="262"/>
      <c r="BT94" s="262"/>
      <c r="BU94" s="262"/>
      <c r="BV94" s="262"/>
      <c r="BW94" s="262"/>
      <c r="BX94" s="262"/>
      <c r="BY94" s="262"/>
      <c r="BZ94" s="262"/>
      <c r="CA94" s="262"/>
      <c r="CB94" s="262"/>
      <c r="CC94" s="262"/>
      <c r="CD94" s="262"/>
      <c r="CE94" s="262"/>
      <c r="CF94" s="262"/>
      <c r="CG94" s="262"/>
      <c r="CH94" s="262"/>
      <c r="CI94" s="262"/>
      <c r="CJ94" s="262"/>
      <c r="CK94" s="262"/>
      <c r="CL94" s="262"/>
    </row>
    <row r="95" spans="1:90" ht="18.600000000000001" customHeight="1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3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V95" s="2"/>
      <c r="AW95" s="2"/>
      <c r="AX95" s="2"/>
      <c r="AY95" s="2"/>
      <c r="AZ95" s="2"/>
      <c r="BD95" s="3"/>
      <c r="BE95" s="32"/>
      <c r="BF95" s="32"/>
      <c r="BG95" s="34"/>
      <c r="BH95" s="34"/>
      <c r="BK95" s="14"/>
      <c r="BL95" s="160"/>
      <c r="BM95" s="161"/>
      <c r="BN95" s="162"/>
      <c r="BO95" s="161"/>
      <c r="BP95" s="262" t="s">
        <v>204</v>
      </c>
      <c r="BQ95" s="262"/>
      <c r="BR95" s="262"/>
      <c r="BS95" s="262"/>
      <c r="BT95" s="262"/>
      <c r="BU95" s="262"/>
      <c r="BV95" s="262"/>
      <c r="BW95" s="262"/>
      <c r="BX95" s="262"/>
      <c r="BY95" s="262"/>
      <c r="BZ95" s="262"/>
      <c r="CA95" s="262"/>
      <c r="CB95" s="262"/>
      <c r="CC95" s="262"/>
      <c r="CD95" s="262"/>
      <c r="CE95" s="262"/>
      <c r="CF95" s="262"/>
      <c r="CG95" s="262"/>
      <c r="CH95" s="262"/>
      <c r="CI95" s="262"/>
      <c r="CJ95" s="262"/>
      <c r="CK95" s="262"/>
      <c r="CL95" s="262"/>
    </row>
    <row r="96" spans="1:90" ht="18.600000000000001" customHeight="1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3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V96" s="2"/>
      <c r="AW96" s="2"/>
      <c r="AX96" s="2"/>
      <c r="AY96" s="2"/>
      <c r="AZ96" s="2"/>
      <c r="BD96" s="3"/>
      <c r="BE96" s="32"/>
      <c r="BF96" s="32"/>
      <c r="BG96" s="34"/>
      <c r="BH96" s="34"/>
      <c r="BK96" s="14"/>
      <c r="BL96" s="160"/>
      <c r="BM96" s="161"/>
      <c r="BN96" s="162"/>
      <c r="BO96" s="161"/>
      <c r="BP96" s="233"/>
      <c r="BQ96" s="234"/>
      <c r="BR96" s="254"/>
      <c r="BS96" s="254"/>
      <c r="BT96" s="254"/>
      <c r="BU96" s="236"/>
      <c r="BV96" s="237"/>
      <c r="BW96" s="238"/>
      <c r="BX96" s="238"/>
      <c r="BY96" s="238"/>
      <c r="BZ96" s="238"/>
      <c r="CA96" s="238"/>
      <c r="CB96" s="238"/>
      <c r="CC96" s="238"/>
      <c r="CD96" s="238"/>
      <c r="CE96" s="238"/>
      <c r="CF96" s="199"/>
      <c r="CG96" s="199"/>
      <c r="CH96" s="199"/>
      <c r="CI96" s="188"/>
      <c r="CJ96" s="239"/>
      <c r="CK96" s="240"/>
      <c r="CL96" s="173"/>
    </row>
    <row r="97" spans="1:90" ht="20.100000000000001" customHeight="1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V97" s="2"/>
      <c r="AW97" s="2"/>
      <c r="AX97" s="2"/>
      <c r="AY97" s="2"/>
      <c r="AZ97" s="2"/>
      <c r="BD97" s="3"/>
      <c r="BE97" s="32"/>
      <c r="BF97" s="32"/>
      <c r="BG97" s="34"/>
      <c r="BH97" s="34"/>
      <c r="BK97" s="14"/>
      <c r="BL97" s="378" t="s">
        <v>279</v>
      </c>
      <c r="BM97" s="378"/>
      <c r="BN97" s="378"/>
      <c r="BO97" s="378"/>
      <c r="BP97" s="378"/>
      <c r="BQ97" s="378"/>
      <c r="BR97" s="378"/>
      <c r="BS97" s="378"/>
      <c r="BT97" s="378"/>
      <c r="BU97" s="378"/>
      <c r="BV97" s="378"/>
      <c r="BW97" s="378"/>
      <c r="BX97" s="378"/>
      <c r="BY97" s="378"/>
      <c r="BZ97" s="378"/>
      <c r="CA97" s="378"/>
      <c r="CB97" s="378"/>
      <c r="CC97" s="378"/>
      <c r="CD97" s="378"/>
      <c r="CE97" s="378"/>
      <c r="CF97" s="378"/>
      <c r="CG97" s="378"/>
      <c r="CH97" s="378"/>
      <c r="CI97" s="378"/>
      <c r="CJ97" s="378"/>
      <c r="CK97" s="378"/>
      <c r="CL97" s="378"/>
    </row>
    <row r="98" spans="1:90" ht="20.100000000000001" customHeight="1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V98" s="2"/>
      <c r="AW98" s="2"/>
      <c r="AX98" s="2"/>
      <c r="AY98" s="2"/>
      <c r="AZ98" s="2"/>
      <c r="BD98" s="3"/>
      <c r="BE98" s="32"/>
      <c r="BF98" s="32"/>
      <c r="BG98" s="34"/>
      <c r="BH98" s="34"/>
      <c r="BK98" s="14"/>
      <c r="BL98" s="345" t="s">
        <v>11</v>
      </c>
      <c r="BM98" s="345"/>
      <c r="BN98" s="345"/>
      <c r="BO98" s="345"/>
      <c r="BP98" s="345"/>
      <c r="BQ98" s="345"/>
      <c r="BR98" s="345"/>
      <c r="BS98" s="345"/>
      <c r="BT98" s="345"/>
      <c r="BU98" s="345"/>
      <c r="BV98" s="345"/>
      <c r="BW98" s="345"/>
      <c r="BX98" s="345"/>
      <c r="BY98" s="345"/>
      <c r="BZ98" s="345"/>
      <c r="CA98" s="345"/>
      <c r="CB98" s="345"/>
      <c r="CC98" s="345"/>
      <c r="CD98" s="345"/>
      <c r="CE98" s="345"/>
      <c r="CF98" s="345"/>
      <c r="CG98" s="345"/>
      <c r="CH98" s="345"/>
      <c r="CI98" s="345"/>
      <c r="CJ98" s="345"/>
      <c r="CK98" s="345"/>
      <c r="CL98" s="345"/>
    </row>
    <row r="99" spans="1:90" ht="20.100000000000001" customHeight="1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V99" s="2"/>
      <c r="AW99" s="2"/>
      <c r="AX99" s="2"/>
      <c r="AY99" s="2"/>
      <c r="AZ99" s="2"/>
      <c r="BD99" s="3"/>
      <c r="BE99" s="32"/>
      <c r="BF99" s="32"/>
      <c r="BG99" s="34"/>
      <c r="BH99" s="34"/>
      <c r="BK99" s="14"/>
      <c r="BL99" s="346" t="s">
        <v>289</v>
      </c>
      <c r="BM99" s="346"/>
      <c r="BN99" s="346"/>
      <c r="BO99" s="346"/>
      <c r="BP99" s="346"/>
      <c r="BQ99" s="346"/>
      <c r="BR99" s="346"/>
      <c r="BS99" s="346"/>
      <c r="BT99" s="346"/>
      <c r="BU99" s="346"/>
      <c r="BV99" s="346"/>
      <c r="BW99" s="346"/>
      <c r="BX99" s="346"/>
      <c r="BY99" s="346"/>
      <c r="BZ99" s="346"/>
      <c r="CA99" s="346"/>
      <c r="CB99" s="346"/>
      <c r="CC99" s="346"/>
      <c r="CD99" s="346"/>
      <c r="CE99" s="346"/>
      <c r="CF99" s="346"/>
      <c r="CG99" s="346"/>
      <c r="CH99" s="346"/>
      <c r="CI99" s="346"/>
      <c r="CJ99" s="346"/>
      <c r="CK99" s="346"/>
      <c r="CL99" s="346"/>
    </row>
    <row r="100" spans="1:90" ht="18.600000000000001" customHeight="1" x14ac:dyDescent="0.25">
      <c r="Z100" s="6"/>
      <c r="BK100" s="14"/>
      <c r="BL100" s="380" t="str">
        <f>C101</f>
        <v>Мужчины. 1-4 места</v>
      </c>
      <c r="BM100" s="380"/>
      <c r="BN100" s="380"/>
      <c r="BO100" s="380"/>
      <c r="BP100" s="380"/>
      <c r="BQ100" s="380"/>
      <c r="BR100" s="380"/>
      <c r="BS100" s="380"/>
      <c r="BT100" s="380"/>
      <c r="BU100" s="380"/>
      <c r="BV100" s="380"/>
      <c r="BW100" s="380"/>
      <c r="BX100" s="380"/>
      <c r="BY100" s="380"/>
      <c r="BZ100" s="380"/>
      <c r="CA100" s="380"/>
      <c r="CB100" s="380"/>
      <c r="CC100" s="380"/>
      <c r="CD100" s="380"/>
      <c r="CE100" s="380"/>
      <c r="CF100" s="380"/>
      <c r="CG100" s="380"/>
      <c r="CH100" s="380"/>
      <c r="CI100" s="380"/>
      <c r="CJ100" s="380"/>
      <c r="CK100" s="380"/>
      <c r="CL100" s="380"/>
    </row>
    <row r="101" spans="1:90" ht="18.600000000000001" customHeight="1" x14ac:dyDescent="0.25">
      <c r="A101" s="7">
        <f>1+A84</f>
        <v>5</v>
      </c>
      <c r="B101" s="8">
        <v>4</v>
      </c>
      <c r="C101" s="9" t="s">
        <v>94</v>
      </c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>
        <f>1+R84</f>
        <v>5</v>
      </c>
      <c r="Z101" s="6"/>
      <c r="AR101" s="12" t="e">
        <f>IF(B102=0,0,(IF(B103=0,1,IF(B104=0,2,IF(B105=0,3,IF(B105&gt;0,4))))))</f>
        <v>#VALUE!</v>
      </c>
      <c r="BC101" s="12">
        <f>IF(BE101=15,3,IF(BE101&gt;15,4))</f>
        <v>4</v>
      </c>
      <c r="BE101" s="13">
        <f>SUM(BE102,BE104,BE106,BE108)</f>
        <v>18</v>
      </c>
      <c r="BF101" s="13">
        <f>SUM(BF102,BF104,BF106,BF108)</f>
        <v>10</v>
      </c>
      <c r="BK101" s="14"/>
      <c r="BL101" s="124" t="s">
        <v>4</v>
      </c>
      <c r="BM101" s="125" t="s">
        <v>5</v>
      </c>
      <c r="BN101" s="125" t="s">
        <v>6</v>
      </c>
      <c r="BO101" s="126" t="s">
        <v>7</v>
      </c>
      <c r="BP101" s="216" t="s">
        <v>8</v>
      </c>
      <c r="BQ101" s="453" t="s">
        <v>9</v>
      </c>
      <c r="BR101" s="381"/>
      <c r="BS101" s="381"/>
      <c r="BT101" s="381"/>
      <c r="BU101" s="459" t="s">
        <v>10</v>
      </c>
      <c r="BV101" s="459"/>
      <c r="BW101" s="460">
        <v>1</v>
      </c>
      <c r="BX101" s="461"/>
      <c r="BY101" s="462"/>
      <c r="BZ101" s="461">
        <v>2</v>
      </c>
      <c r="CA101" s="461"/>
      <c r="CB101" s="461"/>
      <c r="CC101" s="460">
        <v>3</v>
      </c>
      <c r="CD101" s="461"/>
      <c r="CE101" s="462"/>
      <c r="CF101" s="461">
        <v>4</v>
      </c>
      <c r="CG101" s="461"/>
      <c r="CH101" s="461"/>
      <c r="CI101" s="225"/>
      <c r="CJ101" s="282" t="s">
        <v>1</v>
      </c>
      <c r="CK101" s="220" t="s">
        <v>2</v>
      </c>
      <c r="CL101" s="283" t="s">
        <v>3</v>
      </c>
    </row>
    <row r="102" spans="1:90" ht="18.600000000000001" customHeight="1" x14ac:dyDescent="0.25">
      <c r="A102" s="15">
        <v>1</v>
      </c>
      <c r="B102" s="16" t="e">
        <f>SUMIF('[1]М - 1 этап'!$CX$71:$CX$86,5,'[1]М - 1 этап'!$BQ$71:$BQ$86)</f>
        <v>#VALUE!</v>
      </c>
      <c r="C102" s="17">
        <v>1</v>
      </c>
      <c r="D102" s="17">
        <v>3</v>
      </c>
      <c r="E102" s="18">
        <v>11</v>
      </c>
      <c r="F102" s="19">
        <v>6</v>
      </c>
      <c r="G102" s="20">
        <v>6</v>
      </c>
      <c r="H102" s="21">
        <v>11</v>
      </c>
      <c r="I102" s="18">
        <v>11</v>
      </c>
      <c r="J102" s="19">
        <v>8</v>
      </c>
      <c r="K102" s="20">
        <v>11</v>
      </c>
      <c r="L102" s="21">
        <v>6</v>
      </c>
      <c r="M102" s="18"/>
      <c r="N102" s="19"/>
      <c r="O102" s="20"/>
      <c r="P102" s="21"/>
      <c r="Q102" s="18"/>
      <c r="R102" s="19"/>
      <c r="S102" s="22">
        <f t="shared" ref="S102:S107" si="308">IF(E102="wo",0,IF(F102="wo",1,IF(E102&gt;F102,1,0)))</f>
        <v>1</v>
      </c>
      <c r="T102" s="22">
        <f t="shared" ref="T102:T107" si="309">IF(E102="wo",1,IF(F102="wo",0,IF(F102&gt;E102,1,0)))</f>
        <v>0</v>
      </c>
      <c r="U102" s="22">
        <f t="shared" ref="U102:U107" si="310">IF(G102="wo",0,IF(H102="wo",1,IF(G102&gt;H102,1,0)))</f>
        <v>0</v>
      </c>
      <c r="V102" s="22">
        <f t="shared" ref="V102:V107" si="311">IF(G102="wo",1,IF(H102="wo",0,IF(H102&gt;G102,1,0)))</f>
        <v>1</v>
      </c>
      <c r="W102" s="22">
        <f t="shared" ref="W102:W107" si="312">IF(I102="wo",0,IF(J102="wo",1,IF(I102&gt;J102,1,0)))</f>
        <v>1</v>
      </c>
      <c r="X102" s="22">
        <f t="shared" ref="X102:X107" si="313">IF(I102="wo",1,IF(J102="wo",0,IF(J102&gt;I102,1,0)))</f>
        <v>0</v>
      </c>
      <c r="Y102" s="22">
        <f t="shared" ref="Y102:Y107" si="314">IF(K102="wo",0,IF(L102="wo",1,IF(K102&gt;L102,1,0)))</f>
        <v>1</v>
      </c>
      <c r="Z102" s="22">
        <f t="shared" ref="Z102:Z107" si="315">IF(K102="wo",1,IF(L102="wo",0,IF(L102&gt;K102,1,0)))</f>
        <v>0</v>
      </c>
      <c r="AA102" s="22">
        <f t="shared" ref="AA102:AA107" si="316">IF(M102="wo",0,IF(N102="wo",1,IF(M102&gt;N102,1,0)))</f>
        <v>0</v>
      </c>
      <c r="AB102" s="22">
        <f t="shared" ref="AB102:AB107" si="317">IF(M102="wo",1,IF(N102="wo",0,IF(N102&gt;M102,1,0)))</f>
        <v>0</v>
      </c>
      <c r="AC102" s="22">
        <f t="shared" ref="AC102:AC107" si="318">IF(O102="wo",0,IF(P102="wo",1,IF(O102&gt;P102,1,0)))</f>
        <v>0</v>
      </c>
      <c r="AD102" s="22">
        <f t="shared" ref="AD102:AD107" si="319">IF(O102="wo",1,IF(P102="wo",0,IF(P102&gt;O102,1,0)))</f>
        <v>0</v>
      </c>
      <c r="AE102" s="22">
        <f t="shared" ref="AE102:AE107" si="320">IF(Q102="wo",0,IF(R102="wo",1,IF(Q102&gt;R102,1,0)))</f>
        <v>0</v>
      </c>
      <c r="AF102" s="22">
        <f t="shared" ref="AF102:AF107" si="321">IF(Q102="wo",1,IF(R102="wo",0,IF(R102&gt;Q102,1,0)))</f>
        <v>0</v>
      </c>
      <c r="AG102" s="23">
        <f t="shared" ref="AG102:AH107" si="322">IF(E102="wo","wo",+S102+U102+W102+Y102+AA102+AC102+AE102)</f>
        <v>3</v>
      </c>
      <c r="AH102" s="23">
        <f t="shared" si="322"/>
        <v>1</v>
      </c>
      <c r="AI102" s="24">
        <f t="shared" ref="AI102:AI107" si="323">IF(E102="",0,IF(E102="wo",0,IF(F102="wo",2,IF(AG102=AH102,0,IF(AG102&gt;AH102,2,1)))))</f>
        <v>2</v>
      </c>
      <c r="AJ102" s="24">
        <f t="shared" ref="AJ102:AJ107" si="324">IF(F102="",0,IF(F102="wo",0,IF(E102="wo",2,IF(AH102=AG102,0,IF(AH102&gt;AG102,2,1)))))</f>
        <v>1</v>
      </c>
      <c r="AK102" s="25">
        <f t="shared" ref="AK102:AK107" si="325">IF(E102="","",IF(E102="wo",0,IF(F102="wo",0,IF(E102=F102,"ERROR",IF(E102&gt;F102,F102,-1*E102)))))</f>
        <v>6</v>
      </c>
      <c r="AL102" s="25">
        <f t="shared" ref="AL102:AL107" si="326">IF(G102="","",IF(G102="wo",0,IF(H102="wo",0,IF(G102=H102,"ERROR",IF(G102&gt;H102,H102,-1*G102)))))</f>
        <v>-6</v>
      </c>
      <c r="AM102" s="25">
        <f t="shared" ref="AM102:AM107" si="327">IF(I102="","",IF(I102="wo",0,IF(J102="wo",0,IF(I102=J102,"ERROR",IF(I102&gt;J102,J102,-1*I102)))))</f>
        <v>8</v>
      </c>
      <c r="AN102" s="25">
        <f t="shared" ref="AN102:AN107" si="328">IF(K102="","",IF(K102="wo",0,IF(L102="wo",0,IF(K102=L102,"ERROR",IF(K102&gt;L102,L102,-1*K102)))))</f>
        <v>6</v>
      </c>
      <c r="AO102" s="25" t="str">
        <f t="shared" ref="AO102:AO107" si="329">IF(M102="","",IF(M102="wo",0,IF(N102="wo",0,IF(M102=N102,"ERROR",IF(M102&gt;N102,N102,-1*M102)))))</f>
        <v/>
      </c>
      <c r="AP102" s="25" t="str">
        <f t="shared" ref="AP102:AP107" si="330">IF(O102="","",IF(O102="wo",0,IF(P102="wo",0,IF(O102=P102,"ERROR",IF(O102&gt;P102,P102,-1*O102)))))</f>
        <v/>
      </c>
      <c r="AQ102" s="25" t="str">
        <f t="shared" ref="AQ102:AQ107" si="331">IF(Q102="","",IF(Q102="wo",0,IF(R102="wo",0,IF(Q102=R102,"ERROR",IF(Q102&gt;R102,R102,-1*Q102)))))</f>
        <v/>
      </c>
      <c r="AR102" s="26" t="str">
        <f t="shared" ref="AR102:AR107" si="332">CONCATENATE(AG102," - ",AH102)</f>
        <v>3 - 1</v>
      </c>
      <c r="AS102" s="27" t="str">
        <f t="shared" ref="AS102:AS107" si="333">IF(E102="","",(IF(K102="",AK102&amp;","&amp;AL102&amp;","&amp;AM102,IF(M102="",AK102&amp;","&amp;AL102&amp;","&amp;AM102&amp;","&amp;AN102,IF(O102="",AK102&amp;","&amp;AL102&amp;","&amp;AM102&amp;","&amp;AN102&amp;","&amp;AO102,IF(Q102="",AK102&amp;","&amp;AL102&amp;","&amp;AM102&amp;","&amp;AN102&amp;","&amp;AO102&amp;","&amp;AP102,AK102&amp;","&amp;AL102&amp;","&amp;AM102&amp;","&amp;AN102&amp;","&amp;AO102&amp;","&amp;AP102&amp;","&amp;AQ102))))))</f>
        <v>6,-6,8,6</v>
      </c>
      <c r="AT102" s="24">
        <f t="shared" ref="AT102:AT107" si="334">IF(F102="",0,IF(F102="wo",0,IF(E102="wo",2,IF(AH102=AG102,0,IF(AH102&gt;AG102,2,1)))))</f>
        <v>1</v>
      </c>
      <c r="AU102" s="24">
        <f t="shared" ref="AU102:AU107" si="335">IF(E102="",0,IF(E102="wo",0,IF(F102="wo",2,IF(AG102=AH102,0,IF(AG102&gt;AH102,2,1)))))</f>
        <v>2</v>
      </c>
      <c r="AV102" s="25">
        <f t="shared" ref="AV102:AV107" si="336">IF(F102="","",IF(F102="wo",0,IF(E102="wo",0,IF(F102=E102,"ERROR",IF(F102&gt;E102,E102,-1*F102)))))</f>
        <v>-6</v>
      </c>
      <c r="AW102" s="25">
        <f t="shared" ref="AW102:AW107" si="337">IF(H102="","",IF(H102="wo",0,IF(G102="wo",0,IF(H102=G102,"ERROR",IF(H102&gt;G102,G102,-1*H102)))))</f>
        <v>6</v>
      </c>
      <c r="AX102" s="25">
        <f t="shared" ref="AX102:AX107" si="338">IF(J102="","",IF(J102="wo",0,IF(I102="wo",0,IF(J102=I102,"ERROR",IF(J102&gt;I102,I102,-1*J102)))))</f>
        <v>-8</v>
      </c>
      <c r="AY102" s="25">
        <f t="shared" ref="AY102:AY107" si="339">IF(L102="","",IF(L102="wo",0,IF(K102="wo",0,IF(L102=K102,"ERROR",IF(L102&gt;K102,K102,-1*L102)))))</f>
        <v>-6</v>
      </c>
      <c r="AZ102" s="25" t="str">
        <f t="shared" ref="AZ102:AZ107" si="340">IF(N102="","",IF(N102="wo",0,IF(M102="wo",0,IF(N102=M102,"ERROR",IF(N102&gt;M102,M102,-1*N102)))))</f>
        <v/>
      </c>
      <c r="BA102" s="25" t="str">
        <f t="shared" ref="BA102:BA107" si="341">IF(P102="","",IF(P102="wo",0,IF(O102="wo",0,IF(P102=O102,"ERROR",IF(P102&gt;O102,O102,-1*P102)))))</f>
        <v/>
      </c>
      <c r="BB102" s="25" t="str">
        <f t="shared" ref="BB102:BB107" si="342">IF(R102="","",IF(R102="wo",0,IF(Q102="wo",0,IF(R102=Q102,"ERROR",IF(R102&gt;Q102,Q102,-1*R102)))))</f>
        <v/>
      </c>
      <c r="BC102" s="26" t="str">
        <f t="shared" ref="BC102:BC107" si="343">CONCATENATE(AH102," - ",AG102)</f>
        <v>1 - 3</v>
      </c>
      <c r="BD102" s="27" t="str">
        <f t="shared" ref="BD102:BD107" si="344">IF(E102="","",(IF(K102="",AV102&amp;", "&amp;AW102&amp;", "&amp;AX102,IF(M102="",AV102&amp;","&amp;AW102&amp;","&amp;AX102&amp;","&amp;AY102,IF(O102="",AV102&amp;","&amp;AW102&amp;","&amp;AX102&amp;","&amp;AY102&amp;","&amp;AZ102,IF(Q102="",AV102&amp;","&amp;AW102&amp;","&amp;AX102&amp;","&amp;AY102&amp;","&amp;AZ102&amp;","&amp;BA102,AV102&amp;","&amp;AW102&amp;","&amp;AX102&amp;","&amp;AY102&amp;","&amp;AZ102&amp;","&amp;BA102&amp;","&amp;BB102))))))</f>
        <v>-6,6,-8,-6</v>
      </c>
      <c r="BE102" s="28">
        <f>SUMIF(C102:C109,1,AI102:AI109)+SUMIF(D102:D109,1,AJ102:AJ109)</f>
        <v>5</v>
      </c>
      <c r="BF102" s="28">
        <f>IF(BE102&lt;&gt;0,RANK(BE102,BE102:BE108),"")</f>
        <v>2</v>
      </c>
      <c r="BG102" s="29" t="e">
        <f>SUMIF(A102:A105,C102,B102:B105)</f>
        <v>#VALUE!</v>
      </c>
      <c r="BH102" s="30" t="e">
        <f>SUMIF(A102:A105,D102,B102:B105)</f>
        <v>#VALUE!</v>
      </c>
      <c r="BI102" s="122">
        <f t="shared" ref="BI102:BI107" si="345">1+BI85</f>
        <v>3</v>
      </c>
      <c r="BJ102" s="123" t="e">
        <f>1*BJ90+1</f>
        <v>#REF!</v>
      </c>
      <c r="BK102" s="31">
        <v>1</v>
      </c>
      <c r="BL102" s="200" t="str">
        <f t="shared" ref="BL102:BL103" si="346">CONCATENATE(C102," ","-"," ",D102)</f>
        <v>1 - 3</v>
      </c>
      <c r="BM102" s="132"/>
      <c r="BN102" s="133"/>
      <c r="BO102" s="134"/>
      <c r="BP102" s="465">
        <v>1</v>
      </c>
      <c r="BQ102" s="397" t="e">
        <f>B102</f>
        <v>#VALUE!</v>
      </c>
      <c r="BR102" s="389" t="s">
        <v>215</v>
      </c>
      <c r="BS102" s="390"/>
      <c r="BT102" s="391"/>
      <c r="BU102" s="215" t="e">
        <f>IF(BQ102=0,0,VLOOKUP(BQ102,[1]Список!$A:P,7,FALSE))</f>
        <v>#VALUE!</v>
      </c>
      <c r="BV102" s="419" t="e">
        <f>IF(BQ102=0,0,VLOOKUP(BQ102,[1]Список!$A:$P,6,FALSE))</f>
        <v>#VALUE!</v>
      </c>
      <c r="BW102" s="451"/>
      <c r="BX102" s="421"/>
      <c r="BY102" s="452"/>
      <c r="BZ102" s="231"/>
      <c r="CA102" s="180">
        <f>IF(AG106&lt;AH106,AI106,IF(AH106&lt;AG106,AI106," "))</f>
        <v>1</v>
      </c>
      <c r="CB102" s="190"/>
      <c r="CC102" s="184"/>
      <c r="CD102" s="180">
        <f>IF(AG102&lt;AH102,AI102,IF(AH102&lt;AG102,AI102," "))</f>
        <v>2</v>
      </c>
      <c r="CE102" s="181"/>
      <c r="CF102" s="190"/>
      <c r="CG102" s="180">
        <f>IF(AG104&lt;AH104,AI104,IF(AH104&lt;AG104,AI104," "))</f>
        <v>2</v>
      </c>
      <c r="CH102" s="190"/>
      <c r="CI102" s="232"/>
      <c r="CJ102" s="423">
        <f>BE102</f>
        <v>5</v>
      </c>
      <c r="CK102" s="402"/>
      <c r="CL102" s="404">
        <f>IF(BF103="",BF102,BF103)</f>
        <v>2</v>
      </c>
    </row>
    <row r="103" spans="1:90" ht="18.600000000000001" customHeight="1" x14ac:dyDescent="0.25">
      <c r="A103" s="15">
        <v>2</v>
      </c>
      <c r="B103" s="16" t="e">
        <f>SUMIF('[1]М - 1 этап'!$CX$158:$CX$173,5,'[1]М - 1 этап'!$BQ$158:$BQ$173)</f>
        <v>#VALUE!</v>
      </c>
      <c r="C103" s="17">
        <v>2</v>
      </c>
      <c r="D103" s="17">
        <v>4</v>
      </c>
      <c r="E103" s="18">
        <v>13</v>
      </c>
      <c r="F103" s="19">
        <v>11</v>
      </c>
      <c r="G103" s="20">
        <v>11</v>
      </c>
      <c r="H103" s="21">
        <v>5</v>
      </c>
      <c r="I103" s="18">
        <v>4</v>
      </c>
      <c r="J103" s="19">
        <v>11</v>
      </c>
      <c r="K103" s="20">
        <v>11</v>
      </c>
      <c r="L103" s="21">
        <v>3</v>
      </c>
      <c r="M103" s="18"/>
      <c r="N103" s="19"/>
      <c r="O103" s="20"/>
      <c r="P103" s="21"/>
      <c r="Q103" s="18"/>
      <c r="R103" s="19"/>
      <c r="S103" s="22">
        <f t="shared" si="308"/>
        <v>1</v>
      </c>
      <c r="T103" s="22">
        <f t="shared" si="309"/>
        <v>0</v>
      </c>
      <c r="U103" s="22">
        <f t="shared" si="310"/>
        <v>1</v>
      </c>
      <c r="V103" s="22">
        <f t="shared" si="311"/>
        <v>0</v>
      </c>
      <c r="W103" s="22">
        <f t="shared" si="312"/>
        <v>0</v>
      </c>
      <c r="X103" s="22">
        <f t="shared" si="313"/>
        <v>1</v>
      </c>
      <c r="Y103" s="22">
        <f t="shared" si="314"/>
        <v>1</v>
      </c>
      <c r="Z103" s="22">
        <f t="shared" si="315"/>
        <v>0</v>
      </c>
      <c r="AA103" s="22">
        <f t="shared" si="316"/>
        <v>0</v>
      </c>
      <c r="AB103" s="22">
        <f t="shared" si="317"/>
        <v>0</v>
      </c>
      <c r="AC103" s="22">
        <f t="shared" si="318"/>
        <v>0</v>
      </c>
      <c r="AD103" s="22">
        <f t="shared" si="319"/>
        <v>0</v>
      </c>
      <c r="AE103" s="22">
        <f t="shared" si="320"/>
        <v>0</v>
      </c>
      <c r="AF103" s="22">
        <f t="shared" si="321"/>
        <v>0</v>
      </c>
      <c r="AG103" s="23">
        <f t="shared" si="322"/>
        <v>3</v>
      </c>
      <c r="AH103" s="23">
        <f t="shared" si="322"/>
        <v>1</v>
      </c>
      <c r="AI103" s="24">
        <f t="shared" si="323"/>
        <v>2</v>
      </c>
      <c r="AJ103" s="24">
        <f t="shared" si="324"/>
        <v>1</v>
      </c>
      <c r="AK103" s="25">
        <f t="shared" si="325"/>
        <v>11</v>
      </c>
      <c r="AL103" s="25">
        <f t="shared" si="326"/>
        <v>5</v>
      </c>
      <c r="AM103" s="25">
        <f t="shared" si="327"/>
        <v>-4</v>
      </c>
      <c r="AN103" s="25">
        <f t="shared" si="328"/>
        <v>3</v>
      </c>
      <c r="AO103" s="25" t="str">
        <f t="shared" si="329"/>
        <v/>
      </c>
      <c r="AP103" s="25" t="str">
        <f t="shared" si="330"/>
        <v/>
      </c>
      <c r="AQ103" s="25" t="str">
        <f t="shared" si="331"/>
        <v/>
      </c>
      <c r="AR103" s="26" t="str">
        <f t="shared" si="332"/>
        <v>3 - 1</v>
      </c>
      <c r="AS103" s="27" t="str">
        <f t="shared" si="333"/>
        <v>11,5,-4,3</v>
      </c>
      <c r="AT103" s="24">
        <f t="shared" si="334"/>
        <v>1</v>
      </c>
      <c r="AU103" s="24">
        <f t="shared" si="335"/>
        <v>2</v>
      </c>
      <c r="AV103" s="25">
        <f t="shared" si="336"/>
        <v>-11</v>
      </c>
      <c r="AW103" s="25">
        <f t="shared" si="337"/>
        <v>-5</v>
      </c>
      <c r="AX103" s="25">
        <f t="shared" si="338"/>
        <v>4</v>
      </c>
      <c r="AY103" s="25">
        <f t="shared" si="339"/>
        <v>-3</v>
      </c>
      <c r="AZ103" s="25" t="str">
        <f t="shared" si="340"/>
        <v/>
      </c>
      <c r="BA103" s="25" t="str">
        <f t="shared" si="341"/>
        <v/>
      </c>
      <c r="BB103" s="25" t="str">
        <f t="shared" si="342"/>
        <v/>
      </c>
      <c r="BC103" s="26" t="str">
        <f t="shared" si="343"/>
        <v>1 - 3</v>
      </c>
      <c r="BD103" s="27" t="str">
        <f t="shared" si="344"/>
        <v>-11,-5,4,-3</v>
      </c>
      <c r="BE103" s="32"/>
      <c r="BF103" s="32"/>
      <c r="BG103" s="29" t="e">
        <f>SUMIF(A102:A105,C103,B102:B105)</f>
        <v>#VALUE!</v>
      </c>
      <c r="BH103" s="30" t="e">
        <f>SUMIF(A102:A105,D103,B102:B105)</f>
        <v>#VALUE!</v>
      </c>
      <c r="BI103" s="122">
        <f t="shared" si="345"/>
        <v>3</v>
      </c>
      <c r="BJ103" s="123" t="e">
        <f>1+BJ102</f>
        <v>#REF!</v>
      </c>
      <c r="BK103" s="31">
        <v>1</v>
      </c>
      <c r="BL103" s="200" t="str">
        <f t="shared" si="346"/>
        <v>2 - 4</v>
      </c>
      <c r="BM103" s="132"/>
      <c r="BN103" s="133"/>
      <c r="BO103" s="134"/>
      <c r="BP103" s="466"/>
      <c r="BQ103" s="415"/>
      <c r="BR103" s="406" t="s">
        <v>218</v>
      </c>
      <c r="BS103" s="407"/>
      <c r="BT103" s="408"/>
      <c r="BU103" s="164" t="e">
        <f>IF(BQ102=0,0,VLOOKUP(BQ102,[1]Список!$A:P,8,FALSE))</f>
        <v>#VALUE!</v>
      </c>
      <c r="BV103" s="420"/>
      <c r="BW103" s="467"/>
      <c r="BX103" s="422"/>
      <c r="BY103" s="468"/>
      <c r="BZ103" s="410" t="str">
        <f>IF(AI106&lt;AJ106,AR106,IF(AJ106&lt;AI106,AS106," "))</f>
        <v>0 - 3</v>
      </c>
      <c r="CA103" s="410"/>
      <c r="CB103" s="410"/>
      <c r="CC103" s="409" t="str">
        <f>IF(AI102&lt;AJ102,AR102,IF(AJ102&lt;AI102,AS102," "))</f>
        <v>6,-6,8,6</v>
      </c>
      <c r="CD103" s="410"/>
      <c r="CE103" s="411"/>
      <c r="CF103" s="410" t="str">
        <f>IF(AI104&lt;AJ104,AR104,IF(AJ104&lt;AI104,AS104," "))</f>
        <v>6,8,5</v>
      </c>
      <c r="CG103" s="410"/>
      <c r="CH103" s="410"/>
      <c r="CI103" s="228"/>
      <c r="CJ103" s="424"/>
      <c r="CK103" s="403"/>
      <c r="CL103" s="405"/>
    </row>
    <row r="104" spans="1:90" ht="18.600000000000001" customHeight="1" x14ac:dyDescent="0.25">
      <c r="A104" s="15">
        <v>3</v>
      </c>
      <c r="B104" s="16" t="e">
        <f>SUMIF('[1]М - 1 этап'!$CX$158:$CX$173,6,'[1]М - 1 этап'!$BQ$158:$BQ$173)</f>
        <v>#VALUE!</v>
      </c>
      <c r="C104" s="17">
        <v>1</v>
      </c>
      <c r="D104" s="17">
        <v>4</v>
      </c>
      <c r="E104" s="18">
        <v>11</v>
      </c>
      <c r="F104" s="19">
        <v>6</v>
      </c>
      <c r="G104" s="20">
        <v>11</v>
      </c>
      <c r="H104" s="21">
        <v>8</v>
      </c>
      <c r="I104" s="18">
        <v>11</v>
      </c>
      <c r="J104" s="19">
        <v>5</v>
      </c>
      <c r="K104" s="20"/>
      <c r="L104" s="21"/>
      <c r="M104" s="18"/>
      <c r="N104" s="19"/>
      <c r="O104" s="20"/>
      <c r="P104" s="21"/>
      <c r="Q104" s="18"/>
      <c r="R104" s="19"/>
      <c r="S104" s="22">
        <f t="shared" si="308"/>
        <v>1</v>
      </c>
      <c r="T104" s="22">
        <f t="shared" si="309"/>
        <v>0</v>
      </c>
      <c r="U104" s="22">
        <f t="shared" si="310"/>
        <v>1</v>
      </c>
      <c r="V104" s="22">
        <f t="shared" si="311"/>
        <v>0</v>
      </c>
      <c r="W104" s="22">
        <f t="shared" si="312"/>
        <v>1</v>
      </c>
      <c r="X104" s="22">
        <f t="shared" si="313"/>
        <v>0</v>
      </c>
      <c r="Y104" s="22">
        <f t="shared" si="314"/>
        <v>0</v>
      </c>
      <c r="Z104" s="22">
        <f t="shared" si="315"/>
        <v>0</v>
      </c>
      <c r="AA104" s="22">
        <f t="shared" si="316"/>
        <v>0</v>
      </c>
      <c r="AB104" s="22">
        <f t="shared" si="317"/>
        <v>0</v>
      </c>
      <c r="AC104" s="22">
        <f t="shared" si="318"/>
        <v>0</v>
      </c>
      <c r="AD104" s="22">
        <f t="shared" si="319"/>
        <v>0</v>
      </c>
      <c r="AE104" s="22">
        <f t="shared" si="320"/>
        <v>0</v>
      </c>
      <c r="AF104" s="22">
        <f t="shared" si="321"/>
        <v>0</v>
      </c>
      <c r="AG104" s="23">
        <f t="shared" si="322"/>
        <v>3</v>
      </c>
      <c r="AH104" s="23">
        <f t="shared" si="322"/>
        <v>0</v>
      </c>
      <c r="AI104" s="24">
        <f t="shared" si="323"/>
        <v>2</v>
      </c>
      <c r="AJ104" s="24">
        <f t="shared" si="324"/>
        <v>1</v>
      </c>
      <c r="AK104" s="25">
        <f t="shared" si="325"/>
        <v>6</v>
      </c>
      <c r="AL104" s="25">
        <f t="shared" si="326"/>
        <v>8</v>
      </c>
      <c r="AM104" s="25">
        <f t="shared" si="327"/>
        <v>5</v>
      </c>
      <c r="AN104" s="25" t="str">
        <f t="shared" si="328"/>
        <v/>
      </c>
      <c r="AO104" s="25" t="str">
        <f t="shared" si="329"/>
        <v/>
      </c>
      <c r="AP104" s="25" t="str">
        <f t="shared" si="330"/>
        <v/>
      </c>
      <c r="AQ104" s="25" t="str">
        <f t="shared" si="331"/>
        <v/>
      </c>
      <c r="AR104" s="26" t="str">
        <f t="shared" si="332"/>
        <v>3 - 0</v>
      </c>
      <c r="AS104" s="27" t="str">
        <f t="shared" si="333"/>
        <v>6,8,5</v>
      </c>
      <c r="AT104" s="24">
        <f t="shared" si="334"/>
        <v>1</v>
      </c>
      <c r="AU104" s="24">
        <f t="shared" si="335"/>
        <v>2</v>
      </c>
      <c r="AV104" s="25">
        <f t="shared" si="336"/>
        <v>-6</v>
      </c>
      <c r="AW104" s="25">
        <f t="shared" si="337"/>
        <v>-8</v>
      </c>
      <c r="AX104" s="25">
        <f t="shared" si="338"/>
        <v>-5</v>
      </c>
      <c r="AY104" s="25" t="str">
        <f t="shared" si="339"/>
        <v/>
      </c>
      <c r="AZ104" s="25" t="str">
        <f t="shared" si="340"/>
        <v/>
      </c>
      <c r="BA104" s="25" t="str">
        <f t="shared" si="341"/>
        <v/>
      </c>
      <c r="BB104" s="25" t="str">
        <f t="shared" si="342"/>
        <v/>
      </c>
      <c r="BC104" s="26" t="str">
        <f t="shared" si="343"/>
        <v>0 - 3</v>
      </c>
      <c r="BD104" s="27" t="str">
        <f t="shared" si="344"/>
        <v>-6, -8, -5</v>
      </c>
      <c r="BE104" s="28">
        <f>SUMIF(C102:C109,2,AI102:AI109)+SUMIF(D102:D109,2,AJ102:AJ109)</f>
        <v>6</v>
      </c>
      <c r="BF104" s="28">
        <f>IF(BE104&lt;&gt;0,RANK(BE104,BE102:BE108),"")</f>
        <v>1</v>
      </c>
      <c r="BG104" s="29" t="e">
        <f>SUMIF(A102:A105,C104,B102:B105)</f>
        <v>#VALUE!</v>
      </c>
      <c r="BH104" s="30" t="e">
        <f>SUMIF(A102:A105,D104,B102:B105)</f>
        <v>#VALUE!</v>
      </c>
      <c r="BI104" s="122">
        <f t="shared" si="345"/>
        <v>3</v>
      </c>
      <c r="BJ104" s="123" t="e">
        <f>1+BJ103</f>
        <v>#REF!</v>
      </c>
      <c r="BK104" s="31">
        <v>2</v>
      </c>
      <c r="BL104" s="212" t="s">
        <v>12</v>
      </c>
      <c r="BM104" s="205">
        <v>44601</v>
      </c>
      <c r="BN104" s="209" t="s">
        <v>295</v>
      </c>
      <c r="BO104" s="147">
        <v>7</v>
      </c>
      <c r="BP104" s="425">
        <v>2</v>
      </c>
      <c r="BQ104" s="397" t="e">
        <f>B103</f>
        <v>#VALUE!</v>
      </c>
      <c r="BR104" s="390" t="s">
        <v>38</v>
      </c>
      <c r="BS104" s="390"/>
      <c r="BT104" s="390"/>
      <c r="BU104" s="196" t="e">
        <f>IF(BQ104=0,0,VLOOKUP(BQ104,[1]Список!$A:P,7,FALSE))</f>
        <v>#VALUE!</v>
      </c>
      <c r="BV104" s="398" t="e">
        <f>IF(BQ104=0,0,VLOOKUP(BQ104,[1]Список!$A:$P,6,FALSE))</f>
        <v>#VALUE!</v>
      </c>
      <c r="BW104" s="230"/>
      <c r="BX104" s="150">
        <f>IF(AG106&lt;AH106,AT106,IF(AH106&lt;AG106,AT106," "))</f>
        <v>2</v>
      </c>
      <c r="BY104" s="186"/>
      <c r="BZ104" s="400"/>
      <c r="CA104" s="400"/>
      <c r="CB104" s="400"/>
      <c r="CC104" s="192"/>
      <c r="CD104" s="150">
        <f>IF(AG105&lt;AH105,AI105,IF(AH105&lt;AG105,AI105," "))</f>
        <v>2</v>
      </c>
      <c r="CE104" s="186"/>
      <c r="CF104" s="224"/>
      <c r="CG104" s="150">
        <f>IF(AG103&lt;AH103,AI103,IF(AH103&lt;AG103,AI103," "))</f>
        <v>2</v>
      </c>
      <c r="CH104" s="178"/>
      <c r="CI104" s="226"/>
      <c r="CJ104" s="386">
        <f>BE104</f>
        <v>6</v>
      </c>
      <c r="CK104" s="387"/>
      <c r="CL104" s="388">
        <f>IF(BF105="",BF104,BF105)</f>
        <v>1</v>
      </c>
    </row>
    <row r="105" spans="1:90" ht="18.600000000000001" customHeight="1" x14ac:dyDescent="0.25">
      <c r="A105" s="15">
        <v>4</v>
      </c>
      <c r="B105" s="16" t="e">
        <f>SUMIF('[1]М - 1 этап'!$CX$71:$CX$86,6,'[1]М - 1 этап'!$BQ$71:$BQ$86)</f>
        <v>#VALUE!</v>
      </c>
      <c r="C105" s="17">
        <v>2</v>
      </c>
      <c r="D105" s="17">
        <v>3</v>
      </c>
      <c r="E105" s="18">
        <v>3</v>
      </c>
      <c r="F105" s="19">
        <v>11</v>
      </c>
      <c r="G105" s="20">
        <v>8</v>
      </c>
      <c r="H105" s="21">
        <v>11</v>
      </c>
      <c r="I105" s="18">
        <v>11</v>
      </c>
      <c r="J105" s="19">
        <v>7</v>
      </c>
      <c r="K105" s="20">
        <v>12</v>
      </c>
      <c r="L105" s="21">
        <v>10</v>
      </c>
      <c r="M105" s="18">
        <v>11</v>
      </c>
      <c r="N105" s="19">
        <v>7</v>
      </c>
      <c r="O105" s="20"/>
      <c r="P105" s="21"/>
      <c r="Q105" s="18"/>
      <c r="R105" s="19"/>
      <c r="S105" s="22">
        <f t="shared" si="308"/>
        <v>0</v>
      </c>
      <c r="T105" s="22">
        <f t="shared" si="309"/>
        <v>1</v>
      </c>
      <c r="U105" s="22">
        <f t="shared" si="310"/>
        <v>0</v>
      </c>
      <c r="V105" s="22">
        <f t="shared" si="311"/>
        <v>1</v>
      </c>
      <c r="W105" s="22">
        <f t="shared" si="312"/>
        <v>1</v>
      </c>
      <c r="X105" s="22">
        <f t="shared" si="313"/>
        <v>0</v>
      </c>
      <c r="Y105" s="22">
        <f t="shared" si="314"/>
        <v>1</v>
      </c>
      <c r="Z105" s="22">
        <f t="shared" si="315"/>
        <v>0</v>
      </c>
      <c r="AA105" s="22">
        <f t="shared" si="316"/>
        <v>1</v>
      </c>
      <c r="AB105" s="22">
        <f t="shared" si="317"/>
        <v>0</v>
      </c>
      <c r="AC105" s="22">
        <f t="shared" si="318"/>
        <v>0</v>
      </c>
      <c r="AD105" s="22">
        <f t="shared" si="319"/>
        <v>0</v>
      </c>
      <c r="AE105" s="22">
        <f t="shared" si="320"/>
        <v>0</v>
      </c>
      <c r="AF105" s="22">
        <f t="shared" si="321"/>
        <v>0</v>
      </c>
      <c r="AG105" s="23">
        <f t="shared" si="322"/>
        <v>3</v>
      </c>
      <c r="AH105" s="23">
        <f t="shared" si="322"/>
        <v>2</v>
      </c>
      <c r="AI105" s="24">
        <f t="shared" si="323"/>
        <v>2</v>
      </c>
      <c r="AJ105" s="24">
        <f t="shared" si="324"/>
        <v>1</v>
      </c>
      <c r="AK105" s="25">
        <f t="shared" si="325"/>
        <v>-3</v>
      </c>
      <c r="AL105" s="25">
        <f t="shared" si="326"/>
        <v>-8</v>
      </c>
      <c r="AM105" s="25">
        <f t="shared" si="327"/>
        <v>7</v>
      </c>
      <c r="AN105" s="25">
        <f t="shared" si="328"/>
        <v>10</v>
      </c>
      <c r="AO105" s="25">
        <f t="shared" si="329"/>
        <v>7</v>
      </c>
      <c r="AP105" s="25" t="str">
        <f t="shared" si="330"/>
        <v/>
      </c>
      <c r="AQ105" s="25" t="str">
        <f t="shared" si="331"/>
        <v/>
      </c>
      <c r="AR105" s="26" t="str">
        <f t="shared" si="332"/>
        <v>3 - 2</v>
      </c>
      <c r="AS105" s="27" t="str">
        <f t="shared" si="333"/>
        <v>-3,-8,7,10,7</v>
      </c>
      <c r="AT105" s="24">
        <f t="shared" si="334"/>
        <v>1</v>
      </c>
      <c r="AU105" s="24">
        <f t="shared" si="335"/>
        <v>2</v>
      </c>
      <c r="AV105" s="25">
        <f t="shared" si="336"/>
        <v>3</v>
      </c>
      <c r="AW105" s="25">
        <f t="shared" si="337"/>
        <v>8</v>
      </c>
      <c r="AX105" s="25">
        <f t="shared" si="338"/>
        <v>-7</v>
      </c>
      <c r="AY105" s="25">
        <f t="shared" si="339"/>
        <v>-10</v>
      </c>
      <c r="AZ105" s="25">
        <f t="shared" si="340"/>
        <v>-7</v>
      </c>
      <c r="BA105" s="25" t="str">
        <f t="shared" si="341"/>
        <v/>
      </c>
      <c r="BB105" s="25" t="str">
        <f t="shared" si="342"/>
        <v/>
      </c>
      <c r="BC105" s="26" t="str">
        <f t="shared" si="343"/>
        <v>2 - 3</v>
      </c>
      <c r="BD105" s="27" t="str">
        <f t="shared" si="344"/>
        <v>3,8,-7,-10,-7</v>
      </c>
      <c r="BE105" s="32"/>
      <c r="BF105" s="32"/>
      <c r="BG105" s="29" t="e">
        <f>SUMIF(A102:A105,C105,B102:B105)</f>
        <v>#VALUE!</v>
      </c>
      <c r="BH105" s="30" t="e">
        <f>SUMIF(A102:A105,D105,B102:B105)</f>
        <v>#VALUE!</v>
      </c>
      <c r="BI105" s="122">
        <f t="shared" si="345"/>
        <v>3</v>
      </c>
      <c r="BJ105" s="123" t="e">
        <f>1+BJ104</f>
        <v>#REF!</v>
      </c>
      <c r="BK105" s="31">
        <v>2</v>
      </c>
      <c r="BL105" s="212" t="s">
        <v>13</v>
      </c>
      <c r="BM105" s="205">
        <v>44601</v>
      </c>
      <c r="BN105" s="209" t="s">
        <v>295</v>
      </c>
      <c r="BO105" s="147">
        <v>6</v>
      </c>
      <c r="BP105" s="395"/>
      <c r="BQ105" s="439"/>
      <c r="BR105" s="407" t="s">
        <v>39</v>
      </c>
      <c r="BS105" s="407"/>
      <c r="BT105" s="407"/>
      <c r="BU105" s="196" t="e">
        <f>IF(BQ104=0,0,VLOOKUP(BQ104,[1]Список!$A:P,8,FALSE))</f>
        <v>#VALUE!</v>
      </c>
      <c r="BV105" s="398"/>
      <c r="BW105" s="393" t="str">
        <f>IF(AI106&gt;AJ106,BC106,IF(AJ106&gt;AI106,BD106," "))</f>
        <v>4, 11, 8</v>
      </c>
      <c r="BX105" s="392"/>
      <c r="BY105" s="394"/>
      <c r="BZ105" s="400"/>
      <c r="CA105" s="400"/>
      <c r="CB105" s="400"/>
      <c r="CC105" s="393" t="str">
        <f>IF(AI105&lt;AJ105,AR105,IF(AJ105&lt;AI105,AS105," "))</f>
        <v>-3,-8,7,10,7</v>
      </c>
      <c r="CD105" s="392"/>
      <c r="CE105" s="394"/>
      <c r="CF105" s="392" t="str">
        <f>IF(AI103&lt;AJ103,AR103,IF(AJ103&lt;AI103,AS103," "))</f>
        <v>11,5,-4,3</v>
      </c>
      <c r="CG105" s="392"/>
      <c r="CH105" s="392"/>
      <c r="CI105" s="227"/>
      <c r="CJ105" s="386"/>
      <c r="CK105" s="387"/>
      <c r="CL105" s="388"/>
    </row>
    <row r="106" spans="1:90" ht="18.600000000000001" customHeight="1" x14ac:dyDescent="0.25">
      <c r="A106" s="15">
        <v>5</v>
      </c>
      <c r="B106" s="33"/>
      <c r="C106" s="17">
        <v>1</v>
      </c>
      <c r="D106" s="17">
        <v>2</v>
      </c>
      <c r="E106" s="18">
        <v>4</v>
      </c>
      <c r="F106" s="19">
        <v>11</v>
      </c>
      <c r="G106" s="20">
        <v>11</v>
      </c>
      <c r="H106" s="21">
        <v>13</v>
      </c>
      <c r="I106" s="18">
        <v>8</v>
      </c>
      <c r="J106" s="19">
        <v>11</v>
      </c>
      <c r="K106" s="20"/>
      <c r="L106" s="21"/>
      <c r="M106" s="18"/>
      <c r="N106" s="19"/>
      <c r="O106" s="20"/>
      <c r="P106" s="21"/>
      <c r="Q106" s="18"/>
      <c r="R106" s="19"/>
      <c r="S106" s="22">
        <f t="shared" si="308"/>
        <v>0</v>
      </c>
      <c r="T106" s="22">
        <f t="shared" si="309"/>
        <v>1</v>
      </c>
      <c r="U106" s="22">
        <f t="shared" si="310"/>
        <v>0</v>
      </c>
      <c r="V106" s="22">
        <f t="shared" si="311"/>
        <v>1</v>
      </c>
      <c r="W106" s="22">
        <f t="shared" si="312"/>
        <v>0</v>
      </c>
      <c r="X106" s="22">
        <f t="shared" si="313"/>
        <v>1</v>
      </c>
      <c r="Y106" s="22">
        <f t="shared" si="314"/>
        <v>0</v>
      </c>
      <c r="Z106" s="22">
        <f t="shared" si="315"/>
        <v>0</v>
      </c>
      <c r="AA106" s="22">
        <f t="shared" si="316"/>
        <v>0</v>
      </c>
      <c r="AB106" s="22">
        <f t="shared" si="317"/>
        <v>0</v>
      </c>
      <c r="AC106" s="22">
        <f t="shared" si="318"/>
        <v>0</v>
      </c>
      <c r="AD106" s="22">
        <f t="shared" si="319"/>
        <v>0</v>
      </c>
      <c r="AE106" s="22">
        <f t="shared" si="320"/>
        <v>0</v>
      </c>
      <c r="AF106" s="22">
        <f t="shared" si="321"/>
        <v>0</v>
      </c>
      <c r="AG106" s="23">
        <f t="shared" si="322"/>
        <v>0</v>
      </c>
      <c r="AH106" s="23">
        <f t="shared" si="322"/>
        <v>3</v>
      </c>
      <c r="AI106" s="24">
        <f t="shared" si="323"/>
        <v>1</v>
      </c>
      <c r="AJ106" s="24">
        <f t="shared" si="324"/>
        <v>2</v>
      </c>
      <c r="AK106" s="25">
        <f t="shared" si="325"/>
        <v>-4</v>
      </c>
      <c r="AL106" s="25">
        <f t="shared" si="326"/>
        <v>-11</v>
      </c>
      <c r="AM106" s="25">
        <f t="shared" si="327"/>
        <v>-8</v>
      </c>
      <c r="AN106" s="25" t="str">
        <f t="shared" si="328"/>
        <v/>
      </c>
      <c r="AO106" s="25" t="str">
        <f t="shared" si="329"/>
        <v/>
      </c>
      <c r="AP106" s="25" t="str">
        <f t="shared" si="330"/>
        <v/>
      </c>
      <c r="AQ106" s="25" t="str">
        <f t="shared" si="331"/>
        <v/>
      </c>
      <c r="AR106" s="26" t="str">
        <f t="shared" si="332"/>
        <v>0 - 3</v>
      </c>
      <c r="AS106" s="27" t="str">
        <f t="shared" si="333"/>
        <v>-4,-11,-8</v>
      </c>
      <c r="AT106" s="24">
        <f t="shared" si="334"/>
        <v>2</v>
      </c>
      <c r="AU106" s="24">
        <f t="shared" si="335"/>
        <v>1</v>
      </c>
      <c r="AV106" s="25">
        <f t="shared" si="336"/>
        <v>4</v>
      </c>
      <c r="AW106" s="25">
        <f t="shared" si="337"/>
        <v>11</v>
      </c>
      <c r="AX106" s="25">
        <f t="shared" si="338"/>
        <v>8</v>
      </c>
      <c r="AY106" s="25" t="str">
        <f t="shared" si="339"/>
        <v/>
      </c>
      <c r="AZ106" s="25" t="str">
        <f t="shared" si="340"/>
        <v/>
      </c>
      <c r="BA106" s="25" t="str">
        <f t="shared" si="341"/>
        <v/>
      </c>
      <c r="BB106" s="25" t="str">
        <f t="shared" si="342"/>
        <v/>
      </c>
      <c r="BC106" s="26" t="str">
        <f t="shared" si="343"/>
        <v>3 - 0</v>
      </c>
      <c r="BD106" s="27" t="str">
        <f t="shared" si="344"/>
        <v>4, 11, 8</v>
      </c>
      <c r="BE106" s="28">
        <f>SUMIF(C102:C109,3,AI102:AI109)+SUMIF(D102:D109,3,AJ102:AJ109)</f>
        <v>4</v>
      </c>
      <c r="BF106" s="28">
        <f>IF(BE106&lt;&gt;0,RANK(BE106,BE102:BE108),"")</f>
        <v>3</v>
      </c>
      <c r="BG106" s="29" t="e">
        <f>SUMIF(A102:A105,C106,B102:B105)</f>
        <v>#VALUE!</v>
      </c>
      <c r="BH106" s="30" t="e">
        <f>SUMIF(A102:A105,D106,B102:B105)</f>
        <v>#VALUE!</v>
      </c>
      <c r="BI106" s="122">
        <f t="shared" si="345"/>
        <v>3</v>
      </c>
      <c r="BJ106" s="123" t="e">
        <f>1+BJ105</f>
        <v>#REF!</v>
      </c>
      <c r="BK106" s="31">
        <v>3</v>
      </c>
      <c r="BL106" s="213" t="s">
        <v>14</v>
      </c>
      <c r="BM106" s="205">
        <v>44601</v>
      </c>
      <c r="BN106" s="208" t="s">
        <v>296</v>
      </c>
      <c r="BO106" s="134">
        <v>7</v>
      </c>
      <c r="BP106" s="396">
        <v>3</v>
      </c>
      <c r="BQ106" s="438" t="e">
        <f>B104</f>
        <v>#VALUE!</v>
      </c>
      <c r="BR106" s="389" t="s">
        <v>46</v>
      </c>
      <c r="BS106" s="390"/>
      <c r="BT106" s="391"/>
      <c r="BU106" s="215" t="e">
        <f>IF(BQ106=0,0,VLOOKUP(BQ106,[1]Список!$A:P,7,FALSE))</f>
        <v>#VALUE!</v>
      </c>
      <c r="BV106" s="419" t="e">
        <f>IF(BQ106=0,0,VLOOKUP(BQ106,[1]Список!$A:$P,6,FALSE))</f>
        <v>#VALUE!</v>
      </c>
      <c r="BW106" s="193"/>
      <c r="BX106" s="180">
        <f>IF(AG102&lt;AH102,AT102,IF(AH102&lt;AG102,AT102," "))</f>
        <v>1</v>
      </c>
      <c r="BY106" s="181"/>
      <c r="BZ106" s="190"/>
      <c r="CA106" s="180">
        <f>IF(AG105&lt;AH105,AT105,IF(AH105&lt;AG105,AT105," "))</f>
        <v>1</v>
      </c>
      <c r="CB106" s="190"/>
      <c r="CC106" s="451"/>
      <c r="CD106" s="421"/>
      <c r="CE106" s="452"/>
      <c r="CF106" s="231"/>
      <c r="CG106" s="180">
        <f>IF(AG107&lt;AH107,AI107,IF(AH107&lt;AG107,AI107," "))</f>
        <v>2</v>
      </c>
      <c r="CH106" s="190"/>
      <c r="CI106" s="232"/>
      <c r="CJ106" s="423">
        <f>BE106</f>
        <v>4</v>
      </c>
      <c r="CK106" s="402"/>
      <c r="CL106" s="404">
        <f>IF(BF107="",BF106,BF107)</f>
        <v>3</v>
      </c>
    </row>
    <row r="107" spans="1:90" ht="18.600000000000001" customHeight="1" x14ac:dyDescent="0.25">
      <c r="A107" s="15">
        <v>6</v>
      </c>
      <c r="C107" s="17">
        <v>3</v>
      </c>
      <c r="D107" s="17">
        <v>4</v>
      </c>
      <c r="E107" s="18">
        <v>5</v>
      </c>
      <c r="F107" s="19">
        <v>11</v>
      </c>
      <c r="G107" s="20">
        <v>11</v>
      </c>
      <c r="H107" s="21">
        <v>8</v>
      </c>
      <c r="I107" s="18">
        <v>11</v>
      </c>
      <c r="J107" s="19">
        <v>7</v>
      </c>
      <c r="K107" s="20">
        <v>7</v>
      </c>
      <c r="L107" s="21">
        <v>11</v>
      </c>
      <c r="M107" s="18">
        <v>11</v>
      </c>
      <c r="N107" s="19">
        <v>6</v>
      </c>
      <c r="O107" s="20"/>
      <c r="P107" s="21"/>
      <c r="Q107" s="18"/>
      <c r="R107" s="19"/>
      <c r="S107" s="22">
        <f t="shared" si="308"/>
        <v>0</v>
      </c>
      <c r="T107" s="22">
        <f t="shared" si="309"/>
        <v>1</v>
      </c>
      <c r="U107" s="22">
        <f t="shared" si="310"/>
        <v>1</v>
      </c>
      <c r="V107" s="22">
        <f t="shared" si="311"/>
        <v>0</v>
      </c>
      <c r="W107" s="22">
        <f t="shared" si="312"/>
        <v>1</v>
      </c>
      <c r="X107" s="22">
        <f t="shared" si="313"/>
        <v>0</v>
      </c>
      <c r="Y107" s="22">
        <f t="shared" si="314"/>
        <v>0</v>
      </c>
      <c r="Z107" s="22">
        <f t="shared" si="315"/>
        <v>1</v>
      </c>
      <c r="AA107" s="22">
        <f t="shared" si="316"/>
        <v>1</v>
      </c>
      <c r="AB107" s="22">
        <f t="shared" si="317"/>
        <v>0</v>
      </c>
      <c r="AC107" s="22">
        <f t="shared" si="318"/>
        <v>0</v>
      </c>
      <c r="AD107" s="22">
        <f t="shared" si="319"/>
        <v>0</v>
      </c>
      <c r="AE107" s="22">
        <f t="shared" si="320"/>
        <v>0</v>
      </c>
      <c r="AF107" s="22">
        <f t="shared" si="321"/>
        <v>0</v>
      </c>
      <c r="AG107" s="23">
        <f t="shared" si="322"/>
        <v>3</v>
      </c>
      <c r="AH107" s="23">
        <f t="shared" si="322"/>
        <v>2</v>
      </c>
      <c r="AI107" s="24">
        <f t="shared" si="323"/>
        <v>2</v>
      </c>
      <c r="AJ107" s="24">
        <f t="shared" si="324"/>
        <v>1</v>
      </c>
      <c r="AK107" s="25">
        <f t="shared" si="325"/>
        <v>-5</v>
      </c>
      <c r="AL107" s="25">
        <f t="shared" si="326"/>
        <v>8</v>
      </c>
      <c r="AM107" s="25">
        <f t="shared" si="327"/>
        <v>7</v>
      </c>
      <c r="AN107" s="25">
        <f t="shared" si="328"/>
        <v>-7</v>
      </c>
      <c r="AO107" s="25">
        <f t="shared" si="329"/>
        <v>6</v>
      </c>
      <c r="AP107" s="25" t="str">
        <f t="shared" si="330"/>
        <v/>
      </c>
      <c r="AQ107" s="25" t="str">
        <f t="shared" si="331"/>
        <v/>
      </c>
      <c r="AR107" s="26" t="str">
        <f t="shared" si="332"/>
        <v>3 - 2</v>
      </c>
      <c r="AS107" s="27" t="str">
        <f t="shared" si="333"/>
        <v>-5,8,7,-7,6</v>
      </c>
      <c r="AT107" s="24">
        <f t="shared" si="334"/>
        <v>1</v>
      </c>
      <c r="AU107" s="24">
        <f t="shared" si="335"/>
        <v>2</v>
      </c>
      <c r="AV107" s="25">
        <f t="shared" si="336"/>
        <v>5</v>
      </c>
      <c r="AW107" s="25">
        <f t="shared" si="337"/>
        <v>-8</v>
      </c>
      <c r="AX107" s="25">
        <f t="shared" si="338"/>
        <v>-7</v>
      </c>
      <c r="AY107" s="25">
        <f t="shared" si="339"/>
        <v>7</v>
      </c>
      <c r="AZ107" s="25">
        <f t="shared" si="340"/>
        <v>-6</v>
      </c>
      <c r="BA107" s="25" t="str">
        <f t="shared" si="341"/>
        <v/>
      </c>
      <c r="BB107" s="25" t="str">
        <f t="shared" si="342"/>
        <v/>
      </c>
      <c r="BC107" s="26" t="str">
        <f t="shared" si="343"/>
        <v>2 - 3</v>
      </c>
      <c r="BD107" s="27" t="str">
        <f t="shared" si="344"/>
        <v>5,-8,-7,7,-6</v>
      </c>
      <c r="BE107" s="32"/>
      <c r="BF107" s="32"/>
      <c r="BG107" s="29" t="e">
        <f>SUMIF(A102:A105,C107,B102:B105)</f>
        <v>#VALUE!</v>
      </c>
      <c r="BH107" s="30" t="e">
        <f>SUMIF(A102:A105,D107,B102:B105)</f>
        <v>#VALUE!</v>
      </c>
      <c r="BI107" s="122">
        <f t="shared" si="345"/>
        <v>3</v>
      </c>
      <c r="BJ107" s="123" t="e">
        <f>1+BJ106</f>
        <v>#REF!</v>
      </c>
      <c r="BK107" s="31">
        <v>3</v>
      </c>
      <c r="BL107" s="214" t="s">
        <v>15</v>
      </c>
      <c r="BM107" s="289">
        <v>44601</v>
      </c>
      <c r="BN107" s="211" t="s">
        <v>296</v>
      </c>
      <c r="BO107" s="156">
        <v>6</v>
      </c>
      <c r="BP107" s="395"/>
      <c r="BQ107" s="439"/>
      <c r="BR107" s="389" t="s">
        <v>47</v>
      </c>
      <c r="BS107" s="390"/>
      <c r="BT107" s="391"/>
      <c r="BU107" s="164" t="e">
        <f>IF(BQ106=0,0,VLOOKUP(BQ106,[1]Список!$A:P,8,FALSE))</f>
        <v>#VALUE!</v>
      </c>
      <c r="BV107" s="420"/>
      <c r="BW107" s="409" t="str">
        <f>IF(AI102&gt;AJ102,BC102,IF(AJ102&gt;AI102,BD102," "))</f>
        <v>1 - 3</v>
      </c>
      <c r="BX107" s="410"/>
      <c r="BY107" s="411"/>
      <c r="BZ107" s="410" t="str">
        <f>IF(AI105&gt;AJ105,BC105,IF(AJ105&gt;AI105,BD105," "))</f>
        <v>2 - 3</v>
      </c>
      <c r="CA107" s="410"/>
      <c r="CB107" s="410"/>
      <c r="CC107" s="467"/>
      <c r="CD107" s="422"/>
      <c r="CE107" s="468"/>
      <c r="CF107" s="410" t="str">
        <f>IF(AI107&lt;AJ107,AR107,IF(AJ107&lt;AI107,AS107," "))</f>
        <v>-5,8,7,-7,6</v>
      </c>
      <c r="CG107" s="410"/>
      <c r="CH107" s="410"/>
      <c r="CI107" s="228"/>
      <c r="CJ107" s="424"/>
      <c r="CK107" s="403"/>
      <c r="CL107" s="405"/>
    </row>
    <row r="108" spans="1:90" ht="18.600000000000001" customHeight="1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V108" s="2"/>
      <c r="AW108" s="2"/>
      <c r="AX108" s="2"/>
      <c r="AY108" s="2"/>
      <c r="AZ108" s="2"/>
      <c r="BE108" s="28">
        <f>SUMIF(C102:C109,4,AI102:AI109)+SUMIF(D102:D109,4,AJ102:AJ109)</f>
        <v>3</v>
      </c>
      <c r="BF108" s="28">
        <f>IF(BE108&lt;&gt;0,RANK(BE108,BE102:BE108),"")</f>
        <v>4</v>
      </c>
      <c r="BG108" s="34"/>
      <c r="BH108" s="34"/>
      <c r="BK108" s="14"/>
      <c r="BP108" s="396">
        <v>4</v>
      </c>
      <c r="BQ108" s="438" t="e">
        <f>B105</f>
        <v>#VALUE!</v>
      </c>
      <c r="BR108" s="417" t="s">
        <v>40</v>
      </c>
      <c r="BS108" s="417"/>
      <c r="BT108" s="417"/>
      <c r="BU108" s="196" t="e">
        <f>IF(BQ108=0,0,VLOOKUP(BQ108,[1]Список!$A:P,7,FALSE))</f>
        <v>#VALUE!</v>
      </c>
      <c r="BV108" s="398" t="e">
        <f>IF(BQ108=0,0,VLOOKUP(BQ108,[1]Список!$A:$P,6,FALSE))</f>
        <v>#VALUE!</v>
      </c>
      <c r="BW108" s="230"/>
      <c r="BX108" s="150">
        <f>IF(AG104&lt;AH104,AT104,IF(AH104&lt;AG104,AT104," "))</f>
        <v>1</v>
      </c>
      <c r="BY108" s="186"/>
      <c r="BZ108" s="178"/>
      <c r="CA108" s="150">
        <f>IF(AG103&lt;AH103,AT103,IF(AH103&lt;AG103,AT103," "))</f>
        <v>1</v>
      </c>
      <c r="CB108" s="178"/>
      <c r="CC108" s="192"/>
      <c r="CD108" s="150">
        <f>IF(AG107&lt;AH107,AT107,IF(AH107&lt;AG107,AT107," "))</f>
        <v>1</v>
      </c>
      <c r="CE108" s="186"/>
      <c r="CF108" s="400"/>
      <c r="CG108" s="400"/>
      <c r="CH108" s="400"/>
      <c r="CI108" s="226"/>
      <c r="CJ108" s="386">
        <f>BE108</f>
        <v>3</v>
      </c>
      <c r="CK108" s="387"/>
      <c r="CL108" s="388">
        <f>IF(BF109="",BF108,BF109)</f>
        <v>4</v>
      </c>
    </row>
    <row r="109" spans="1:90" ht="18.600000000000001" customHeight="1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V109" s="2"/>
      <c r="AW109" s="2"/>
      <c r="AX109" s="2"/>
      <c r="AY109" s="2"/>
      <c r="AZ109" s="2"/>
      <c r="BE109" s="32"/>
      <c r="BF109" s="32"/>
      <c r="BG109" s="34"/>
      <c r="BH109" s="34"/>
      <c r="BK109" s="35"/>
      <c r="BL109" s="160"/>
      <c r="BM109" s="161"/>
      <c r="BN109" s="162"/>
      <c r="BO109" s="163"/>
      <c r="BP109" s="413"/>
      <c r="BQ109" s="415"/>
      <c r="BR109" s="407" t="s">
        <v>41</v>
      </c>
      <c r="BS109" s="407"/>
      <c r="BT109" s="407"/>
      <c r="BU109" s="164" t="e">
        <f>IF(BQ108=0,0,VLOOKUP(BQ108,[1]Список!$A:P,8,FALSE))</f>
        <v>#VALUE!</v>
      </c>
      <c r="BV109" s="420"/>
      <c r="BW109" s="409" t="str">
        <f>IF(AI104&gt;AJ104,BC104,IF(AJ104&gt;AI104,BD104," "))</f>
        <v>0 - 3</v>
      </c>
      <c r="BX109" s="410"/>
      <c r="BY109" s="411"/>
      <c r="BZ109" s="410" t="str">
        <f>IF(AI103&gt;AJ103,BC103,IF(AJ103&gt;AI103,BD103," "))</f>
        <v>1 - 3</v>
      </c>
      <c r="CA109" s="410"/>
      <c r="CB109" s="410"/>
      <c r="CC109" s="409" t="str">
        <f>IF(AI107&gt;AJ107,BC107,IF(AJ107&gt;AI107,BD107," "))</f>
        <v>2 - 3</v>
      </c>
      <c r="CD109" s="410"/>
      <c r="CE109" s="411"/>
      <c r="CF109" s="422"/>
      <c r="CG109" s="422"/>
      <c r="CH109" s="422"/>
      <c r="CI109" s="228"/>
      <c r="CJ109" s="424"/>
      <c r="CK109" s="403"/>
      <c r="CL109" s="405"/>
    </row>
    <row r="110" spans="1:90" ht="18.600000000000001" customHeight="1" x14ac:dyDescent="0.25">
      <c r="Z110" s="6"/>
      <c r="BK110" s="14"/>
      <c r="BL110" s="380" t="str">
        <f>C111</f>
        <v>Мужчины. 5-8 места</v>
      </c>
      <c r="BM110" s="380"/>
      <c r="BN110" s="380"/>
      <c r="BO110" s="380"/>
      <c r="BP110" s="380"/>
      <c r="BQ110" s="380"/>
      <c r="BR110" s="380"/>
      <c r="BS110" s="380"/>
      <c r="BT110" s="380"/>
      <c r="BU110" s="380"/>
      <c r="BV110" s="380"/>
      <c r="BW110" s="380"/>
      <c r="BX110" s="380"/>
      <c r="BY110" s="380"/>
      <c r="BZ110" s="380"/>
      <c r="CA110" s="380"/>
      <c r="CB110" s="380"/>
      <c r="CC110" s="380"/>
      <c r="CD110" s="380"/>
      <c r="CE110" s="380"/>
      <c r="CF110" s="380"/>
      <c r="CG110" s="380"/>
      <c r="CH110" s="380"/>
      <c r="CI110" s="380"/>
      <c r="CJ110" s="380"/>
      <c r="CK110" s="380"/>
      <c r="CL110" s="380"/>
    </row>
    <row r="111" spans="1:90" ht="18.600000000000001" customHeight="1" x14ac:dyDescent="0.25">
      <c r="A111" s="7">
        <f>1+A101</f>
        <v>6</v>
      </c>
      <c r="B111" s="8">
        <v>4</v>
      </c>
      <c r="C111" s="9" t="s">
        <v>95</v>
      </c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1">
        <f>1+R101</f>
        <v>6</v>
      </c>
      <c r="Z111" s="6"/>
      <c r="AR111" s="12" t="e">
        <f>IF(B112=0,0,(IF(B113=0,1,IF(B114=0,2,IF(B115=0,3,IF(B115&gt;0,4))))))</f>
        <v>#VALUE!</v>
      </c>
      <c r="BC111" s="12">
        <f>IF(BE111=15,3,IF(BE111&gt;15,4))</f>
        <v>4</v>
      </c>
      <c r="BE111" s="13">
        <f>SUM(BE112,BE114,BE116,BE118)</f>
        <v>18</v>
      </c>
      <c r="BF111" s="13">
        <f>SUM(BF112,BF114,BF116,BF118)</f>
        <v>8</v>
      </c>
      <c r="BK111" s="14"/>
      <c r="BL111" s="124" t="s">
        <v>4</v>
      </c>
      <c r="BM111" s="125" t="s">
        <v>5</v>
      </c>
      <c r="BN111" s="125" t="s">
        <v>6</v>
      </c>
      <c r="BO111" s="126" t="s">
        <v>7</v>
      </c>
      <c r="BP111" s="216" t="s">
        <v>8</v>
      </c>
      <c r="BQ111" s="458" t="s">
        <v>9</v>
      </c>
      <c r="BR111" s="458"/>
      <c r="BS111" s="458"/>
      <c r="BT111" s="458"/>
      <c r="BU111" s="459" t="s">
        <v>10</v>
      </c>
      <c r="BV111" s="459"/>
      <c r="BW111" s="460">
        <v>1</v>
      </c>
      <c r="BX111" s="461"/>
      <c r="BY111" s="462"/>
      <c r="BZ111" s="461">
        <v>2</v>
      </c>
      <c r="CA111" s="461"/>
      <c r="CB111" s="461"/>
      <c r="CC111" s="460">
        <v>3</v>
      </c>
      <c r="CD111" s="461"/>
      <c r="CE111" s="462"/>
      <c r="CF111" s="461">
        <v>4</v>
      </c>
      <c r="CG111" s="461"/>
      <c r="CH111" s="461"/>
      <c r="CI111" s="310"/>
      <c r="CJ111" s="220" t="s">
        <v>1</v>
      </c>
      <c r="CK111" s="307" t="s">
        <v>2</v>
      </c>
      <c r="CL111" s="307" t="s">
        <v>3</v>
      </c>
    </row>
    <row r="112" spans="1:90" ht="18.600000000000001" customHeight="1" x14ac:dyDescent="0.25">
      <c r="A112" s="15">
        <v>1</v>
      </c>
      <c r="B112" s="16" t="e">
        <f>SUMIF('[1]М - 1 этап'!$CX$100:$CX$115,5,'[1]М - 1 этап'!$BQ$100:$BQ$115)</f>
        <v>#VALUE!</v>
      </c>
      <c r="C112" s="17">
        <v>1</v>
      </c>
      <c r="D112" s="17">
        <v>3</v>
      </c>
      <c r="E112" s="18">
        <v>11</v>
      </c>
      <c r="F112" s="19">
        <v>8</v>
      </c>
      <c r="G112" s="20">
        <v>15</v>
      </c>
      <c r="H112" s="21">
        <v>13</v>
      </c>
      <c r="I112" s="18">
        <v>3</v>
      </c>
      <c r="J112" s="19">
        <v>11</v>
      </c>
      <c r="K112" s="20">
        <v>12</v>
      </c>
      <c r="L112" s="21">
        <v>10</v>
      </c>
      <c r="M112" s="18"/>
      <c r="N112" s="19"/>
      <c r="O112" s="20"/>
      <c r="P112" s="21"/>
      <c r="Q112" s="18"/>
      <c r="R112" s="19"/>
      <c r="S112" s="22">
        <f t="shared" ref="S112:S117" si="347">IF(E112="wo",0,IF(F112="wo",1,IF(E112&gt;F112,1,0)))</f>
        <v>1</v>
      </c>
      <c r="T112" s="22">
        <f t="shared" ref="T112:T117" si="348">IF(E112="wo",1,IF(F112="wo",0,IF(F112&gt;E112,1,0)))</f>
        <v>0</v>
      </c>
      <c r="U112" s="22">
        <f t="shared" ref="U112:U117" si="349">IF(G112="wo",0,IF(H112="wo",1,IF(G112&gt;H112,1,0)))</f>
        <v>1</v>
      </c>
      <c r="V112" s="22">
        <f t="shared" ref="V112:V117" si="350">IF(G112="wo",1,IF(H112="wo",0,IF(H112&gt;G112,1,0)))</f>
        <v>0</v>
      </c>
      <c r="W112" s="22">
        <f t="shared" ref="W112:W117" si="351">IF(I112="wo",0,IF(J112="wo",1,IF(I112&gt;J112,1,0)))</f>
        <v>0</v>
      </c>
      <c r="X112" s="22">
        <f t="shared" ref="X112:X117" si="352">IF(I112="wo",1,IF(J112="wo",0,IF(J112&gt;I112,1,0)))</f>
        <v>1</v>
      </c>
      <c r="Y112" s="22">
        <f t="shared" ref="Y112:Y117" si="353">IF(K112="wo",0,IF(L112="wo",1,IF(K112&gt;L112,1,0)))</f>
        <v>1</v>
      </c>
      <c r="Z112" s="22">
        <f t="shared" ref="Z112:Z117" si="354">IF(K112="wo",1,IF(L112="wo",0,IF(L112&gt;K112,1,0)))</f>
        <v>0</v>
      </c>
      <c r="AA112" s="22">
        <f t="shared" ref="AA112:AA117" si="355">IF(M112="wo",0,IF(N112="wo",1,IF(M112&gt;N112,1,0)))</f>
        <v>0</v>
      </c>
      <c r="AB112" s="22">
        <f t="shared" ref="AB112:AB117" si="356">IF(M112="wo",1,IF(N112="wo",0,IF(N112&gt;M112,1,0)))</f>
        <v>0</v>
      </c>
      <c r="AC112" s="22">
        <f t="shared" ref="AC112:AC117" si="357">IF(O112="wo",0,IF(P112="wo",1,IF(O112&gt;P112,1,0)))</f>
        <v>0</v>
      </c>
      <c r="AD112" s="22">
        <f t="shared" ref="AD112:AD117" si="358">IF(O112="wo",1,IF(P112="wo",0,IF(P112&gt;O112,1,0)))</f>
        <v>0</v>
      </c>
      <c r="AE112" s="22">
        <f t="shared" ref="AE112:AE117" si="359">IF(Q112="wo",0,IF(R112="wo",1,IF(Q112&gt;R112,1,0)))</f>
        <v>0</v>
      </c>
      <c r="AF112" s="22">
        <f t="shared" ref="AF112:AF117" si="360">IF(Q112="wo",1,IF(R112="wo",0,IF(R112&gt;Q112,1,0)))</f>
        <v>0</v>
      </c>
      <c r="AG112" s="23">
        <f t="shared" ref="AG112:AH117" si="361">IF(E112="wo","wo",+S112+U112+W112+Y112+AA112+AC112+AE112)</f>
        <v>3</v>
      </c>
      <c r="AH112" s="23">
        <f t="shared" si="361"/>
        <v>1</v>
      </c>
      <c r="AI112" s="24">
        <f t="shared" ref="AI112:AI117" si="362">IF(E112="",0,IF(E112="wo",0,IF(F112="wo",2,IF(AG112=AH112,0,IF(AG112&gt;AH112,2,1)))))</f>
        <v>2</v>
      </c>
      <c r="AJ112" s="24">
        <f t="shared" ref="AJ112:AJ117" si="363">IF(F112="",0,IF(F112="wo",0,IF(E112="wo",2,IF(AH112=AG112,0,IF(AH112&gt;AG112,2,1)))))</f>
        <v>1</v>
      </c>
      <c r="AK112" s="25">
        <f t="shared" ref="AK112:AK117" si="364">IF(E112="","",IF(E112="wo",0,IF(F112="wo",0,IF(E112=F112,"ERROR",IF(E112&gt;F112,F112,-1*E112)))))</f>
        <v>8</v>
      </c>
      <c r="AL112" s="25">
        <f t="shared" ref="AL112:AL117" si="365">IF(G112="","",IF(G112="wo",0,IF(H112="wo",0,IF(G112=H112,"ERROR",IF(G112&gt;H112,H112,-1*G112)))))</f>
        <v>13</v>
      </c>
      <c r="AM112" s="25">
        <f t="shared" ref="AM112:AM117" si="366">IF(I112="","",IF(I112="wo",0,IF(J112="wo",0,IF(I112=J112,"ERROR",IF(I112&gt;J112,J112,-1*I112)))))</f>
        <v>-3</v>
      </c>
      <c r="AN112" s="25">
        <f t="shared" ref="AN112:AN117" si="367">IF(K112="","",IF(K112="wo",0,IF(L112="wo",0,IF(K112=L112,"ERROR",IF(K112&gt;L112,L112,-1*K112)))))</f>
        <v>10</v>
      </c>
      <c r="AO112" s="25" t="str">
        <f t="shared" ref="AO112:AO117" si="368">IF(M112="","",IF(M112="wo",0,IF(N112="wo",0,IF(M112=N112,"ERROR",IF(M112&gt;N112,N112,-1*M112)))))</f>
        <v/>
      </c>
      <c r="AP112" s="25" t="str">
        <f t="shared" ref="AP112:AP117" si="369">IF(O112="","",IF(O112="wo",0,IF(P112="wo",0,IF(O112=P112,"ERROR",IF(O112&gt;P112,P112,-1*O112)))))</f>
        <v/>
      </c>
      <c r="AQ112" s="25" t="str">
        <f t="shared" ref="AQ112:AQ117" si="370">IF(Q112="","",IF(Q112="wo",0,IF(R112="wo",0,IF(Q112=R112,"ERROR",IF(Q112&gt;R112,R112,-1*Q112)))))</f>
        <v/>
      </c>
      <c r="AR112" s="26" t="str">
        <f t="shared" ref="AR112:AR117" si="371">CONCATENATE(AG112," - ",AH112)</f>
        <v>3 - 1</v>
      </c>
      <c r="AS112" s="27" t="str">
        <f t="shared" ref="AS112:AS117" si="372">IF(E112="","",(IF(K112="",AK112&amp;","&amp;AL112&amp;","&amp;AM112,IF(M112="",AK112&amp;","&amp;AL112&amp;","&amp;AM112&amp;","&amp;AN112,IF(O112="",AK112&amp;","&amp;AL112&amp;","&amp;AM112&amp;","&amp;AN112&amp;","&amp;AO112,IF(Q112="",AK112&amp;","&amp;AL112&amp;","&amp;AM112&amp;","&amp;AN112&amp;","&amp;AO112&amp;","&amp;AP112,AK112&amp;","&amp;AL112&amp;","&amp;AM112&amp;","&amp;AN112&amp;","&amp;AO112&amp;","&amp;AP112&amp;","&amp;AQ112))))))</f>
        <v>8,13,-3,10</v>
      </c>
      <c r="AT112" s="24">
        <f t="shared" ref="AT112:AT117" si="373">IF(F112="",0,IF(F112="wo",0,IF(E112="wo",2,IF(AH112=AG112,0,IF(AH112&gt;AG112,2,1)))))</f>
        <v>1</v>
      </c>
      <c r="AU112" s="24">
        <f t="shared" ref="AU112:AU117" si="374">IF(E112="",0,IF(E112="wo",0,IF(F112="wo",2,IF(AG112=AH112,0,IF(AG112&gt;AH112,2,1)))))</f>
        <v>2</v>
      </c>
      <c r="AV112" s="25">
        <f t="shared" ref="AV112:AV117" si="375">IF(F112="","",IF(F112="wo",0,IF(E112="wo",0,IF(F112=E112,"ERROR",IF(F112&gt;E112,E112,-1*F112)))))</f>
        <v>-8</v>
      </c>
      <c r="AW112" s="25">
        <f t="shared" ref="AW112:AW117" si="376">IF(H112="","",IF(H112="wo",0,IF(G112="wo",0,IF(H112=G112,"ERROR",IF(H112&gt;G112,G112,-1*H112)))))</f>
        <v>-13</v>
      </c>
      <c r="AX112" s="25">
        <f t="shared" ref="AX112:AX117" si="377">IF(J112="","",IF(J112="wo",0,IF(I112="wo",0,IF(J112=I112,"ERROR",IF(J112&gt;I112,I112,-1*J112)))))</f>
        <v>3</v>
      </c>
      <c r="AY112" s="25">
        <f t="shared" ref="AY112:AY117" si="378">IF(L112="","",IF(L112="wo",0,IF(K112="wo",0,IF(L112=K112,"ERROR",IF(L112&gt;K112,K112,-1*L112)))))</f>
        <v>-10</v>
      </c>
      <c r="AZ112" s="25" t="str">
        <f t="shared" ref="AZ112:AZ117" si="379">IF(N112="","",IF(N112="wo",0,IF(M112="wo",0,IF(N112=M112,"ERROR",IF(N112&gt;M112,M112,-1*N112)))))</f>
        <v/>
      </c>
      <c r="BA112" s="25" t="str">
        <f t="shared" ref="BA112:BA117" si="380">IF(P112="","",IF(P112="wo",0,IF(O112="wo",0,IF(P112=O112,"ERROR",IF(P112&gt;O112,O112,-1*P112)))))</f>
        <v/>
      </c>
      <c r="BB112" s="25" t="str">
        <f t="shared" ref="BB112:BB117" si="381">IF(R112="","",IF(R112="wo",0,IF(Q112="wo",0,IF(R112=Q112,"ERROR",IF(R112&gt;Q112,Q112,-1*R112)))))</f>
        <v/>
      </c>
      <c r="BC112" s="26" t="str">
        <f t="shared" ref="BC112:BC117" si="382">CONCATENATE(AH112," - ",AG112)</f>
        <v>1 - 3</v>
      </c>
      <c r="BD112" s="27" t="str">
        <f t="shared" ref="BD112:BD117" si="383">IF(E112="","",(IF(K112="",AV112&amp;", "&amp;AW112&amp;", "&amp;AX112,IF(M112="",AV112&amp;","&amp;AW112&amp;","&amp;AX112&amp;","&amp;AY112,IF(O112="",AV112&amp;","&amp;AW112&amp;","&amp;AX112&amp;","&amp;AY112&amp;","&amp;AZ112,IF(Q112="",AV112&amp;","&amp;AW112&amp;","&amp;AX112&amp;","&amp;AY112&amp;","&amp;AZ112&amp;","&amp;BA112,AV112&amp;","&amp;AW112&amp;","&amp;AX112&amp;","&amp;AY112&amp;","&amp;AZ112&amp;","&amp;BA112&amp;","&amp;BB112))))))</f>
        <v>-8,-13,3,-10</v>
      </c>
      <c r="BE112" s="28">
        <f>SUMIF(C112:C119,1,AI112:AI119)+SUMIF(D112:D119,1,AJ112:AJ119)</f>
        <v>5</v>
      </c>
      <c r="BF112" s="28">
        <f>IF(BE112&lt;&gt;0,RANK(BE112,BE112:BE118),"")</f>
        <v>1</v>
      </c>
      <c r="BG112" s="29" t="e">
        <f>SUMIF(A112:A115,C112,B112:B115)</f>
        <v>#VALUE!</v>
      </c>
      <c r="BH112" s="30" t="e">
        <f>SUMIF(A112:A115,D112,B112:B115)</f>
        <v>#VALUE!</v>
      </c>
      <c r="BI112" s="122">
        <f t="shared" ref="BI112:BI117" si="384">1+BI102</f>
        <v>4</v>
      </c>
      <c r="BJ112" s="123" t="e">
        <f>1*BJ107+1</f>
        <v>#REF!</v>
      </c>
      <c r="BK112" s="31">
        <v>1</v>
      </c>
      <c r="BL112" s="200" t="str">
        <f t="shared" ref="BL112:BL113" si="385">CONCATENATE(C112," ","-"," ",D112)</f>
        <v>1 - 3</v>
      </c>
      <c r="BM112" s="132"/>
      <c r="BN112" s="133"/>
      <c r="BO112" s="134"/>
      <c r="BP112" s="465">
        <v>1</v>
      </c>
      <c r="BQ112" s="414" t="e">
        <f>B112</f>
        <v>#VALUE!</v>
      </c>
      <c r="BR112" s="416" t="s">
        <v>72</v>
      </c>
      <c r="BS112" s="417"/>
      <c r="BT112" s="418"/>
      <c r="BU112" s="215" t="e">
        <f>IF(BQ112=0,0,VLOOKUP(BQ112,[1]Список!$A:P,7,FALSE))</f>
        <v>#VALUE!</v>
      </c>
      <c r="BV112" s="419" t="e">
        <f>IF(BQ112=0,0,VLOOKUP(BQ112,[1]Список!$A:$P,6,FALSE))</f>
        <v>#VALUE!</v>
      </c>
      <c r="BW112" s="451"/>
      <c r="BX112" s="421"/>
      <c r="BY112" s="452"/>
      <c r="BZ112" s="231"/>
      <c r="CA112" s="180">
        <f>IF(AG116&lt;AH116,AI116,IF(AH116&lt;AG116,AI116," "))</f>
        <v>2</v>
      </c>
      <c r="CB112" s="190"/>
      <c r="CC112" s="184"/>
      <c r="CD112" s="180">
        <f>IF(AG112&lt;AH112,AI112,IF(AH112&lt;AG112,AI112," "))</f>
        <v>2</v>
      </c>
      <c r="CE112" s="181"/>
      <c r="CF112" s="190"/>
      <c r="CG112" s="180">
        <f>IF(AG114&lt;AH114,AI114,IF(AH114&lt;AG114,AI114," "))</f>
        <v>1</v>
      </c>
      <c r="CH112" s="190"/>
      <c r="CI112" s="314"/>
      <c r="CJ112" s="471">
        <f>BE112</f>
        <v>5</v>
      </c>
      <c r="CK112" s="469"/>
      <c r="CL112" s="404">
        <v>6</v>
      </c>
    </row>
    <row r="113" spans="1:90" ht="18.600000000000001" customHeight="1" x14ac:dyDescent="0.25">
      <c r="A113" s="15">
        <v>2</v>
      </c>
      <c r="B113" s="16" t="e">
        <f>SUMIF('[1]М - 1 этап'!$CX$129:$CX$144,5,'[1]М - 1 этап'!$BQ$129:$BQ$144)</f>
        <v>#VALUE!</v>
      </c>
      <c r="C113" s="17">
        <v>2</v>
      </c>
      <c r="D113" s="17">
        <v>4</v>
      </c>
      <c r="E113" s="18">
        <v>10</v>
      </c>
      <c r="F113" s="19">
        <v>12</v>
      </c>
      <c r="G113" s="20">
        <v>11</v>
      </c>
      <c r="H113" s="21">
        <v>2</v>
      </c>
      <c r="I113" s="18">
        <v>7</v>
      </c>
      <c r="J113" s="19">
        <v>11</v>
      </c>
      <c r="K113" s="20">
        <v>11</v>
      </c>
      <c r="L113" s="21">
        <v>9</v>
      </c>
      <c r="M113" s="18">
        <v>11</v>
      </c>
      <c r="N113" s="19">
        <v>7</v>
      </c>
      <c r="O113" s="20"/>
      <c r="P113" s="21"/>
      <c r="Q113" s="18"/>
      <c r="R113" s="19"/>
      <c r="S113" s="22">
        <f t="shared" si="347"/>
        <v>0</v>
      </c>
      <c r="T113" s="22">
        <f t="shared" si="348"/>
        <v>1</v>
      </c>
      <c r="U113" s="22">
        <f t="shared" si="349"/>
        <v>1</v>
      </c>
      <c r="V113" s="22">
        <f t="shared" si="350"/>
        <v>0</v>
      </c>
      <c r="W113" s="22">
        <f t="shared" si="351"/>
        <v>0</v>
      </c>
      <c r="X113" s="22">
        <f t="shared" si="352"/>
        <v>1</v>
      </c>
      <c r="Y113" s="22">
        <f t="shared" si="353"/>
        <v>1</v>
      </c>
      <c r="Z113" s="22">
        <f t="shared" si="354"/>
        <v>0</v>
      </c>
      <c r="AA113" s="22">
        <f t="shared" si="355"/>
        <v>1</v>
      </c>
      <c r="AB113" s="22">
        <f t="shared" si="356"/>
        <v>0</v>
      </c>
      <c r="AC113" s="22">
        <f t="shared" si="357"/>
        <v>0</v>
      </c>
      <c r="AD113" s="22">
        <f t="shared" si="358"/>
        <v>0</v>
      </c>
      <c r="AE113" s="22">
        <f t="shared" si="359"/>
        <v>0</v>
      </c>
      <c r="AF113" s="22">
        <f t="shared" si="360"/>
        <v>0</v>
      </c>
      <c r="AG113" s="23">
        <f t="shared" si="361"/>
        <v>3</v>
      </c>
      <c r="AH113" s="23">
        <f t="shared" si="361"/>
        <v>2</v>
      </c>
      <c r="AI113" s="24">
        <f t="shared" si="362"/>
        <v>2</v>
      </c>
      <c r="AJ113" s="24">
        <f t="shared" si="363"/>
        <v>1</v>
      </c>
      <c r="AK113" s="25">
        <f t="shared" si="364"/>
        <v>-10</v>
      </c>
      <c r="AL113" s="25">
        <f t="shared" si="365"/>
        <v>2</v>
      </c>
      <c r="AM113" s="25">
        <f t="shared" si="366"/>
        <v>-7</v>
      </c>
      <c r="AN113" s="25">
        <f t="shared" si="367"/>
        <v>9</v>
      </c>
      <c r="AO113" s="25">
        <f t="shared" si="368"/>
        <v>7</v>
      </c>
      <c r="AP113" s="25" t="str">
        <f t="shared" si="369"/>
        <v/>
      </c>
      <c r="AQ113" s="25" t="str">
        <f t="shared" si="370"/>
        <v/>
      </c>
      <c r="AR113" s="26" t="str">
        <f t="shared" si="371"/>
        <v>3 - 2</v>
      </c>
      <c r="AS113" s="27" t="str">
        <f t="shared" si="372"/>
        <v>-10,2,-7,9,7</v>
      </c>
      <c r="AT113" s="24">
        <f t="shared" si="373"/>
        <v>1</v>
      </c>
      <c r="AU113" s="24">
        <f t="shared" si="374"/>
        <v>2</v>
      </c>
      <c r="AV113" s="25">
        <f t="shared" si="375"/>
        <v>10</v>
      </c>
      <c r="AW113" s="25">
        <f t="shared" si="376"/>
        <v>-2</v>
      </c>
      <c r="AX113" s="25">
        <f t="shared" si="377"/>
        <v>7</v>
      </c>
      <c r="AY113" s="25">
        <f t="shared" si="378"/>
        <v>-9</v>
      </c>
      <c r="AZ113" s="25">
        <f t="shared" si="379"/>
        <v>-7</v>
      </c>
      <c r="BA113" s="25" t="str">
        <f t="shared" si="380"/>
        <v/>
      </c>
      <c r="BB113" s="25" t="str">
        <f t="shared" si="381"/>
        <v/>
      </c>
      <c r="BC113" s="26" t="str">
        <f t="shared" si="382"/>
        <v>2 - 3</v>
      </c>
      <c r="BD113" s="27" t="str">
        <f t="shared" si="383"/>
        <v>10,-2,7,-9,-7</v>
      </c>
      <c r="BE113" s="32"/>
      <c r="BF113" s="32"/>
      <c r="BG113" s="29" t="e">
        <f>SUMIF(A112:A115,C113,B112:B115)</f>
        <v>#VALUE!</v>
      </c>
      <c r="BH113" s="30" t="e">
        <f>SUMIF(A112:A115,D113,B112:B115)</f>
        <v>#VALUE!</v>
      </c>
      <c r="BI113" s="122">
        <f t="shared" si="384"/>
        <v>4</v>
      </c>
      <c r="BJ113" s="123" t="e">
        <f>1+BJ112</f>
        <v>#REF!</v>
      </c>
      <c r="BK113" s="31">
        <v>1</v>
      </c>
      <c r="BL113" s="200" t="str">
        <f t="shared" si="385"/>
        <v>2 - 4</v>
      </c>
      <c r="BM113" s="132"/>
      <c r="BN113" s="133"/>
      <c r="BO113" s="134"/>
      <c r="BP113" s="466"/>
      <c r="BQ113" s="415"/>
      <c r="BR113" s="407" t="s">
        <v>73</v>
      </c>
      <c r="BS113" s="407"/>
      <c r="BT113" s="407"/>
      <c r="BU113" s="164" t="e">
        <f>IF(BQ112=0,0,VLOOKUP(BQ112,[1]Список!$A:P,8,FALSE))</f>
        <v>#VALUE!</v>
      </c>
      <c r="BV113" s="420"/>
      <c r="BW113" s="467"/>
      <c r="BX113" s="422"/>
      <c r="BY113" s="468"/>
      <c r="BZ113" s="410" t="str">
        <f>IF(AI116&lt;AJ116,AR116,IF(AJ116&lt;AI116,AS116," "))</f>
        <v>9,-12,4,9</v>
      </c>
      <c r="CA113" s="410"/>
      <c r="CB113" s="410"/>
      <c r="CC113" s="409" t="str">
        <f>IF(AI112&lt;AJ112,AR112,IF(AJ112&lt;AI112,AS112," "))</f>
        <v>8,13,-3,10</v>
      </c>
      <c r="CD113" s="410"/>
      <c r="CE113" s="411"/>
      <c r="CF113" s="410" t="str">
        <f>IF(AI114&lt;AJ114,AR114,IF(AJ114&lt;AI114,AS114," "))</f>
        <v>2 - 3</v>
      </c>
      <c r="CG113" s="410"/>
      <c r="CH113" s="410"/>
      <c r="CI113" s="313"/>
      <c r="CJ113" s="472"/>
      <c r="CK113" s="470"/>
      <c r="CL113" s="405"/>
    </row>
    <row r="114" spans="1:90" ht="18.600000000000001" customHeight="1" x14ac:dyDescent="0.25">
      <c r="A114" s="15">
        <v>3</v>
      </c>
      <c r="B114" s="16" t="e">
        <f>SUMIF('[1]М - 1 этап'!$CX$129:$CX$144,6,'[1]М - 1 этап'!$BQ$129:$BQ$144)</f>
        <v>#VALUE!</v>
      </c>
      <c r="C114" s="17">
        <v>1</v>
      </c>
      <c r="D114" s="17">
        <v>4</v>
      </c>
      <c r="E114" s="18">
        <v>10</v>
      </c>
      <c r="F114" s="19">
        <v>12</v>
      </c>
      <c r="G114" s="20">
        <v>11</v>
      </c>
      <c r="H114" s="21">
        <v>9</v>
      </c>
      <c r="I114" s="18">
        <v>13</v>
      </c>
      <c r="J114" s="19">
        <v>11</v>
      </c>
      <c r="K114" s="20">
        <v>7</v>
      </c>
      <c r="L114" s="21">
        <v>11</v>
      </c>
      <c r="M114" s="18">
        <v>8</v>
      </c>
      <c r="N114" s="19">
        <v>11</v>
      </c>
      <c r="O114" s="20"/>
      <c r="P114" s="21"/>
      <c r="Q114" s="18"/>
      <c r="R114" s="19"/>
      <c r="S114" s="22">
        <f t="shared" si="347"/>
        <v>0</v>
      </c>
      <c r="T114" s="22">
        <f t="shared" si="348"/>
        <v>1</v>
      </c>
      <c r="U114" s="22">
        <f t="shared" si="349"/>
        <v>1</v>
      </c>
      <c r="V114" s="22">
        <f t="shared" si="350"/>
        <v>0</v>
      </c>
      <c r="W114" s="22">
        <f t="shared" si="351"/>
        <v>1</v>
      </c>
      <c r="X114" s="22">
        <f t="shared" si="352"/>
        <v>0</v>
      </c>
      <c r="Y114" s="22">
        <f t="shared" si="353"/>
        <v>0</v>
      </c>
      <c r="Z114" s="22">
        <f t="shared" si="354"/>
        <v>1</v>
      </c>
      <c r="AA114" s="22">
        <f t="shared" si="355"/>
        <v>0</v>
      </c>
      <c r="AB114" s="22">
        <f t="shared" si="356"/>
        <v>1</v>
      </c>
      <c r="AC114" s="22">
        <f t="shared" si="357"/>
        <v>0</v>
      </c>
      <c r="AD114" s="22">
        <f t="shared" si="358"/>
        <v>0</v>
      </c>
      <c r="AE114" s="22">
        <f t="shared" si="359"/>
        <v>0</v>
      </c>
      <c r="AF114" s="22">
        <f t="shared" si="360"/>
        <v>0</v>
      </c>
      <c r="AG114" s="23">
        <f t="shared" si="361"/>
        <v>2</v>
      </c>
      <c r="AH114" s="23">
        <f t="shared" si="361"/>
        <v>3</v>
      </c>
      <c r="AI114" s="24">
        <f t="shared" si="362"/>
        <v>1</v>
      </c>
      <c r="AJ114" s="24">
        <f t="shared" si="363"/>
        <v>2</v>
      </c>
      <c r="AK114" s="25">
        <f t="shared" si="364"/>
        <v>-10</v>
      </c>
      <c r="AL114" s="25">
        <f t="shared" si="365"/>
        <v>9</v>
      </c>
      <c r="AM114" s="25">
        <f t="shared" si="366"/>
        <v>11</v>
      </c>
      <c r="AN114" s="25">
        <f t="shared" si="367"/>
        <v>-7</v>
      </c>
      <c r="AO114" s="25">
        <f t="shared" si="368"/>
        <v>-8</v>
      </c>
      <c r="AP114" s="25" t="str">
        <f t="shared" si="369"/>
        <v/>
      </c>
      <c r="AQ114" s="25" t="str">
        <f t="shared" si="370"/>
        <v/>
      </c>
      <c r="AR114" s="26" t="str">
        <f t="shared" si="371"/>
        <v>2 - 3</v>
      </c>
      <c r="AS114" s="27" t="str">
        <f t="shared" si="372"/>
        <v>-10,9,11,-7,-8</v>
      </c>
      <c r="AT114" s="24">
        <f t="shared" si="373"/>
        <v>2</v>
      </c>
      <c r="AU114" s="24">
        <f t="shared" si="374"/>
        <v>1</v>
      </c>
      <c r="AV114" s="25">
        <f t="shared" si="375"/>
        <v>10</v>
      </c>
      <c r="AW114" s="25">
        <f t="shared" si="376"/>
        <v>-9</v>
      </c>
      <c r="AX114" s="25">
        <f t="shared" si="377"/>
        <v>-11</v>
      </c>
      <c r="AY114" s="25">
        <f t="shared" si="378"/>
        <v>7</v>
      </c>
      <c r="AZ114" s="25">
        <f t="shared" si="379"/>
        <v>8</v>
      </c>
      <c r="BA114" s="25" t="str">
        <f t="shared" si="380"/>
        <v/>
      </c>
      <c r="BB114" s="25" t="str">
        <f t="shared" si="381"/>
        <v/>
      </c>
      <c r="BC114" s="26" t="str">
        <f t="shared" si="382"/>
        <v>3 - 2</v>
      </c>
      <c r="BD114" s="27" t="str">
        <f t="shared" si="383"/>
        <v>10,-9,-11,7,8</v>
      </c>
      <c r="BE114" s="28">
        <f>SUMIF(C112:C119,2,AI112:AI119)+SUMIF(D112:D119,2,AJ112:AJ119)</f>
        <v>4</v>
      </c>
      <c r="BF114" s="28">
        <f>IF(BE114&lt;&gt;0,RANK(BE114,BE112:BE118),"")</f>
        <v>3</v>
      </c>
      <c r="BG114" s="29" t="e">
        <f>SUMIF(A112:A115,C114,B112:B115)</f>
        <v>#VALUE!</v>
      </c>
      <c r="BH114" s="30" t="e">
        <f>SUMIF(A112:A115,D114,B112:B115)</f>
        <v>#VALUE!</v>
      </c>
      <c r="BI114" s="122">
        <f t="shared" si="384"/>
        <v>4</v>
      </c>
      <c r="BJ114" s="123" t="e">
        <f>1+BJ113</f>
        <v>#REF!</v>
      </c>
      <c r="BK114" s="31">
        <v>2</v>
      </c>
      <c r="BL114" s="212" t="s">
        <v>12</v>
      </c>
      <c r="BM114" s="205">
        <v>44601</v>
      </c>
      <c r="BN114" s="209" t="s">
        <v>295</v>
      </c>
      <c r="BO114" s="147">
        <v>5</v>
      </c>
      <c r="BP114" s="425">
        <v>2</v>
      </c>
      <c r="BQ114" s="397" t="e">
        <f>B113</f>
        <v>#VALUE!</v>
      </c>
      <c r="BR114" s="389" t="s">
        <v>36</v>
      </c>
      <c r="BS114" s="390"/>
      <c r="BT114" s="391"/>
      <c r="BU114" s="196" t="e">
        <f>IF(BQ114=0,0,VLOOKUP(BQ114,[1]Список!$A:P,7,FALSE))</f>
        <v>#VALUE!</v>
      </c>
      <c r="BV114" s="398" t="e">
        <f>IF(BQ114=0,0,VLOOKUP(BQ114,[1]Список!$A:$P,6,FALSE))</f>
        <v>#VALUE!</v>
      </c>
      <c r="BW114" s="230"/>
      <c r="BX114" s="150">
        <f>IF(AG116&lt;AH116,AT116,IF(AH116&lt;AG116,AT116," "))</f>
        <v>1</v>
      </c>
      <c r="BY114" s="186"/>
      <c r="BZ114" s="400"/>
      <c r="CA114" s="400"/>
      <c r="CB114" s="400"/>
      <c r="CC114" s="192"/>
      <c r="CD114" s="150">
        <f>IF(AG115&lt;AH115,AI115,IF(AH115&lt;AG115,AI115," "))</f>
        <v>1</v>
      </c>
      <c r="CE114" s="186"/>
      <c r="CF114" s="224"/>
      <c r="CG114" s="150">
        <f>IF(AG113&lt;AH113,AI113,IF(AH113&lt;AG113,AI113," "))</f>
        <v>2</v>
      </c>
      <c r="CH114" s="178"/>
      <c r="CI114" s="311"/>
      <c r="CJ114" s="474">
        <f>BE114</f>
        <v>4</v>
      </c>
      <c r="CK114" s="473"/>
      <c r="CL114" s="388">
        <v>7</v>
      </c>
    </row>
    <row r="115" spans="1:90" ht="18.600000000000001" customHeight="1" x14ac:dyDescent="0.25">
      <c r="A115" s="15">
        <v>4</v>
      </c>
      <c r="B115" s="16" t="e">
        <f>SUMIF('[1]М - 1 этап'!$CX$100:$CX$115,6,'[1]М - 1 этап'!$BQ$100:$BQ$115)</f>
        <v>#VALUE!</v>
      </c>
      <c r="C115" s="17">
        <v>2</v>
      </c>
      <c r="D115" s="17">
        <v>3</v>
      </c>
      <c r="E115" s="18">
        <v>3</v>
      </c>
      <c r="F115" s="19">
        <v>11</v>
      </c>
      <c r="G115" s="20">
        <v>11</v>
      </c>
      <c r="H115" s="21">
        <v>7</v>
      </c>
      <c r="I115" s="18">
        <v>3</v>
      </c>
      <c r="J115" s="19">
        <v>11</v>
      </c>
      <c r="K115" s="20">
        <v>12</v>
      </c>
      <c r="L115" s="21">
        <v>14</v>
      </c>
      <c r="M115" s="18"/>
      <c r="N115" s="19"/>
      <c r="O115" s="20"/>
      <c r="P115" s="21"/>
      <c r="Q115" s="18"/>
      <c r="R115" s="19"/>
      <c r="S115" s="22">
        <f t="shared" si="347"/>
        <v>0</v>
      </c>
      <c r="T115" s="22">
        <f t="shared" si="348"/>
        <v>1</v>
      </c>
      <c r="U115" s="22">
        <f t="shared" si="349"/>
        <v>1</v>
      </c>
      <c r="V115" s="22">
        <f t="shared" si="350"/>
        <v>0</v>
      </c>
      <c r="W115" s="22">
        <f t="shared" si="351"/>
        <v>0</v>
      </c>
      <c r="X115" s="22">
        <f t="shared" si="352"/>
        <v>1</v>
      </c>
      <c r="Y115" s="22">
        <f t="shared" si="353"/>
        <v>0</v>
      </c>
      <c r="Z115" s="22">
        <f t="shared" si="354"/>
        <v>1</v>
      </c>
      <c r="AA115" s="22">
        <f t="shared" si="355"/>
        <v>0</v>
      </c>
      <c r="AB115" s="22">
        <f t="shared" si="356"/>
        <v>0</v>
      </c>
      <c r="AC115" s="22">
        <f t="shared" si="357"/>
        <v>0</v>
      </c>
      <c r="AD115" s="22">
        <f t="shared" si="358"/>
        <v>0</v>
      </c>
      <c r="AE115" s="22">
        <f t="shared" si="359"/>
        <v>0</v>
      </c>
      <c r="AF115" s="22">
        <f t="shared" si="360"/>
        <v>0</v>
      </c>
      <c r="AG115" s="23">
        <f t="shared" si="361"/>
        <v>1</v>
      </c>
      <c r="AH115" s="23">
        <f t="shared" si="361"/>
        <v>3</v>
      </c>
      <c r="AI115" s="24">
        <f t="shared" si="362"/>
        <v>1</v>
      </c>
      <c r="AJ115" s="24">
        <f t="shared" si="363"/>
        <v>2</v>
      </c>
      <c r="AK115" s="25">
        <f t="shared" si="364"/>
        <v>-3</v>
      </c>
      <c r="AL115" s="25">
        <f t="shared" si="365"/>
        <v>7</v>
      </c>
      <c r="AM115" s="25">
        <f t="shared" si="366"/>
        <v>-3</v>
      </c>
      <c r="AN115" s="25">
        <f t="shared" si="367"/>
        <v>-12</v>
      </c>
      <c r="AO115" s="25" t="str">
        <f t="shared" si="368"/>
        <v/>
      </c>
      <c r="AP115" s="25" t="str">
        <f t="shared" si="369"/>
        <v/>
      </c>
      <c r="AQ115" s="25" t="str">
        <f t="shared" si="370"/>
        <v/>
      </c>
      <c r="AR115" s="26" t="str">
        <f t="shared" si="371"/>
        <v>1 - 3</v>
      </c>
      <c r="AS115" s="27" t="str">
        <f t="shared" si="372"/>
        <v>-3,7,-3,-12</v>
      </c>
      <c r="AT115" s="24">
        <f t="shared" si="373"/>
        <v>2</v>
      </c>
      <c r="AU115" s="24">
        <f t="shared" si="374"/>
        <v>1</v>
      </c>
      <c r="AV115" s="25">
        <f t="shared" si="375"/>
        <v>3</v>
      </c>
      <c r="AW115" s="25">
        <f t="shared" si="376"/>
        <v>-7</v>
      </c>
      <c r="AX115" s="25">
        <f t="shared" si="377"/>
        <v>3</v>
      </c>
      <c r="AY115" s="25">
        <f t="shared" si="378"/>
        <v>12</v>
      </c>
      <c r="AZ115" s="25" t="str">
        <f t="shared" si="379"/>
        <v/>
      </c>
      <c r="BA115" s="25" t="str">
        <f t="shared" si="380"/>
        <v/>
      </c>
      <c r="BB115" s="25" t="str">
        <f t="shared" si="381"/>
        <v/>
      </c>
      <c r="BC115" s="26" t="str">
        <f t="shared" si="382"/>
        <v>3 - 1</v>
      </c>
      <c r="BD115" s="27" t="str">
        <f t="shared" si="383"/>
        <v>3,-7,3,12</v>
      </c>
      <c r="BE115" s="32"/>
      <c r="BF115" s="32"/>
      <c r="BG115" s="29" t="e">
        <f>SUMIF(A112:A115,C115,B112:B115)</f>
        <v>#VALUE!</v>
      </c>
      <c r="BH115" s="30" t="e">
        <f>SUMIF(A112:A115,D115,B112:B115)</f>
        <v>#VALUE!</v>
      </c>
      <c r="BI115" s="122">
        <f t="shared" si="384"/>
        <v>4</v>
      </c>
      <c r="BJ115" s="123" t="e">
        <f>1+BJ114</f>
        <v>#REF!</v>
      </c>
      <c r="BK115" s="31">
        <v>2</v>
      </c>
      <c r="BL115" s="212" t="s">
        <v>13</v>
      </c>
      <c r="BM115" s="205">
        <v>44601</v>
      </c>
      <c r="BN115" s="209" t="s">
        <v>295</v>
      </c>
      <c r="BO115" s="147">
        <v>8</v>
      </c>
      <c r="BP115" s="425"/>
      <c r="BQ115" s="397"/>
      <c r="BR115" s="389" t="s">
        <v>37</v>
      </c>
      <c r="BS115" s="390"/>
      <c r="BT115" s="391"/>
      <c r="BU115" s="196" t="e">
        <f>IF(BQ114=0,0,VLOOKUP(BQ114,[1]Список!$A:P,8,FALSE))</f>
        <v>#VALUE!</v>
      </c>
      <c r="BV115" s="398"/>
      <c r="BW115" s="393" t="str">
        <f>IF(AI116&gt;AJ116,BC116,IF(AJ116&gt;AI116,BD116," "))</f>
        <v>1 - 3</v>
      </c>
      <c r="BX115" s="392"/>
      <c r="BY115" s="394"/>
      <c r="BZ115" s="400"/>
      <c r="CA115" s="400"/>
      <c r="CB115" s="400"/>
      <c r="CC115" s="393" t="str">
        <f>IF(AI115&lt;AJ115,AR115,IF(AJ115&lt;AI115,AS115," "))</f>
        <v>1 - 3</v>
      </c>
      <c r="CD115" s="392"/>
      <c r="CE115" s="394"/>
      <c r="CF115" s="392" t="str">
        <f>IF(AI113&lt;AJ113,AR113,IF(AJ113&lt;AI113,AS113," "))</f>
        <v>-10,2,-7,9,7</v>
      </c>
      <c r="CG115" s="392"/>
      <c r="CH115" s="392"/>
      <c r="CI115" s="312"/>
      <c r="CJ115" s="474"/>
      <c r="CK115" s="473"/>
      <c r="CL115" s="388"/>
    </row>
    <row r="116" spans="1:90" ht="18.600000000000001" customHeight="1" x14ac:dyDescent="0.25">
      <c r="A116" s="15">
        <v>5</v>
      </c>
      <c r="B116" s="33"/>
      <c r="C116" s="17">
        <v>1</v>
      </c>
      <c r="D116" s="17">
        <v>2</v>
      </c>
      <c r="E116" s="18">
        <v>11</v>
      </c>
      <c r="F116" s="19">
        <v>9</v>
      </c>
      <c r="G116" s="20">
        <v>12</v>
      </c>
      <c r="H116" s="21">
        <v>14</v>
      </c>
      <c r="I116" s="18">
        <v>11</v>
      </c>
      <c r="J116" s="19">
        <v>4</v>
      </c>
      <c r="K116" s="20">
        <v>11</v>
      </c>
      <c r="L116" s="21">
        <v>9</v>
      </c>
      <c r="M116" s="18"/>
      <c r="N116" s="19"/>
      <c r="O116" s="20"/>
      <c r="P116" s="21"/>
      <c r="Q116" s="18"/>
      <c r="R116" s="19"/>
      <c r="S116" s="22">
        <f t="shared" si="347"/>
        <v>1</v>
      </c>
      <c r="T116" s="22">
        <f t="shared" si="348"/>
        <v>0</v>
      </c>
      <c r="U116" s="22">
        <f t="shared" si="349"/>
        <v>0</v>
      </c>
      <c r="V116" s="22">
        <f t="shared" si="350"/>
        <v>1</v>
      </c>
      <c r="W116" s="22">
        <f t="shared" si="351"/>
        <v>1</v>
      </c>
      <c r="X116" s="22">
        <f t="shared" si="352"/>
        <v>0</v>
      </c>
      <c r="Y116" s="22">
        <f t="shared" si="353"/>
        <v>1</v>
      </c>
      <c r="Z116" s="22">
        <f t="shared" si="354"/>
        <v>0</v>
      </c>
      <c r="AA116" s="22">
        <f t="shared" si="355"/>
        <v>0</v>
      </c>
      <c r="AB116" s="22">
        <f t="shared" si="356"/>
        <v>0</v>
      </c>
      <c r="AC116" s="22">
        <f t="shared" si="357"/>
        <v>0</v>
      </c>
      <c r="AD116" s="22">
        <f t="shared" si="358"/>
        <v>0</v>
      </c>
      <c r="AE116" s="22">
        <f t="shared" si="359"/>
        <v>0</v>
      </c>
      <c r="AF116" s="22">
        <f t="shared" si="360"/>
        <v>0</v>
      </c>
      <c r="AG116" s="23">
        <f t="shared" si="361"/>
        <v>3</v>
      </c>
      <c r="AH116" s="23">
        <f t="shared" si="361"/>
        <v>1</v>
      </c>
      <c r="AI116" s="24">
        <f t="shared" si="362"/>
        <v>2</v>
      </c>
      <c r="AJ116" s="24">
        <f t="shared" si="363"/>
        <v>1</v>
      </c>
      <c r="AK116" s="25">
        <f t="shared" si="364"/>
        <v>9</v>
      </c>
      <c r="AL116" s="25">
        <f t="shared" si="365"/>
        <v>-12</v>
      </c>
      <c r="AM116" s="25">
        <f t="shared" si="366"/>
        <v>4</v>
      </c>
      <c r="AN116" s="25">
        <f t="shared" si="367"/>
        <v>9</v>
      </c>
      <c r="AO116" s="25" t="str">
        <f t="shared" si="368"/>
        <v/>
      </c>
      <c r="AP116" s="25" t="str">
        <f t="shared" si="369"/>
        <v/>
      </c>
      <c r="AQ116" s="25" t="str">
        <f t="shared" si="370"/>
        <v/>
      </c>
      <c r="AR116" s="26" t="str">
        <f t="shared" si="371"/>
        <v>3 - 1</v>
      </c>
      <c r="AS116" s="27" t="str">
        <f t="shared" si="372"/>
        <v>9,-12,4,9</v>
      </c>
      <c r="AT116" s="24">
        <f t="shared" si="373"/>
        <v>1</v>
      </c>
      <c r="AU116" s="24">
        <f t="shared" si="374"/>
        <v>2</v>
      </c>
      <c r="AV116" s="25">
        <f t="shared" si="375"/>
        <v>-9</v>
      </c>
      <c r="AW116" s="25">
        <f t="shared" si="376"/>
        <v>12</v>
      </c>
      <c r="AX116" s="25">
        <f t="shared" si="377"/>
        <v>-4</v>
      </c>
      <c r="AY116" s="25">
        <f t="shared" si="378"/>
        <v>-9</v>
      </c>
      <c r="AZ116" s="25" t="str">
        <f t="shared" si="379"/>
        <v/>
      </c>
      <c r="BA116" s="25" t="str">
        <f t="shared" si="380"/>
        <v/>
      </c>
      <c r="BB116" s="25" t="str">
        <f t="shared" si="381"/>
        <v/>
      </c>
      <c r="BC116" s="26" t="str">
        <f t="shared" si="382"/>
        <v>1 - 3</v>
      </c>
      <c r="BD116" s="27" t="str">
        <f t="shared" si="383"/>
        <v>-9,12,-4,-9</v>
      </c>
      <c r="BE116" s="28">
        <f>SUMIF(C112:C119,3,AI112:AI119)+SUMIF(D112:D119,3,AJ112:AJ119)</f>
        <v>4</v>
      </c>
      <c r="BF116" s="28">
        <f>IF(BE116&lt;&gt;0,RANK(BE116,BE112:BE118),"")</f>
        <v>3</v>
      </c>
      <c r="BG116" s="29" t="e">
        <f>SUMIF(A112:A115,C116,B112:B115)</f>
        <v>#VALUE!</v>
      </c>
      <c r="BH116" s="30" t="e">
        <f>SUMIF(A112:A115,D116,B112:B115)</f>
        <v>#VALUE!</v>
      </c>
      <c r="BI116" s="122">
        <f t="shared" si="384"/>
        <v>4</v>
      </c>
      <c r="BJ116" s="123" t="e">
        <f>1+BJ115</f>
        <v>#REF!</v>
      </c>
      <c r="BK116" s="31">
        <v>3</v>
      </c>
      <c r="BL116" s="213" t="s">
        <v>14</v>
      </c>
      <c r="BM116" s="205">
        <v>44601</v>
      </c>
      <c r="BN116" s="208" t="s">
        <v>296</v>
      </c>
      <c r="BO116" s="134">
        <v>8</v>
      </c>
      <c r="BP116" s="412">
        <v>3</v>
      </c>
      <c r="BQ116" s="414" t="e">
        <f>B114</f>
        <v>#VALUE!</v>
      </c>
      <c r="BR116" s="416" t="s">
        <v>93</v>
      </c>
      <c r="BS116" s="417"/>
      <c r="BT116" s="418"/>
      <c r="BU116" s="215" t="e">
        <f>IF(BQ116=0,0,VLOOKUP(BQ116,[1]Список!$A:P,7,FALSE))</f>
        <v>#VALUE!</v>
      </c>
      <c r="BV116" s="419" t="e">
        <f>IF(BQ116=0,0,VLOOKUP(BQ116,[1]Список!$A:$P,6,FALSE))</f>
        <v>#VALUE!</v>
      </c>
      <c r="BW116" s="193"/>
      <c r="BX116" s="180">
        <f>IF(AG112&lt;AH112,AT112,IF(AH112&lt;AG112,AT112," "))</f>
        <v>1</v>
      </c>
      <c r="BY116" s="181"/>
      <c r="BZ116" s="190"/>
      <c r="CA116" s="180">
        <f>IF(AG115&lt;AH115,AT115,IF(AH115&lt;AG115,AT115," "))</f>
        <v>2</v>
      </c>
      <c r="CB116" s="190"/>
      <c r="CC116" s="451"/>
      <c r="CD116" s="421"/>
      <c r="CE116" s="452"/>
      <c r="CF116" s="231"/>
      <c r="CG116" s="180">
        <f>IF(AG117&lt;AH117,AI117,IF(AH117&lt;AG117,AI117," "))</f>
        <v>1</v>
      </c>
      <c r="CH116" s="190"/>
      <c r="CI116" s="314"/>
      <c r="CJ116" s="471">
        <f>BE116</f>
        <v>4</v>
      </c>
      <c r="CK116" s="469"/>
      <c r="CL116" s="404">
        <v>7</v>
      </c>
    </row>
    <row r="117" spans="1:90" ht="18.600000000000001" customHeight="1" x14ac:dyDescent="0.25">
      <c r="A117" s="15">
        <v>6</v>
      </c>
      <c r="C117" s="17">
        <v>3</v>
      </c>
      <c r="D117" s="17">
        <v>4</v>
      </c>
      <c r="E117" s="18">
        <v>5</v>
      </c>
      <c r="F117" s="19">
        <v>11</v>
      </c>
      <c r="G117" s="20">
        <v>11</v>
      </c>
      <c r="H117" s="21">
        <v>9</v>
      </c>
      <c r="I117" s="18">
        <v>11</v>
      </c>
      <c r="J117" s="19">
        <v>13</v>
      </c>
      <c r="K117" s="20">
        <v>11</v>
      </c>
      <c r="L117" s="21">
        <v>4</v>
      </c>
      <c r="M117" s="18">
        <v>8</v>
      </c>
      <c r="N117" s="19">
        <v>11</v>
      </c>
      <c r="O117" s="20"/>
      <c r="P117" s="21"/>
      <c r="Q117" s="18"/>
      <c r="R117" s="19"/>
      <c r="S117" s="22">
        <f t="shared" si="347"/>
        <v>0</v>
      </c>
      <c r="T117" s="22">
        <f t="shared" si="348"/>
        <v>1</v>
      </c>
      <c r="U117" s="22">
        <f t="shared" si="349"/>
        <v>1</v>
      </c>
      <c r="V117" s="22">
        <f t="shared" si="350"/>
        <v>0</v>
      </c>
      <c r="W117" s="22">
        <f t="shared" si="351"/>
        <v>0</v>
      </c>
      <c r="X117" s="22">
        <f t="shared" si="352"/>
        <v>1</v>
      </c>
      <c r="Y117" s="22">
        <f t="shared" si="353"/>
        <v>1</v>
      </c>
      <c r="Z117" s="22">
        <f t="shared" si="354"/>
        <v>0</v>
      </c>
      <c r="AA117" s="22">
        <f t="shared" si="355"/>
        <v>0</v>
      </c>
      <c r="AB117" s="22">
        <f t="shared" si="356"/>
        <v>1</v>
      </c>
      <c r="AC117" s="22">
        <f t="shared" si="357"/>
        <v>0</v>
      </c>
      <c r="AD117" s="22">
        <f t="shared" si="358"/>
        <v>0</v>
      </c>
      <c r="AE117" s="22">
        <f t="shared" si="359"/>
        <v>0</v>
      </c>
      <c r="AF117" s="22">
        <f t="shared" si="360"/>
        <v>0</v>
      </c>
      <c r="AG117" s="23">
        <f t="shared" si="361"/>
        <v>2</v>
      </c>
      <c r="AH117" s="23">
        <f t="shared" si="361"/>
        <v>3</v>
      </c>
      <c r="AI117" s="24">
        <f t="shared" si="362"/>
        <v>1</v>
      </c>
      <c r="AJ117" s="24">
        <f t="shared" si="363"/>
        <v>2</v>
      </c>
      <c r="AK117" s="25">
        <f t="shared" si="364"/>
        <v>-5</v>
      </c>
      <c r="AL117" s="25">
        <f t="shared" si="365"/>
        <v>9</v>
      </c>
      <c r="AM117" s="25">
        <f t="shared" si="366"/>
        <v>-11</v>
      </c>
      <c r="AN117" s="25">
        <f t="shared" si="367"/>
        <v>4</v>
      </c>
      <c r="AO117" s="25">
        <f t="shared" si="368"/>
        <v>-8</v>
      </c>
      <c r="AP117" s="25" t="str">
        <f t="shared" si="369"/>
        <v/>
      </c>
      <c r="AQ117" s="25" t="str">
        <f t="shared" si="370"/>
        <v/>
      </c>
      <c r="AR117" s="26" t="str">
        <f t="shared" si="371"/>
        <v>2 - 3</v>
      </c>
      <c r="AS117" s="27" t="str">
        <f t="shared" si="372"/>
        <v>-5,9,-11,4,-8</v>
      </c>
      <c r="AT117" s="24">
        <f t="shared" si="373"/>
        <v>2</v>
      </c>
      <c r="AU117" s="24">
        <f t="shared" si="374"/>
        <v>1</v>
      </c>
      <c r="AV117" s="25">
        <f t="shared" si="375"/>
        <v>5</v>
      </c>
      <c r="AW117" s="25">
        <f t="shared" si="376"/>
        <v>-9</v>
      </c>
      <c r="AX117" s="25">
        <f t="shared" si="377"/>
        <v>11</v>
      </c>
      <c r="AY117" s="25">
        <f t="shared" si="378"/>
        <v>-4</v>
      </c>
      <c r="AZ117" s="25">
        <f t="shared" si="379"/>
        <v>8</v>
      </c>
      <c r="BA117" s="25" t="str">
        <f t="shared" si="380"/>
        <v/>
      </c>
      <c r="BB117" s="25" t="str">
        <f t="shared" si="381"/>
        <v/>
      </c>
      <c r="BC117" s="26" t="str">
        <f t="shared" si="382"/>
        <v>3 - 2</v>
      </c>
      <c r="BD117" s="27" t="str">
        <f t="shared" si="383"/>
        <v>5,-9,11,-4,8</v>
      </c>
      <c r="BE117" s="32"/>
      <c r="BF117" s="32"/>
      <c r="BG117" s="29" t="e">
        <f>SUMIF(A112:A115,C117,B112:B115)</f>
        <v>#VALUE!</v>
      </c>
      <c r="BH117" s="30" t="e">
        <f>SUMIF(A112:A115,D117,B112:B115)</f>
        <v>#VALUE!</v>
      </c>
      <c r="BI117" s="122">
        <f t="shared" si="384"/>
        <v>4</v>
      </c>
      <c r="BJ117" s="123" t="e">
        <f>1+BJ116</f>
        <v>#REF!</v>
      </c>
      <c r="BK117" s="31">
        <v>3</v>
      </c>
      <c r="BL117" s="214" t="s">
        <v>15</v>
      </c>
      <c r="BM117" s="289">
        <v>44601</v>
      </c>
      <c r="BN117" s="211" t="s">
        <v>296</v>
      </c>
      <c r="BO117" s="156">
        <v>5</v>
      </c>
      <c r="BP117" s="413"/>
      <c r="BQ117" s="415"/>
      <c r="BR117" s="406" t="s">
        <v>34</v>
      </c>
      <c r="BS117" s="407"/>
      <c r="BT117" s="408"/>
      <c r="BU117" s="164" t="e">
        <f>IF(BQ116=0,0,VLOOKUP(BQ116,[1]Список!$A:P,8,FALSE))</f>
        <v>#VALUE!</v>
      </c>
      <c r="BV117" s="420"/>
      <c r="BW117" s="409" t="str">
        <f>IF(AI112&gt;AJ112,BC112,IF(AJ112&gt;AI112,BD112," "))</f>
        <v>1 - 3</v>
      </c>
      <c r="BX117" s="410"/>
      <c r="BY117" s="411"/>
      <c r="BZ117" s="410" t="str">
        <f>IF(AI115&gt;AJ115,BC115,IF(AJ115&gt;AI115,BD115," "))</f>
        <v>3,-7,3,12</v>
      </c>
      <c r="CA117" s="410"/>
      <c r="CB117" s="410"/>
      <c r="CC117" s="467"/>
      <c r="CD117" s="422"/>
      <c r="CE117" s="468"/>
      <c r="CF117" s="410" t="str">
        <f>IF(AI117&lt;AJ117,AR117,IF(AJ117&lt;AI117,AS117," "))</f>
        <v>2 - 3</v>
      </c>
      <c r="CG117" s="410"/>
      <c r="CH117" s="410"/>
      <c r="CI117" s="313"/>
      <c r="CJ117" s="472"/>
      <c r="CK117" s="470"/>
      <c r="CL117" s="405"/>
    </row>
    <row r="118" spans="1:90" ht="18.600000000000001" customHeight="1" x14ac:dyDescent="0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V118" s="2"/>
      <c r="AW118" s="2"/>
      <c r="AX118" s="2"/>
      <c r="AY118" s="2"/>
      <c r="AZ118" s="2"/>
      <c r="BE118" s="28">
        <f>SUMIF(C112:C119,4,AI112:AI119)+SUMIF(D112:D119,4,AJ112:AJ119)</f>
        <v>5</v>
      </c>
      <c r="BF118" s="28">
        <f>IF(BE118&lt;&gt;0,RANK(BE118,BE112:BE118),"")</f>
        <v>1</v>
      </c>
      <c r="BG118" s="34"/>
      <c r="BH118" s="34"/>
      <c r="BK118" s="14"/>
      <c r="BP118" s="425">
        <v>4</v>
      </c>
      <c r="BQ118" s="397" t="e">
        <f>B115</f>
        <v>#VALUE!</v>
      </c>
      <c r="BR118" s="389" t="s">
        <v>185</v>
      </c>
      <c r="BS118" s="390"/>
      <c r="BT118" s="391"/>
      <c r="BU118" s="196" t="e">
        <f>IF(BQ118=0,0,VLOOKUP(BQ118,[1]Список!$A:P,7,FALSE))</f>
        <v>#VALUE!</v>
      </c>
      <c r="BV118" s="398" t="e">
        <f>IF(BQ118=0,0,VLOOKUP(BQ118,[1]Список!$A:$P,6,FALSE))</f>
        <v>#VALUE!</v>
      </c>
      <c r="BW118" s="230"/>
      <c r="BX118" s="150">
        <f>IF(AG114&lt;AH114,AT114,IF(AH114&lt;AG114,AT114," "))</f>
        <v>2</v>
      </c>
      <c r="BY118" s="186"/>
      <c r="BZ118" s="178"/>
      <c r="CA118" s="150">
        <f>IF(AG113&lt;AH113,AT113,IF(AH113&lt;AG113,AT113," "))</f>
        <v>1</v>
      </c>
      <c r="CB118" s="178"/>
      <c r="CC118" s="192"/>
      <c r="CD118" s="150">
        <f>IF(AG117&lt;AH117,AT117,IF(AH117&lt;AG117,AT117," "))</f>
        <v>2</v>
      </c>
      <c r="CE118" s="186"/>
      <c r="CF118" s="400"/>
      <c r="CG118" s="400"/>
      <c r="CH118" s="400"/>
      <c r="CI118" s="311"/>
      <c r="CJ118" s="474">
        <f>BE118</f>
        <v>5</v>
      </c>
      <c r="CK118" s="473"/>
      <c r="CL118" s="388">
        <v>5</v>
      </c>
    </row>
    <row r="119" spans="1:90" ht="18.600000000000001" customHeight="1" x14ac:dyDescent="0.2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V119" s="2"/>
      <c r="AW119" s="2"/>
      <c r="AX119" s="2"/>
      <c r="AY119" s="2"/>
      <c r="AZ119" s="2"/>
      <c r="BE119" s="32"/>
      <c r="BF119" s="32"/>
      <c r="BG119" s="34"/>
      <c r="BH119" s="34"/>
      <c r="BK119" s="35"/>
      <c r="BL119" s="160"/>
      <c r="BM119" s="161"/>
      <c r="BN119" s="162"/>
      <c r="BO119" s="163"/>
      <c r="BP119" s="413"/>
      <c r="BQ119" s="415"/>
      <c r="BR119" s="406" t="s">
        <v>92</v>
      </c>
      <c r="BS119" s="407"/>
      <c r="BT119" s="408"/>
      <c r="BU119" s="164" t="e">
        <f>IF(BQ118=0,0,VLOOKUP(BQ118,[1]Список!$A:P,8,FALSE))</f>
        <v>#VALUE!</v>
      </c>
      <c r="BV119" s="420"/>
      <c r="BW119" s="409" t="str">
        <f>IF(AI114&gt;AJ114,BC114,IF(AJ114&gt;AI114,BD114," "))</f>
        <v>10,-9,-11,7,8</v>
      </c>
      <c r="BX119" s="410"/>
      <c r="BY119" s="411"/>
      <c r="BZ119" s="410" t="str">
        <f>IF(AI113&gt;AJ113,BC113,IF(AJ113&gt;AI113,BD113," "))</f>
        <v>2 - 3</v>
      </c>
      <c r="CA119" s="410"/>
      <c r="CB119" s="410"/>
      <c r="CC119" s="409" t="str">
        <f>IF(AI117&gt;AJ117,BC117,IF(AJ117&gt;AI117,BD117," "))</f>
        <v>5,-9,11,-4,8</v>
      </c>
      <c r="CD119" s="410"/>
      <c r="CE119" s="411"/>
      <c r="CF119" s="422"/>
      <c r="CG119" s="422"/>
      <c r="CH119" s="422"/>
      <c r="CI119" s="313"/>
      <c r="CJ119" s="472"/>
      <c r="CK119" s="470"/>
      <c r="CL119" s="405"/>
    </row>
    <row r="120" spans="1:90" ht="18.600000000000001" customHeight="1" x14ac:dyDescent="0.25">
      <c r="Z120" s="6"/>
      <c r="BK120" s="14"/>
      <c r="BL120" s="380" t="str">
        <f>C121</f>
        <v>Мужчины. 9-12 места</v>
      </c>
      <c r="BM120" s="380"/>
      <c r="BN120" s="380"/>
      <c r="BO120" s="380"/>
      <c r="BP120" s="380"/>
      <c r="BQ120" s="380"/>
      <c r="BR120" s="380"/>
      <c r="BS120" s="380"/>
      <c r="BT120" s="380"/>
      <c r="BU120" s="380"/>
      <c r="BV120" s="380"/>
      <c r="BW120" s="380"/>
      <c r="BX120" s="380"/>
      <c r="BY120" s="380"/>
      <c r="BZ120" s="380"/>
      <c r="CA120" s="380"/>
      <c r="CB120" s="380"/>
      <c r="CC120" s="380"/>
      <c r="CD120" s="380"/>
      <c r="CE120" s="380"/>
      <c r="CF120" s="380"/>
      <c r="CG120" s="380"/>
      <c r="CH120" s="380"/>
      <c r="CI120" s="380"/>
      <c r="CJ120" s="380"/>
      <c r="CK120" s="380"/>
      <c r="CL120" s="380"/>
    </row>
    <row r="121" spans="1:90" ht="18.600000000000001" customHeight="1" x14ac:dyDescent="0.25">
      <c r="A121" s="7">
        <v>1</v>
      </c>
      <c r="B121" s="8">
        <v>4</v>
      </c>
      <c r="C121" s="9" t="s">
        <v>96</v>
      </c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1">
        <v>1</v>
      </c>
      <c r="Z121" s="6"/>
      <c r="AR121" s="12" t="e">
        <f>IF(B122=0,0,(IF(B123=0,1,IF(B124=0,2,IF(B125=0,3,IF(B125&gt;0,4))))))</f>
        <v>#VALUE!</v>
      </c>
      <c r="BC121" s="12">
        <f>IF(BE121=15,3,IF(BE121&gt;15,4))</f>
        <v>4</v>
      </c>
      <c r="BE121" s="13">
        <f>SUM(BE122,BE124,BE126,BE128)</f>
        <v>18</v>
      </c>
      <c r="BF121" s="13">
        <f>SUM(BF122,BF124,BF126,BF128)</f>
        <v>10</v>
      </c>
      <c r="BK121" s="14"/>
      <c r="BL121" s="124" t="s">
        <v>4</v>
      </c>
      <c r="BM121" s="125" t="s">
        <v>5</v>
      </c>
      <c r="BN121" s="125" t="s">
        <v>6</v>
      </c>
      <c r="BO121" s="126" t="s">
        <v>7</v>
      </c>
      <c r="BP121" s="216" t="s">
        <v>8</v>
      </c>
      <c r="BQ121" s="458" t="s">
        <v>9</v>
      </c>
      <c r="BR121" s="458"/>
      <c r="BS121" s="458"/>
      <c r="BT121" s="458"/>
      <c r="BU121" s="459" t="s">
        <v>10</v>
      </c>
      <c r="BV121" s="459"/>
      <c r="BW121" s="460">
        <v>1</v>
      </c>
      <c r="BX121" s="461"/>
      <c r="BY121" s="462"/>
      <c r="BZ121" s="461">
        <v>2</v>
      </c>
      <c r="CA121" s="461"/>
      <c r="CB121" s="461"/>
      <c r="CC121" s="460">
        <v>3</v>
      </c>
      <c r="CD121" s="461"/>
      <c r="CE121" s="462"/>
      <c r="CF121" s="461">
        <v>4</v>
      </c>
      <c r="CG121" s="461"/>
      <c r="CH121" s="461"/>
      <c r="CI121" s="310"/>
      <c r="CJ121" s="220" t="s">
        <v>1</v>
      </c>
      <c r="CK121" s="307" t="s">
        <v>2</v>
      </c>
      <c r="CL121" s="307" t="s">
        <v>3</v>
      </c>
    </row>
    <row r="122" spans="1:90" ht="18.600000000000001" customHeight="1" x14ac:dyDescent="0.25">
      <c r="A122" s="15">
        <v>1</v>
      </c>
      <c r="B122" s="16" t="e">
        <f>SUMIF('[1]М - 1 этап'!$CX$13:$CX$28,7,'[1]М - 1 этап'!$BQ$13:$BQ$28)</f>
        <v>#VALUE!</v>
      </c>
      <c r="C122" s="17">
        <v>1</v>
      </c>
      <c r="D122" s="17">
        <v>3</v>
      </c>
      <c r="E122" s="18">
        <v>11</v>
      </c>
      <c r="F122" s="19">
        <v>13</v>
      </c>
      <c r="G122" s="20">
        <v>11</v>
      </c>
      <c r="H122" s="21">
        <v>9</v>
      </c>
      <c r="I122" s="18">
        <v>7</v>
      </c>
      <c r="J122" s="19">
        <v>11</v>
      </c>
      <c r="K122" s="20">
        <v>11</v>
      </c>
      <c r="L122" s="21">
        <v>5</v>
      </c>
      <c r="M122" s="18">
        <v>11</v>
      </c>
      <c r="N122" s="19">
        <v>7</v>
      </c>
      <c r="O122" s="20"/>
      <c r="P122" s="21"/>
      <c r="Q122" s="18"/>
      <c r="R122" s="19"/>
      <c r="S122" s="22">
        <f t="shared" ref="S122:S127" si="386">IF(E122="wo",0,IF(F122="wo",1,IF(E122&gt;F122,1,0)))</f>
        <v>0</v>
      </c>
      <c r="T122" s="22">
        <f t="shared" ref="T122:T127" si="387">IF(E122="wo",1,IF(F122="wo",0,IF(F122&gt;E122,1,0)))</f>
        <v>1</v>
      </c>
      <c r="U122" s="22">
        <f t="shared" ref="U122:U127" si="388">IF(G122="wo",0,IF(H122="wo",1,IF(G122&gt;H122,1,0)))</f>
        <v>1</v>
      </c>
      <c r="V122" s="22">
        <f t="shared" ref="V122:V127" si="389">IF(G122="wo",1,IF(H122="wo",0,IF(H122&gt;G122,1,0)))</f>
        <v>0</v>
      </c>
      <c r="W122" s="22">
        <f t="shared" ref="W122:W127" si="390">IF(I122="wo",0,IF(J122="wo",1,IF(I122&gt;J122,1,0)))</f>
        <v>0</v>
      </c>
      <c r="X122" s="22">
        <f t="shared" ref="X122:X127" si="391">IF(I122="wo",1,IF(J122="wo",0,IF(J122&gt;I122,1,0)))</f>
        <v>1</v>
      </c>
      <c r="Y122" s="22">
        <f t="shared" ref="Y122:Y127" si="392">IF(K122="wo",0,IF(L122="wo",1,IF(K122&gt;L122,1,0)))</f>
        <v>1</v>
      </c>
      <c r="Z122" s="22">
        <f t="shared" ref="Z122:Z127" si="393">IF(K122="wo",1,IF(L122="wo",0,IF(L122&gt;K122,1,0)))</f>
        <v>0</v>
      </c>
      <c r="AA122" s="22">
        <f t="shared" ref="AA122:AA127" si="394">IF(M122="wo",0,IF(N122="wo",1,IF(M122&gt;N122,1,0)))</f>
        <v>1</v>
      </c>
      <c r="AB122" s="22">
        <f t="shared" ref="AB122:AB127" si="395">IF(M122="wo",1,IF(N122="wo",0,IF(N122&gt;M122,1,0)))</f>
        <v>0</v>
      </c>
      <c r="AC122" s="22">
        <f t="shared" ref="AC122:AC127" si="396">IF(O122="wo",0,IF(P122="wo",1,IF(O122&gt;P122,1,0)))</f>
        <v>0</v>
      </c>
      <c r="AD122" s="22">
        <f t="shared" ref="AD122:AD127" si="397">IF(O122="wo",1,IF(P122="wo",0,IF(P122&gt;O122,1,0)))</f>
        <v>0</v>
      </c>
      <c r="AE122" s="22">
        <f t="shared" ref="AE122:AE127" si="398">IF(Q122="wo",0,IF(R122="wo",1,IF(Q122&gt;R122,1,0)))</f>
        <v>0</v>
      </c>
      <c r="AF122" s="22">
        <f t="shared" ref="AF122:AF127" si="399">IF(Q122="wo",1,IF(R122="wo",0,IF(R122&gt;Q122,1,0)))</f>
        <v>0</v>
      </c>
      <c r="AG122" s="23">
        <f t="shared" ref="AG122:AH127" si="400">IF(E122="wo","wo",+S122+U122+W122+Y122+AA122+AC122+AE122)</f>
        <v>3</v>
      </c>
      <c r="AH122" s="23">
        <f t="shared" si="400"/>
        <v>2</v>
      </c>
      <c r="AI122" s="24">
        <f t="shared" ref="AI122:AI127" si="401">IF(E122="",0,IF(E122="wo",0,IF(F122="wo",2,IF(AG122=AH122,0,IF(AG122&gt;AH122,2,1)))))</f>
        <v>2</v>
      </c>
      <c r="AJ122" s="24">
        <f t="shared" ref="AJ122:AJ127" si="402">IF(F122="",0,IF(F122="wo",0,IF(E122="wo",2,IF(AH122=AG122,0,IF(AH122&gt;AG122,2,1)))))</f>
        <v>1</v>
      </c>
      <c r="AK122" s="25">
        <f t="shared" ref="AK122:AK127" si="403">IF(E122="","",IF(E122="wo",0,IF(F122="wo",0,IF(E122=F122,"ERROR",IF(E122&gt;F122,F122,-1*E122)))))</f>
        <v>-11</v>
      </c>
      <c r="AL122" s="25">
        <f t="shared" ref="AL122:AL127" si="404">IF(G122="","",IF(G122="wo",0,IF(H122="wo",0,IF(G122=H122,"ERROR",IF(G122&gt;H122,H122,-1*G122)))))</f>
        <v>9</v>
      </c>
      <c r="AM122" s="25">
        <f t="shared" ref="AM122:AM127" si="405">IF(I122="","",IF(I122="wo",0,IF(J122="wo",0,IF(I122=J122,"ERROR",IF(I122&gt;J122,J122,-1*I122)))))</f>
        <v>-7</v>
      </c>
      <c r="AN122" s="25">
        <f t="shared" ref="AN122:AN127" si="406">IF(K122="","",IF(K122="wo",0,IF(L122="wo",0,IF(K122=L122,"ERROR",IF(K122&gt;L122,L122,-1*K122)))))</f>
        <v>5</v>
      </c>
      <c r="AO122" s="25">
        <f t="shared" ref="AO122:AO127" si="407">IF(M122="","",IF(M122="wo",0,IF(N122="wo",0,IF(M122=N122,"ERROR",IF(M122&gt;N122,N122,-1*M122)))))</f>
        <v>7</v>
      </c>
      <c r="AP122" s="25" t="str">
        <f t="shared" ref="AP122:AP127" si="408">IF(O122="","",IF(O122="wo",0,IF(P122="wo",0,IF(O122=P122,"ERROR",IF(O122&gt;P122,P122,-1*O122)))))</f>
        <v/>
      </c>
      <c r="AQ122" s="25" t="str">
        <f t="shared" ref="AQ122:AQ127" si="409">IF(Q122="","",IF(Q122="wo",0,IF(R122="wo",0,IF(Q122=R122,"ERROR",IF(Q122&gt;R122,R122,-1*Q122)))))</f>
        <v/>
      </c>
      <c r="AR122" s="26" t="str">
        <f t="shared" ref="AR122:AR127" si="410">CONCATENATE(AG122," - ",AH122)</f>
        <v>3 - 2</v>
      </c>
      <c r="AS122" s="27" t="str">
        <f t="shared" ref="AS122:AS127" si="411">IF(E122="","",(IF(K122="",AK122&amp;","&amp;AL122&amp;","&amp;AM122,IF(M122="",AK122&amp;","&amp;AL122&amp;","&amp;AM122&amp;","&amp;AN122,IF(O122="",AK122&amp;","&amp;AL122&amp;","&amp;AM122&amp;","&amp;AN122&amp;","&amp;AO122,IF(Q122="",AK122&amp;","&amp;AL122&amp;","&amp;AM122&amp;","&amp;AN122&amp;","&amp;AO122&amp;","&amp;AP122,AK122&amp;","&amp;AL122&amp;","&amp;AM122&amp;","&amp;AN122&amp;","&amp;AO122&amp;","&amp;AP122&amp;","&amp;AQ122))))))</f>
        <v>-11,9,-7,5,7</v>
      </c>
      <c r="AT122" s="24">
        <f t="shared" ref="AT122:AT127" si="412">IF(F122="",0,IF(F122="wo",0,IF(E122="wo",2,IF(AH122=AG122,0,IF(AH122&gt;AG122,2,1)))))</f>
        <v>1</v>
      </c>
      <c r="AU122" s="24">
        <f t="shared" ref="AU122:AU127" si="413">IF(E122="",0,IF(E122="wo",0,IF(F122="wo",2,IF(AG122=AH122,0,IF(AG122&gt;AH122,2,1)))))</f>
        <v>2</v>
      </c>
      <c r="AV122" s="25">
        <f t="shared" ref="AV122:AV127" si="414">IF(F122="","",IF(F122="wo",0,IF(E122="wo",0,IF(F122=E122,"ERROR",IF(F122&gt;E122,E122,-1*F122)))))</f>
        <v>11</v>
      </c>
      <c r="AW122" s="25">
        <f t="shared" ref="AW122:AW127" si="415">IF(H122="","",IF(H122="wo",0,IF(G122="wo",0,IF(H122=G122,"ERROR",IF(H122&gt;G122,G122,-1*H122)))))</f>
        <v>-9</v>
      </c>
      <c r="AX122" s="25">
        <f t="shared" ref="AX122:AX127" si="416">IF(J122="","",IF(J122="wo",0,IF(I122="wo",0,IF(J122=I122,"ERROR",IF(J122&gt;I122,I122,-1*J122)))))</f>
        <v>7</v>
      </c>
      <c r="AY122" s="25">
        <f t="shared" ref="AY122:AY127" si="417">IF(L122="","",IF(L122="wo",0,IF(K122="wo",0,IF(L122=K122,"ERROR",IF(L122&gt;K122,K122,-1*L122)))))</f>
        <v>-5</v>
      </c>
      <c r="AZ122" s="25">
        <f t="shared" ref="AZ122:AZ127" si="418">IF(N122="","",IF(N122="wo",0,IF(M122="wo",0,IF(N122=M122,"ERROR",IF(N122&gt;M122,M122,-1*N122)))))</f>
        <v>-7</v>
      </c>
      <c r="BA122" s="25" t="str">
        <f t="shared" ref="BA122:BA127" si="419">IF(P122="","",IF(P122="wo",0,IF(O122="wo",0,IF(P122=O122,"ERROR",IF(P122&gt;O122,O122,-1*P122)))))</f>
        <v/>
      </c>
      <c r="BB122" s="25" t="str">
        <f t="shared" ref="BB122:BB127" si="420">IF(R122="","",IF(R122="wo",0,IF(Q122="wo",0,IF(R122=Q122,"ERROR",IF(R122&gt;Q122,Q122,-1*R122)))))</f>
        <v/>
      </c>
      <c r="BC122" s="26" t="str">
        <f t="shared" ref="BC122:BC127" si="421">CONCATENATE(AH122," - ",AG122)</f>
        <v>2 - 3</v>
      </c>
      <c r="BD122" s="27" t="str">
        <f t="shared" ref="BD122:BD127" si="422">IF(E122="","",(IF(K122="",AV122&amp;", "&amp;AW122&amp;", "&amp;AX122,IF(M122="",AV122&amp;","&amp;AW122&amp;","&amp;AX122&amp;","&amp;AY122,IF(O122="",AV122&amp;","&amp;AW122&amp;","&amp;AX122&amp;","&amp;AY122&amp;","&amp;AZ122,IF(Q122="",AV122&amp;","&amp;AW122&amp;","&amp;AX122&amp;","&amp;AY122&amp;","&amp;AZ122&amp;","&amp;BA122,AV122&amp;","&amp;AW122&amp;","&amp;AX122&amp;","&amp;AY122&amp;","&amp;AZ122&amp;","&amp;BA122&amp;","&amp;BB122))))))</f>
        <v>11,-9,7,-5,-7</v>
      </c>
      <c r="BE122" s="28">
        <f>SUMIF(C122:C129,1,AI122:AI129)+SUMIF(D122:D129,1,AJ122:AJ129)</f>
        <v>6</v>
      </c>
      <c r="BF122" s="28">
        <f>IF(BE122&lt;&gt;0,RANK(BE122,BE122:BE128),"")</f>
        <v>1</v>
      </c>
      <c r="BG122" s="29" t="e">
        <f>SUMIF(A122:A125,C122,B122:B125)</f>
        <v>#VALUE!</v>
      </c>
      <c r="BH122" s="30" t="e">
        <f>SUMIF(A122:A125,D122,B122:B125)</f>
        <v>#VALUE!</v>
      </c>
      <c r="BI122" s="122">
        <v>1</v>
      </c>
      <c r="BJ122" s="123" t="e">
        <f>1*BJ117+1</f>
        <v>#REF!</v>
      </c>
      <c r="BK122" s="31">
        <v>1</v>
      </c>
      <c r="BL122" s="200" t="str">
        <f t="shared" ref="BL122:BL123" si="423">CONCATENATE(C122," ","-"," ",D122)</f>
        <v>1 - 3</v>
      </c>
      <c r="BM122" s="132"/>
      <c r="BN122" s="133"/>
      <c r="BO122" s="134"/>
      <c r="BP122" s="465">
        <v>1</v>
      </c>
      <c r="BQ122" s="414" t="e">
        <f>B122</f>
        <v>#VALUE!</v>
      </c>
      <c r="BR122" s="416" t="s">
        <v>48</v>
      </c>
      <c r="BS122" s="417"/>
      <c r="BT122" s="418"/>
      <c r="BU122" s="215" t="e">
        <f>IF(BQ122=0,0,VLOOKUP(BQ122,[1]Список!$A:P,7,FALSE))</f>
        <v>#VALUE!</v>
      </c>
      <c r="BV122" s="419" t="e">
        <f>IF(BQ122=0,0,VLOOKUP(BQ122,[1]Список!$A:$P,6,FALSE))</f>
        <v>#VALUE!</v>
      </c>
      <c r="BW122" s="451"/>
      <c r="BX122" s="421"/>
      <c r="BY122" s="452"/>
      <c r="BZ122" s="231"/>
      <c r="CA122" s="180">
        <f>IF(AG126&lt;AH126,AI126,IF(AH126&lt;AG126,AI126," "))</f>
        <v>2</v>
      </c>
      <c r="CB122" s="190"/>
      <c r="CC122" s="184"/>
      <c r="CD122" s="180">
        <f>IF(AG122&lt;AH122,AI122,IF(AH122&lt;AG122,AI122," "))</f>
        <v>2</v>
      </c>
      <c r="CE122" s="181"/>
      <c r="CF122" s="190"/>
      <c r="CG122" s="180">
        <f>IF(AG124&lt;AH124,AI124,IF(AH124&lt;AG124,AI124," "))</f>
        <v>2</v>
      </c>
      <c r="CH122" s="190"/>
      <c r="CI122" s="314"/>
      <c r="CJ122" s="471">
        <f>BE122</f>
        <v>6</v>
      </c>
      <c r="CK122" s="469"/>
      <c r="CL122" s="404">
        <v>9</v>
      </c>
    </row>
    <row r="123" spans="1:90" ht="18.600000000000001" customHeight="1" x14ac:dyDescent="0.25">
      <c r="A123" s="15">
        <v>2</v>
      </c>
      <c r="B123" s="16" t="e">
        <f>SUMIF('[1]М - 1 этап'!$CX$216:$CX$231,7,'[1]М - 1 этап'!$BQ$216:$BQ$231)</f>
        <v>#VALUE!</v>
      </c>
      <c r="C123" s="17">
        <v>2</v>
      </c>
      <c r="D123" s="17">
        <v>4</v>
      </c>
      <c r="E123" s="18">
        <v>7</v>
      </c>
      <c r="F123" s="19">
        <v>11</v>
      </c>
      <c r="G123" s="20">
        <v>11</v>
      </c>
      <c r="H123" s="21">
        <v>8</v>
      </c>
      <c r="I123" s="18">
        <v>7</v>
      </c>
      <c r="J123" s="19">
        <v>11</v>
      </c>
      <c r="K123" s="20">
        <v>11</v>
      </c>
      <c r="L123" s="21">
        <v>7</v>
      </c>
      <c r="M123" s="18">
        <v>11</v>
      </c>
      <c r="N123" s="19">
        <v>8</v>
      </c>
      <c r="O123" s="20"/>
      <c r="P123" s="21"/>
      <c r="Q123" s="18"/>
      <c r="R123" s="19"/>
      <c r="S123" s="22">
        <f t="shared" si="386"/>
        <v>0</v>
      </c>
      <c r="T123" s="22">
        <f t="shared" si="387"/>
        <v>1</v>
      </c>
      <c r="U123" s="22">
        <f t="shared" si="388"/>
        <v>1</v>
      </c>
      <c r="V123" s="22">
        <f t="shared" si="389"/>
        <v>0</v>
      </c>
      <c r="W123" s="22">
        <f t="shared" si="390"/>
        <v>0</v>
      </c>
      <c r="X123" s="22">
        <f t="shared" si="391"/>
        <v>1</v>
      </c>
      <c r="Y123" s="22">
        <f t="shared" si="392"/>
        <v>1</v>
      </c>
      <c r="Z123" s="22">
        <f t="shared" si="393"/>
        <v>0</v>
      </c>
      <c r="AA123" s="22">
        <f t="shared" si="394"/>
        <v>1</v>
      </c>
      <c r="AB123" s="22">
        <f t="shared" si="395"/>
        <v>0</v>
      </c>
      <c r="AC123" s="22">
        <f t="shared" si="396"/>
        <v>0</v>
      </c>
      <c r="AD123" s="22">
        <f t="shared" si="397"/>
        <v>0</v>
      </c>
      <c r="AE123" s="22">
        <f t="shared" si="398"/>
        <v>0</v>
      </c>
      <c r="AF123" s="22">
        <f t="shared" si="399"/>
        <v>0</v>
      </c>
      <c r="AG123" s="23">
        <f t="shared" si="400"/>
        <v>3</v>
      </c>
      <c r="AH123" s="23">
        <f t="shared" si="400"/>
        <v>2</v>
      </c>
      <c r="AI123" s="24">
        <f t="shared" si="401"/>
        <v>2</v>
      </c>
      <c r="AJ123" s="24">
        <f t="shared" si="402"/>
        <v>1</v>
      </c>
      <c r="AK123" s="25">
        <f t="shared" si="403"/>
        <v>-7</v>
      </c>
      <c r="AL123" s="25">
        <f t="shared" si="404"/>
        <v>8</v>
      </c>
      <c r="AM123" s="25">
        <f t="shared" si="405"/>
        <v>-7</v>
      </c>
      <c r="AN123" s="25">
        <f t="shared" si="406"/>
        <v>7</v>
      </c>
      <c r="AO123" s="25">
        <f t="shared" si="407"/>
        <v>8</v>
      </c>
      <c r="AP123" s="25" t="str">
        <f t="shared" si="408"/>
        <v/>
      </c>
      <c r="AQ123" s="25" t="str">
        <f t="shared" si="409"/>
        <v/>
      </c>
      <c r="AR123" s="26" t="str">
        <f t="shared" si="410"/>
        <v>3 - 2</v>
      </c>
      <c r="AS123" s="27" t="str">
        <f t="shared" si="411"/>
        <v>-7,8,-7,7,8</v>
      </c>
      <c r="AT123" s="24">
        <f t="shared" si="412"/>
        <v>1</v>
      </c>
      <c r="AU123" s="24">
        <f t="shared" si="413"/>
        <v>2</v>
      </c>
      <c r="AV123" s="25">
        <f t="shared" si="414"/>
        <v>7</v>
      </c>
      <c r="AW123" s="25">
        <f t="shared" si="415"/>
        <v>-8</v>
      </c>
      <c r="AX123" s="25">
        <f t="shared" si="416"/>
        <v>7</v>
      </c>
      <c r="AY123" s="25">
        <f t="shared" si="417"/>
        <v>-7</v>
      </c>
      <c r="AZ123" s="25">
        <f t="shared" si="418"/>
        <v>-8</v>
      </c>
      <c r="BA123" s="25" t="str">
        <f t="shared" si="419"/>
        <v/>
      </c>
      <c r="BB123" s="25" t="str">
        <f t="shared" si="420"/>
        <v/>
      </c>
      <c r="BC123" s="26" t="str">
        <f t="shared" si="421"/>
        <v>2 - 3</v>
      </c>
      <c r="BD123" s="27" t="str">
        <f t="shared" si="422"/>
        <v>7,-8,7,-7,-8</v>
      </c>
      <c r="BE123" s="32"/>
      <c r="BF123" s="32"/>
      <c r="BG123" s="29" t="e">
        <f>SUMIF(A122:A125,C123,B122:B125)</f>
        <v>#VALUE!</v>
      </c>
      <c r="BH123" s="30" t="e">
        <f>SUMIF(A122:A125,D123,B122:B125)</f>
        <v>#VALUE!</v>
      </c>
      <c r="BI123" s="122">
        <v>1</v>
      </c>
      <c r="BJ123" s="123" t="e">
        <f>1+BJ122</f>
        <v>#REF!</v>
      </c>
      <c r="BK123" s="31">
        <v>1</v>
      </c>
      <c r="BL123" s="200" t="str">
        <f t="shared" si="423"/>
        <v>2 - 4</v>
      </c>
      <c r="BM123" s="132"/>
      <c r="BN123" s="133"/>
      <c r="BO123" s="134"/>
      <c r="BP123" s="466"/>
      <c r="BQ123" s="415"/>
      <c r="BR123" s="406" t="s">
        <v>49</v>
      </c>
      <c r="BS123" s="407"/>
      <c r="BT123" s="408"/>
      <c r="BU123" s="164" t="e">
        <f>IF(BQ122=0,0,VLOOKUP(BQ122,[1]Список!$A:P,8,FALSE))</f>
        <v>#VALUE!</v>
      </c>
      <c r="BV123" s="420"/>
      <c r="BW123" s="467"/>
      <c r="BX123" s="422"/>
      <c r="BY123" s="468"/>
      <c r="BZ123" s="410" t="str">
        <f>IF(AI126&lt;AJ126,AR126,IF(AJ126&lt;AI126,AS126," "))</f>
        <v>6,10,-7,9</v>
      </c>
      <c r="CA123" s="410"/>
      <c r="CB123" s="410"/>
      <c r="CC123" s="409" t="str">
        <f>IF(AI122&lt;AJ122,AR122,IF(AJ122&lt;AI122,AS122," "))</f>
        <v>-11,9,-7,5,7</v>
      </c>
      <c r="CD123" s="410"/>
      <c r="CE123" s="411"/>
      <c r="CF123" s="410" t="str">
        <f>IF(AI124&lt;AJ124,AR124,IF(AJ124&lt;AI124,AS124," "))</f>
        <v>3,5,10</v>
      </c>
      <c r="CG123" s="410"/>
      <c r="CH123" s="410"/>
      <c r="CI123" s="313"/>
      <c r="CJ123" s="472"/>
      <c r="CK123" s="470"/>
      <c r="CL123" s="405"/>
    </row>
    <row r="124" spans="1:90" ht="18.600000000000001" customHeight="1" x14ac:dyDescent="0.25">
      <c r="A124" s="15">
        <v>3</v>
      </c>
      <c r="B124" s="16" t="e">
        <f>SUMIF('[1]М - 1 этап'!$CX$216:$CX$231,8,'[1]М - 1 этап'!$BQ$216:$BQ$231)</f>
        <v>#VALUE!</v>
      </c>
      <c r="C124" s="17">
        <v>1</v>
      </c>
      <c r="D124" s="17">
        <v>4</v>
      </c>
      <c r="E124" s="18">
        <v>11</v>
      </c>
      <c r="F124" s="19">
        <v>3</v>
      </c>
      <c r="G124" s="20">
        <v>11</v>
      </c>
      <c r="H124" s="21">
        <v>5</v>
      </c>
      <c r="I124" s="18">
        <v>12</v>
      </c>
      <c r="J124" s="19">
        <v>10</v>
      </c>
      <c r="K124" s="20"/>
      <c r="L124" s="21"/>
      <c r="M124" s="18"/>
      <c r="N124" s="19"/>
      <c r="O124" s="20"/>
      <c r="P124" s="21"/>
      <c r="Q124" s="18"/>
      <c r="R124" s="19"/>
      <c r="S124" s="22">
        <f t="shared" si="386"/>
        <v>1</v>
      </c>
      <c r="T124" s="22">
        <f t="shared" si="387"/>
        <v>0</v>
      </c>
      <c r="U124" s="22">
        <f t="shared" si="388"/>
        <v>1</v>
      </c>
      <c r="V124" s="22">
        <f t="shared" si="389"/>
        <v>0</v>
      </c>
      <c r="W124" s="22">
        <f t="shared" si="390"/>
        <v>1</v>
      </c>
      <c r="X124" s="22">
        <f t="shared" si="391"/>
        <v>0</v>
      </c>
      <c r="Y124" s="22">
        <f t="shared" si="392"/>
        <v>0</v>
      </c>
      <c r="Z124" s="22">
        <f t="shared" si="393"/>
        <v>0</v>
      </c>
      <c r="AA124" s="22">
        <f t="shared" si="394"/>
        <v>0</v>
      </c>
      <c r="AB124" s="22">
        <f t="shared" si="395"/>
        <v>0</v>
      </c>
      <c r="AC124" s="22">
        <f t="shared" si="396"/>
        <v>0</v>
      </c>
      <c r="AD124" s="22">
        <f t="shared" si="397"/>
        <v>0</v>
      </c>
      <c r="AE124" s="22">
        <f t="shared" si="398"/>
        <v>0</v>
      </c>
      <c r="AF124" s="22">
        <f t="shared" si="399"/>
        <v>0</v>
      </c>
      <c r="AG124" s="23">
        <f t="shared" si="400"/>
        <v>3</v>
      </c>
      <c r="AH124" s="23">
        <f t="shared" si="400"/>
        <v>0</v>
      </c>
      <c r="AI124" s="24">
        <f t="shared" si="401"/>
        <v>2</v>
      </c>
      <c r="AJ124" s="24">
        <f t="shared" si="402"/>
        <v>1</v>
      </c>
      <c r="AK124" s="25">
        <f t="shared" si="403"/>
        <v>3</v>
      </c>
      <c r="AL124" s="25">
        <f t="shared" si="404"/>
        <v>5</v>
      </c>
      <c r="AM124" s="25">
        <f t="shared" si="405"/>
        <v>10</v>
      </c>
      <c r="AN124" s="25" t="str">
        <f t="shared" si="406"/>
        <v/>
      </c>
      <c r="AO124" s="25" t="str">
        <f t="shared" si="407"/>
        <v/>
      </c>
      <c r="AP124" s="25" t="str">
        <f t="shared" si="408"/>
        <v/>
      </c>
      <c r="AQ124" s="25" t="str">
        <f t="shared" si="409"/>
        <v/>
      </c>
      <c r="AR124" s="26" t="str">
        <f t="shared" si="410"/>
        <v>3 - 0</v>
      </c>
      <c r="AS124" s="27" t="str">
        <f t="shared" si="411"/>
        <v>3,5,10</v>
      </c>
      <c r="AT124" s="24">
        <f t="shared" si="412"/>
        <v>1</v>
      </c>
      <c r="AU124" s="24">
        <f t="shared" si="413"/>
        <v>2</v>
      </c>
      <c r="AV124" s="25">
        <f t="shared" si="414"/>
        <v>-3</v>
      </c>
      <c r="AW124" s="25">
        <f t="shared" si="415"/>
        <v>-5</v>
      </c>
      <c r="AX124" s="25">
        <f t="shared" si="416"/>
        <v>-10</v>
      </c>
      <c r="AY124" s="25" t="str">
        <f t="shared" si="417"/>
        <v/>
      </c>
      <c r="AZ124" s="25" t="str">
        <f t="shared" si="418"/>
        <v/>
      </c>
      <c r="BA124" s="25" t="str">
        <f t="shared" si="419"/>
        <v/>
      </c>
      <c r="BB124" s="25" t="str">
        <f t="shared" si="420"/>
        <v/>
      </c>
      <c r="BC124" s="26" t="str">
        <f t="shared" si="421"/>
        <v>0 - 3</v>
      </c>
      <c r="BD124" s="27" t="str">
        <f t="shared" si="422"/>
        <v>-3, -5, -10</v>
      </c>
      <c r="BE124" s="28">
        <f>SUMIF(C122:C129,2,AI122:AI129)+SUMIF(D122:D129,2,AJ122:AJ129)</f>
        <v>5</v>
      </c>
      <c r="BF124" s="28">
        <f>IF(BE124&lt;&gt;0,RANK(BE124,BE122:BE128),"")</f>
        <v>2</v>
      </c>
      <c r="BG124" s="29" t="e">
        <f>SUMIF(A122:A125,C124,B122:B125)</f>
        <v>#VALUE!</v>
      </c>
      <c r="BH124" s="30" t="e">
        <f>SUMIF(A122:A125,D124,B122:B125)</f>
        <v>#VALUE!</v>
      </c>
      <c r="BI124" s="122">
        <v>1</v>
      </c>
      <c r="BJ124" s="123" t="e">
        <f>1+BJ123</f>
        <v>#REF!</v>
      </c>
      <c r="BK124" s="31">
        <v>2</v>
      </c>
      <c r="BL124" s="212" t="s">
        <v>12</v>
      </c>
      <c r="BM124" s="205">
        <v>44601</v>
      </c>
      <c r="BN124" s="209" t="s">
        <v>295</v>
      </c>
      <c r="BO124" s="147">
        <v>1</v>
      </c>
      <c r="BP124" s="425">
        <v>2</v>
      </c>
      <c r="BQ124" s="397" t="e">
        <f>B123</f>
        <v>#VALUE!</v>
      </c>
      <c r="BR124" s="389" t="s">
        <v>35</v>
      </c>
      <c r="BS124" s="390"/>
      <c r="BT124" s="391"/>
      <c r="BU124" s="196" t="e">
        <f>IF(BQ124=0,0,VLOOKUP(BQ124,[1]Список!$A:P,7,FALSE))</f>
        <v>#VALUE!</v>
      </c>
      <c r="BV124" s="398" t="e">
        <f>IF(BQ124=0,0,VLOOKUP(BQ124,[1]Список!$A:$P,6,FALSE))</f>
        <v>#VALUE!</v>
      </c>
      <c r="BW124" s="230"/>
      <c r="BX124" s="150">
        <f>IF(AG126&lt;AH126,AT126,IF(AH126&lt;AG126,AT126," "))</f>
        <v>1</v>
      </c>
      <c r="BY124" s="186"/>
      <c r="BZ124" s="400"/>
      <c r="CA124" s="400"/>
      <c r="CB124" s="400"/>
      <c r="CC124" s="192"/>
      <c r="CD124" s="150">
        <f>IF(AG125&lt;AH125,AI125,IF(AH125&lt;AG125,AI125," "))</f>
        <v>2</v>
      </c>
      <c r="CE124" s="186"/>
      <c r="CF124" s="224"/>
      <c r="CG124" s="150">
        <f>IF(AG123&lt;AH123,AI123,IF(AH123&lt;AG123,AI123," "))</f>
        <v>2</v>
      </c>
      <c r="CH124" s="178"/>
      <c r="CI124" s="311"/>
      <c r="CJ124" s="474">
        <f>BE124</f>
        <v>5</v>
      </c>
      <c r="CK124" s="473"/>
      <c r="CL124" s="388">
        <v>10</v>
      </c>
    </row>
    <row r="125" spans="1:90" ht="18.600000000000001" customHeight="1" x14ac:dyDescent="0.25">
      <c r="A125" s="15">
        <v>4</v>
      </c>
      <c r="B125" s="16" t="e">
        <f>SUMIF('[1]М - 1 этап'!$CX$13:$CX$28,8,'[1]М - 1 этап'!$BQ$13:$BQ$28)</f>
        <v>#VALUE!</v>
      </c>
      <c r="C125" s="17">
        <v>2</v>
      </c>
      <c r="D125" s="17">
        <v>3</v>
      </c>
      <c r="E125" s="18">
        <v>14</v>
      </c>
      <c r="F125" s="19">
        <v>12</v>
      </c>
      <c r="G125" s="20">
        <v>8</v>
      </c>
      <c r="H125" s="21">
        <v>11</v>
      </c>
      <c r="I125" s="18">
        <v>11</v>
      </c>
      <c r="J125" s="19">
        <v>6</v>
      </c>
      <c r="K125" s="20">
        <v>11</v>
      </c>
      <c r="L125" s="21">
        <v>6</v>
      </c>
      <c r="M125" s="18"/>
      <c r="N125" s="19"/>
      <c r="O125" s="20"/>
      <c r="P125" s="21"/>
      <c r="Q125" s="18"/>
      <c r="R125" s="19"/>
      <c r="S125" s="22">
        <f t="shared" si="386"/>
        <v>1</v>
      </c>
      <c r="T125" s="22">
        <f t="shared" si="387"/>
        <v>0</v>
      </c>
      <c r="U125" s="22">
        <f t="shared" si="388"/>
        <v>0</v>
      </c>
      <c r="V125" s="22">
        <f t="shared" si="389"/>
        <v>1</v>
      </c>
      <c r="W125" s="22">
        <f t="shared" si="390"/>
        <v>1</v>
      </c>
      <c r="X125" s="22">
        <f t="shared" si="391"/>
        <v>0</v>
      </c>
      <c r="Y125" s="22">
        <f t="shared" si="392"/>
        <v>1</v>
      </c>
      <c r="Z125" s="22">
        <f t="shared" si="393"/>
        <v>0</v>
      </c>
      <c r="AA125" s="22">
        <f t="shared" si="394"/>
        <v>0</v>
      </c>
      <c r="AB125" s="22">
        <f t="shared" si="395"/>
        <v>0</v>
      </c>
      <c r="AC125" s="22">
        <f t="shared" si="396"/>
        <v>0</v>
      </c>
      <c r="AD125" s="22">
        <f t="shared" si="397"/>
        <v>0</v>
      </c>
      <c r="AE125" s="22">
        <f t="shared" si="398"/>
        <v>0</v>
      </c>
      <c r="AF125" s="22">
        <f t="shared" si="399"/>
        <v>0</v>
      </c>
      <c r="AG125" s="23">
        <f t="shared" si="400"/>
        <v>3</v>
      </c>
      <c r="AH125" s="23">
        <f t="shared" si="400"/>
        <v>1</v>
      </c>
      <c r="AI125" s="24">
        <f t="shared" si="401"/>
        <v>2</v>
      </c>
      <c r="AJ125" s="24">
        <f t="shared" si="402"/>
        <v>1</v>
      </c>
      <c r="AK125" s="25">
        <f t="shared" si="403"/>
        <v>12</v>
      </c>
      <c r="AL125" s="25">
        <f t="shared" si="404"/>
        <v>-8</v>
      </c>
      <c r="AM125" s="25">
        <f t="shared" si="405"/>
        <v>6</v>
      </c>
      <c r="AN125" s="25">
        <f t="shared" si="406"/>
        <v>6</v>
      </c>
      <c r="AO125" s="25" t="str">
        <f t="shared" si="407"/>
        <v/>
      </c>
      <c r="AP125" s="25" t="str">
        <f t="shared" si="408"/>
        <v/>
      </c>
      <c r="AQ125" s="25" t="str">
        <f t="shared" si="409"/>
        <v/>
      </c>
      <c r="AR125" s="26" t="str">
        <f t="shared" si="410"/>
        <v>3 - 1</v>
      </c>
      <c r="AS125" s="27" t="str">
        <f t="shared" si="411"/>
        <v>12,-8,6,6</v>
      </c>
      <c r="AT125" s="24">
        <f t="shared" si="412"/>
        <v>1</v>
      </c>
      <c r="AU125" s="24">
        <f t="shared" si="413"/>
        <v>2</v>
      </c>
      <c r="AV125" s="25">
        <f t="shared" si="414"/>
        <v>-12</v>
      </c>
      <c r="AW125" s="25">
        <f t="shared" si="415"/>
        <v>8</v>
      </c>
      <c r="AX125" s="25">
        <f t="shared" si="416"/>
        <v>-6</v>
      </c>
      <c r="AY125" s="25">
        <f t="shared" si="417"/>
        <v>-6</v>
      </c>
      <c r="AZ125" s="25" t="str">
        <f t="shared" si="418"/>
        <v/>
      </c>
      <c r="BA125" s="25" t="str">
        <f t="shared" si="419"/>
        <v/>
      </c>
      <c r="BB125" s="25" t="str">
        <f t="shared" si="420"/>
        <v/>
      </c>
      <c r="BC125" s="26" t="str">
        <f t="shared" si="421"/>
        <v>1 - 3</v>
      </c>
      <c r="BD125" s="27" t="str">
        <f t="shared" si="422"/>
        <v>-12,8,-6,-6</v>
      </c>
      <c r="BE125" s="32"/>
      <c r="BF125" s="32"/>
      <c r="BG125" s="29" t="e">
        <f>SUMIF(A122:A125,C125,B122:B125)</f>
        <v>#VALUE!</v>
      </c>
      <c r="BH125" s="30" t="e">
        <f>SUMIF(A122:A125,D125,B122:B125)</f>
        <v>#VALUE!</v>
      </c>
      <c r="BI125" s="122">
        <v>1</v>
      </c>
      <c r="BJ125" s="123" t="e">
        <f>1+BJ124</f>
        <v>#REF!</v>
      </c>
      <c r="BK125" s="31">
        <v>2</v>
      </c>
      <c r="BL125" s="212" t="s">
        <v>13</v>
      </c>
      <c r="BM125" s="205">
        <v>44601</v>
      </c>
      <c r="BN125" s="209" t="s">
        <v>295</v>
      </c>
      <c r="BO125" s="147">
        <v>2</v>
      </c>
      <c r="BP125" s="395"/>
      <c r="BQ125" s="439"/>
      <c r="BR125" s="389" t="s">
        <v>42</v>
      </c>
      <c r="BS125" s="390"/>
      <c r="BT125" s="391"/>
      <c r="BU125" s="196" t="e">
        <f>IF(BQ124=0,0,VLOOKUP(BQ124,[1]Список!$A:P,8,FALSE))</f>
        <v>#VALUE!</v>
      </c>
      <c r="BV125" s="398"/>
      <c r="BW125" s="393" t="str">
        <f>IF(AI126&gt;AJ126,BC126,IF(AJ126&gt;AI126,BD126," "))</f>
        <v>1 - 3</v>
      </c>
      <c r="BX125" s="392"/>
      <c r="BY125" s="394"/>
      <c r="BZ125" s="400"/>
      <c r="CA125" s="400"/>
      <c r="CB125" s="400"/>
      <c r="CC125" s="393" t="str">
        <f>IF(AI125&lt;AJ125,AR125,IF(AJ125&lt;AI125,AS125," "))</f>
        <v>12,-8,6,6</v>
      </c>
      <c r="CD125" s="392"/>
      <c r="CE125" s="394"/>
      <c r="CF125" s="392" t="str">
        <f>IF(AI123&lt;AJ123,AR123,IF(AJ123&lt;AI123,AS123," "))</f>
        <v>-7,8,-7,7,8</v>
      </c>
      <c r="CG125" s="392"/>
      <c r="CH125" s="392"/>
      <c r="CI125" s="312"/>
      <c r="CJ125" s="474"/>
      <c r="CK125" s="473"/>
      <c r="CL125" s="388"/>
    </row>
    <row r="126" spans="1:90" ht="18.600000000000001" customHeight="1" x14ac:dyDescent="0.25">
      <c r="A126" s="15">
        <v>5</v>
      </c>
      <c r="B126" s="33"/>
      <c r="C126" s="17">
        <v>1</v>
      </c>
      <c r="D126" s="17">
        <v>2</v>
      </c>
      <c r="E126" s="18">
        <v>11</v>
      </c>
      <c r="F126" s="19">
        <v>6</v>
      </c>
      <c r="G126" s="20">
        <v>12</v>
      </c>
      <c r="H126" s="21">
        <v>10</v>
      </c>
      <c r="I126" s="18">
        <v>7</v>
      </c>
      <c r="J126" s="19">
        <v>11</v>
      </c>
      <c r="K126" s="20">
        <v>11</v>
      </c>
      <c r="L126" s="21">
        <v>9</v>
      </c>
      <c r="M126" s="18"/>
      <c r="N126" s="19"/>
      <c r="O126" s="20"/>
      <c r="P126" s="21"/>
      <c r="Q126" s="18"/>
      <c r="R126" s="19"/>
      <c r="S126" s="22">
        <f t="shared" si="386"/>
        <v>1</v>
      </c>
      <c r="T126" s="22">
        <f t="shared" si="387"/>
        <v>0</v>
      </c>
      <c r="U126" s="22">
        <f t="shared" si="388"/>
        <v>1</v>
      </c>
      <c r="V126" s="22">
        <f t="shared" si="389"/>
        <v>0</v>
      </c>
      <c r="W126" s="22">
        <f t="shared" si="390"/>
        <v>0</v>
      </c>
      <c r="X126" s="22">
        <f t="shared" si="391"/>
        <v>1</v>
      </c>
      <c r="Y126" s="22">
        <f t="shared" si="392"/>
        <v>1</v>
      </c>
      <c r="Z126" s="22">
        <f t="shared" si="393"/>
        <v>0</v>
      </c>
      <c r="AA126" s="22">
        <f t="shared" si="394"/>
        <v>0</v>
      </c>
      <c r="AB126" s="22">
        <f t="shared" si="395"/>
        <v>0</v>
      </c>
      <c r="AC126" s="22">
        <f t="shared" si="396"/>
        <v>0</v>
      </c>
      <c r="AD126" s="22">
        <f t="shared" si="397"/>
        <v>0</v>
      </c>
      <c r="AE126" s="22">
        <f t="shared" si="398"/>
        <v>0</v>
      </c>
      <c r="AF126" s="22">
        <f t="shared" si="399"/>
        <v>0</v>
      </c>
      <c r="AG126" s="23">
        <f t="shared" si="400"/>
        <v>3</v>
      </c>
      <c r="AH126" s="23">
        <f t="shared" si="400"/>
        <v>1</v>
      </c>
      <c r="AI126" s="24">
        <f t="shared" si="401"/>
        <v>2</v>
      </c>
      <c r="AJ126" s="24">
        <f t="shared" si="402"/>
        <v>1</v>
      </c>
      <c r="AK126" s="25">
        <f t="shared" si="403"/>
        <v>6</v>
      </c>
      <c r="AL126" s="25">
        <f t="shared" si="404"/>
        <v>10</v>
      </c>
      <c r="AM126" s="25">
        <f t="shared" si="405"/>
        <v>-7</v>
      </c>
      <c r="AN126" s="25">
        <f t="shared" si="406"/>
        <v>9</v>
      </c>
      <c r="AO126" s="25" t="str">
        <f t="shared" si="407"/>
        <v/>
      </c>
      <c r="AP126" s="25" t="str">
        <f t="shared" si="408"/>
        <v/>
      </c>
      <c r="AQ126" s="25" t="str">
        <f t="shared" si="409"/>
        <v/>
      </c>
      <c r="AR126" s="26" t="str">
        <f t="shared" si="410"/>
        <v>3 - 1</v>
      </c>
      <c r="AS126" s="27" t="str">
        <f t="shared" si="411"/>
        <v>6,10,-7,9</v>
      </c>
      <c r="AT126" s="24">
        <f t="shared" si="412"/>
        <v>1</v>
      </c>
      <c r="AU126" s="24">
        <f t="shared" si="413"/>
        <v>2</v>
      </c>
      <c r="AV126" s="25">
        <f t="shared" si="414"/>
        <v>-6</v>
      </c>
      <c r="AW126" s="25">
        <f t="shared" si="415"/>
        <v>-10</v>
      </c>
      <c r="AX126" s="25">
        <f t="shared" si="416"/>
        <v>7</v>
      </c>
      <c r="AY126" s="25">
        <f t="shared" si="417"/>
        <v>-9</v>
      </c>
      <c r="AZ126" s="25" t="str">
        <f t="shared" si="418"/>
        <v/>
      </c>
      <c r="BA126" s="25" t="str">
        <f t="shared" si="419"/>
        <v/>
      </c>
      <c r="BB126" s="25" t="str">
        <f t="shared" si="420"/>
        <v/>
      </c>
      <c r="BC126" s="26" t="str">
        <f t="shared" si="421"/>
        <v>1 - 3</v>
      </c>
      <c r="BD126" s="27" t="str">
        <f t="shared" si="422"/>
        <v>-6,-10,7,-9</v>
      </c>
      <c r="BE126" s="28">
        <f>SUMIF(C122:C129,3,AI122:AI129)+SUMIF(D122:D129,3,AJ122:AJ129)</f>
        <v>4</v>
      </c>
      <c r="BF126" s="28">
        <f>IF(BE126&lt;&gt;0,RANK(BE126,BE122:BE128),"")</f>
        <v>3</v>
      </c>
      <c r="BG126" s="29" t="e">
        <f>SUMIF(A122:A125,C126,B122:B125)</f>
        <v>#VALUE!</v>
      </c>
      <c r="BH126" s="30" t="e">
        <f>SUMIF(A122:A125,D126,B122:B125)</f>
        <v>#VALUE!</v>
      </c>
      <c r="BI126" s="122">
        <v>1</v>
      </c>
      <c r="BJ126" s="123" t="e">
        <f>1+BJ125</f>
        <v>#REF!</v>
      </c>
      <c r="BK126" s="31">
        <v>3</v>
      </c>
      <c r="BL126" s="213" t="s">
        <v>14</v>
      </c>
      <c r="BM126" s="205">
        <v>44601</v>
      </c>
      <c r="BN126" s="208" t="s">
        <v>296</v>
      </c>
      <c r="BO126" s="134">
        <v>2</v>
      </c>
      <c r="BP126" s="396">
        <v>3</v>
      </c>
      <c r="BQ126" s="438" t="e">
        <f>B124</f>
        <v>#VALUE!</v>
      </c>
      <c r="BR126" s="416" t="s">
        <v>44</v>
      </c>
      <c r="BS126" s="417"/>
      <c r="BT126" s="418"/>
      <c r="BU126" s="215" t="e">
        <f>IF(BQ126=0,0,VLOOKUP(BQ126,[1]Список!$A:P,7,FALSE))</f>
        <v>#VALUE!</v>
      </c>
      <c r="BV126" s="419" t="e">
        <f>IF(BQ126=0,0,VLOOKUP(BQ126,[1]Список!$A:$P,6,FALSE))</f>
        <v>#VALUE!</v>
      </c>
      <c r="BW126" s="193"/>
      <c r="BX126" s="180">
        <f>IF(AG122&lt;AH122,AT122,IF(AH122&lt;AG122,AT122," "))</f>
        <v>1</v>
      </c>
      <c r="BY126" s="181"/>
      <c r="BZ126" s="190"/>
      <c r="CA126" s="180">
        <f>IF(AG125&lt;AH125,AT125,IF(AH125&lt;AG125,AT125," "))</f>
        <v>1</v>
      </c>
      <c r="CB126" s="190"/>
      <c r="CC126" s="451"/>
      <c r="CD126" s="421"/>
      <c r="CE126" s="452"/>
      <c r="CF126" s="231"/>
      <c r="CG126" s="180">
        <f>IF(AG127&lt;AH127,AI127,IF(AH127&lt;AG127,AI127," "))</f>
        <v>2</v>
      </c>
      <c r="CH126" s="190"/>
      <c r="CI126" s="314"/>
      <c r="CJ126" s="471">
        <f>BE126</f>
        <v>4</v>
      </c>
      <c r="CK126" s="469"/>
      <c r="CL126" s="404">
        <v>11</v>
      </c>
    </row>
    <row r="127" spans="1:90" ht="18.600000000000001" customHeight="1" x14ac:dyDescent="0.25">
      <c r="A127" s="15">
        <v>6</v>
      </c>
      <c r="C127" s="17">
        <v>3</v>
      </c>
      <c r="D127" s="17">
        <v>4</v>
      </c>
      <c r="E127" s="18">
        <v>10</v>
      </c>
      <c r="F127" s="19">
        <v>12</v>
      </c>
      <c r="G127" s="20">
        <v>11</v>
      </c>
      <c r="H127" s="21">
        <v>7</v>
      </c>
      <c r="I127" s="18">
        <v>11</v>
      </c>
      <c r="J127" s="19">
        <v>4</v>
      </c>
      <c r="K127" s="20">
        <v>8</v>
      </c>
      <c r="L127" s="21">
        <v>11</v>
      </c>
      <c r="M127" s="18">
        <v>11</v>
      </c>
      <c r="N127" s="19">
        <v>5</v>
      </c>
      <c r="O127" s="20"/>
      <c r="P127" s="21"/>
      <c r="Q127" s="18"/>
      <c r="R127" s="19"/>
      <c r="S127" s="22">
        <f t="shared" si="386"/>
        <v>0</v>
      </c>
      <c r="T127" s="22">
        <f t="shared" si="387"/>
        <v>1</v>
      </c>
      <c r="U127" s="22">
        <f t="shared" si="388"/>
        <v>1</v>
      </c>
      <c r="V127" s="22">
        <f t="shared" si="389"/>
        <v>0</v>
      </c>
      <c r="W127" s="22">
        <f t="shared" si="390"/>
        <v>1</v>
      </c>
      <c r="X127" s="22">
        <f t="shared" si="391"/>
        <v>0</v>
      </c>
      <c r="Y127" s="22">
        <f t="shared" si="392"/>
        <v>0</v>
      </c>
      <c r="Z127" s="22">
        <f t="shared" si="393"/>
        <v>1</v>
      </c>
      <c r="AA127" s="22">
        <f t="shared" si="394"/>
        <v>1</v>
      </c>
      <c r="AB127" s="22">
        <f t="shared" si="395"/>
        <v>0</v>
      </c>
      <c r="AC127" s="22">
        <f t="shared" si="396"/>
        <v>0</v>
      </c>
      <c r="AD127" s="22">
        <f t="shared" si="397"/>
        <v>0</v>
      </c>
      <c r="AE127" s="22">
        <f t="shared" si="398"/>
        <v>0</v>
      </c>
      <c r="AF127" s="22">
        <f t="shared" si="399"/>
        <v>0</v>
      </c>
      <c r="AG127" s="23">
        <f t="shared" si="400"/>
        <v>3</v>
      </c>
      <c r="AH127" s="23">
        <f t="shared" si="400"/>
        <v>2</v>
      </c>
      <c r="AI127" s="24">
        <f t="shared" si="401"/>
        <v>2</v>
      </c>
      <c r="AJ127" s="24">
        <f t="shared" si="402"/>
        <v>1</v>
      </c>
      <c r="AK127" s="25">
        <f t="shared" si="403"/>
        <v>-10</v>
      </c>
      <c r="AL127" s="25">
        <f t="shared" si="404"/>
        <v>7</v>
      </c>
      <c r="AM127" s="25">
        <f t="shared" si="405"/>
        <v>4</v>
      </c>
      <c r="AN127" s="25">
        <f t="shared" si="406"/>
        <v>-8</v>
      </c>
      <c r="AO127" s="25">
        <f t="shared" si="407"/>
        <v>5</v>
      </c>
      <c r="AP127" s="25" t="str">
        <f t="shared" si="408"/>
        <v/>
      </c>
      <c r="AQ127" s="25" t="str">
        <f t="shared" si="409"/>
        <v/>
      </c>
      <c r="AR127" s="26" t="str">
        <f t="shared" si="410"/>
        <v>3 - 2</v>
      </c>
      <c r="AS127" s="27" t="str">
        <f t="shared" si="411"/>
        <v>-10,7,4,-8,5</v>
      </c>
      <c r="AT127" s="24">
        <f t="shared" si="412"/>
        <v>1</v>
      </c>
      <c r="AU127" s="24">
        <f t="shared" si="413"/>
        <v>2</v>
      </c>
      <c r="AV127" s="25">
        <f t="shared" si="414"/>
        <v>10</v>
      </c>
      <c r="AW127" s="25">
        <f t="shared" si="415"/>
        <v>-7</v>
      </c>
      <c r="AX127" s="25">
        <f t="shared" si="416"/>
        <v>-4</v>
      </c>
      <c r="AY127" s="25">
        <f t="shared" si="417"/>
        <v>8</v>
      </c>
      <c r="AZ127" s="25">
        <f t="shared" si="418"/>
        <v>-5</v>
      </c>
      <c r="BA127" s="25" t="str">
        <f t="shared" si="419"/>
        <v/>
      </c>
      <c r="BB127" s="25" t="str">
        <f t="shared" si="420"/>
        <v/>
      </c>
      <c r="BC127" s="26" t="str">
        <f t="shared" si="421"/>
        <v>2 - 3</v>
      </c>
      <c r="BD127" s="27" t="str">
        <f t="shared" si="422"/>
        <v>10,-7,-4,8,-5</v>
      </c>
      <c r="BE127" s="32"/>
      <c r="BF127" s="32"/>
      <c r="BG127" s="29" t="e">
        <f>SUMIF(A122:A125,C127,B122:B125)</f>
        <v>#VALUE!</v>
      </c>
      <c r="BH127" s="30" t="e">
        <f>SUMIF(A122:A125,D127,B122:B125)</f>
        <v>#VALUE!</v>
      </c>
      <c r="BI127" s="122">
        <v>1</v>
      </c>
      <c r="BJ127" s="123" t="e">
        <f>1+BJ126</f>
        <v>#REF!</v>
      </c>
      <c r="BK127" s="31">
        <v>3</v>
      </c>
      <c r="BL127" s="214" t="s">
        <v>15</v>
      </c>
      <c r="BM127" s="289">
        <v>44601</v>
      </c>
      <c r="BN127" s="211" t="s">
        <v>296</v>
      </c>
      <c r="BO127" s="156">
        <v>1</v>
      </c>
      <c r="BP127" s="395"/>
      <c r="BQ127" s="439"/>
      <c r="BR127" s="406" t="s">
        <v>45</v>
      </c>
      <c r="BS127" s="407"/>
      <c r="BT127" s="408"/>
      <c r="BU127" s="164" t="e">
        <f>IF(BQ126=0,0,VLOOKUP(BQ126,[1]Список!$A:P,8,FALSE))</f>
        <v>#VALUE!</v>
      </c>
      <c r="BV127" s="420"/>
      <c r="BW127" s="409" t="str">
        <f>IF(AI122&gt;AJ122,BC122,IF(AJ122&gt;AI122,BD122," "))</f>
        <v>2 - 3</v>
      </c>
      <c r="BX127" s="410"/>
      <c r="BY127" s="411"/>
      <c r="BZ127" s="410" t="str">
        <f>IF(AI125&gt;AJ125,BC125,IF(AJ125&gt;AI125,BD125," "))</f>
        <v>1 - 3</v>
      </c>
      <c r="CA127" s="410"/>
      <c r="CB127" s="410"/>
      <c r="CC127" s="467"/>
      <c r="CD127" s="422"/>
      <c r="CE127" s="468"/>
      <c r="CF127" s="410" t="str">
        <f>IF(AI127&lt;AJ127,AR127,IF(AJ127&lt;AI127,AS127," "))</f>
        <v>-10,7,4,-8,5</v>
      </c>
      <c r="CG127" s="410"/>
      <c r="CH127" s="410"/>
      <c r="CI127" s="313"/>
      <c r="CJ127" s="472"/>
      <c r="CK127" s="470"/>
      <c r="CL127" s="405"/>
    </row>
    <row r="128" spans="1:90" ht="18.600000000000001" customHeight="1" x14ac:dyDescent="0.2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V128" s="2"/>
      <c r="AW128" s="2"/>
      <c r="AX128" s="2"/>
      <c r="AY128" s="2"/>
      <c r="AZ128" s="2"/>
      <c r="BE128" s="28">
        <f>SUMIF(C122:C129,4,AI122:AI129)+SUMIF(D122:D129,4,AJ122:AJ129)</f>
        <v>3</v>
      </c>
      <c r="BF128" s="28">
        <f>IF(BE128&lt;&gt;0,RANK(BE128,BE122:BE128),"")</f>
        <v>4</v>
      </c>
      <c r="BG128" s="34"/>
      <c r="BH128" s="34"/>
      <c r="BK128" s="14"/>
      <c r="BP128" s="396">
        <v>4</v>
      </c>
      <c r="BQ128" s="438" t="e">
        <f>B125</f>
        <v>#VALUE!</v>
      </c>
      <c r="BR128" s="416" t="s">
        <v>32</v>
      </c>
      <c r="BS128" s="417"/>
      <c r="BT128" s="418"/>
      <c r="BU128" s="196" t="e">
        <f>IF(BQ128=0,0,VLOOKUP(BQ128,[1]Список!$A:P,7,FALSE))</f>
        <v>#VALUE!</v>
      </c>
      <c r="BV128" s="398" t="e">
        <f>IF(BQ128=0,0,VLOOKUP(BQ128,[1]Список!$A:$P,6,FALSE))</f>
        <v>#VALUE!</v>
      </c>
      <c r="BW128" s="230"/>
      <c r="BX128" s="150">
        <f>IF(AG124&lt;AH124,AT124,IF(AH124&lt;AG124,AT124," "))</f>
        <v>1</v>
      </c>
      <c r="BY128" s="186"/>
      <c r="BZ128" s="178"/>
      <c r="CA128" s="150">
        <f>IF(AG123&lt;AH123,AT123,IF(AH123&lt;AG123,AT123," "))</f>
        <v>1</v>
      </c>
      <c r="CB128" s="178"/>
      <c r="CC128" s="192"/>
      <c r="CD128" s="150">
        <f>IF(AG127&lt;AH127,AT127,IF(AH127&lt;AG127,AT127," "))</f>
        <v>1</v>
      </c>
      <c r="CE128" s="186"/>
      <c r="CF128" s="400"/>
      <c r="CG128" s="400"/>
      <c r="CH128" s="400"/>
      <c r="CI128" s="311"/>
      <c r="CJ128" s="474">
        <f>BE128</f>
        <v>3</v>
      </c>
      <c r="CK128" s="473"/>
      <c r="CL128" s="388">
        <v>12</v>
      </c>
    </row>
    <row r="129" spans="1:90" ht="18.600000000000001" customHeight="1" x14ac:dyDescent="0.2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V129" s="2"/>
      <c r="AW129" s="2"/>
      <c r="AX129" s="2"/>
      <c r="AY129" s="2"/>
      <c r="AZ129" s="2"/>
      <c r="BE129" s="32"/>
      <c r="BF129" s="32"/>
      <c r="BG129" s="34"/>
      <c r="BH129" s="34"/>
      <c r="BK129" s="35"/>
      <c r="BL129" s="160"/>
      <c r="BM129" s="161"/>
      <c r="BN129" s="162"/>
      <c r="BO129" s="163"/>
      <c r="BP129" s="413"/>
      <c r="BQ129" s="415"/>
      <c r="BR129" s="406" t="s">
        <v>33</v>
      </c>
      <c r="BS129" s="407"/>
      <c r="BT129" s="408"/>
      <c r="BU129" s="164" t="e">
        <f>IF(BQ128=0,0,VLOOKUP(BQ128,[1]Список!$A:P,8,FALSE))</f>
        <v>#VALUE!</v>
      </c>
      <c r="BV129" s="420"/>
      <c r="BW129" s="409" t="str">
        <f>IF(AI124&gt;AJ124,BC124,IF(AJ124&gt;AI124,BD124," "))</f>
        <v>0 - 3</v>
      </c>
      <c r="BX129" s="410"/>
      <c r="BY129" s="411"/>
      <c r="BZ129" s="410" t="str">
        <f>IF(AI123&gt;AJ123,BC123,IF(AJ123&gt;AI123,BD123," "))</f>
        <v>2 - 3</v>
      </c>
      <c r="CA129" s="410"/>
      <c r="CB129" s="410"/>
      <c r="CC129" s="409" t="str">
        <f>IF(AI127&gt;AJ127,BC127,IF(AJ127&gt;AI127,BD127," "))</f>
        <v>2 - 3</v>
      </c>
      <c r="CD129" s="410"/>
      <c r="CE129" s="411"/>
      <c r="CF129" s="422"/>
      <c r="CG129" s="422"/>
      <c r="CH129" s="422"/>
      <c r="CI129" s="313"/>
      <c r="CJ129" s="472"/>
      <c r="CK129" s="470"/>
      <c r="CL129" s="405"/>
    </row>
    <row r="130" spans="1:90" ht="18.600000000000001" customHeight="1" x14ac:dyDescent="0.25">
      <c r="Z130" s="6"/>
      <c r="BK130" s="14"/>
      <c r="BL130" s="380" t="str">
        <f>C131</f>
        <v>Мужчины. 13-16 места</v>
      </c>
      <c r="BM130" s="380"/>
      <c r="BN130" s="380"/>
      <c r="BO130" s="380"/>
      <c r="BP130" s="380"/>
      <c r="BQ130" s="380"/>
      <c r="BR130" s="380"/>
      <c r="BS130" s="380"/>
      <c r="BT130" s="380"/>
      <c r="BU130" s="380"/>
      <c r="BV130" s="380"/>
      <c r="BW130" s="380"/>
      <c r="BX130" s="380"/>
      <c r="BY130" s="380"/>
      <c r="BZ130" s="380"/>
      <c r="CA130" s="380"/>
      <c r="CB130" s="380"/>
      <c r="CC130" s="380"/>
      <c r="CD130" s="380"/>
      <c r="CE130" s="380"/>
      <c r="CF130" s="380"/>
      <c r="CG130" s="380"/>
      <c r="CH130" s="380"/>
      <c r="CI130" s="380"/>
      <c r="CJ130" s="380"/>
      <c r="CK130" s="380"/>
      <c r="CL130" s="380"/>
    </row>
    <row r="131" spans="1:90" ht="18.600000000000001" customHeight="1" x14ac:dyDescent="0.25">
      <c r="A131" s="7">
        <f>1+A121</f>
        <v>2</v>
      </c>
      <c r="B131" s="8">
        <v>4</v>
      </c>
      <c r="C131" s="9" t="s">
        <v>97</v>
      </c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1">
        <f>1+R121</f>
        <v>2</v>
      </c>
      <c r="Z131" s="6"/>
      <c r="AR131" s="12" t="e">
        <f>IF(B132=0,0,(IF(B133=0,1,IF(B134=0,2,IF(B135=0,3,IF(B135&gt;0,4))))))</f>
        <v>#VALUE!</v>
      </c>
      <c r="BC131" s="12">
        <f>IF(BE131=15,3,IF(BE131&gt;15,4))</f>
        <v>4</v>
      </c>
      <c r="BE131" s="13">
        <f>SUM(BE132,BE134,BE136,BE138)</f>
        <v>18</v>
      </c>
      <c r="BF131" s="13">
        <f>SUM(BF132,BF134,BF136,BF138)</f>
        <v>8</v>
      </c>
      <c r="BK131" s="14"/>
      <c r="BL131" s="124" t="s">
        <v>4</v>
      </c>
      <c r="BM131" s="125" t="s">
        <v>5</v>
      </c>
      <c r="BN131" s="125" t="s">
        <v>6</v>
      </c>
      <c r="BO131" s="126" t="s">
        <v>7</v>
      </c>
      <c r="BP131" s="216" t="s">
        <v>8</v>
      </c>
      <c r="BQ131" s="475" t="s">
        <v>9</v>
      </c>
      <c r="BR131" s="458"/>
      <c r="BS131" s="458"/>
      <c r="BT131" s="476"/>
      <c r="BU131" s="459" t="s">
        <v>10</v>
      </c>
      <c r="BV131" s="477"/>
      <c r="BW131" s="461">
        <v>1</v>
      </c>
      <c r="BX131" s="461"/>
      <c r="BY131" s="461"/>
      <c r="BZ131" s="460">
        <v>2</v>
      </c>
      <c r="CA131" s="461"/>
      <c r="CB131" s="462"/>
      <c r="CC131" s="461">
        <v>3</v>
      </c>
      <c r="CD131" s="461"/>
      <c r="CE131" s="461"/>
      <c r="CF131" s="460">
        <v>4</v>
      </c>
      <c r="CG131" s="461"/>
      <c r="CH131" s="462"/>
      <c r="CI131" s="217"/>
      <c r="CJ131" s="220" t="s">
        <v>1</v>
      </c>
      <c r="CK131" s="306" t="s">
        <v>2</v>
      </c>
      <c r="CL131" s="220" t="s">
        <v>3</v>
      </c>
    </row>
    <row r="132" spans="1:90" ht="18.600000000000001" customHeight="1" x14ac:dyDescent="0.25">
      <c r="A132" s="15">
        <v>1</v>
      </c>
      <c r="B132" s="16" t="e">
        <f>SUMIF('[1]М - 1 этап'!$CX$42:$CX$57,7,'[1]М - 1 этап'!$BQ$42:$BQ$57)</f>
        <v>#VALUE!</v>
      </c>
      <c r="C132" s="17">
        <v>1</v>
      </c>
      <c r="D132" s="17">
        <v>3</v>
      </c>
      <c r="E132" s="18">
        <v>7</v>
      </c>
      <c r="F132" s="19">
        <v>11</v>
      </c>
      <c r="G132" s="20">
        <v>11</v>
      </c>
      <c r="H132" s="21">
        <v>8</v>
      </c>
      <c r="I132" s="18">
        <v>11</v>
      </c>
      <c r="J132" s="19">
        <v>5</v>
      </c>
      <c r="K132" s="20">
        <v>11</v>
      </c>
      <c r="L132" s="21">
        <v>7</v>
      </c>
      <c r="M132" s="18"/>
      <c r="N132" s="19"/>
      <c r="O132" s="20"/>
      <c r="P132" s="21"/>
      <c r="Q132" s="18"/>
      <c r="R132" s="19"/>
      <c r="S132" s="22">
        <f t="shared" ref="S132:S137" si="424">IF(E132="wo",0,IF(F132="wo",1,IF(E132&gt;F132,1,0)))</f>
        <v>0</v>
      </c>
      <c r="T132" s="22">
        <f t="shared" ref="T132:T137" si="425">IF(E132="wo",1,IF(F132="wo",0,IF(F132&gt;E132,1,0)))</f>
        <v>1</v>
      </c>
      <c r="U132" s="22">
        <f t="shared" ref="U132:U137" si="426">IF(G132="wo",0,IF(H132="wo",1,IF(G132&gt;H132,1,0)))</f>
        <v>1</v>
      </c>
      <c r="V132" s="22">
        <f t="shared" ref="V132:V137" si="427">IF(G132="wo",1,IF(H132="wo",0,IF(H132&gt;G132,1,0)))</f>
        <v>0</v>
      </c>
      <c r="W132" s="22">
        <f t="shared" ref="W132:W137" si="428">IF(I132="wo",0,IF(J132="wo",1,IF(I132&gt;J132,1,0)))</f>
        <v>1</v>
      </c>
      <c r="X132" s="22">
        <f t="shared" ref="X132:X137" si="429">IF(I132="wo",1,IF(J132="wo",0,IF(J132&gt;I132,1,0)))</f>
        <v>0</v>
      </c>
      <c r="Y132" s="22">
        <f t="shared" ref="Y132:Y137" si="430">IF(K132="wo",0,IF(L132="wo",1,IF(K132&gt;L132,1,0)))</f>
        <v>1</v>
      </c>
      <c r="Z132" s="22">
        <f t="shared" ref="Z132:Z137" si="431">IF(K132="wo",1,IF(L132="wo",0,IF(L132&gt;K132,1,0)))</f>
        <v>0</v>
      </c>
      <c r="AA132" s="22">
        <f t="shared" ref="AA132:AA137" si="432">IF(M132="wo",0,IF(N132="wo",1,IF(M132&gt;N132,1,0)))</f>
        <v>0</v>
      </c>
      <c r="AB132" s="22">
        <f t="shared" ref="AB132:AB137" si="433">IF(M132="wo",1,IF(N132="wo",0,IF(N132&gt;M132,1,0)))</f>
        <v>0</v>
      </c>
      <c r="AC132" s="22">
        <f t="shared" ref="AC132:AC137" si="434">IF(O132="wo",0,IF(P132="wo",1,IF(O132&gt;P132,1,0)))</f>
        <v>0</v>
      </c>
      <c r="AD132" s="22">
        <f t="shared" ref="AD132:AD137" si="435">IF(O132="wo",1,IF(P132="wo",0,IF(P132&gt;O132,1,0)))</f>
        <v>0</v>
      </c>
      <c r="AE132" s="22">
        <f t="shared" ref="AE132:AE137" si="436">IF(Q132="wo",0,IF(R132="wo",1,IF(Q132&gt;R132,1,0)))</f>
        <v>0</v>
      </c>
      <c r="AF132" s="22">
        <f t="shared" ref="AF132:AF137" si="437">IF(Q132="wo",1,IF(R132="wo",0,IF(R132&gt;Q132,1,0)))</f>
        <v>0</v>
      </c>
      <c r="AG132" s="23">
        <f t="shared" ref="AG132:AH137" si="438">IF(E132="wo","wo",+S132+U132+W132+Y132+AA132+AC132+AE132)</f>
        <v>3</v>
      </c>
      <c r="AH132" s="23">
        <f t="shared" si="438"/>
        <v>1</v>
      </c>
      <c r="AI132" s="24">
        <f t="shared" ref="AI132:AI137" si="439">IF(E132="",0,IF(E132="wo",0,IF(F132="wo",2,IF(AG132=AH132,0,IF(AG132&gt;AH132,2,1)))))</f>
        <v>2</v>
      </c>
      <c r="AJ132" s="24">
        <f t="shared" ref="AJ132:AJ137" si="440">IF(F132="",0,IF(F132="wo",0,IF(E132="wo",2,IF(AH132=AG132,0,IF(AH132&gt;AG132,2,1)))))</f>
        <v>1</v>
      </c>
      <c r="AK132" s="25">
        <f t="shared" ref="AK132:AK137" si="441">IF(E132="","",IF(E132="wo",0,IF(F132="wo",0,IF(E132=F132,"ERROR",IF(E132&gt;F132,F132,-1*E132)))))</f>
        <v>-7</v>
      </c>
      <c r="AL132" s="25">
        <f t="shared" ref="AL132:AL137" si="442">IF(G132="","",IF(G132="wo",0,IF(H132="wo",0,IF(G132=H132,"ERROR",IF(G132&gt;H132,H132,-1*G132)))))</f>
        <v>8</v>
      </c>
      <c r="AM132" s="25">
        <f t="shared" ref="AM132:AM137" si="443">IF(I132="","",IF(I132="wo",0,IF(J132="wo",0,IF(I132=J132,"ERROR",IF(I132&gt;J132,J132,-1*I132)))))</f>
        <v>5</v>
      </c>
      <c r="AN132" s="25">
        <f t="shared" ref="AN132:AN137" si="444">IF(K132="","",IF(K132="wo",0,IF(L132="wo",0,IF(K132=L132,"ERROR",IF(K132&gt;L132,L132,-1*K132)))))</f>
        <v>7</v>
      </c>
      <c r="AO132" s="25" t="str">
        <f t="shared" ref="AO132:AO137" si="445">IF(M132="","",IF(M132="wo",0,IF(N132="wo",0,IF(M132=N132,"ERROR",IF(M132&gt;N132,N132,-1*M132)))))</f>
        <v/>
      </c>
      <c r="AP132" s="25" t="str">
        <f t="shared" ref="AP132:AP137" si="446">IF(O132="","",IF(O132="wo",0,IF(P132="wo",0,IF(O132=P132,"ERROR",IF(O132&gt;P132,P132,-1*O132)))))</f>
        <v/>
      </c>
      <c r="AQ132" s="25" t="str">
        <f t="shared" ref="AQ132:AQ137" si="447">IF(Q132="","",IF(Q132="wo",0,IF(R132="wo",0,IF(Q132=R132,"ERROR",IF(Q132&gt;R132,R132,-1*Q132)))))</f>
        <v/>
      </c>
      <c r="AR132" s="26" t="str">
        <f t="shared" ref="AR132:AR137" si="448">CONCATENATE(AG132," - ",AH132)</f>
        <v>3 - 1</v>
      </c>
      <c r="AS132" s="27" t="str">
        <f t="shared" ref="AS132:AS137" si="449">IF(E132="","",(IF(K132="",AK132&amp;","&amp;AL132&amp;","&amp;AM132,IF(M132="",AK132&amp;","&amp;AL132&amp;","&amp;AM132&amp;","&amp;AN132,IF(O132="",AK132&amp;","&amp;AL132&amp;","&amp;AM132&amp;","&amp;AN132&amp;","&amp;AO132,IF(Q132="",AK132&amp;","&amp;AL132&amp;","&amp;AM132&amp;","&amp;AN132&amp;","&amp;AO132&amp;","&amp;AP132,AK132&amp;","&amp;AL132&amp;","&amp;AM132&amp;","&amp;AN132&amp;","&amp;AO132&amp;","&amp;AP132&amp;","&amp;AQ132))))))</f>
        <v>-7,8,5,7</v>
      </c>
      <c r="AT132" s="24">
        <f t="shared" ref="AT132:AT137" si="450">IF(F132="",0,IF(F132="wo",0,IF(E132="wo",2,IF(AH132=AG132,0,IF(AH132&gt;AG132,2,1)))))</f>
        <v>1</v>
      </c>
      <c r="AU132" s="24">
        <f t="shared" ref="AU132:AU137" si="451">IF(E132="",0,IF(E132="wo",0,IF(F132="wo",2,IF(AG132=AH132,0,IF(AG132&gt;AH132,2,1)))))</f>
        <v>2</v>
      </c>
      <c r="AV132" s="25">
        <f t="shared" ref="AV132:AV137" si="452">IF(F132="","",IF(F132="wo",0,IF(E132="wo",0,IF(F132=E132,"ERROR",IF(F132&gt;E132,E132,-1*F132)))))</f>
        <v>7</v>
      </c>
      <c r="AW132" s="25">
        <f t="shared" ref="AW132:AW137" si="453">IF(H132="","",IF(H132="wo",0,IF(G132="wo",0,IF(H132=G132,"ERROR",IF(H132&gt;G132,G132,-1*H132)))))</f>
        <v>-8</v>
      </c>
      <c r="AX132" s="25">
        <f t="shared" ref="AX132:AX137" si="454">IF(J132="","",IF(J132="wo",0,IF(I132="wo",0,IF(J132=I132,"ERROR",IF(J132&gt;I132,I132,-1*J132)))))</f>
        <v>-5</v>
      </c>
      <c r="AY132" s="25">
        <f t="shared" ref="AY132:AY137" si="455">IF(L132="","",IF(L132="wo",0,IF(K132="wo",0,IF(L132=K132,"ERROR",IF(L132&gt;K132,K132,-1*L132)))))</f>
        <v>-7</v>
      </c>
      <c r="AZ132" s="25" t="str">
        <f t="shared" ref="AZ132:AZ137" si="456">IF(N132="","",IF(N132="wo",0,IF(M132="wo",0,IF(N132=M132,"ERROR",IF(N132&gt;M132,M132,-1*N132)))))</f>
        <v/>
      </c>
      <c r="BA132" s="25" t="str">
        <f t="shared" ref="BA132:BA137" si="457">IF(P132="","",IF(P132="wo",0,IF(O132="wo",0,IF(P132=O132,"ERROR",IF(P132&gt;O132,O132,-1*P132)))))</f>
        <v/>
      </c>
      <c r="BB132" s="25" t="str">
        <f t="shared" ref="BB132:BB137" si="458">IF(R132="","",IF(R132="wo",0,IF(Q132="wo",0,IF(R132=Q132,"ERROR",IF(R132&gt;Q132,Q132,-1*R132)))))</f>
        <v/>
      </c>
      <c r="BC132" s="26" t="str">
        <f t="shared" ref="BC132:BC137" si="459">CONCATENATE(AH132," - ",AG132)</f>
        <v>1 - 3</v>
      </c>
      <c r="BD132" s="27" t="str">
        <f t="shared" ref="BD132:BD137" si="460">IF(E132="","",(IF(K132="",AV132&amp;", "&amp;AW132&amp;", "&amp;AX132,IF(M132="",AV132&amp;","&amp;AW132&amp;","&amp;AX132&amp;","&amp;AY132,IF(O132="",AV132&amp;","&amp;AW132&amp;","&amp;AX132&amp;","&amp;AY132&amp;","&amp;AZ132,IF(Q132="",AV132&amp;","&amp;AW132&amp;","&amp;AX132&amp;","&amp;AY132&amp;","&amp;AZ132&amp;","&amp;BA132,AV132&amp;","&amp;AW132&amp;","&amp;AX132&amp;","&amp;AY132&amp;","&amp;AZ132&amp;","&amp;BA132&amp;","&amp;BB132))))))</f>
        <v>7,-8,-5,-7</v>
      </c>
      <c r="BE132" s="28">
        <f>SUMIF(C132:C139,1,AI132:AI139)+SUMIF(D132:D139,1,AJ132:AJ139)</f>
        <v>4</v>
      </c>
      <c r="BF132" s="28">
        <f>IF(BE132&lt;&gt;0,RANK(BE132,BE132:BE138),"")</f>
        <v>3</v>
      </c>
      <c r="BG132" s="29" t="e">
        <f>SUMIF(A132:A135,C132,B132:B135)</f>
        <v>#VALUE!</v>
      </c>
      <c r="BH132" s="30" t="e">
        <f>SUMIF(A132:A135,D132,B132:B135)</f>
        <v>#VALUE!</v>
      </c>
      <c r="BI132" s="122">
        <f t="shared" ref="BI132:BI137" si="461">1+BI122</f>
        <v>2</v>
      </c>
      <c r="BJ132" s="123" t="e">
        <f>1*BJ127+1</f>
        <v>#REF!</v>
      </c>
      <c r="BK132" s="31">
        <v>1</v>
      </c>
      <c r="BL132" s="200" t="str">
        <f t="shared" ref="BL132:BL133" si="462">CONCATENATE(C132," ","-"," ",D132)</f>
        <v>1 - 3</v>
      </c>
      <c r="BM132" s="132"/>
      <c r="BN132" s="133"/>
      <c r="BO132" s="134"/>
      <c r="BP132" s="465">
        <v>1</v>
      </c>
      <c r="BQ132" s="463" t="e">
        <f>B132</f>
        <v>#VALUE!</v>
      </c>
      <c r="BR132" s="416" t="s">
        <v>82</v>
      </c>
      <c r="BS132" s="417"/>
      <c r="BT132" s="418"/>
      <c r="BU132" s="215" t="e">
        <f>IF(BQ132=0,0,VLOOKUP(BQ132,[1]Список!$A:P,7,FALSE))</f>
        <v>#VALUE!</v>
      </c>
      <c r="BV132" s="482" t="e">
        <f>IF(BQ132=0,0,VLOOKUP(BQ132,[1]Список!$A:$P,6,FALSE))</f>
        <v>#VALUE!</v>
      </c>
      <c r="BW132" s="421"/>
      <c r="BX132" s="421"/>
      <c r="BY132" s="421"/>
      <c r="BZ132" s="179"/>
      <c r="CA132" s="180">
        <f>IF(AG136&lt;AH136,AI136,IF(AH136&lt;AG136,AI136," "))</f>
        <v>1</v>
      </c>
      <c r="CB132" s="181"/>
      <c r="CC132" s="190"/>
      <c r="CD132" s="180">
        <f>IF(AG132&lt;AH132,AI132,IF(AH132&lt;AG132,AI132," "))</f>
        <v>2</v>
      </c>
      <c r="CE132" s="190"/>
      <c r="CF132" s="184"/>
      <c r="CG132" s="180">
        <f>IF(AG134&lt;AH134,AI134,IF(AH134&lt;AG134,AI134," "))</f>
        <v>1</v>
      </c>
      <c r="CH132" s="181"/>
      <c r="CI132" s="191"/>
      <c r="CJ132" s="471">
        <f>BE132</f>
        <v>4</v>
      </c>
      <c r="CK132" s="478"/>
      <c r="CL132" s="480">
        <v>16</v>
      </c>
    </row>
    <row r="133" spans="1:90" ht="18.600000000000001" customHeight="1" x14ac:dyDescent="0.25">
      <c r="A133" s="15">
        <v>2</v>
      </c>
      <c r="B133" s="16" t="e">
        <f>SUMIF('[1]М - 1 этап'!$CX$187:$CX$202,7,'[1]М - 1 этап'!$BQ$187:$BQ$202)</f>
        <v>#VALUE!</v>
      </c>
      <c r="C133" s="17">
        <v>2</v>
      </c>
      <c r="D133" s="17">
        <v>4</v>
      </c>
      <c r="E133" s="18">
        <v>11</v>
      </c>
      <c r="F133" s="19">
        <v>9</v>
      </c>
      <c r="G133" s="20">
        <v>6</v>
      </c>
      <c r="H133" s="21">
        <v>11</v>
      </c>
      <c r="I133" s="18">
        <v>11</v>
      </c>
      <c r="J133" s="19">
        <v>7</v>
      </c>
      <c r="K133" s="20">
        <v>11</v>
      </c>
      <c r="L133" s="21">
        <v>5</v>
      </c>
      <c r="M133" s="18"/>
      <c r="N133" s="19"/>
      <c r="O133" s="20"/>
      <c r="P133" s="21"/>
      <c r="Q133" s="18"/>
      <c r="R133" s="19"/>
      <c r="S133" s="22">
        <f t="shared" si="424"/>
        <v>1</v>
      </c>
      <c r="T133" s="22">
        <f t="shared" si="425"/>
        <v>0</v>
      </c>
      <c r="U133" s="22">
        <f t="shared" si="426"/>
        <v>0</v>
      </c>
      <c r="V133" s="22">
        <f t="shared" si="427"/>
        <v>1</v>
      </c>
      <c r="W133" s="22">
        <f t="shared" si="428"/>
        <v>1</v>
      </c>
      <c r="X133" s="22">
        <f t="shared" si="429"/>
        <v>0</v>
      </c>
      <c r="Y133" s="22">
        <f t="shared" si="430"/>
        <v>1</v>
      </c>
      <c r="Z133" s="22">
        <f t="shared" si="431"/>
        <v>0</v>
      </c>
      <c r="AA133" s="22">
        <f t="shared" si="432"/>
        <v>0</v>
      </c>
      <c r="AB133" s="22">
        <f t="shared" si="433"/>
        <v>0</v>
      </c>
      <c r="AC133" s="22">
        <f t="shared" si="434"/>
        <v>0</v>
      </c>
      <c r="AD133" s="22">
        <f t="shared" si="435"/>
        <v>0</v>
      </c>
      <c r="AE133" s="22">
        <f t="shared" si="436"/>
        <v>0</v>
      </c>
      <c r="AF133" s="22">
        <f t="shared" si="437"/>
        <v>0</v>
      </c>
      <c r="AG133" s="23">
        <f t="shared" si="438"/>
        <v>3</v>
      </c>
      <c r="AH133" s="23">
        <f t="shared" si="438"/>
        <v>1</v>
      </c>
      <c r="AI133" s="24">
        <f t="shared" si="439"/>
        <v>2</v>
      </c>
      <c r="AJ133" s="24">
        <f t="shared" si="440"/>
        <v>1</v>
      </c>
      <c r="AK133" s="25">
        <f t="shared" si="441"/>
        <v>9</v>
      </c>
      <c r="AL133" s="25">
        <f t="shared" si="442"/>
        <v>-6</v>
      </c>
      <c r="AM133" s="25">
        <f t="shared" si="443"/>
        <v>7</v>
      </c>
      <c r="AN133" s="25">
        <f t="shared" si="444"/>
        <v>5</v>
      </c>
      <c r="AO133" s="25" t="str">
        <f t="shared" si="445"/>
        <v/>
      </c>
      <c r="AP133" s="25" t="str">
        <f t="shared" si="446"/>
        <v/>
      </c>
      <c r="AQ133" s="25" t="str">
        <f t="shared" si="447"/>
        <v/>
      </c>
      <c r="AR133" s="26" t="str">
        <f t="shared" si="448"/>
        <v>3 - 1</v>
      </c>
      <c r="AS133" s="27" t="str">
        <f t="shared" si="449"/>
        <v>9,-6,7,5</v>
      </c>
      <c r="AT133" s="24">
        <f t="shared" si="450"/>
        <v>1</v>
      </c>
      <c r="AU133" s="24">
        <f t="shared" si="451"/>
        <v>2</v>
      </c>
      <c r="AV133" s="25">
        <f t="shared" si="452"/>
        <v>-9</v>
      </c>
      <c r="AW133" s="25">
        <f t="shared" si="453"/>
        <v>6</v>
      </c>
      <c r="AX133" s="25">
        <f t="shared" si="454"/>
        <v>-7</v>
      </c>
      <c r="AY133" s="25">
        <f t="shared" si="455"/>
        <v>-5</v>
      </c>
      <c r="AZ133" s="25" t="str">
        <f t="shared" si="456"/>
        <v/>
      </c>
      <c r="BA133" s="25" t="str">
        <f t="shared" si="457"/>
        <v/>
      </c>
      <c r="BB133" s="25" t="str">
        <f t="shared" si="458"/>
        <v/>
      </c>
      <c r="BC133" s="26" t="str">
        <f t="shared" si="459"/>
        <v>1 - 3</v>
      </c>
      <c r="BD133" s="27" t="str">
        <f t="shared" si="460"/>
        <v>-9,6,-7,-5</v>
      </c>
      <c r="BE133" s="32"/>
      <c r="BF133" s="32"/>
      <c r="BG133" s="29" t="e">
        <f>SUMIF(A132:A135,C133,B132:B135)</f>
        <v>#VALUE!</v>
      </c>
      <c r="BH133" s="30" t="e">
        <f>SUMIF(A132:A135,D133,B132:B135)</f>
        <v>#VALUE!</v>
      </c>
      <c r="BI133" s="122">
        <f t="shared" si="461"/>
        <v>2</v>
      </c>
      <c r="BJ133" s="123" t="e">
        <f>1+BJ132</f>
        <v>#REF!</v>
      </c>
      <c r="BK133" s="31">
        <v>1</v>
      </c>
      <c r="BL133" s="200" t="str">
        <f t="shared" si="462"/>
        <v>2 - 4</v>
      </c>
      <c r="BM133" s="132"/>
      <c r="BN133" s="133"/>
      <c r="BO133" s="134"/>
      <c r="BP133" s="466"/>
      <c r="BQ133" s="464"/>
      <c r="BR133" s="406" t="s">
        <v>83</v>
      </c>
      <c r="BS133" s="407"/>
      <c r="BT133" s="408"/>
      <c r="BU133" s="164" t="e">
        <f>IF(BQ132=0,0,VLOOKUP(BQ132,[1]Список!$A:P,8,FALSE))</f>
        <v>#VALUE!</v>
      </c>
      <c r="BV133" s="483"/>
      <c r="BW133" s="422"/>
      <c r="BX133" s="422"/>
      <c r="BY133" s="422"/>
      <c r="BZ133" s="409" t="str">
        <f>IF(AI136&lt;AJ136,AR136,IF(AJ136&lt;AI136,AS136," "))</f>
        <v>0 - 3</v>
      </c>
      <c r="CA133" s="410"/>
      <c r="CB133" s="411"/>
      <c r="CC133" s="410" t="str">
        <f>IF(AI132&lt;AJ132,AR132,IF(AJ132&lt;AI132,AS132," "))</f>
        <v>-7,8,5,7</v>
      </c>
      <c r="CD133" s="410"/>
      <c r="CE133" s="410"/>
      <c r="CF133" s="409" t="str">
        <f>IF(AI134&lt;AJ134,AR134,IF(AJ134&lt;AI134,AS134," "))</f>
        <v>0 - 3</v>
      </c>
      <c r="CG133" s="410"/>
      <c r="CH133" s="411"/>
      <c r="CI133" s="172"/>
      <c r="CJ133" s="472"/>
      <c r="CK133" s="479"/>
      <c r="CL133" s="481"/>
    </row>
    <row r="134" spans="1:90" ht="18.600000000000001" customHeight="1" x14ac:dyDescent="0.25">
      <c r="A134" s="15">
        <v>3</v>
      </c>
      <c r="B134" s="16" t="e">
        <f>SUMIF('[1]М - 1 этап'!$CX$187:$CX$202,8,'[1]М - 1 этап'!$BQ$187:$BQ$202)</f>
        <v>#VALUE!</v>
      </c>
      <c r="C134" s="17">
        <v>1</v>
      </c>
      <c r="D134" s="17">
        <v>4</v>
      </c>
      <c r="E134" s="18">
        <v>8</v>
      </c>
      <c r="F134" s="19">
        <v>11</v>
      </c>
      <c r="G134" s="20">
        <v>8</v>
      </c>
      <c r="H134" s="21">
        <v>11</v>
      </c>
      <c r="I134" s="18">
        <v>4</v>
      </c>
      <c r="J134" s="19">
        <v>11</v>
      </c>
      <c r="K134" s="20"/>
      <c r="L134" s="21"/>
      <c r="M134" s="18"/>
      <c r="N134" s="19"/>
      <c r="O134" s="20"/>
      <c r="P134" s="21"/>
      <c r="Q134" s="18"/>
      <c r="R134" s="19"/>
      <c r="S134" s="22">
        <f t="shared" si="424"/>
        <v>0</v>
      </c>
      <c r="T134" s="22">
        <f t="shared" si="425"/>
        <v>1</v>
      </c>
      <c r="U134" s="22">
        <f t="shared" si="426"/>
        <v>0</v>
      </c>
      <c r="V134" s="22">
        <f t="shared" si="427"/>
        <v>1</v>
      </c>
      <c r="W134" s="22">
        <f t="shared" si="428"/>
        <v>0</v>
      </c>
      <c r="X134" s="22">
        <f t="shared" si="429"/>
        <v>1</v>
      </c>
      <c r="Y134" s="22">
        <f t="shared" si="430"/>
        <v>0</v>
      </c>
      <c r="Z134" s="22">
        <f t="shared" si="431"/>
        <v>0</v>
      </c>
      <c r="AA134" s="22">
        <f t="shared" si="432"/>
        <v>0</v>
      </c>
      <c r="AB134" s="22">
        <f t="shared" si="433"/>
        <v>0</v>
      </c>
      <c r="AC134" s="22">
        <f t="shared" si="434"/>
        <v>0</v>
      </c>
      <c r="AD134" s="22">
        <f t="shared" si="435"/>
        <v>0</v>
      </c>
      <c r="AE134" s="22">
        <f t="shared" si="436"/>
        <v>0</v>
      </c>
      <c r="AF134" s="22">
        <f t="shared" si="437"/>
        <v>0</v>
      </c>
      <c r="AG134" s="23">
        <f t="shared" si="438"/>
        <v>0</v>
      </c>
      <c r="AH134" s="23">
        <f t="shared" si="438"/>
        <v>3</v>
      </c>
      <c r="AI134" s="24">
        <f t="shared" si="439"/>
        <v>1</v>
      </c>
      <c r="AJ134" s="24">
        <f t="shared" si="440"/>
        <v>2</v>
      </c>
      <c r="AK134" s="25">
        <f t="shared" si="441"/>
        <v>-8</v>
      </c>
      <c r="AL134" s="25">
        <f t="shared" si="442"/>
        <v>-8</v>
      </c>
      <c r="AM134" s="25">
        <f t="shared" si="443"/>
        <v>-4</v>
      </c>
      <c r="AN134" s="25" t="str">
        <f t="shared" si="444"/>
        <v/>
      </c>
      <c r="AO134" s="25" t="str">
        <f t="shared" si="445"/>
        <v/>
      </c>
      <c r="AP134" s="25" t="str">
        <f t="shared" si="446"/>
        <v/>
      </c>
      <c r="AQ134" s="25" t="str">
        <f t="shared" si="447"/>
        <v/>
      </c>
      <c r="AR134" s="26" t="str">
        <f t="shared" si="448"/>
        <v>0 - 3</v>
      </c>
      <c r="AS134" s="27" t="str">
        <f t="shared" si="449"/>
        <v>-8,-8,-4</v>
      </c>
      <c r="AT134" s="24">
        <f t="shared" si="450"/>
        <v>2</v>
      </c>
      <c r="AU134" s="24">
        <f t="shared" si="451"/>
        <v>1</v>
      </c>
      <c r="AV134" s="25">
        <f t="shared" si="452"/>
        <v>8</v>
      </c>
      <c r="AW134" s="25">
        <f t="shared" si="453"/>
        <v>8</v>
      </c>
      <c r="AX134" s="25">
        <f t="shared" si="454"/>
        <v>4</v>
      </c>
      <c r="AY134" s="25" t="str">
        <f t="shared" si="455"/>
        <v/>
      </c>
      <c r="AZ134" s="25" t="str">
        <f t="shared" si="456"/>
        <v/>
      </c>
      <c r="BA134" s="25" t="str">
        <f t="shared" si="457"/>
        <v/>
      </c>
      <c r="BB134" s="25" t="str">
        <f t="shared" si="458"/>
        <v/>
      </c>
      <c r="BC134" s="26" t="str">
        <f t="shared" si="459"/>
        <v>3 - 0</v>
      </c>
      <c r="BD134" s="27" t="str">
        <f t="shared" si="460"/>
        <v>8, 8, 4</v>
      </c>
      <c r="BE134" s="28">
        <f>SUMIF(C132:C139,2,AI132:AI139)+SUMIF(D132:D139,2,AJ132:AJ139)</f>
        <v>5</v>
      </c>
      <c r="BF134" s="28">
        <f>IF(BE134&lt;&gt;0,RANK(BE134,BE132:BE138),"")</f>
        <v>1</v>
      </c>
      <c r="BG134" s="29" t="e">
        <f>SUMIF(A132:A135,C134,B132:B135)</f>
        <v>#VALUE!</v>
      </c>
      <c r="BH134" s="30" t="e">
        <f>SUMIF(A132:A135,D134,B132:B135)</f>
        <v>#VALUE!</v>
      </c>
      <c r="BI134" s="122">
        <f t="shared" si="461"/>
        <v>2</v>
      </c>
      <c r="BJ134" s="123" t="e">
        <f>1+BJ133</f>
        <v>#REF!</v>
      </c>
      <c r="BK134" s="31">
        <v>2</v>
      </c>
      <c r="BL134" s="212" t="s">
        <v>12</v>
      </c>
      <c r="BM134" s="205">
        <v>44601</v>
      </c>
      <c r="BN134" s="209" t="s">
        <v>295</v>
      </c>
      <c r="BO134" s="147">
        <v>3</v>
      </c>
      <c r="BP134" s="425">
        <v>2</v>
      </c>
      <c r="BQ134" s="455" t="e">
        <f>B133</f>
        <v>#VALUE!</v>
      </c>
      <c r="BR134" s="389" t="s">
        <v>74</v>
      </c>
      <c r="BS134" s="390"/>
      <c r="BT134" s="391"/>
      <c r="BU134" s="196" t="e">
        <f>IF(BQ134=0,0,VLOOKUP(BQ134,[1]Список!$A:P,7,FALSE))</f>
        <v>#VALUE!</v>
      </c>
      <c r="BV134" s="487" t="e">
        <f>IF(BQ134=0,0,VLOOKUP(BQ134,[1]Список!$A:$P,6,FALSE))</f>
        <v>#VALUE!</v>
      </c>
      <c r="BW134" s="189"/>
      <c r="BX134" s="150">
        <f>IF(AG136&lt;AH136,AT136,IF(AH136&lt;AG136,AT136," "))</f>
        <v>2</v>
      </c>
      <c r="BY134" s="178"/>
      <c r="BZ134" s="399"/>
      <c r="CA134" s="400"/>
      <c r="CB134" s="401"/>
      <c r="CC134" s="178"/>
      <c r="CD134" s="150">
        <f>IF(AG135&lt;AH135,AI135,IF(AH135&lt;AG135,AI135," "))</f>
        <v>1</v>
      </c>
      <c r="CE134" s="178"/>
      <c r="CF134" s="185"/>
      <c r="CG134" s="150">
        <f>IF(AG133&lt;AH133,AI133,IF(AH133&lt;AG133,AI133," "))</f>
        <v>2</v>
      </c>
      <c r="CH134" s="186"/>
      <c r="CI134" s="187"/>
      <c r="CJ134" s="474">
        <f>BE134</f>
        <v>5</v>
      </c>
      <c r="CK134" s="484"/>
      <c r="CL134" s="485">
        <v>14</v>
      </c>
    </row>
    <row r="135" spans="1:90" ht="18.600000000000001" customHeight="1" x14ac:dyDescent="0.25">
      <c r="A135" s="15">
        <v>4</v>
      </c>
      <c r="B135" s="16" t="e">
        <f>SUMIF('[1]М - 1 этап'!$CX$42:$CX$57,8,'[1]М - 1 этап'!$BQ$42:$BQ$57)</f>
        <v>#VALUE!</v>
      </c>
      <c r="C135" s="17">
        <v>2</v>
      </c>
      <c r="D135" s="17">
        <v>3</v>
      </c>
      <c r="E135" s="18">
        <v>11</v>
      </c>
      <c r="F135" s="19">
        <v>13</v>
      </c>
      <c r="G135" s="20">
        <v>11</v>
      </c>
      <c r="H135" s="21">
        <v>6</v>
      </c>
      <c r="I135" s="18">
        <v>8</v>
      </c>
      <c r="J135" s="19">
        <v>11</v>
      </c>
      <c r="K135" s="20">
        <v>8</v>
      </c>
      <c r="L135" s="21">
        <v>11</v>
      </c>
      <c r="M135" s="18"/>
      <c r="N135" s="19"/>
      <c r="O135" s="20"/>
      <c r="P135" s="21"/>
      <c r="Q135" s="18"/>
      <c r="R135" s="19"/>
      <c r="S135" s="22">
        <f t="shared" si="424"/>
        <v>0</v>
      </c>
      <c r="T135" s="22">
        <f t="shared" si="425"/>
        <v>1</v>
      </c>
      <c r="U135" s="22">
        <f t="shared" si="426"/>
        <v>1</v>
      </c>
      <c r="V135" s="22">
        <f t="shared" si="427"/>
        <v>0</v>
      </c>
      <c r="W135" s="22">
        <f t="shared" si="428"/>
        <v>0</v>
      </c>
      <c r="X135" s="22">
        <f t="shared" si="429"/>
        <v>1</v>
      </c>
      <c r="Y135" s="22">
        <f t="shared" si="430"/>
        <v>0</v>
      </c>
      <c r="Z135" s="22">
        <f t="shared" si="431"/>
        <v>1</v>
      </c>
      <c r="AA135" s="22">
        <f t="shared" si="432"/>
        <v>0</v>
      </c>
      <c r="AB135" s="22">
        <f t="shared" si="433"/>
        <v>0</v>
      </c>
      <c r="AC135" s="22">
        <f t="shared" si="434"/>
        <v>0</v>
      </c>
      <c r="AD135" s="22">
        <f t="shared" si="435"/>
        <v>0</v>
      </c>
      <c r="AE135" s="22">
        <f t="shared" si="436"/>
        <v>0</v>
      </c>
      <c r="AF135" s="22">
        <f t="shared" si="437"/>
        <v>0</v>
      </c>
      <c r="AG135" s="23">
        <f t="shared" si="438"/>
        <v>1</v>
      </c>
      <c r="AH135" s="23">
        <f t="shared" si="438"/>
        <v>3</v>
      </c>
      <c r="AI135" s="24">
        <f t="shared" si="439"/>
        <v>1</v>
      </c>
      <c r="AJ135" s="24">
        <f t="shared" si="440"/>
        <v>2</v>
      </c>
      <c r="AK135" s="25">
        <f t="shared" si="441"/>
        <v>-11</v>
      </c>
      <c r="AL135" s="25">
        <f t="shared" si="442"/>
        <v>6</v>
      </c>
      <c r="AM135" s="25">
        <f t="shared" si="443"/>
        <v>-8</v>
      </c>
      <c r="AN135" s="25">
        <f t="shared" si="444"/>
        <v>-8</v>
      </c>
      <c r="AO135" s="25" t="str">
        <f t="shared" si="445"/>
        <v/>
      </c>
      <c r="AP135" s="25" t="str">
        <f t="shared" si="446"/>
        <v/>
      </c>
      <c r="AQ135" s="25" t="str">
        <f t="shared" si="447"/>
        <v/>
      </c>
      <c r="AR135" s="26" t="str">
        <f t="shared" si="448"/>
        <v>1 - 3</v>
      </c>
      <c r="AS135" s="27" t="str">
        <f t="shared" si="449"/>
        <v>-11,6,-8,-8</v>
      </c>
      <c r="AT135" s="24">
        <f t="shared" si="450"/>
        <v>2</v>
      </c>
      <c r="AU135" s="24">
        <f t="shared" si="451"/>
        <v>1</v>
      </c>
      <c r="AV135" s="25">
        <f t="shared" si="452"/>
        <v>11</v>
      </c>
      <c r="AW135" s="25">
        <f t="shared" si="453"/>
        <v>-6</v>
      </c>
      <c r="AX135" s="25">
        <f t="shared" si="454"/>
        <v>8</v>
      </c>
      <c r="AY135" s="25">
        <f t="shared" si="455"/>
        <v>8</v>
      </c>
      <c r="AZ135" s="25" t="str">
        <f t="shared" si="456"/>
        <v/>
      </c>
      <c r="BA135" s="25" t="str">
        <f t="shared" si="457"/>
        <v/>
      </c>
      <c r="BB135" s="25" t="str">
        <f t="shared" si="458"/>
        <v/>
      </c>
      <c r="BC135" s="26" t="str">
        <f t="shared" si="459"/>
        <v>3 - 1</v>
      </c>
      <c r="BD135" s="27" t="str">
        <f t="shared" si="460"/>
        <v>11,-6,8,8</v>
      </c>
      <c r="BE135" s="32"/>
      <c r="BF135" s="32"/>
      <c r="BG135" s="29" t="e">
        <f>SUMIF(A132:A135,C135,B132:B135)</f>
        <v>#VALUE!</v>
      </c>
      <c r="BH135" s="30" t="e">
        <f>SUMIF(A132:A135,D135,B132:B135)</f>
        <v>#VALUE!</v>
      </c>
      <c r="BI135" s="122">
        <f t="shared" si="461"/>
        <v>2</v>
      </c>
      <c r="BJ135" s="123" t="e">
        <f>1+BJ134</f>
        <v>#REF!</v>
      </c>
      <c r="BK135" s="31">
        <v>2</v>
      </c>
      <c r="BL135" s="212" t="s">
        <v>13</v>
      </c>
      <c r="BM135" s="205">
        <v>44601</v>
      </c>
      <c r="BN135" s="209" t="s">
        <v>295</v>
      </c>
      <c r="BO135" s="147">
        <v>4</v>
      </c>
      <c r="BP135" s="425"/>
      <c r="BQ135" s="455"/>
      <c r="BR135" s="389" t="s">
        <v>43</v>
      </c>
      <c r="BS135" s="390"/>
      <c r="BT135" s="391"/>
      <c r="BU135" s="196" t="e">
        <f>IF(BQ134=0,0,VLOOKUP(BQ134,[1]Список!$A:P,8,FALSE))</f>
        <v>#VALUE!</v>
      </c>
      <c r="BV135" s="487"/>
      <c r="BW135" s="486" t="str">
        <f>IF(AI136&gt;AJ136,BC136,IF(AJ136&gt;AI136,BD136," "))</f>
        <v>4, 7, 4</v>
      </c>
      <c r="BX135" s="392"/>
      <c r="BY135" s="392"/>
      <c r="BZ135" s="399"/>
      <c r="CA135" s="400"/>
      <c r="CB135" s="401"/>
      <c r="CC135" s="392" t="str">
        <f>IF(AI135&lt;AJ135,AR135,IF(AJ135&lt;AI135,AS135," "))</f>
        <v>1 - 3</v>
      </c>
      <c r="CD135" s="392"/>
      <c r="CE135" s="392"/>
      <c r="CF135" s="393" t="str">
        <f>IF(AI133&lt;AJ133,AR133,IF(AJ133&lt;AI133,AS133," "))</f>
        <v>9,-6,7,5</v>
      </c>
      <c r="CG135" s="392"/>
      <c r="CH135" s="394"/>
      <c r="CI135" s="188"/>
      <c r="CJ135" s="474"/>
      <c r="CK135" s="484"/>
      <c r="CL135" s="485"/>
    </row>
    <row r="136" spans="1:90" ht="18.600000000000001" customHeight="1" x14ac:dyDescent="0.25">
      <c r="A136" s="15">
        <v>5</v>
      </c>
      <c r="B136" s="33"/>
      <c r="C136" s="17">
        <v>1</v>
      </c>
      <c r="D136" s="17">
        <v>2</v>
      </c>
      <c r="E136" s="18">
        <v>4</v>
      </c>
      <c r="F136" s="19">
        <v>11</v>
      </c>
      <c r="G136" s="20">
        <v>7</v>
      </c>
      <c r="H136" s="21">
        <v>11</v>
      </c>
      <c r="I136" s="18">
        <v>4</v>
      </c>
      <c r="J136" s="19">
        <v>11</v>
      </c>
      <c r="K136" s="20"/>
      <c r="L136" s="21"/>
      <c r="M136" s="18"/>
      <c r="N136" s="19"/>
      <c r="O136" s="20"/>
      <c r="P136" s="21"/>
      <c r="Q136" s="18"/>
      <c r="R136" s="19"/>
      <c r="S136" s="22">
        <f t="shared" si="424"/>
        <v>0</v>
      </c>
      <c r="T136" s="22">
        <f t="shared" si="425"/>
        <v>1</v>
      </c>
      <c r="U136" s="22">
        <f t="shared" si="426"/>
        <v>0</v>
      </c>
      <c r="V136" s="22">
        <f t="shared" si="427"/>
        <v>1</v>
      </c>
      <c r="W136" s="22">
        <f t="shared" si="428"/>
        <v>0</v>
      </c>
      <c r="X136" s="22">
        <f t="shared" si="429"/>
        <v>1</v>
      </c>
      <c r="Y136" s="22">
        <f t="shared" si="430"/>
        <v>0</v>
      </c>
      <c r="Z136" s="22">
        <f t="shared" si="431"/>
        <v>0</v>
      </c>
      <c r="AA136" s="22">
        <f t="shared" si="432"/>
        <v>0</v>
      </c>
      <c r="AB136" s="22">
        <f t="shared" si="433"/>
        <v>0</v>
      </c>
      <c r="AC136" s="22">
        <f t="shared" si="434"/>
        <v>0</v>
      </c>
      <c r="AD136" s="22">
        <f t="shared" si="435"/>
        <v>0</v>
      </c>
      <c r="AE136" s="22">
        <f t="shared" si="436"/>
        <v>0</v>
      </c>
      <c r="AF136" s="22">
        <f t="shared" si="437"/>
        <v>0</v>
      </c>
      <c r="AG136" s="23">
        <f t="shared" si="438"/>
        <v>0</v>
      </c>
      <c r="AH136" s="23">
        <f t="shared" si="438"/>
        <v>3</v>
      </c>
      <c r="AI136" s="24">
        <f t="shared" si="439"/>
        <v>1</v>
      </c>
      <c r="AJ136" s="24">
        <f t="shared" si="440"/>
        <v>2</v>
      </c>
      <c r="AK136" s="25">
        <f t="shared" si="441"/>
        <v>-4</v>
      </c>
      <c r="AL136" s="25">
        <f t="shared" si="442"/>
        <v>-7</v>
      </c>
      <c r="AM136" s="25">
        <f t="shared" si="443"/>
        <v>-4</v>
      </c>
      <c r="AN136" s="25" t="str">
        <f t="shared" si="444"/>
        <v/>
      </c>
      <c r="AO136" s="25" t="str">
        <f t="shared" si="445"/>
        <v/>
      </c>
      <c r="AP136" s="25" t="str">
        <f t="shared" si="446"/>
        <v/>
      </c>
      <c r="AQ136" s="25" t="str">
        <f t="shared" si="447"/>
        <v/>
      </c>
      <c r="AR136" s="26" t="str">
        <f t="shared" si="448"/>
        <v>0 - 3</v>
      </c>
      <c r="AS136" s="27" t="str">
        <f t="shared" si="449"/>
        <v>-4,-7,-4</v>
      </c>
      <c r="AT136" s="24">
        <f t="shared" si="450"/>
        <v>2</v>
      </c>
      <c r="AU136" s="24">
        <f t="shared" si="451"/>
        <v>1</v>
      </c>
      <c r="AV136" s="25">
        <f t="shared" si="452"/>
        <v>4</v>
      </c>
      <c r="AW136" s="25">
        <f t="shared" si="453"/>
        <v>7</v>
      </c>
      <c r="AX136" s="25">
        <f t="shared" si="454"/>
        <v>4</v>
      </c>
      <c r="AY136" s="25" t="str">
        <f t="shared" si="455"/>
        <v/>
      </c>
      <c r="AZ136" s="25" t="str">
        <f t="shared" si="456"/>
        <v/>
      </c>
      <c r="BA136" s="25" t="str">
        <f t="shared" si="457"/>
        <v/>
      </c>
      <c r="BB136" s="25" t="str">
        <f t="shared" si="458"/>
        <v/>
      </c>
      <c r="BC136" s="26" t="str">
        <f t="shared" si="459"/>
        <v>3 - 0</v>
      </c>
      <c r="BD136" s="27" t="str">
        <f t="shared" si="460"/>
        <v>4, 7, 4</v>
      </c>
      <c r="BE136" s="28">
        <f>SUMIF(C132:C139,3,AI132:AI139)+SUMIF(D132:D139,3,AJ132:AJ139)</f>
        <v>5</v>
      </c>
      <c r="BF136" s="28">
        <f>IF(BE136&lt;&gt;0,RANK(BE136,BE132:BE138),"")</f>
        <v>1</v>
      </c>
      <c r="BG136" s="29" t="e">
        <f>SUMIF(A132:A135,C136,B132:B135)</f>
        <v>#VALUE!</v>
      </c>
      <c r="BH136" s="30" t="e">
        <f>SUMIF(A132:A135,D136,B132:B135)</f>
        <v>#VALUE!</v>
      </c>
      <c r="BI136" s="122">
        <f t="shared" si="461"/>
        <v>2</v>
      </c>
      <c r="BJ136" s="123" t="e">
        <f>1+BJ135</f>
        <v>#REF!</v>
      </c>
      <c r="BK136" s="31">
        <v>3</v>
      </c>
      <c r="BL136" s="213" t="s">
        <v>14</v>
      </c>
      <c r="BM136" s="205">
        <v>44601</v>
      </c>
      <c r="BN136" s="208" t="s">
        <v>296</v>
      </c>
      <c r="BO136" s="134">
        <v>4</v>
      </c>
      <c r="BP136" s="412">
        <v>3</v>
      </c>
      <c r="BQ136" s="463" t="e">
        <f>B134</f>
        <v>#VALUE!</v>
      </c>
      <c r="BR136" s="416" t="s">
        <v>219</v>
      </c>
      <c r="BS136" s="417"/>
      <c r="BT136" s="418"/>
      <c r="BU136" s="215" t="e">
        <f>IF(BQ136=0,0,VLOOKUP(BQ136,[1]Список!$A:P,7,FALSE))</f>
        <v>#VALUE!</v>
      </c>
      <c r="BV136" s="482" t="e">
        <f>IF(BQ136=0,0,VLOOKUP(BQ136,[1]Список!$A:$P,6,FALSE))</f>
        <v>#VALUE!</v>
      </c>
      <c r="BW136" s="315"/>
      <c r="BX136" s="180">
        <f>IF(AG132&lt;AH132,AT132,IF(AH132&lt;AG132,AT132," "))</f>
        <v>1</v>
      </c>
      <c r="BY136" s="190"/>
      <c r="BZ136" s="184"/>
      <c r="CA136" s="180">
        <f>IF(AG135&lt;AH135,AT135,IF(AH135&lt;AG135,AT135," "))</f>
        <v>2</v>
      </c>
      <c r="CB136" s="181"/>
      <c r="CC136" s="421"/>
      <c r="CD136" s="421"/>
      <c r="CE136" s="421"/>
      <c r="CF136" s="179"/>
      <c r="CG136" s="180">
        <f>IF(AG137&lt;AH137,AI137,IF(AH137&lt;AG137,AI137," "))</f>
        <v>2</v>
      </c>
      <c r="CH136" s="181"/>
      <c r="CI136" s="191"/>
      <c r="CJ136" s="471">
        <f>BE136</f>
        <v>5</v>
      </c>
      <c r="CK136" s="478"/>
      <c r="CL136" s="480">
        <v>13</v>
      </c>
    </row>
    <row r="137" spans="1:90" ht="18.600000000000001" customHeight="1" x14ac:dyDescent="0.25">
      <c r="A137" s="15">
        <v>6</v>
      </c>
      <c r="C137" s="17">
        <v>3</v>
      </c>
      <c r="D137" s="17">
        <v>4</v>
      </c>
      <c r="E137" s="18">
        <v>11</v>
      </c>
      <c r="F137" s="19">
        <v>8</v>
      </c>
      <c r="G137" s="20">
        <v>9</v>
      </c>
      <c r="H137" s="21">
        <v>11</v>
      </c>
      <c r="I137" s="18">
        <v>12</v>
      </c>
      <c r="J137" s="19">
        <v>10</v>
      </c>
      <c r="K137" s="20">
        <v>11</v>
      </c>
      <c r="L137" s="21">
        <v>6</v>
      </c>
      <c r="M137" s="18"/>
      <c r="N137" s="19"/>
      <c r="O137" s="20"/>
      <c r="P137" s="21"/>
      <c r="Q137" s="18"/>
      <c r="R137" s="19"/>
      <c r="S137" s="22">
        <f t="shared" si="424"/>
        <v>1</v>
      </c>
      <c r="T137" s="22">
        <f t="shared" si="425"/>
        <v>0</v>
      </c>
      <c r="U137" s="22">
        <f t="shared" si="426"/>
        <v>0</v>
      </c>
      <c r="V137" s="22">
        <f t="shared" si="427"/>
        <v>1</v>
      </c>
      <c r="W137" s="22">
        <f t="shared" si="428"/>
        <v>1</v>
      </c>
      <c r="X137" s="22">
        <f t="shared" si="429"/>
        <v>0</v>
      </c>
      <c r="Y137" s="22">
        <f t="shared" si="430"/>
        <v>1</v>
      </c>
      <c r="Z137" s="22">
        <f t="shared" si="431"/>
        <v>0</v>
      </c>
      <c r="AA137" s="22">
        <f t="shared" si="432"/>
        <v>0</v>
      </c>
      <c r="AB137" s="22">
        <f t="shared" si="433"/>
        <v>0</v>
      </c>
      <c r="AC137" s="22">
        <f t="shared" si="434"/>
        <v>0</v>
      </c>
      <c r="AD137" s="22">
        <f t="shared" si="435"/>
        <v>0</v>
      </c>
      <c r="AE137" s="22">
        <f t="shared" si="436"/>
        <v>0</v>
      </c>
      <c r="AF137" s="22">
        <f t="shared" si="437"/>
        <v>0</v>
      </c>
      <c r="AG137" s="23">
        <f t="shared" si="438"/>
        <v>3</v>
      </c>
      <c r="AH137" s="23">
        <f t="shared" si="438"/>
        <v>1</v>
      </c>
      <c r="AI137" s="24">
        <f t="shared" si="439"/>
        <v>2</v>
      </c>
      <c r="AJ137" s="24">
        <f t="shared" si="440"/>
        <v>1</v>
      </c>
      <c r="AK137" s="25">
        <f t="shared" si="441"/>
        <v>8</v>
      </c>
      <c r="AL137" s="25">
        <f t="shared" si="442"/>
        <v>-9</v>
      </c>
      <c r="AM137" s="25">
        <f t="shared" si="443"/>
        <v>10</v>
      </c>
      <c r="AN137" s="25">
        <f t="shared" si="444"/>
        <v>6</v>
      </c>
      <c r="AO137" s="25" t="str">
        <f t="shared" si="445"/>
        <v/>
      </c>
      <c r="AP137" s="25" t="str">
        <f t="shared" si="446"/>
        <v/>
      </c>
      <c r="AQ137" s="25" t="str">
        <f t="shared" si="447"/>
        <v/>
      </c>
      <c r="AR137" s="26" t="str">
        <f t="shared" si="448"/>
        <v>3 - 1</v>
      </c>
      <c r="AS137" s="27" t="str">
        <f t="shared" si="449"/>
        <v>8,-9,10,6</v>
      </c>
      <c r="AT137" s="24">
        <f t="shared" si="450"/>
        <v>1</v>
      </c>
      <c r="AU137" s="24">
        <f t="shared" si="451"/>
        <v>2</v>
      </c>
      <c r="AV137" s="25">
        <f t="shared" si="452"/>
        <v>-8</v>
      </c>
      <c r="AW137" s="25">
        <f t="shared" si="453"/>
        <v>9</v>
      </c>
      <c r="AX137" s="25">
        <f t="shared" si="454"/>
        <v>-10</v>
      </c>
      <c r="AY137" s="25">
        <f t="shared" si="455"/>
        <v>-6</v>
      </c>
      <c r="AZ137" s="25" t="str">
        <f t="shared" si="456"/>
        <v/>
      </c>
      <c r="BA137" s="25" t="str">
        <f t="shared" si="457"/>
        <v/>
      </c>
      <c r="BB137" s="25" t="str">
        <f t="shared" si="458"/>
        <v/>
      </c>
      <c r="BC137" s="26" t="str">
        <f t="shared" si="459"/>
        <v>1 - 3</v>
      </c>
      <c r="BD137" s="27" t="str">
        <f t="shared" si="460"/>
        <v>-8,9,-10,-6</v>
      </c>
      <c r="BE137" s="32"/>
      <c r="BF137" s="32"/>
      <c r="BG137" s="29" t="e">
        <f>SUMIF(A132:A135,C137,B132:B135)</f>
        <v>#VALUE!</v>
      </c>
      <c r="BH137" s="30" t="e">
        <f>SUMIF(A132:A135,D137,B132:B135)</f>
        <v>#VALUE!</v>
      </c>
      <c r="BI137" s="122">
        <f t="shared" si="461"/>
        <v>2</v>
      </c>
      <c r="BJ137" s="123" t="e">
        <f>1+BJ136</f>
        <v>#REF!</v>
      </c>
      <c r="BK137" s="31">
        <v>3</v>
      </c>
      <c r="BL137" s="214" t="s">
        <v>15</v>
      </c>
      <c r="BM137" s="289">
        <v>44601</v>
      </c>
      <c r="BN137" s="211" t="s">
        <v>296</v>
      </c>
      <c r="BO137" s="156">
        <v>3</v>
      </c>
      <c r="BP137" s="413"/>
      <c r="BQ137" s="464"/>
      <c r="BR137" s="406" t="s">
        <v>220</v>
      </c>
      <c r="BS137" s="407"/>
      <c r="BT137" s="408"/>
      <c r="BU137" s="164" t="e">
        <f>IF(BQ136=0,0,VLOOKUP(BQ136,[1]Список!$A:P,8,FALSE))</f>
        <v>#VALUE!</v>
      </c>
      <c r="BV137" s="483"/>
      <c r="BW137" s="488" t="str">
        <f>IF(AI132&gt;AJ132,BC132,IF(AJ132&gt;AI132,BD132," "))</f>
        <v>1 - 3</v>
      </c>
      <c r="BX137" s="410"/>
      <c r="BY137" s="410"/>
      <c r="BZ137" s="409" t="str">
        <f>IF(AI135&gt;AJ135,BC135,IF(AJ135&gt;AI135,BD135," "))</f>
        <v>11,-6,8,8</v>
      </c>
      <c r="CA137" s="410"/>
      <c r="CB137" s="411"/>
      <c r="CC137" s="422"/>
      <c r="CD137" s="422"/>
      <c r="CE137" s="422"/>
      <c r="CF137" s="409" t="str">
        <f>IF(AI137&lt;AJ137,AR137,IF(AJ137&lt;AI137,AS137," "))</f>
        <v>8,-9,10,6</v>
      </c>
      <c r="CG137" s="410"/>
      <c r="CH137" s="411"/>
      <c r="CI137" s="172"/>
      <c r="CJ137" s="472"/>
      <c r="CK137" s="479"/>
      <c r="CL137" s="481"/>
    </row>
    <row r="138" spans="1:90" ht="18.600000000000001" customHeight="1" x14ac:dyDescent="0.2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V138" s="2"/>
      <c r="AW138" s="2"/>
      <c r="AX138" s="2"/>
      <c r="AY138" s="2"/>
      <c r="AZ138" s="2"/>
      <c r="BE138" s="28">
        <f>SUMIF(C132:C139,4,AI132:AI139)+SUMIF(D132:D139,4,AJ132:AJ139)</f>
        <v>4</v>
      </c>
      <c r="BF138" s="28">
        <f>IF(BE138&lt;&gt;0,RANK(BE138,BE132:BE138),"")</f>
        <v>3</v>
      </c>
      <c r="BG138" s="34"/>
      <c r="BH138" s="34"/>
      <c r="BK138" s="14"/>
      <c r="BP138" s="425">
        <v>4</v>
      </c>
      <c r="BQ138" s="455" t="e">
        <f>B135</f>
        <v>#VALUE!</v>
      </c>
      <c r="BR138" s="390" t="s">
        <v>216</v>
      </c>
      <c r="BS138" s="390"/>
      <c r="BT138" s="391"/>
      <c r="BU138" s="196" t="e">
        <f>IF(BQ138=0,0,VLOOKUP(BQ138,[1]Список!$A:P,7,FALSE))</f>
        <v>#VALUE!</v>
      </c>
      <c r="BV138" s="487" t="e">
        <f>IF(BQ138=0,0,VLOOKUP(BQ138,[1]Список!$A:$P,6,FALSE))</f>
        <v>#VALUE!</v>
      </c>
      <c r="BW138" s="189"/>
      <c r="BX138" s="150">
        <f>IF(AG134&lt;AH134,AT134,IF(AH134&lt;AG134,AT134," "))</f>
        <v>2</v>
      </c>
      <c r="BY138" s="178"/>
      <c r="BZ138" s="192"/>
      <c r="CA138" s="150">
        <f>IF(AG133&lt;AH133,AT133,IF(AH133&lt;AG133,AT133," "))</f>
        <v>1</v>
      </c>
      <c r="CB138" s="186"/>
      <c r="CC138" s="178"/>
      <c r="CD138" s="150">
        <f>IF(AG137&lt;AH137,AT137,IF(AH137&lt;AG137,AT137," "))</f>
        <v>1</v>
      </c>
      <c r="CE138" s="178"/>
      <c r="CF138" s="399"/>
      <c r="CG138" s="400"/>
      <c r="CH138" s="401"/>
      <c r="CI138" s="187"/>
      <c r="CJ138" s="474">
        <f>BE138</f>
        <v>4</v>
      </c>
      <c r="CK138" s="484"/>
      <c r="CL138" s="485">
        <v>15</v>
      </c>
    </row>
    <row r="139" spans="1:90" ht="18.600000000000001" customHeight="1" x14ac:dyDescent="0.2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V139" s="2"/>
      <c r="AW139" s="2"/>
      <c r="AX139" s="2"/>
      <c r="AY139" s="2"/>
      <c r="AZ139" s="2"/>
      <c r="BE139" s="32"/>
      <c r="BF139" s="32"/>
      <c r="BG139" s="34"/>
      <c r="BH139" s="34"/>
      <c r="BK139" s="35"/>
      <c r="BL139" s="160"/>
      <c r="BM139" s="161"/>
      <c r="BN139" s="162"/>
      <c r="BO139" s="163"/>
      <c r="BP139" s="413"/>
      <c r="BQ139" s="464"/>
      <c r="BR139" s="407" t="s">
        <v>217</v>
      </c>
      <c r="BS139" s="407"/>
      <c r="BT139" s="408"/>
      <c r="BU139" s="196" t="e">
        <f>IF(BQ138=0,0,VLOOKUP(BQ138,[1]Список!$A:P,8,FALSE))</f>
        <v>#VALUE!</v>
      </c>
      <c r="BV139" s="487"/>
      <c r="BW139" s="486" t="str">
        <f>IF(AI134&gt;AJ134,BC134,IF(AJ134&gt;AI134,BD134," "))</f>
        <v>8, 8, 4</v>
      </c>
      <c r="BX139" s="392"/>
      <c r="BY139" s="392"/>
      <c r="BZ139" s="409" t="str">
        <f>IF(AI133&gt;AJ133,BC133,IF(AJ133&gt;AI133,BD133," "))</f>
        <v>1 - 3</v>
      </c>
      <c r="CA139" s="410"/>
      <c r="CB139" s="411"/>
      <c r="CC139" s="392" t="str">
        <f>IF(AI137&gt;AJ137,BC137,IF(AJ137&gt;AI137,BD137," "))</f>
        <v>1 - 3</v>
      </c>
      <c r="CD139" s="392"/>
      <c r="CE139" s="392"/>
      <c r="CF139" s="467"/>
      <c r="CG139" s="422"/>
      <c r="CH139" s="468"/>
      <c r="CI139" s="188"/>
      <c r="CJ139" s="472"/>
      <c r="CK139" s="484"/>
      <c r="CL139" s="481"/>
    </row>
    <row r="140" spans="1:90" ht="18.600000000000001" customHeight="1" x14ac:dyDescent="0.2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V140" s="2"/>
      <c r="AW140" s="2"/>
      <c r="AX140" s="2"/>
      <c r="AY140" s="2"/>
      <c r="AZ140" s="2"/>
      <c r="BE140" s="32"/>
      <c r="BF140" s="32"/>
      <c r="BG140" s="34"/>
      <c r="BH140" s="34"/>
      <c r="BK140" s="35"/>
      <c r="BL140" s="160"/>
      <c r="BM140" s="161"/>
      <c r="BN140" s="162"/>
      <c r="BO140" s="161"/>
      <c r="BP140" s="255"/>
      <c r="BQ140" s="256"/>
      <c r="BR140" s="290"/>
      <c r="BS140" s="290"/>
      <c r="BT140" s="290"/>
      <c r="BU140" s="286"/>
      <c r="BV140" s="287"/>
      <c r="BW140" s="288"/>
      <c r="BX140" s="288"/>
      <c r="BY140" s="288"/>
      <c r="BZ140" s="288"/>
      <c r="CA140" s="288"/>
      <c r="CB140" s="288"/>
      <c r="CC140" s="288"/>
      <c r="CD140" s="288"/>
      <c r="CE140" s="288"/>
      <c r="CF140" s="257"/>
      <c r="CG140" s="257"/>
      <c r="CH140" s="257"/>
      <c r="CI140" s="258"/>
      <c r="CJ140" s="259"/>
      <c r="CK140" s="260"/>
      <c r="CL140" s="261"/>
    </row>
    <row r="141" spans="1:90" ht="18.600000000000001" customHeight="1" x14ac:dyDescent="0.2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V141" s="2"/>
      <c r="AW141" s="2"/>
      <c r="AX141" s="2"/>
      <c r="AY141" s="2"/>
      <c r="AZ141" s="2"/>
      <c r="BE141" s="32"/>
      <c r="BF141" s="32"/>
      <c r="BG141" s="34"/>
      <c r="BH141" s="34"/>
      <c r="BK141" s="35"/>
      <c r="BL141" s="160"/>
      <c r="BM141" s="161"/>
      <c r="BN141" s="162"/>
      <c r="BO141" s="161"/>
      <c r="BP141" s="271" t="s">
        <v>205</v>
      </c>
      <c r="BQ141" s="271"/>
      <c r="BR141" s="271"/>
      <c r="BS141" s="271"/>
      <c r="BT141" s="271"/>
      <c r="BU141" s="271"/>
      <c r="BV141" s="271"/>
      <c r="BW141" s="271"/>
      <c r="BX141" s="271"/>
      <c r="BY141" s="271"/>
      <c r="BZ141" s="271"/>
      <c r="CA141" s="271"/>
      <c r="CB141" s="271"/>
      <c r="CC141" s="271"/>
      <c r="CD141" s="271"/>
      <c r="CE141" s="271"/>
      <c r="CF141" s="271"/>
      <c r="CG141" s="271"/>
      <c r="CH141" s="271"/>
      <c r="CI141" s="271"/>
      <c r="CJ141" s="271"/>
      <c r="CK141" s="271"/>
      <c r="CL141" s="271"/>
    </row>
    <row r="142" spans="1:90" ht="18.600000000000001" customHeight="1" x14ac:dyDescent="0.2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V142" s="2"/>
      <c r="AW142" s="2"/>
      <c r="AX142" s="2"/>
      <c r="AY142" s="2"/>
      <c r="AZ142" s="2"/>
      <c r="BE142" s="32"/>
      <c r="BF142" s="32"/>
      <c r="BG142" s="34"/>
      <c r="BH142" s="34"/>
      <c r="BK142" s="35"/>
      <c r="BL142" s="160"/>
      <c r="BM142" s="161"/>
      <c r="BN142" s="162"/>
      <c r="BO142" s="161"/>
      <c r="BP142" s="271" t="s">
        <v>204</v>
      </c>
      <c r="BQ142" s="271"/>
      <c r="BR142" s="271"/>
      <c r="BS142" s="271"/>
      <c r="BT142" s="271"/>
      <c r="BU142" s="271"/>
      <c r="BV142" s="271"/>
      <c r="BW142" s="271"/>
      <c r="BX142" s="271"/>
      <c r="BY142" s="271"/>
      <c r="BZ142" s="271"/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</row>
    <row r="143" spans="1:90" ht="18.75" x14ac:dyDescent="0.2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V143" s="2"/>
      <c r="AW143" s="2"/>
      <c r="AX143" s="2"/>
      <c r="AY143" s="2"/>
      <c r="AZ143" s="2"/>
      <c r="BE143" s="32"/>
      <c r="BF143" s="32"/>
      <c r="BG143" s="34"/>
      <c r="BH143" s="34"/>
      <c r="BK143" s="35"/>
      <c r="BL143" s="160"/>
      <c r="BM143" s="161"/>
      <c r="BN143" s="162"/>
      <c r="BO143" s="161"/>
      <c r="BP143" s="233"/>
      <c r="BQ143" s="234"/>
      <c r="BR143" s="235"/>
      <c r="BS143" s="235"/>
      <c r="BT143" s="235"/>
      <c r="BU143" s="236"/>
      <c r="BV143" s="237"/>
      <c r="BW143" s="238"/>
      <c r="BX143" s="238"/>
      <c r="BY143" s="238"/>
      <c r="BZ143" s="238"/>
      <c r="CA143" s="238"/>
      <c r="CB143" s="238"/>
      <c r="CC143" s="238"/>
      <c r="CD143" s="238"/>
      <c r="CE143" s="238"/>
      <c r="CF143" s="199"/>
      <c r="CG143" s="199"/>
      <c r="CH143" s="199"/>
      <c r="CI143" s="188"/>
      <c r="CJ143" s="239"/>
      <c r="CK143" s="240"/>
      <c r="CL143" s="241"/>
    </row>
    <row r="144" spans="1:90" ht="18.75" x14ac:dyDescent="0.2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V144" s="2"/>
      <c r="AW144" s="2"/>
      <c r="AX144" s="2"/>
      <c r="AY144" s="2"/>
      <c r="AZ144" s="2"/>
      <c r="BE144" s="32"/>
      <c r="BF144" s="32"/>
      <c r="BG144" s="34"/>
      <c r="BH144" s="34"/>
      <c r="BK144" s="35"/>
      <c r="BL144" s="160"/>
      <c r="BM144" s="161"/>
      <c r="BN144" s="162"/>
      <c r="BO144" s="161"/>
      <c r="BP144" s="233"/>
      <c r="BQ144" s="234"/>
      <c r="BR144" s="235"/>
      <c r="BS144" s="235"/>
      <c r="BT144" s="235"/>
      <c r="BU144" s="236"/>
      <c r="BV144" s="237"/>
      <c r="BW144" s="238"/>
      <c r="BX144" s="238"/>
      <c r="BY144" s="238"/>
      <c r="BZ144" s="238"/>
      <c r="CA144" s="238"/>
      <c r="CB144" s="238"/>
      <c r="CC144" s="238"/>
      <c r="CD144" s="238"/>
      <c r="CE144" s="238"/>
      <c r="CF144" s="199"/>
      <c r="CG144" s="199"/>
      <c r="CH144" s="199"/>
      <c r="CI144" s="188"/>
      <c r="CJ144" s="239"/>
      <c r="CK144" s="240"/>
      <c r="CL144" s="241"/>
    </row>
    <row r="145" spans="5:90" ht="18.75" x14ac:dyDescent="0.2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V145" s="2"/>
      <c r="AW145" s="2"/>
      <c r="AX145" s="2"/>
      <c r="AY145" s="2"/>
      <c r="AZ145" s="2"/>
      <c r="BE145" s="32"/>
      <c r="BF145" s="32"/>
      <c r="BG145" s="34"/>
      <c r="BH145" s="34"/>
      <c r="BK145" s="35"/>
      <c r="BL145" s="160"/>
      <c r="BM145" s="161"/>
      <c r="BN145" s="162"/>
      <c r="BO145" s="161"/>
      <c r="BP145" s="233"/>
      <c r="BQ145" s="234"/>
      <c r="BR145" s="235"/>
      <c r="BS145" s="235"/>
      <c r="BT145" s="235"/>
      <c r="BU145" s="236"/>
      <c r="BV145" s="237"/>
      <c r="BW145" s="238"/>
      <c r="BX145" s="238"/>
      <c r="BY145" s="238"/>
      <c r="BZ145" s="238"/>
      <c r="CA145" s="238"/>
      <c r="CB145" s="238"/>
      <c r="CC145" s="238"/>
      <c r="CD145" s="238"/>
      <c r="CE145" s="238"/>
      <c r="CF145" s="199"/>
      <c r="CG145" s="199"/>
      <c r="CH145" s="199"/>
      <c r="CI145" s="188"/>
      <c r="CJ145" s="239"/>
      <c r="CK145" s="240"/>
      <c r="CL145" s="241"/>
    </row>
    <row r="146" spans="5:90" ht="18.75" x14ac:dyDescent="0.2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V146" s="2"/>
      <c r="AW146" s="2"/>
      <c r="AX146" s="2"/>
      <c r="AY146" s="2"/>
      <c r="AZ146" s="2"/>
      <c r="BE146" s="32"/>
      <c r="BF146" s="32"/>
      <c r="BG146" s="34"/>
      <c r="BH146" s="34"/>
      <c r="BK146" s="35"/>
      <c r="BL146" s="160"/>
      <c r="BM146" s="161"/>
      <c r="BN146" s="162"/>
      <c r="BO146" s="161"/>
      <c r="BP146" s="233"/>
      <c r="BQ146" s="234"/>
      <c r="BR146" s="235"/>
      <c r="BS146" s="235"/>
      <c r="BT146" s="235"/>
      <c r="BU146" s="236"/>
      <c r="BV146" s="237"/>
      <c r="BW146" s="238"/>
      <c r="BX146" s="238"/>
      <c r="BY146" s="238"/>
      <c r="BZ146" s="238"/>
      <c r="CA146" s="238"/>
      <c r="CB146" s="238"/>
      <c r="CC146" s="238"/>
      <c r="CD146" s="238"/>
      <c r="CE146" s="238"/>
      <c r="CF146" s="199"/>
      <c r="CG146" s="199"/>
      <c r="CH146" s="199"/>
      <c r="CI146" s="188"/>
      <c r="CJ146" s="239"/>
      <c r="CK146" s="240"/>
      <c r="CL146" s="241"/>
    </row>
    <row r="147" spans="5:90" ht="18.75" x14ac:dyDescent="0.2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V147" s="2"/>
      <c r="AW147" s="2"/>
      <c r="AX147" s="2"/>
      <c r="AY147" s="2"/>
      <c r="AZ147" s="2"/>
      <c r="BE147" s="32"/>
      <c r="BF147" s="32"/>
      <c r="BG147" s="34"/>
      <c r="BH147" s="34"/>
      <c r="BK147" s="35"/>
      <c r="BL147" s="160"/>
      <c r="BM147" s="161"/>
      <c r="BN147" s="162"/>
      <c r="BO147" s="161"/>
      <c r="BP147" s="233"/>
      <c r="BQ147" s="234"/>
      <c r="BR147" s="235"/>
      <c r="BS147" s="235"/>
      <c r="BT147" s="235"/>
      <c r="BU147" s="236"/>
      <c r="BV147" s="237"/>
      <c r="BW147" s="238"/>
      <c r="BX147" s="238"/>
      <c r="BY147" s="238"/>
      <c r="BZ147" s="238"/>
      <c r="CA147" s="238"/>
      <c r="CB147" s="238"/>
      <c r="CC147" s="238"/>
      <c r="CD147" s="238"/>
      <c r="CE147" s="238"/>
      <c r="CF147" s="199"/>
      <c r="CG147" s="199"/>
      <c r="CH147" s="199"/>
      <c r="CI147" s="188"/>
      <c r="CJ147" s="239"/>
      <c r="CK147" s="240"/>
      <c r="CL147" s="241"/>
    </row>
    <row r="148" spans="5:90" ht="18.75" x14ac:dyDescent="0.2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V148" s="2"/>
      <c r="AW148" s="2"/>
      <c r="AX148" s="2"/>
      <c r="AY148" s="2"/>
      <c r="AZ148" s="2"/>
      <c r="BE148" s="32"/>
      <c r="BF148" s="32"/>
      <c r="BG148" s="34"/>
      <c r="BH148" s="34"/>
      <c r="BK148" s="35"/>
      <c r="BL148" s="160"/>
      <c r="BM148" s="161"/>
      <c r="BN148" s="162"/>
      <c r="BO148" s="161"/>
      <c r="BP148" s="233"/>
      <c r="BQ148" s="234"/>
      <c r="BR148" s="235"/>
      <c r="BS148" s="235"/>
      <c r="BT148" s="235"/>
      <c r="BU148" s="236"/>
      <c r="BV148" s="237"/>
      <c r="BW148" s="238"/>
      <c r="BX148" s="238"/>
      <c r="BY148" s="238"/>
      <c r="BZ148" s="238"/>
      <c r="CA148" s="238"/>
      <c r="CB148" s="238"/>
      <c r="CC148" s="238"/>
      <c r="CD148" s="238"/>
      <c r="CE148" s="238"/>
      <c r="CF148" s="199"/>
      <c r="CG148" s="199"/>
      <c r="CH148" s="199"/>
      <c r="CI148" s="188"/>
      <c r="CJ148" s="239"/>
      <c r="CK148" s="240"/>
      <c r="CL148" s="241"/>
    </row>
    <row r="149" spans="5:90" ht="18.75" x14ac:dyDescent="0.2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V149" s="2"/>
      <c r="AW149" s="2"/>
      <c r="AX149" s="2"/>
      <c r="AY149" s="2"/>
      <c r="AZ149" s="2"/>
      <c r="BE149" s="32"/>
      <c r="BF149" s="32"/>
      <c r="BG149" s="34"/>
      <c r="BH149" s="34"/>
      <c r="BK149" s="35"/>
      <c r="BL149" s="160"/>
      <c r="BM149" s="161"/>
      <c r="BN149" s="162"/>
      <c r="BO149" s="161"/>
      <c r="BP149" s="233"/>
      <c r="BQ149" s="234"/>
      <c r="BR149" s="235"/>
      <c r="BS149" s="235"/>
      <c r="BT149" s="235"/>
      <c r="BU149" s="236"/>
      <c r="BV149" s="237"/>
      <c r="BW149" s="238"/>
      <c r="BX149" s="238"/>
      <c r="BY149" s="238"/>
      <c r="BZ149" s="238"/>
      <c r="CA149" s="238"/>
      <c r="CB149" s="238"/>
      <c r="CC149" s="238"/>
      <c r="CD149" s="238"/>
      <c r="CE149" s="238"/>
      <c r="CF149" s="199"/>
      <c r="CG149" s="199"/>
      <c r="CH149" s="199"/>
      <c r="CI149" s="188"/>
      <c r="CJ149" s="239"/>
      <c r="CK149" s="240"/>
      <c r="CL149" s="241"/>
    </row>
    <row r="150" spans="5:90" ht="18.75" x14ac:dyDescent="0.2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V150" s="2"/>
      <c r="AW150" s="2"/>
      <c r="AX150" s="2"/>
      <c r="AY150" s="2"/>
      <c r="AZ150" s="2"/>
      <c r="BE150" s="32"/>
      <c r="BF150" s="32"/>
      <c r="BG150" s="34"/>
      <c r="BH150" s="34"/>
      <c r="BK150" s="35"/>
      <c r="BL150" s="160"/>
      <c r="BM150" s="161"/>
      <c r="BN150" s="162"/>
      <c r="BO150" s="161"/>
      <c r="BP150" s="233"/>
      <c r="BQ150" s="234"/>
      <c r="BR150" s="235"/>
      <c r="BS150" s="235"/>
      <c r="BT150" s="235"/>
      <c r="BU150" s="236"/>
      <c r="BV150" s="237"/>
      <c r="BW150" s="238"/>
      <c r="BX150" s="238"/>
      <c r="BY150" s="238"/>
      <c r="BZ150" s="238"/>
      <c r="CA150" s="238"/>
      <c r="CB150" s="238"/>
      <c r="CC150" s="238"/>
      <c r="CD150" s="238"/>
      <c r="CE150" s="238"/>
      <c r="CF150" s="199"/>
      <c r="CG150" s="199"/>
      <c r="CH150" s="199"/>
      <c r="CI150" s="188"/>
      <c r="CJ150" s="239"/>
      <c r="CK150" s="240"/>
      <c r="CL150" s="241"/>
    </row>
    <row r="151" spans="5:90" ht="18.75" x14ac:dyDescent="0.2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V151" s="2"/>
      <c r="AW151" s="2"/>
      <c r="AX151" s="2"/>
      <c r="AY151" s="2"/>
      <c r="AZ151" s="2"/>
      <c r="BE151" s="32"/>
      <c r="BF151" s="32"/>
      <c r="BG151" s="34"/>
      <c r="BH151" s="34"/>
      <c r="BK151" s="35"/>
      <c r="BL151" s="160"/>
      <c r="BM151" s="161"/>
      <c r="BN151" s="162"/>
      <c r="BO151" s="161"/>
      <c r="BP151" s="233"/>
      <c r="BQ151" s="234"/>
      <c r="BR151" s="235"/>
      <c r="BS151" s="235"/>
      <c r="BT151" s="235"/>
      <c r="BU151" s="236"/>
      <c r="BV151" s="237"/>
      <c r="BW151" s="238"/>
      <c r="BX151" s="238"/>
      <c r="BY151" s="238"/>
      <c r="BZ151" s="238"/>
      <c r="CA151" s="238"/>
      <c r="CB151" s="238"/>
      <c r="CC151" s="238"/>
      <c r="CD151" s="238"/>
      <c r="CE151" s="238"/>
      <c r="CF151" s="199"/>
      <c r="CG151" s="199"/>
      <c r="CH151" s="199"/>
      <c r="CI151" s="188"/>
      <c r="CJ151" s="239"/>
      <c r="CK151" s="240"/>
      <c r="CL151" s="241"/>
    </row>
    <row r="152" spans="5:90" ht="18.75" x14ac:dyDescent="0.2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V152" s="2"/>
      <c r="AW152" s="2"/>
      <c r="AX152" s="2"/>
      <c r="AY152" s="2"/>
      <c r="AZ152" s="2"/>
      <c r="BE152" s="32"/>
      <c r="BF152" s="32"/>
      <c r="BG152" s="34"/>
      <c r="BH152" s="34"/>
      <c r="BK152" s="35"/>
      <c r="BL152" s="160"/>
      <c r="BM152" s="161"/>
      <c r="BN152" s="162"/>
      <c r="BO152" s="161"/>
      <c r="BP152" s="233"/>
      <c r="BQ152" s="234"/>
      <c r="BR152" s="235"/>
      <c r="BS152" s="235"/>
      <c r="BT152" s="235"/>
      <c r="BU152" s="236"/>
      <c r="BV152" s="237"/>
      <c r="BW152" s="238"/>
      <c r="BX152" s="238"/>
      <c r="BY152" s="238"/>
      <c r="BZ152" s="238"/>
      <c r="CA152" s="238"/>
      <c r="CB152" s="238"/>
      <c r="CC152" s="238"/>
      <c r="CD152" s="238"/>
      <c r="CE152" s="238"/>
      <c r="CF152" s="199"/>
      <c r="CG152" s="199"/>
      <c r="CH152" s="199"/>
      <c r="CI152" s="188"/>
      <c r="CJ152" s="239"/>
      <c r="CK152" s="240"/>
      <c r="CL152" s="241"/>
    </row>
    <row r="153" spans="5:90" ht="18.75" x14ac:dyDescent="0.2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V153" s="2"/>
      <c r="AW153" s="2"/>
      <c r="AX153" s="2"/>
      <c r="AY153" s="2"/>
      <c r="AZ153" s="2"/>
      <c r="BE153" s="32"/>
      <c r="BF153" s="32"/>
      <c r="BG153" s="34"/>
      <c r="BH153" s="34"/>
      <c r="BK153" s="35"/>
      <c r="BL153" s="160"/>
      <c r="BM153" s="161"/>
      <c r="BN153" s="162"/>
      <c r="BO153" s="161"/>
      <c r="BP153" s="233"/>
      <c r="BQ153" s="234"/>
      <c r="BR153" s="235"/>
      <c r="BS153" s="235"/>
      <c r="BT153" s="235"/>
      <c r="BU153" s="236"/>
      <c r="BV153" s="237"/>
      <c r="BW153" s="238"/>
      <c r="BX153" s="238"/>
      <c r="BY153" s="238"/>
      <c r="BZ153" s="238"/>
      <c r="CA153" s="238"/>
      <c r="CB153" s="238"/>
      <c r="CC153" s="238"/>
      <c r="CD153" s="238"/>
      <c r="CE153" s="238"/>
      <c r="CF153" s="199"/>
      <c r="CG153" s="199"/>
      <c r="CH153" s="199"/>
      <c r="CI153" s="188"/>
      <c r="CJ153" s="239"/>
      <c r="CK153" s="240"/>
      <c r="CL153" s="241"/>
    </row>
    <row r="154" spans="5:90" ht="15" x14ac:dyDescent="0.25">
      <c r="Z154" s="6"/>
    </row>
    <row r="155" spans="5:90" ht="15" x14ac:dyDescent="0.25">
      <c r="Z155" s="6"/>
    </row>
    <row r="156" spans="5:90" ht="15" x14ac:dyDescent="0.25">
      <c r="Z156" s="6"/>
    </row>
    <row r="157" spans="5:90" ht="15" x14ac:dyDescent="0.25">
      <c r="Z157" s="6"/>
    </row>
    <row r="158" spans="5:90" ht="15" x14ac:dyDescent="0.25">
      <c r="Z158" s="6"/>
    </row>
    <row r="159" spans="5:90" ht="15" x14ac:dyDescent="0.25">
      <c r="Z159" s="6"/>
    </row>
    <row r="160" spans="5:90" ht="15" x14ac:dyDescent="0.25">
      <c r="Z160" s="6"/>
    </row>
    <row r="161" spans="26:26" ht="15" x14ac:dyDescent="0.25">
      <c r="Z161" s="6"/>
    </row>
    <row r="162" spans="26:26" ht="15" x14ac:dyDescent="0.25">
      <c r="Z162" s="6"/>
    </row>
    <row r="163" spans="26:26" ht="15" x14ac:dyDescent="0.25">
      <c r="Z163" s="6"/>
    </row>
    <row r="164" spans="26:26" ht="15" x14ac:dyDescent="0.25">
      <c r="Z164" s="6"/>
    </row>
    <row r="165" spans="26:26" ht="15" x14ac:dyDescent="0.25">
      <c r="Z165" s="6"/>
    </row>
    <row r="166" spans="26:26" ht="15" x14ac:dyDescent="0.25">
      <c r="Z166" s="6"/>
    </row>
    <row r="167" spans="26:26" ht="15" x14ac:dyDescent="0.25">
      <c r="Z167" s="6"/>
    </row>
    <row r="168" spans="26:26" ht="15" x14ac:dyDescent="0.25">
      <c r="Z168" s="6"/>
    </row>
    <row r="169" spans="26:26" ht="15" x14ac:dyDescent="0.25">
      <c r="Z169" s="6"/>
    </row>
    <row r="170" spans="26:26" ht="15" x14ac:dyDescent="0.25">
      <c r="Z170" s="6"/>
    </row>
    <row r="171" spans="26:26" ht="15" x14ac:dyDescent="0.25">
      <c r="Z171" s="6"/>
    </row>
    <row r="172" spans="26:26" ht="15" x14ac:dyDescent="0.25">
      <c r="Z172" s="6"/>
    </row>
    <row r="173" spans="26:26" ht="15" x14ac:dyDescent="0.25">
      <c r="Z173" s="6"/>
    </row>
    <row r="174" spans="26:26" ht="15" x14ac:dyDescent="0.25">
      <c r="Z174" s="6"/>
    </row>
    <row r="175" spans="26:26" ht="15" x14ac:dyDescent="0.25">
      <c r="Z175" s="6"/>
    </row>
    <row r="176" spans="26:26" ht="15" x14ac:dyDescent="0.25">
      <c r="Z176" s="6"/>
    </row>
    <row r="177" spans="26:26" ht="15" x14ac:dyDescent="0.25">
      <c r="Z177" s="6"/>
    </row>
    <row r="178" spans="26:26" ht="15" x14ac:dyDescent="0.25">
      <c r="Z178" s="6"/>
    </row>
    <row r="179" spans="26:26" ht="15" x14ac:dyDescent="0.25">
      <c r="Z179" s="6"/>
    </row>
    <row r="180" spans="26:26" ht="15" x14ac:dyDescent="0.25">
      <c r="Z180" s="6"/>
    </row>
    <row r="181" spans="26:26" ht="15" x14ac:dyDescent="0.25">
      <c r="Z181" s="6"/>
    </row>
    <row r="182" spans="26:26" ht="15" x14ac:dyDescent="0.25">
      <c r="Z182" s="6"/>
    </row>
    <row r="183" spans="26:26" ht="15" x14ac:dyDescent="0.25">
      <c r="Z183" s="6"/>
    </row>
    <row r="184" spans="26:26" ht="15" x14ac:dyDescent="0.25">
      <c r="Z184" s="6"/>
    </row>
    <row r="185" spans="26:26" ht="15" x14ac:dyDescent="0.25">
      <c r="Z185" s="6"/>
    </row>
    <row r="186" spans="26:26" ht="15" x14ac:dyDescent="0.25">
      <c r="Z186" s="6"/>
    </row>
    <row r="187" spans="26:26" ht="15" x14ac:dyDescent="0.25">
      <c r="Z187" s="6"/>
    </row>
    <row r="188" spans="26:26" ht="15" x14ac:dyDescent="0.25">
      <c r="Z188" s="6"/>
    </row>
    <row r="189" spans="26:26" ht="15" x14ac:dyDescent="0.25">
      <c r="Z189" s="6"/>
    </row>
    <row r="190" spans="26:26" ht="15" x14ac:dyDescent="0.25">
      <c r="Z190" s="6"/>
    </row>
    <row r="191" spans="26:26" ht="15" x14ac:dyDescent="0.25">
      <c r="Z191" s="6"/>
    </row>
    <row r="192" spans="26:26" ht="15" x14ac:dyDescent="0.25">
      <c r="Z192" s="6"/>
    </row>
    <row r="193" spans="26:26" ht="15" x14ac:dyDescent="0.25">
      <c r="Z193" s="6"/>
    </row>
    <row r="194" spans="26:26" ht="15" x14ac:dyDescent="0.25">
      <c r="Z194" s="6"/>
    </row>
    <row r="195" spans="26:26" ht="15" x14ac:dyDescent="0.25">
      <c r="Z195" s="6"/>
    </row>
    <row r="196" spans="26:26" ht="15" x14ac:dyDescent="0.25">
      <c r="Z196" s="6"/>
    </row>
    <row r="197" spans="26:26" ht="15" x14ac:dyDescent="0.25">
      <c r="Z197" s="6"/>
    </row>
    <row r="198" spans="26:26" ht="15" x14ac:dyDescent="0.25">
      <c r="Z198" s="6"/>
    </row>
    <row r="199" spans="26:26" ht="15" x14ac:dyDescent="0.25">
      <c r="Z199" s="6"/>
    </row>
    <row r="200" spans="26:26" ht="15" x14ac:dyDescent="0.25">
      <c r="Z200" s="6"/>
    </row>
    <row r="201" spans="26:26" ht="15" x14ac:dyDescent="0.25">
      <c r="Z201" s="6"/>
    </row>
    <row r="202" spans="26:26" ht="15" x14ac:dyDescent="0.25">
      <c r="Z202" s="6"/>
    </row>
    <row r="203" spans="26:26" ht="15" x14ac:dyDescent="0.25">
      <c r="Z203" s="6"/>
    </row>
    <row r="204" spans="26:26" ht="15" x14ac:dyDescent="0.25">
      <c r="Z204" s="6"/>
    </row>
    <row r="205" spans="26:26" ht="15" x14ac:dyDescent="0.25">
      <c r="Z205" s="6"/>
    </row>
    <row r="206" spans="26:26" ht="15" x14ac:dyDescent="0.25">
      <c r="Z206" s="6"/>
    </row>
    <row r="207" spans="26:26" ht="15" x14ac:dyDescent="0.25">
      <c r="Z207" s="6"/>
    </row>
    <row r="208" spans="26:26" ht="15" x14ac:dyDescent="0.25">
      <c r="Z208" s="6"/>
    </row>
    <row r="209" spans="26:26" ht="15" x14ac:dyDescent="0.25">
      <c r="Z209" s="6"/>
    </row>
    <row r="210" spans="26:26" ht="15" x14ac:dyDescent="0.25">
      <c r="Z210" s="6"/>
    </row>
    <row r="211" spans="26:26" ht="15" x14ac:dyDescent="0.25">
      <c r="Z211" s="6"/>
    </row>
    <row r="212" spans="26:26" ht="15" x14ac:dyDescent="0.25">
      <c r="Z212" s="6"/>
    </row>
    <row r="213" spans="26:26" ht="15" x14ac:dyDescent="0.25">
      <c r="Z213" s="6"/>
    </row>
    <row r="214" spans="26:26" ht="15" x14ac:dyDescent="0.25">
      <c r="Z214" s="6"/>
    </row>
    <row r="215" spans="26:26" ht="15" x14ac:dyDescent="0.25">
      <c r="Z215" s="6"/>
    </row>
    <row r="216" spans="26:26" ht="15" x14ac:dyDescent="0.25">
      <c r="Z216" s="6"/>
    </row>
    <row r="217" spans="26:26" ht="15" x14ac:dyDescent="0.25">
      <c r="Z217" s="6"/>
    </row>
    <row r="218" spans="26:26" ht="15" x14ac:dyDescent="0.25">
      <c r="Z218" s="6"/>
    </row>
    <row r="219" spans="26:26" ht="15" x14ac:dyDescent="0.25">
      <c r="Z219" s="6"/>
    </row>
    <row r="220" spans="26:26" ht="15" x14ac:dyDescent="0.25">
      <c r="Z220" s="6"/>
    </row>
    <row r="221" spans="26:26" ht="15" x14ac:dyDescent="0.25">
      <c r="Z221" s="6"/>
    </row>
    <row r="222" spans="26:26" ht="15" x14ac:dyDescent="0.25">
      <c r="Z222" s="6"/>
    </row>
    <row r="223" spans="26:26" ht="15" x14ac:dyDescent="0.25">
      <c r="Z223" s="6"/>
    </row>
    <row r="224" spans="26:26" ht="15" x14ac:dyDescent="0.25">
      <c r="Z224" s="6"/>
    </row>
    <row r="225" spans="26:26" ht="15" x14ac:dyDescent="0.25">
      <c r="Z225" s="6"/>
    </row>
    <row r="226" spans="26:26" ht="15" x14ac:dyDescent="0.25">
      <c r="Z226" s="6"/>
    </row>
    <row r="227" spans="26:26" ht="15" x14ac:dyDescent="0.25">
      <c r="Z227" s="6"/>
    </row>
    <row r="228" spans="26:26" ht="15" x14ac:dyDescent="0.25">
      <c r="Z228" s="6"/>
    </row>
    <row r="229" spans="26:26" ht="15" x14ac:dyDescent="0.25">
      <c r="Z229" s="6"/>
    </row>
    <row r="230" spans="26:26" ht="15" x14ac:dyDescent="0.25">
      <c r="Z230" s="6"/>
    </row>
    <row r="231" spans="26:26" ht="15" x14ac:dyDescent="0.25">
      <c r="Z231" s="6"/>
    </row>
    <row r="232" spans="26:26" ht="15" x14ac:dyDescent="0.25">
      <c r="Z232" s="6"/>
    </row>
    <row r="233" spans="26:26" ht="15" x14ac:dyDescent="0.25">
      <c r="Z233" s="6"/>
    </row>
    <row r="234" spans="26:26" ht="15" x14ac:dyDescent="0.25">
      <c r="Z234" s="6"/>
    </row>
    <row r="235" spans="26:26" ht="15" x14ac:dyDescent="0.25">
      <c r="Z235" s="6"/>
    </row>
    <row r="236" spans="26:26" ht="15" x14ac:dyDescent="0.25">
      <c r="Z236" s="6"/>
    </row>
    <row r="237" spans="26:26" ht="15" x14ac:dyDescent="0.25">
      <c r="Z237" s="6"/>
    </row>
    <row r="238" spans="26:26" ht="15" x14ac:dyDescent="0.25">
      <c r="Z238" s="6"/>
    </row>
    <row r="239" spans="26:26" ht="15" x14ac:dyDescent="0.25">
      <c r="Z239" s="6"/>
    </row>
    <row r="240" spans="26:26" ht="15" x14ac:dyDescent="0.25">
      <c r="Z240" s="6"/>
    </row>
    <row r="241" spans="26:26" ht="15" x14ac:dyDescent="0.25">
      <c r="Z241" s="6"/>
    </row>
    <row r="242" spans="26:26" ht="15" x14ac:dyDescent="0.25">
      <c r="Z242" s="6"/>
    </row>
    <row r="243" spans="26:26" ht="15" x14ac:dyDescent="0.25">
      <c r="Z243" s="6"/>
    </row>
    <row r="244" spans="26:26" ht="15" x14ac:dyDescent="0.25">
      <c r="Z244" s="6"/>
    </row>
    <row r="245" spans="26:26" ht="15" x14ac:dyDescent="0.25">
      <c r="Z245" s="6"/>
    </row>
    <row r="246" spans="26:26" ht="15" x14ac:dyDescent="0.25">
      <c r="Z246" s="6"/>
    </row>
    <row r="247" spans="26:26" ht="15" x14ac:dyDescent="0.25">
      <c r="Z247" s="6"/>
    </row>
    <row r="248" spans="26:26" ht="15" x14ac:dyDescent="0.25">
      <c r="Z248" s="6"/>
    </row>
    <row r="249" spans="26:26" ht="15" x14ac:dyDescent="0.25">
      <c r="Z249" s="6"/>
    </row>
    <row r="250" spans="26:26" ht="15" x14ac:dyDescent="0.25">
      <c r="Z250" s="6"/>
    </row>
    <row r="251" spans="26:26" ht="15" x14ac:dyDescent="0.25">
      <c r="Z251" s="6"/>
    </row>
    <row r="252" spans="26:26" ht="15" x14ac:dyDescent="0.25">
      <c r="Z252" s="6"/>
    </row>
    <row r="253" spans="26:26" ht="15" x14ac:dyDescent="0.25">
      <c r="Z253" s="6"/>
    </row>
    <row r="254" spans="26:26" ht="15" x14ac:dyDescent="0.25">
      <c r="Z254" s="6"/>
    </row>
    <row r="255" spans="26:26" ht="15" x14ac:dyDescent="0.25">
      <c r="Z255" s="6"/>
    </row>
    <row r="256" spans="26:26" ht="15" x14ac:dyDescent="0.25">
      <c r="Z256" s="6"/>
    </row>
    <row r="257" spans="26:26" ht="15" x14ac:dyDescent="0.25">
      <c r="Z257" s="6"/>
    </row>
    <row r="258" spans="26:26" ht="15" x14ac:dyDescent="0.25">
      <c r="Z258" s="6"/>
    </row>
    <row r="259" spans="26:26" ht="15" x14ac:dyDescent="0.25">
      <c r="Z259" s="6"/>
    </row>
    <row r="260" spans="26:26" ht="15" x14ac:dyDescent="0.25">
      <c r="Z260" s="6"/>
    </row>
    <row r="261" spans="26:26" ht="15" x14ac:dyDescent="0.25">
      <c r="Z261" s="6"/>
    </row>
    <row r="262" spans="26:26" ht="15" x14ac:dyDescent="0.25">
      <c r="Z262" s="6"/>
    </row>
    <row r="263" spans="26:26" ht="15" x14ac:dyDescent="0.25">
      <c r="Z263" s="6"/>
    </row>
    <row r="264" spans="26:26" ht="15" x14ac:dyDescent="0.25">
      <c r="Z264" s="6"/>
    </row>
    <row r="265" spans="26:26" ht="15" x14ac:dyDescent="0.25">
      <c r="Z265" s="6"/>
    </row>
    <row r="266" spans="26:26" ht="15" x14ac:dyDescent="0.25">
      <c r="Z266" s="6"/>
    </row>
    <row r="267" spans="26:26" ht="15" x14ac:dyDescent="0.25">
      <c r="Z267" s="6"/>
    </row>
    <row r="268" spans="26:26" ht="15" x14ac:dyDescent="0.25">
      <c r="Z268" s="6"/>
    </row>
    <row r="269" spans="26:26" ht="15" x14ac:dyDescent="0.25">
      <c r="Z269" s="6"/>
    </row>
    <row r="270" spans="26:26" ht="15" x14ac:dyDescent="0.25">
      <c r="Z270" s="6"/>
    </row>
    <row r="271" spans="26:26" ht="15" x14ac:dyDescent="0.25">
      <c r="Z271" s="6"/>
    </row>
    <row r="272" spans="26:26" ht="15" x14ac:dyDescent="0.25">
      <c r="Z272" s="6"/>
    </row>
    <row r="273" spans="26:26" ht="15" x14ac:dyDescent="0.25">
      <c r="Z273" s="6"/>
    </row>
    <row r="274" spans="26:26" ht="15" x14ac:dyDescent="0.25">
      <c r="Z274" s="6"/>
    </row>
    <row r="275" spans="26:26" ht="15" x14ac:dyDescent="0.25">
      <c r="Z275" s="6"/>
    </row>
    <row r="276" spans="26:26" ht="15" x14ac:dyDescent="0.25">
      <c r="Z276" s="6"/>
    </row>
    <row r="277" spans="26:26" ht="15" x14ac:dyDescent="0.25">
      <c r="Z277" s="6"/>
    </row>
    <row r="278" spans="26:26" ht="15" x14ac:dyDescent="0.25">
      <c r="Z278" s="6"/>
    </row>
    <row r="279" spans="26:26" ht="15" x14ac:dyDescent="0.25">
      <c r="Z279" s="6"/>
    </row>
    <row r="280" spans="26:26" ht="15" x14ac:dyDescent="0.25">
      <c r="Z280" s="6"/>
    </row>
    <row r="281" spans="26:26" ht="15" x14ac:dyDescent="0.25">
      <c r="Z281" s="6"/>
    </row>
    <row r="282" spans="26:26" ht="15" x14ac:dyDescent="0.25">
      <c r="Z282" s="6"/>
    </row>
    <row r="283" spans="26:26" ht="15" x14ac:dyDescent="0.25">
      <c r="Z283" s="6"/>
    </row>
    <row r="284" spans="26:26" ht="15" x14ac:dyDescent="0.25">
      <c r="Z284" s="6"/>
    </row>
    <row r="285" spans="26:26" ht="15" x14ac:dyDescent="0.25">
      <c r="Z285" s="6"/>
    </row>
    <row r="286" spans="26:26" ht="15" x14ac:dyDescent="0.25">
      <c r="Z286" s="6"/>
    </row>
    <row r="287" spans="26:26" ht="15" x14ac:dyDescent="0.25">
      <c r="Z287" s="6"/>
    </row>
    <row r="288" spans="26:26" ht="15" x14ac:dyDescent="0.25">
      <c r="Z288" s="6"/>
    </row>
    <row r="289" spans="26:26" ht="15" x14ac:dyDescent="0.25">
      <c r="Z289" s="6"/>
    </row>
    <row r="290" spans="26:26" ht="15" x14ac:dyDescent="0.25">
      <c r="Z290" s="6"/>
    </row>
    <row r="291" spans="26:26" ht="15" x14ac:dyDescent="0.25">
      <c r="Z291" s="6"/>
    </row>
    <row r="292" spans="26:26" ht="15" x14ac:dyDescent="0.25">
      <c r="Z292" s="6"/>
    </row>
    <row r="293" spans="26:26" ht="15" x14ac:dyDescent="0.25">
      <c r="Z293" s="6"/>
    </row>
    <row r="294" spans="26:26" ht="15" x14ac:dyDescent="0.25">
      <c r="Z294" s="6"/>
    </row>
    <row r="295" spans="26:26" ht="15" x14ac:dyDescent="0.25">
      <c r="Z295" s="6"/>
    </row>
    <row r="296" spans="26:26" ht="15" x14ac:dyDescent="0.25">
      <c r="Z296" s="6"/>
    </row>
    <row r="297" spans="26:26" ht="15" x14ac:dyDescent="0.25">
      <c r="Z297" s="6"/>
    </row>
    <row r="298" spans="26:26" ht="15" x14ac:dyDescent="0.25">
      <c r="Z298" s="6"/>
    </row>
    <row r="299" spans="26:26" ht="15" x14ac:dyDescent="0.25">
      <c r="Z299" s="6"/>
    </row>
    <row r="300" spans="26:26" ht="15" x14ac:dyDescent="0.25">
      <c r="Z300" s="6"/>
    </row>
    <row r="301" spans="26:26" ht="15" x14ac:dyDescent="0.25">
      <c r="Z301" s="6"/>
    </row>
    <row r="302" spans="26:26" ht="15" x14ac:dyDescent="0.25">
      <c r="Z302" s="6"/>
    </row>
    <row r="303" spans="26:26" ht="15" x14ac:dyDescent="0.25">
      <c r="Z303" s="6"/>
    </row>
    <row r="304" spans="26:26" ht="15" x14ac:dyDescent="0.25">
      <c r="Z304" s="6"/>
    </row>
    <row r="305" spans="26:26" ht="15" x14ac:dyDescent="0.25">
      <c r="Z305" s="6"/>
    </row>
    <row r="306" spans="26:26" ht="15" x14ac:dyDescent="0.25">
      <c r="Z306" s="6"/>
    </row>
    <row r="307" spans="26:26" ht="15" x14ac:dyDescent="0.25">
      <c r="Z307" s="6"/>
    </row>
    <row r="308" spans="26:26" ht="15" x14ac:dyDescent="0.25">
      <c r="Z308" s="6"/>
    </row>
    <row r="309" spans="26:26" ht="15" x14ac:dyDescent="0.25">
      <c r="Z309" s="6"/>
    </row>
    <row r="310" spans="26:26" ht="15" x14ac:dyDescent="0.25">
      <c r="Z310" s="6"/>
    </row>
    <row r="311" spans="26:26" ht="15" x14ac:dyDescent="0.25">
      <c r="Z311" s="6"/>
    </row>
    <row r="312" spans="26:26" ht="15" x14ac:dyDescent="0.25">
      <c r="Z312" s="6"/>
    </row>
    <row r="313" spans="26:26" ht="15" x14ac:dyDescent="0.25">
      <c r="Z313" s="6"/>
    </row>
    <row r="314" spans="26:26" ht="15" x14ac:dyDescent="0.25">
      <c r="Z314" s="6"/>
    </row>
    <row r="315" spans="26:26" ht="15" x14ac:dyDescent="0.25">
      <c r="Z315" s="6"/>
    </row>
    <row r="316" spans="26:26" ht="15" x14ac:dyDescent="0.25">
      <c r="Z316" s="6"/>
    </row>
    <row r="317" spans="26:26" ht="15" x14ac:dyDescent="0.25">
      <c r="Z317" s="6"/>
    </row>
    <row r="318" spans="26:26" ht="15" x14ac:dyDescent="0.25">
      <c r="Z318" s="6"/>
    </row>
    <row r="319" spans="26:26" ht="15" x14ac:dyDescent="0.25">
      <c r="Z319" s="6"/>
    </row>
    <row r="320" spans="26:26" ht="15" x14ac:dyDescent="0.25">
      <c r="Z320" s="6"/>
    </row>
    <row r="321" spans="26:26" ht="15" x14ac:dyDescent="0.25">
      <c r="Z321" s="6"/>
    </row>
    <row r="322" spans="26:26" ht="15" x14ac:dyDescent="0.25">
      <c r="Z322" s="6"/>
    </row>
    <row r="323" spans="26:26" ht="15" x14ac:dyDescent="0.25">
      <c r="Z323" s="6"/>
    </row>
    <row r="324" spans="26:26" ht="15" x14ac:dyDescent="0.25">
      <c r="Z324" s="6"/>
    </row>
    <row r="325" spans="26:26" ht="15" x14ac:dyDescent="0.25">
      <c r="Z325" s="6"/>
    </row>
    <row r="326" spans="26:26" ht="15" x14ac:dyDescent="0.25">
      <c r="Z326" s="6"/>
    </row>
    <row r="327" spans="26:26" ht="15" x14ac:dyDescent="0.25">
      <c r="Z327" s="6"/>
    </row>
    <row r="328" spans="26:26" ht="15" x14ac:dyDescent="0.25">
      <c r="Z328" s="6"/>
    </row>
    <row r="329" spans="26:26" ht="15" x14ac:dyDescent="0.25">
      <c r="Z329" s="6"/>
    </row>
    <row r="330" spans="26:26" ht="15" x14ac:dyDescent="0.25">
      <c r="Z330" s="6"/>
    </row>
    <row r="331" spans="26:26" ht="15" x14ac:dyDescent="0.25">
      <c r="Z331" s="6"/>
    </row>
    <row r="332" spans="26:26" ht="15" x14ac:dyDescent="0.25">
      <c r="Z332" s="6"/>
    </row>
    <row r="333" spans="26:26" ht="15" x14ac:dyDescent="0.25">
      <c r="Z333" s="6"/>
    </row>
    <row r="334" spans="26:26" ht="15" x14ac:dyDescent="0.25">
      <c r="Z334" s="6"/>
    </row>
    <row r="335" spans="26:26" ht="15" x14ac:dyDescent="0.25">
      <c r="Z335" s="6"/>
    </row>
    <row r="336" spans="26:26" ht="15" x14ac:dyDescent="0.25">
      <c r="Z336" s="6"/>
    </row>
    <row r="337" spans="26:26" ht="15" x14ac:dyDescent="0.25">
      <c r="Z337" s="6"/>
    </row>
    <row r="338" spans="26:26" ht="15" x14ac:dyDescent="0.25">
      <c r="Z338" s="6"/>
    </row>
    <row r="339" spans="26:26" ht="15" x14ac:dyDescent="0.25">
      <c r="Z339" s="6"/>
    </row>
    <row r="340" spans="26:26" ht="15" x14ac:dyDescent="0.25">
      <c r="Z340" s="6"/>
    </row>
    <row r="341" spans="26:26" ht="15" x14ac:dyDescent="0.25">
      <c r="Z341" s="6"/>
    </row>
    <row r="342" spans="26:26" ht="15" x14ac:dyDescent="0.25">
      <c r="Z342" s="6"/>
    </row>
    <row r="343" spans="26:26" ht="15" x14ac:dyDescent="0.25">
      <c r="Z343" s="6"/>
    </row>
    <row r="344" spans="26:26" ht="15" x14ac:dyDescent="0.25">
      <c r="Z344" s="6"/>
    </row>
    <row r="345" spans="26:26" ht="15" x14ac:dyDescent="0.25">
      <c r="Z345" s="6"/>
    </row>
    <row r="346" spans="26:26" ht="15" x14ac:dyDescent="0.25">
      <c r="Z346" s="6"/>
    </row>
    <row r="347" spans="26:26" ht="15" x14ac:dyDescent="0.25">
      <c r="Z347" s="6"/>
    </row>
    <row r="348" spans="26:26" ht="15" x14ac:dyDescent="0.25">
      <c r="Z348" s="6"/>
    </row>
    <row r="349" spans="26:26" ht="15" x14ac:dyDescent="0.25">
      <c r="Z349" s="6"/>
    </row>
    <row r="350" spans="26:26" ht="15" x14ac:dyDescent="0.25">
      <c r="Z350" s="6"/>
    </row>
    <row r="351" spans="26:26" ht="15" x14ac:dyDescent="0.25">
      <c r="Z351" s="6"/>
    </row>
    <row r="352" spans="26:26" ht="15" x14ac:dyDescent="0.25">
      <c r="Z352" s="6"/>
    </row>
    <row r="353" spans="26:26" ht="15" x14ac:dyDescent="0.25">
      <c r="Z353" s="6"/>
    </row>
    <row r="354" spans="26:26" ht="15" x14ac:dyDescent="0.25">
      <c r="Z354" s="6"/>
    </row>
    <row r="355" spans="26:26" ht="15" x14ac:dyDescent="0.25">
      <c r="Z355" s="6"/>
    </row>
    <row r="356" spans="26:26" ht="15" x14ac:dyDescent="0.25">
      <c r="Z356" s="6"/>
    </row>
    <row r="357" spans="26:26" ht="15" x14ac:dyDescent="0.25">
      <c r="Z357" s="6"/>
    </row>
    <row r="358" spans="26:26" ht="15" x14ac:dyDescent="0.25">
      <c r="Z358" s="6"/>
    </row>
    <row r="359" spans="26:26" ht="15" x14ac:dyDescent="0.25">
      <c r="Z359" s="6"/>
    </row>
    <row r="360" spans="26:26" ht="15" x14ac:dyDescent="0.25">
      <c r="Z360" s="6"/>
    </row>
    <row r="361" spans="26:26" ht="15" x14ac:dyDescent="0.25">
      <c r="Z361" s="6"/>
    </row>
    <row r="362" spans="26:26" ht="15" x14ac:dyDescent="0.25">
      <c r="Z362" s="6"/>
    </row>
    <row r="363" spans="26:26" ht="15" x14ac:dyDescent="0.25">
      <c r="Z363" s="6"/>
    </row>
    <row r="364" spans="26:26" ht="15" x14ac:dyDescent="0.25">
      <c r="Z364" s="6"/>
    </row>
    <row r="365" spans="26:26" ht="15" x14ac:dyDescent="0.25">
      <c r="Z365" s="6"/>
    </row>
    <row r="366" spans="26:26" ht="15" x14ac:dyDescent="0.25">
      <c r="Z366" s="6"/>
    </row>
    <row r="367" spans="26:26" ht="15" x14ac:dyDescent="0.25">
      <c r="Z367" s="6"/>
    </row>
    <row r="368" spans="26:26" ht="15" x14ac:dyDescent="0.25">
      <c r="Z368" s="6"/>
    </row>
    <row r="369" spans="26:26" ht="15" x14ac:dyDescent="0.25">
      <c r="Z369" s="6"/>
    </row>
    <row r="370" spans="26:26" ht="15" x14ac:dyDescent="0.25">
      <c r="Z370" s="6"/>
    </row>
    <row r="371" spans="26:26" ht="15" x14ac:dyDescent="0.25">
      <c r="Z371" s="6"/>
    </row>
    <row r="372" spans="26:26" ht="15" x14ac:dyDescent="0.25">
      <c r="Z372" s="6"/>
    </row>
    <row r="373" spans="26:26" ht="15" x14ac:dyDescent="0.25">
      <c r="Z373" s="6"/>
    </row>
    <row r="374" spans="26:26" ht="15" x14ac:dyDescent="0.25">
      <c r="Z374" s="6"/>
    </row>
    <row r="375" spans="26:26" ht="15" x14ac:dyDescent="0.25">
      <c r="Z375" s="6"/>
    </row>
    <row r="376" spans="26:26" ht="15" x14ac:dyDescent="0.25">
      <c r="Z376" s="6"/>
    </row>
    <row r="377" spans="26:26" ht="15" x14ac:dyDescent="0.25">
      <c r="Z377" s="6"/>
    </row>
    <row r="378" spans="26:26" ht="15" x14ac:dyDescent="0.25">
      <c r="Z378" s="6"/>
    </row>
    <row r="379" spans="26:26" ht="15" x14ac:dyDescent="0.25">
      <c r="Z379" s="6"/>
    </row>
    <row r="380" spans="26:26" ht="15" x14ac:dyDescent="0.25">
      <c r="Z380" s="6"/>
    </row>
    <row r="381" spans="26:26" ht="15" x14ac:dyDescent="0.25">
      <c r="Z381" s="6"/>
    </row>
    <row r="382" spans="26:26" ht="15" x14ac:dyDescent="0.25">
      <c r="Z382" s="6"/>
    </row>
    <row r="383" spans="26:26" ht="15" x14ac:dyDescent="0.25">
      <c r="Z383" s="6"/>
    </row>
    <row r="384" spans="26:26" ht="15" x14ac:dyDescent="0.25">
      <c r="Z384" s="6"/>
    </row>
    <row r="385" spans="26:26" ht="15" x14ac:dyDescent="0.25">
      <c r="Z385" s="6"/>
    </row>
    <row r="386" spans="26:26" ht="15" x14ac:dyDescent="0.25">
      <c r="Z386" s="6"/>
    </row>
    <row r="387" spans="26:26" ht="15" x14ac:dyDescent="0.25">
      <c r="Z387" s="6"/>
    </row>
    <row r="388" spans="26:26" ht="15" x14ac:dyDescent="0.25">
      <c r="Z388" s="6"/>
    </row>
    <row r="389" spans="26:26" ht="15" x14ac:dyDescent="0.25">
      <c r="Z389" s="6"/>
    </row>
    <row r="390" spans="26:26" ht="15" x14ac:dyDescent="0.25">
      <c r="Z390" s="6"/>
    </row>
    <row r="391" spans="26:26" ht="15" x14ac:dyDescent="0.25">
      <c r="Z391" s="6"/>
    </row>
    <row r="392" spans="26:26" ht="15" x14ac:dyDescent="0.25">
      <c r="Z392" s="6"/>
    </row>
    <row r="393" spans="26:26" ht="15" x14ac:dyDescent="0.25">
      <c r="Z393" s="6"/>
    </row>
    <row r="394" spans="26:26" ht="15" x14ac:dyDescent="0.25">
      <c r="Z394" s="6"/>
    </row>
    <row r="395" spans="26:26" ht="15" x14ac:dyDescent="0.25">
      <c r="Z395" s="6"/>
    </row>
    <row r="396" spans="26:26" ht="15" x14ac:dyDescent="0.25">
      <c r="Z396" s="6"/>
    </row>
    <row r="397" spans="26:26" ht="15" x14ac:dyDescent="0.25">
      <c r="Z397" s="6"/>
    </row>
    <row r="398" spans="26:26" ht="15" x14ac:dyDescent="0.25">
      <c r="Z398" s="6"/>
    </row>
    <row r="399" spans="26:26" ht="15" x14ac:dyDescent="0.25">
      <c r="Z399" s="6"/>
    </row>
    <row r="400" spans="26:26" ht="15" x14ac:dyDescent="0.25">
      <c r="Z400" s="6"/>
    </row>
    <row r="401" spans="26:26" ht="15" x14ac:dyDescent="0.25">
      <c r="Z401" s="6"/>
    </row>
    <row r="402" spans="26:26" ht="15" x14ac:dyDescent="0.25">
      <c r="Z402" s="6"/>
    </row>
    <row r="403" spans="26:26" ht="15" x14ac:dyDescent="0.25">
      <c r="Z403" s="6"/>
    </row>
    <row r="404" spans="26:26" ht="15" x14ac:dyDescent="0.25">
      <c r="Z404" s="6"/>
    </row>
    <row r="405" spans="26:26" ht="15" x14ac:dyDescent="0.25">
      <c r="Z405" s="6"/>
    </row>
    <row r="406" spans="26:26" ht="15" x14ac:dyDescent="0.25">
      <c r="Z406" s="6"/>
    </row>
    <row r="407" spans="26:26" ht="15" x14ac:dyDescent="0.25">
      <c r="Z407" s="6"/>
    </row>
    <row r="408" spans="26:26" ht="15" x14ac:dyDescent="0.25">
      <c r="Z408" s="6"/>
    </row>
    <row r="409" spans="26:26" ht="15" x14ac:dyDescent="0.25">
      <c r="Z409" s="6"/>
    </row>
    <row r="410" spans="26:26" ht="15" x14ac:dyDescent="0.25">
      <c r="Z410" s="6"/>
    </row>
    <row r="411" spans="26:26" ht="15" x14ac:dyDescent="0.25">
      <c r="Z411" s="6"/>
    </row>
    <row r="412" spans="26:26" ht="15" x14ac:dyDescent="0.25">
      <c r="Z412" s="6"/>
    </row>
    <row r="413" spans="26:26" ht="15" x14ac:dyDescent="0.25">
      <c r="Z413" s="6"/>
    </row>
    <row r="414" spans="26:26" ht="15" x14ac:dyDescent="0.25">
      <c r="Z414" s="6"/>
    </row>
    <row r="415" spans="26:26" ht="15" x14ac:dyDescent="0.25">
      <c r="Z415" s="6"/>
    </row>
    <row r="416" spans="26:26" ht="15" x14ac:dyDescent="0.25">
      <c r="Z416" s="6"/>
    </row>
    <row r="417" spans="26:26" ht="15" x14ac:dyDescent="0.25">
      <c r="Z417" s="6"/>
    </row>
    <row r="418" spans="26:26" ht="15" x14ac:dyDescent="0.25">
      <c r="Z418" s="6"/>
    </row>
    <row r="419" spans="26:26" ht="15" x14ac:dyDescent="0.25">
      <c r="Z419" s="6"/>
    </row>
    <row r="420" spans="26:26" ht="15" x14ac:dyDescent="0.25">
      <c r="Z420" s="6"/>
    </row>
    <row r="421" spans="26:26" ht="15" x14ac:dyDescent="0.25">
      <c r="Z421" s="6"/>
    </row>
    <row r="422" spans="26:26" ht="15" x14ac:dyDescent="0.25">
      <c r="Z422" s="6"/>
    </row>
    <row r="423" spans="26:26" ht="15" x14ac:dyDescent="0.25">
      <c r="Z423" s="6"/>
    </row>
    <row r="424" spans="26:26" ht="15" x14ac:dyDescent="0.25">
      <c r="Z424" s="6"/>
    </row>
    <row r="425" spans="26:26" ht="15" x14ac:dyDescent="0.25">
      <c r="Z425" s="6"/>
    </row>
    <row r="426" spans="26:26" ht="15" x14ac:dyDescent="0.25">
      <c r="Z426" s="6"/>
    </row>
    <row r="427" spans="26:26" ht="15" x14ac:dyDescent="0.25">
      <c r="Z427" s="6"/>
    </row>
    <row r="428" spans="26:26" ht="15" x14ac:dyDescent="0.25">
      <c r="Z428" s="6"/>
    </row>
    <row r="429" spans="26:26" ht="15" x14ac:dyDescent="0.25">
      <c r="Z429" s="6"/>
    </row>
    <row r="430" spans="26:26" ht="15" x14ac:dyDescent="0.25">
      <c r="Z430" s="6"/>
    </row>
    <row r="431" spans="26:26" ht="15" x14ac:dyDescent="0.25">
      <c r="Z431" s="6"/>
    </row>
    <row r="432" spans="26:26" ht="15" x14ac:dyDescent="0.25">
      <c r="Z432" s="6"/>
    </row>
    <row r="433" spans="26:26" ht="15" x14ac:dyDescent="0.25">
      <c r="Z433" s="6"/>
    </row>
    <row r="434" spans="26:26" ht="15" x14ac:dyDescent="0.25">
      <c r="Z434" s="6"/>
    </row>
    <row r="435" spans="26:26" ht="15" x14ac:dyDescent="0.25">
      <c r="Z435" s="6"/>
    </row>
    <row r="436" spans="26:26" ht="15" x14ac:dyDescent="0.25">
      <c r="Z436" s="6"/>
    </row>
    <row r="437" spans="26:26" ht="15" x14ac:dyDescent="0.25">
      <c r="Z437" s="6"/>
    </row>
    <row r="438" spans="26:26" ht="15" x14ac:dyDescent="0.25">
      <c r="Z438" s="6"/>
    </row>
    <row r="439" spans="26:26" ht="15" x14ac:dyDescent="0.25">
      <c r="Z439" s="6"/>
    </row>
    <row r="440" spans="26:26" ht="15" x14ac:dyDescent="0.25">
      <c r="Z440" s="6"/>
    </row>
    <row r="441" spans="26:26" ht="15" x14ac:dyDescent="0.25">
      <c r="Z441" s="6"/>
    </row>
    <row r="442" spans="26:26" ht="15" x14ac:dyDescent="0.25">
      <c r="Z442" s="6"/>
    </row>
    <row r="443" spans="26:26" ht="15" x14ac:dyDescent="0.25">
      <c r="Z443" s="6"/>
    </row>
    <row r="444" spans="26:26" ht="15" x14ac:dyDescent="0.25">
      <c r="Z444" s="6"/>
    </row>
    <row r="445" spans="26:26" ht="15" x14ac:dyDescent="0.25">
      <c r="Z445" s="6"/>
    </row>
    <row r="446" spans="26:26" ht="15" x14ac:dyDescent="0.25">
      <c r="Z446" s="6"/>
    </row>
    <row r="447" spans="26:26" ht="15" x14ac:dyDescent="0.25">
      <c r="Z447" s="6"/>
    </row>
    <row r="448" spans="26:26" ht="15" x14ac:dyDescent="0.25">
      <c r="Z448" s="6"/>
    </row>
    <row r="449" spans="26:26" ht="15" x14ac:dyDescent="0.25">
      <c r="Z449" s="6"/>
    </row>
    <row r="450" spans="26:26" ht="15" x14ac:dyDescent="0.25">
      <c r="Z450" s="6"/>
    </row>
    <row r="451" spans="26:26" ht="15" x14ac:dyDescent="0.25">
      <c r="Z451" s="6"/>
    </row>
    <row r="452" spans="26:26" ht="15" x14ac:dyDescent="0.25">
      <c r="Z452" s="6"/>
    </row>
    <row r="453" spans="26:26" ht="15" x14ac:dyDescent="0.25">
      <c r="Z453" s="6"/>
    </row>
    <row r="454" spans="26:26" ht="15" x14ac:dyDescent="0.25">
      <c r="Z454" s="6"/>
    </row>
    <row r="455" spans="26:26" ht="15" x14ac:dyDescent="0.25">
      <c r="Z455" s="6"/>
    </row>
    <row r="456" spans="26:26" ht="15" x14ac:dyDescent="0.25">
      <c r="Z456" s="6"/>
    </row>
    <row r="457" spans="26:26" ht="15" x14ac:dyDescent="0.25">
      <c r="Z457" s="6"/>
    </row>
    <row r="458" spans="26:26" ht="15" x14ac:dyDescent="0.25">
      <c r="Z458" s="6"/>
    </row>
    <row r="459" spans="26:26" ht="15" x14ac:dyDescent="0.25">
      <c r="Z459" s="6"/>
    </row>
    <row r="460" spans="26:26" ht="15" x14ac:dyDescent="0.25">
      <c r="Z460" s="6"/>
    </row>
    <row r="461" spans="26:26" ht="15" x14ac:dyDescent="0.25">
      <c r="Z461" s="6"/>
    </row>
    <row r="462" spans="26:26" ht="15" x14ac:dyDescent="0.25">
      <c r="Z462" s="6"/>
    </row>
    <row r="463" spans="26:26" ht="15" x14ac:dyDescent="0.25">
      <c r="Z463" s="6"/>
    </row>
    <row r="464" spans="26:26" ht="15" x14ac:dyDescent="0.25">
      <c r="Z464" s="6"/>
    </row>
    <row r="465" spans="26:26" ht="15" x14ac:dyDescent="0.25">
      <c r="Z465" s="6"/>
    </row>
    <row r="466" spans="26:26" ht="15" x14ac:dyDescent="0.25">
      <c r="Z466" s="6"/>
    </row>
    <row r="467" spans="26:26" ht="15" x14ac:dyDescent="0.25">
      <c r="Z467" s="6"/>
    </row>
    <row r="468" spans="26:26" ht="15" x14ac:dyDescent="0.25">
      <c r="Z468" s="6"/>
    </row>
    <row r="469" spans="26:26" ht="15" x14ac:dyDescent="0.25">
      <c r="Z469" s="6"/>
    </row>
    <row r="470" spans="26:26" ht="15" x14ac:dyDescent="0.25">
      <c r="Z470" s="6"/>
    </row>
    <row r="471" spans="26:26" ht="15" x14ac:dyDescent="0.25">
      <c r="Z471" s="6"/>
    </row>
    <row r="472" spans="26:26" ht="15" x14ac:dyDescent="0.25">
      <c r="Z472" s="6"/>
    </row>
    <row r="473" spans="26:26" ht="15" x14ac:dyDescent="0.25">
      <c r="Z473" s="6"/>
    </row>
    <row r="474" spans="26:26" ht="15" x14ac:dyDescent="0.25">
      <c r="Z474" s="6"/>
    </row>
    <row r="475" spans="26:26" ht="15" x14ac:dyDescent="0.25">
      <c r="Z475" s="6"/>
    </row>
    <row r="476" spans="26:26" ht="15" x14ac:dyDescent="0.25">
      <c r="Z476" s="6"/>
    </row>
    <row r="477" spans="26:26" ht="15" x14ac:dyDescent="0.25">
      <c r="Z477" s="6"/>
    </row>
    <row r="478" spans="26:26" ht="15" x14ac:dyDescent="0.25">
      <c r="Z478" s="6"/>
    </row>
    <row r="479" spans="26:26" ht="15" x14ac:dyDescent="0.25">
      <c r="Z479" s="6"/>
    </row>
    <row r="480" spans="26:26" ht="15" x14ac:dyDescent="0.25">
      <c r="Z480" s="6"/>
    </row>
    <row r="481" spans="26:26" ht="15" x14ac:dyDescent="0.25">
      <c r="Z481" s="6"/>
    </row>
    <row r="482" spans="26:26" ht="15" x14ac:dyDescent="0.25">
      <c r="Z482" s="6"/>
    </row>
    <row r="483" spans="26:26" ht="15" x14ac:dyDescent="0.25">
      <c r="Z483" s="6"/>
    </row>
    <row r="484" spans="26:26" ht="15" x14ac:dyDescent="0.25">
      <c r="Z484" s="6"/>
    </row>
    <row r="485" spans="26:26" ht="15" x14ac:dyDescent="0.25">
      <c r="Z485" s="6"/>
    </row>
    <row r="486" spans="26:26" ht="15" x14ac:dyDescent="0.25">
      <c r="Z486" s="6"/>
    </row>
    <row r="487" spans="26:26" ht="15" x14ac:dyDescent="0.25">
      <c r="Z487" s="6"/>
    </row>
    <row r="488" spans="26:26" ht="15" x14ac:dyDescent="0.25">
      <c r="Z488" s="6"/>
    </row>
    <row r="489" spans="26:26" ht="15" x14ac:dyDescent="0.25">
      <c r="Z489" s="6"/>
    </row>
    <row r="490" spans="26:26" ht="15" x14ac:dyDescent="0.25">
      <c r="Z490" s="6"/>
    </row>
    <row r="491" spans="26:26" ht="15" x14ac:dyDescent="0.25">
      <c r="Z491" s="6"/>
    </row>
    <row r="492" spans="26:26" ht="15" x14ac:dyDescent="0.25">
      <c r="Z492" s="6"/>
    </row>
    <row r="493" spans="26:26" ht="15" x14ac:dyDescent="0.25">
      <c r="Z493" s="6"/>
    </row>
    <row r="494" spans="26:26" ht="15" x14ac:dyDescent="0.25">
      <c r="Z494" s="6"/>
    </row>
    <row r="495" spans="26:26" ht="15" x14ac:dyDescent="0.25">
      <c r="Z495" s="6"/>
    </row>
    <row r="496" spans="26:26" ht="15" x14ac:dyDescent="0.25">
      <c r="Z496" s="6"/>
    </row>
    <row r="497" spans="26:26" ht="15" x14ac:dyDescent="0.25">
      <c r="Z497" s="6"/>
    </row>
    <row r="498" spans="26:26" ht="15" x14ac:dyDescent="0.25">
      <c r="Z498" s="6"/>
    </row>
    <row r="499" spans="26:26" ht="15" x14ac:dyDescent="0.25">
      <c r="Z499" s="6"/>
    </row>
    <row r="500" spans="26:26" ht="15" x14ac:dyDescent="0.25">
      <c r="Z500" s="6"/>
    </row>
    <row r="501" spans="26:26" ht="15" x14ac:dyDescent="0.25">
      <c r="Z501" s="6"/>
    </row>
    <row r="502" spans="26:26" ht="15" x14ac:dyDescent="0.25">
      <c r="Z502" s="6"/>
    </row>
    <row r="503" spans="26:26" ht="15" x14ac:dyDescent="0.25">
      <c r="Z503" s="6"/>
    </row>
    <row r="504" spans="26:26" ht="15" x14ac:dyDescent="0.25">
      <c r="Z504" s="6"/>
    </row>
    <row r="505" spans="26:26" ht="15" x14ac:dyDescent="0.25">
      <c r="Z505" s="6"/>
    </row>
    <row r="506" spans="26:26" ht="15" x14ac:dyDescent="0.25">
      <c r="Z506" s="6"/>
    </row>
    <row r="507" spans="26:26" ht="15" x14ac:dyDescent="0.25">
      <c r="Z507" s="6"/>
    </row>
    <row r="508" spans="26:26" ht="15" x14ac:dyDescent="0.25">
      <c r="Z508" s="6"/>
    </row>
    <row r="509" spans="26:26" ht="15" x14ac:dyDescent="0.25">
      <c r="Z509" s="6"/>
    </row>
    <row r="510" spans="26:26" ht="15" x14ac:dyDescent="0.25">
      <c r="Z510" s="6"/>
    </row>
    <row r="511" spans="26:26" ht="15" x14ac:dyDescent="0.25">
      <c r="Z511" s="6"/>
    </row>
    <row r="512" spans="26:26" ht="15" x14ac:dyDescent="0.25">
      <c r="Z512" s="6"/>
    </row>
    <row r="513" spans="26:26" ht="15" x14ac:dyDescent="0.25">
      <c r="Z513" s="6"/>
    </row>
    <row r="514" spans="26:26" ht="15" x14ac:dyDescent="0.25">
      <c r="Z514" s="6"/>
    </row>
    <row r="515" spans="26:26" ht="15" x14ac:dyDescent="0.25">
      <c r="Z515" s="6"/>
    </row>
    <row r="516" spans="26:26" ht="15" x14ac:dyDescent="0.25">
      <c r="Z516" s="6"/>
    </row>
    <row r="517" spans="26:26" ht="15" x14ac:dyDescent="0.25">
      <c r="Z517" s="6"/>
    </row>
    <row r="518" spans="26:26" ht="15" x14ac:dyDescent="0.25">
      <c r="Z518" s="6"/>
    </row>
    <row r="519" spans="26:26" ht="15" x14ac:dyDescent="0.25">
      <c r="Z519" s="6"/>
    </row>
    <row r="520" spans="26:26" ht="15" x14ac:dyDescent="0.25">
      <c r="Z520" s="6"/>
    </row>
    <row r="521" spans="26:26" ht="15" x14ac:dyDescent="0.25">
      <c r="Z521" s="6"/>
    </row>
    <row r="522" spans="26:26" ht="15" x14ac:dyDescent="0.25">
      <c r="Z522" s="6"/>
    </row>
    <row r="523" spans="26:26" ht="15" x14ac:dyDescent="0.25">
      <c r="Z523" s="6"/>
    </row>
    <row r="524" spans="26:26" ht="15" x14ac:dyDescent="0.25">
      <c r="Z524" s="6"/>
    </row>
    <row r="525" spans="26:26" ht="15" x14ac:dyDescent="0.25">
      <c r="Z525" s="6"/>
    </row>
    <row r="526" spans="26:26" ht="15" x14ac:dyDescent="0.25">
      <c r="Z526" s="6"/>
    </row>
    <row r="527" spans="26:26" ht="15" x14ac:dyDescent="0.25">
      <c r="Z527" s="6"/>
    </row>
    <row r="528" spans="26:26" ht="15" x14ac:dyDescent="0.25">
      <c r="Z528" s="6"/>
    </row>
    <row r="529" spans="26:26" ht="15" x14ac:dyDescent="0.25">
      <c r="Z529" s="6"/>
    </row>
    <row r="530" spans="26:26" ht="15" x14ac:dyDescent="0.25">
      <c r="Z530" s="6"/>
    </row>
    <row r="531" spans="26:26" ht="15" x14ac:dyDescent="0.25">
      <c r="Z531" s="6"/>
    </row>
    <row r="532" spans="26:26" ht="15" x14ac:dyDescent="0.25">
      <c r="Z532" s="6"/>
    </row>
    <row r="533" spans="26:26" ht="15" x14ac:dyDescent="0.25">
      <c r="Z533" s="6"/>
    </row>
    <row r="534" spans="26:26" ht="15" x14ac:dyDescent="0.25">
      <c r="Z534" s="6"/>
    </row>
    <row r="535" spans="26:26" ht="15" x14ac:dyDescent="0.25">
      <c r="Z535" s="6"/>
    </row>
    <row r="536" spans="26:26" ht="15" x14ac:dyDescent="0.25">
      <c r="Z536" s="6"/>
    </row>
    <row r="537" spans="26:26" ht="15" x14ac:dyDescent="0.25">
      <c r="Z537" s="6"/>
    </row>
    <row r="538" spans="26:26" ht="15" x14ac:dyDescent="0.25">
      <c r="Z538" s="6"/>
    </row>
    <row r="539" spans="26:26" ht="15" x14ac:dyDescent="0.25">
      <c r="Z539" s="6"/>
    </row>
    <row r="540" spans="26:26" ht="15" x14ac:dyDescent="0.25">
      <c r="Z540" s="6"/>
    </row>
    <row r="541" spans="26:26" ht="15" x14ac:dyDescent="0.25">
      <c r="Z541" s="6"/>
    </row>
    <row r="542" spans="26:26" ht="15" x14ac:dyDescent="0.25">
      <c r="Z542" s="6"/>
    </row>
    <row r="543" spans="26:26" ht="15" x14ac:dyDescent="0.25">
      <c r="Z543" s="6"/>
    </row>
    <row r="544" spans="26:26" ht="15" x14ac:dyDescent="0.25">
      <c r="Z544" s="6"/>
    </row>
    <row r="545" spans="26:26" ht="15" x14ac:dyDescent="0.25">
      <c r="Z545" s="6"/>
    </row>
    <row r="546" spans="26:26" ht="15" x14ac:dyDescent="0.25">
      <c r="Z546" s="6"/>
    </row>
    <row r="547" spans="26:26" ht="15" x14ac:dyDescent="0.25">
      <c r="Z547" s="6"/>
    </row>
    <row r="548" spans="26:26" ht="15" x14ac:dyDescent="0.25">
      <c r="Z548" s="6"/>
    </row>
    <row r="549" spans="26:26" ht="15" x14ac:dyDescent="0.25">
      <c r="Z549" s="6"/>
    </row>
    <row r="550" spans="26:26" ht="15" x14ac:dyDescent="0.25">
      <c r="Z550" s="6"/>
    </row>
    <row r="551" spans="26:26" ht="15" x14ac:dyDescent="0.25">
      <c r="Z551" s="6"/>
    </row>
    <row r="552" spans="26:26" ht="15" x14ac:dyDescent="0.25">
      <c r="Z552" s="6"/>
    </row>
    <row r="553" spans="26:26" ht="15" x14ac:dyDescent="0.25">
      <c r="Z553" s="6"/>
    </row>
    <row r="554" spans="26:26" ht="15" x14ac:dyDescent="0.25">
      <c r="Z554" s="6"/>
    </row>
  </sheetData>
  <mergeCells count="670">
    <mergeCell ref="CK138:CK139"/>
    <mergeCell ref="CL138:CL139"/>
    <mergeCell ref="BR139:BT139"/>
    <mergeCell ref="BW139:BY139"/>
    <mergeCell ref="BZ139:CB139"/>
    <mergeCell ref="CC139:CE139"/>
    <mergeCell ref="BP138:BP139"/>
    <mergeCell ref="BQ138:BQ139"/>
    <mergeCell ref="BR138:BT138"/>
    <mergeCell ref="BV138:BV139"/>
    <mergeCell ref="CF138:CH139"/>
    <mergeCell ref="CJ138:CJ139"/>
    <mergeCell ref="CK136:CK137"/>
    <mergeCell ref="CL136:CL137"/>
    <mergeCell ref="BR137:BT137"/>
    <mergeCell ref="BW137:BY137"/>
    <mergeCell ref="BZ137:CB137"/>
    <mergeCell ref="CF137:CH137"/>
    <mergeCell ref="BP136:BP137"/>
    <mergeCell ref="BQ136:BQ137"/>
    <mergeCell ref="BR136:BT136"/>
    <mergeCell ref="BV136:BV137"/>
    <mergeCell ref="CC136:CE137"/>
    <mergeCell ref="CJ136:CJ137"/>
    <mergeCell ref="CK134:CK135"/>
    <mergeCell ref="CL134:CL135"/>
    <mergeCell ref="BR135:BT135"/>
    <mergeCell ref="BW135:BY135"/>
    <mergeCell ref="CC135:CE135"/>
    <mergeCell ref="CF135:CH135"/>
    <mergeCell ref="BP134:BP135"/>
    <mergeCell ref="BQ134:BQ135"/>
    <mergeCell ref="BR134:BT134"/>
    <mergeCell ref="BV134:BV135"/>
    <mergeCell ref="BZ134:CB135"/>
    <mergeCell ref="CJ134:CJ135"/>
    <mergeCell ref="CK132:CK133"/>
    <mergeCell ref="CL132:CL133"/>
    <mergeCell ref="BR133:BT133"/>
    <mergeCell ref="BZ133:CB133"/>
    <mergeCell ref="CC133:CE133"/>
    <mergeCell ref="CF133:CH133"/>
    <mergeCell ref="BP132:BP133"/>
    <mergeCell ref="BQ132:BQ133"/>
    <mergeCell ref="BR132:BT132"/>
    <mergeCell ref="BV132:BV133"/>
    <mergeCell ref="BW132:BY133"/>
    <mergeCell ref="CJ132:CJ133"/>
    <mergeCell ref="BL130:CL130"/>
    <mergeCell ref="BQ131:BT131"/>
    <mergeCell ref="BU131:BV131"/>
    <mergeCell ref="BW131:BY131"/>
    <mergeCell ref="BZ131:CB131"/>
    <mergeCell ref="CC131:CE131"/>
    <mergeCell ref="CF131:CH131"/>
    <mergeCell ref="CK128:CK129"/>
    <mergeCell ref="CL128:CL129"/>
    <mergeCell ref="BR129:BT129"/>
    <mergeCell ref="BW129:BY129"/>
    <mergeCell ref="BZ129:CB129"/>
    <mergeCell ref="CC129:CE129"/>
    <mergeCell ref="BP128:BP129"/>
    <mergeCell ref="BQ128:BQ129"/>
    <mergeCell ref="BR128:BT128"/>
    <mergeCell ref="BV128:BV129"/>
    <mergeCell ref="CF128:CH129"/>
    <mergeCell ref="CJ128:CJ129"/>
    <mergeCell ref="CK126:CK127"/>
    <mergeCell ref="CL126:CL127"/>
    <mergeCell ref="BR127:BT127"/>
    <mergeCell ref="BW127:BY127"/>
    <mergeCell ref="BZ127:CB127"/>
    <mergeCell ref="CF127:CH127"/>
    <mergeCell ref="BP126:BP127"/>
    <mergeCell ref="BQ126:BQ127"/>
    <mergeCell ref="BR126:BT126"/>
    <mergeCell ref="BV126:BV127"/>
    <mergeCell ref="CC126:CE127"/>
    <mergeCell ref="CJ126:CJ127"/>
    <mergeCell ref="CK124:CK125"/>
    <mergeCell ref="CL124:CL125"/>
    <mergeCell ref="BR125:BT125"/>
    <mergeCell ref="BW125:BY125"/>
    <mergeCell ref="CC125:CE125"/>
    <mergeCell ref="CF125:CH125"/>
    <mergeCell ref="BP124:BP125"/>
    <mergeCell ref="BQ124:BQ125"/>
    <mergeCell ref="BR124:BT124"/>
    <mergeCell ref="BV124:BV125"/>
    <mergeCell ref="BZ124:CB125"/>
    <mergeCell ref="CJ124:CJ125"/>
    <mergeCell ref="CK122:CK123"/>
    <mergeCell ref="CL122:CL123"/>
    <mergeCell ref="BR123:BT123"/>
    <mergeCell ref="BZ123:CB123"/>
    <mergeCell ref="CC123:CE123"/>
    <mergeCell ref="CF123:CH123"/>
    <mergeCell ref="BP122:BP123"/>
    <mergeCell ref="BQ122:BQ123"/>
    <mergeCell ref="BR122:BT122"/>
    <mergeCell ref="BV122:BV123"/>
    <mergeCell ref="BW122:BY123"/>
    <mergeCell ref="CJ122:CJ123"/>
    <mergeCell ref="BL120:CL120"/>
    <mergeCell ref="BQ121:BT121"/>
    <mergeCell ref="BU121:BV121"/>
    <mergeCell ref="BW121:BY121"/>
    <mergeCell ref="BZ121:CB121"/>
    <mergeCell ref="CC121:CE121"/>
    <mergeCell ref="CF121:CH121"/>
    <mergeCell ref="CK118:CK119"/>
    <mergeCell ref="CL118:CL119"/>
    <mergeCell ref="BR119:BT119"/>
    <mergeCell ref="BW119:BY119"/>
    <mergeCell ref="BZ119:CB119"/>
    <mergeCell ref="CC119:CE119"/>
    <mergeCell ref="BP118:BP119"/>
    <mergeCell ref="BQ118:BQ119"/>
    <mergeCell ref="BR118:BT118"/>
    <mergeCell ref="BV118:BV119"/>
    <mergeCell ref="CF118:CH119"/>
    <mergeCell ref="CJ118:CJ119"/>
    <mergeCell ref="CK116:CK117"/>
    <mergeCell ref="CL116:CL117"/>
    <mergeCell ref="BR117:BT117"/>
    <mergeCell ref="BW117:BY117"/>
    <mergeCell ref="BZ117:CB117"/>
    <mergeCell ref="CF117:CH117"/>
    <mergeCell ref="BP116:BP117"/>
    <mergeCell ref="BQ116:BQ117"/>
    <mergeCell ref="BR116:BT116"/>
    <mergeCell ref="BV116:BV117"/>
    <mergeCell ref="CC116:CE117"/>
    <mergeCell ref="CJ116:CJ117"/>
    <mergeCell ref="CK114:CK115"/>
    <mergeCell ref="CL114:CL115"/>
    <mergeCell ref="BR115:BT115"/>
    <mergeCell ref="BW115:BY115"/>
    <mergeCell ref="CC115:CE115"/>
    <mergeCell ref="CF115:CH115"/>
    <mergeCell ref="BP114:BP115"/>
    <mergeCell ref="BQ114:BQ115"/>
    <mergeCell ref="BR114:BT114"/>
    <mergeCell ref="BV114:BV115"/>
    <mergeCell ref="BZ114:CB115"/>
    <mergeCell ref="CJ114:CJ115"/>
    <mergeCell ref="CK112:CK113"/>
    <mergeCell ref="CL112:CL113"/>
    <mergeCell ref="BR113:BT113"/>
    <mergeCell ref="BZ113:CB113"/>
    <mergeCell ref="CC113:CE113"/>
    <mergeCell ref="CF113:CH113"/>
    <mergeCell ref="BP112:BP113"/>
    <mergeCell ref="BQ112:BQ113"/>
    <mergeCell ref="BR112:BT112"/>
    <mergeCell ref="BV112:BV113"/>
    <mergeCell ref="BW112:BY113"/>
    <mergeCell ref="CJ112:CJ113"/>
    <mergeCell ref="BL110:CL110"/>
    <mergeCell ref="BQ111:BT111"/>
    <mergeCell ref="BU111:BV111"/>
    <mergeCell ref="BW111:BY111"/>
    <mergeCell ref="BZ111:CB111"/>
    <mergeCell ref="CC111:CE111"/>
    <mergeCell ref="CF111:CH111"/>
    <mergeCell ref="CK108:CK109"/>
    <mergeCell ref="CL108:CL109"/>
    <mergeCell ref="BR109:BT109"/>
    <mergeCell ref="BW109:BY109"/>
    <mergeCell ref="BZ109:CB109"/>
    <mergeCell ref="CC109:CE109"/>
    <mergeCell ref="BP108:BP109"/>
    <mergeCell ref="BQ108:BQ109"/>
    <mergeCell ref="BR108:BT108"/>
    <mergeCell ref="BV108:BV109"/>
    <mergeCell ref="CF108:CH109"/>
    <mergeCell ref="CJ108:CJ109"/>
    <mergeCell ref="CK106:CK107"/>
    <mergeCell ref="CL106:CL107"/>
    <mergeCell ref="BR107:BT107"/>
    <mergeCell ref="BW107:BY107"/>
    <mergeCell ref="BZ107:CB107"/>
    <mergeCell ref="CF107:CH107"/>
    <mergeCell ref="BP106:BP107"/>
    <mergeCell ref="BQ106:BQ107"/>
    <mergeCell ref="BR106:BT106"/>
    <mergeCell ref="BV106:BV107"/>
    <mergeCell ref="CC106:CE107"/>
    <mergeCell ref="CJ106:CJ107"/>
    <mergeCell ref="CK104:CK105"/>
    <mergeCell ref="CL104:CL105"/>
    <mergeCell ref="BR105:BT105"/>
    <mergeCell ref="BW105:BY105"/>
    <mergeCell ref="CC105:CE105"/>
    <mergeCell ref="CF105:CH105"/>
    <mergeCell ref="BP104:BP105"/>
    <mergeCell ref="BQ104:BQ105"/>
    <mergeCell ref="BR104:BT104"/>
    <mergeCell ref="BV104:BV105"/>
    <mergeCell ref="BZ104:CB105"/>
    <mergeCell ref="CJ104:CJ105"/>
    <mergeCell ref="CK102:CK103"/>
    <mergeCell ref="CL102:CL103"/>
    <mergeCell ref="BR103:BT103"/>
    <mergeCell ref="BZ103:CB103"/>
    <mergeCell ref="CC103:CE103"/>
    <mergeCell ref="CF103:CH103"/>
    <mergeCell ref="BP102:BP103"/>
    <mergeCell ref="BQ102:BQ103"/>
    <mergeCell ref="BR102:BT102"/>
    <mergeCell ref="BV102:BV103"/>
    <mergeCell ref="BW102:BY103"/>
    <mergeCell ref="CJ102:CJ103"/>
    <mergeCell ref="BL100:CL100"/>
    <mergeCell ref="BQ101:BT101"/>
    <mergeCell ref="BU101:BV101"/>
    <mergeCell ref="BW101:BY101"/>
    <mergeCell ref="BZ101:CB101"/>
    <mergeCell ref="CC101:CE101"/>
    <mergeCell ref="CF101:CH101"/>
    <mergeCell ref="CK91:CK92"/>
    <mergeCell ref="CL91:CL92"/>
    <mergeCell ref="BR92:BT92"/>
    <mergeCell ref="BW92:BY92"/>
    <mergeCell ref="BZ92:CB92"/>
    <mergeCell ref="CC92:CE92"/>
    <mergeCell ref="BP91:BP92"/>
    <mergeCell ref="BQ91:BQ92"/>
    <mergeCell ref="BR91:BT91"/>
    <mergeCell ref="BV91:BV92"/>
    <mergeCell ref="CF91:CH92"/>
    <mergeCell ref="CJ91:CJ92"/>
    <mergeCell ref="BL97:CL97"/>
    <mergeCell ref="BL98:CL98"/>
    <mergeCell ref="BL99:CL99"/>
    <mergeCell ref="CK89:CK90"/>
    <mergeCell ref="CL89:CL90"/>
    <mergeCell ref="BR90:BT90"/>
    <mergeCell ref="BW90:BY90"/>
    <mergeCell ref="BZ90:CB90"/>
    <mergeCell ref="CF90:CH90"/>
    <mergeCell ref="BP89:BP90"/>
    <mergeCell ref="BQ89:BQ90"/>
    <mergeCell ref="BR89:BT89"/>
    <mergeCell ref="BV89:BV90"/>
    <mergeCell ref="CC89:CE90"/>
    <mergeCell ref="CJ89:CJ90"/>
    <mergeCell ref="CK87:CK88"/>
    <mergeCell ref="CL87:CL88"/>
    <mergeCell ref="BR88:BT88"/>
    <mergeCell ref="BW88:BY88"/>
    <mergeCell ref="CC88:CE88"/>
    <mergeCell ref="CF88:CH88"/>
    <mergeCell ref="BP87:BP88"/>
    <mergeCell ref="BQ87:BQ88"/>
    <mergeCell ref="BR87:BT87"/>
    <mergeCell ref="BV87:BV88"/>
    <mergeCell ref="BZ87:CB88"/>
    <mergeCell ref="CJ87:CJ88"/>
    <mergeCell ref="CK85:CK86"/>
    <mergeCell ref="CL85:CL86"/>
    <mergeCell ref="BR86:BT86"/>
    <mergeCell ref="BZ86:CB86"/>
    <mergeCell ref="CC86:CE86"/>
    <mergeCell ref="CF86:CH86"/>
    <mergeCell ref="BP85:BP86"/>
    <mergeCell ref="BQ85:BQ86"/>
    <mergeCell ref="BR85:BT85"/>
    <mergeCell ref="BV85:BV86"/>
    <mergeCell ref="BW85:BY86"/>
    <mergeCell ref="CJ85:CJ86"/>
    <mergeCell ref="BL83:CL83"/>
    <mergeCell ref="BQ84:BT84"/>
    <mergeCell ref="BU84:BV84"/>
    <mergeCell ref="BW84:BY84"/>
    <mergeCell ref="BZ84:CB84"/>
    <mergeCell ref="CC84:CE84"/>
    <mergeCell ref="CF84:CH84"/>
    <mergeCell ref="CK81:CK82"/>
    <mergeCell ref="CL81:CL82"/>
    <mergeCell ref="BR82:BT82"/>
    <mergeCell ref="BW82:BY82"/>
    <mergeCell ref="BZ82:CB82"/>
    <mergeCell ref="CC82:CE82"/>
    <mergeCell ref="BP81:BP82"/>
    <mergeCell ref="BQ81:BQ82"/>
    <mergeCell ref="BR81:BT81"/>
    <mergeCell ref="BV81:BV82"/>
    <mergeCell ref="CF81:CH82"/>
    <mergeCell ref="CJ81:CJ82"/>
    <mergeCell ref="CK79:CK80"/>
    <mergeCell ref="CL79:CL80"/>
    <mergeCell ref="BR80:BT80"/>
    <mergeCell ref="BW80:BY80"/>
    <mergeCell ref="BZ80:CB80"/>
    <mergeCell ref="CF80:CH80"/>
    <mergeCell ref="BP79:BP80"/>
    <mergeCell ref="BQ79:BQ80"/>
    <mergeCell ref="BR79:BT79"/>
    <mergeCell ref="BV79:BV80"/>
    <mergeCell ref="CC79:CE80"/>
    <mergeCell ref="CJ79:CJ80"/>
    <mergeCell ref="CK77:CK78"/>
    <mergeCell ref="CL77:CL78"/>
    <mergeCell ref="BR78:BT78"/>
    <mergeCell ref="BW78:BY78"/>
    <mergeCell ref="CC78:CE78"/>
    <mergeCell ref="CF78:CH78"/>
    <mergeCell ref="BP77:BP78"/>
    <mergeCell ref="BQ77:BQ78"/>
    <mergeCell ref="BR77:BT77"/>
    <mergeCell ref="BV77:BV78"/>
    <mergeCell ref="BZ77:CB78"/>
    <mergeCell ref="CJ77:CJ78"/>
    <mergeCell ref="CK75:CK76"/>
    <mergeCell ref="CL75:CL76"/>
    <mergeCell ref="BR76:BT76"/>
    <mergeCell ref="BZ76:CB76"/>
    <mergeCell ref="CC76:CE76"/>
    <mergeCell ref="CF76:CH76"/>
    <mergeCell ref="BP75:BP76"/>
    <mergeCell ref="BQ75:BQ76"/>
    <mergeCell ref="BR75:BT75"/>
    <mergeCell ref="BV75:BV76"/>
    <mergeCell ref="BW75:BY76"/>
    <mergeCell ref="CJ75:CJ76"/>
    <mergeCell ref="BL73:CL73"/>
    <mergeCell ref="BQ74:BT74"/>
    <mergeCell ref="BU74:BV74"/>
    <mergeCell ref="BW74:BY74"/>
    <mergeCell ref="BZ74:CB74"/>
    <mergeCell ref="CC74:CE74"/>
    <mergeCell ref="CF74:CH74"/>
    <mergeCell ref="CK71:CK72"/>
    <mergeCell ref="CL71:CL72"/>
    <mergeCell ref="BR72:BT72"/>
    <mergeCell ref="BW72:BY72"/>
    <mergeCell ref="BZ72:CB72"/>
    <mergeCell ref="CC72:CE72"/>
    <mergeCell ref="BP71:BP72"/>
    <mergeCell ref="BQ71:BQ72"/>
    <mergeCell ref="BR71:BT71"/>
    <mergeCell ref="BV71:BV72"/>
    <mergeCell ref="CF71:CH72"/>
    <mergeCell ref="CJ71:CJ72"/>
    <mergeCell ref="CK69:CK70"/>
    <mergeCell ref="CL69:CL70"/>
    <mergeCell ref="BR70:BT70"/>
    <mergeCell ref="BW70:BY70"/>
    <mergeCell ref="BZ70:CB70"/>
    <mergeCell ref="CF70:CH70"/>
    <mergeCell ref="BP69:BP70"/>
    <mergeCell ref="BQ69:BQ70"/>
    <mergeCell ref="BR69:BT69"/>
    <mergeCell ref="BV69:BV70"/>
    <mergeCell ref="CC69:CE70"/>
    <mergeCell ref="CJ69:CJ70"/>
    <mergeCell ref="CK67:CK68"/>
    <mergeCell ref="CL67:CL68"/>
    <mergeCell ref="BR68:BT68"/>
    <mergeCell ref="BW68:BY68"/>
    <mergeCell ref="CC68:CE68"/>
    <mergeCell ref="CF68:CH68"/>
    <mergeCell ref="BP67:BP68"/>
    <mergeCell ref="BQ67:BQ68"/>
    <mergeCell ref="BR67:BT67"/>
    <mergeCell ref="BV67:BV68"/>
    <mergeCell ref="BZ67:CB68"/>
    <mergeCell ref="CJ67:CJ68"/>
    <mergeCell ref="BL63:CL63"/>
    <mergeCell ref="BQ64:BT64"/>
    <mergeCell ref="BU64:BV64"/>
    <mergeCell ref="BW64:BY64"/>
    <mergeCell ref="BZ64:CB64"/>
    <mergeCell ref="CC64:CE64"/>
    <mergeCell ref="CF64:CH64"/>
    <mergeCell ref="CK65:CK66"/>
    <mergeCell ref="CL65:CL66"/>
    <mergeCell ref="BR66:BT66"/>
    <mergeCell ref="BZ66:CB66"/>
    <mergeCell ref="CC66:CE66"/>
    <mergeCell ref="CF66:CH66"/>
    <mergeCell ref="BP65:BP66"/>
    <mergeCell ref="BQ65:BQ66"/>
    <mergeCell ref="BR65:BT65"/>
    <mergeCell ref="BV65:BV66"/>
    <mergeCell ref="BW65:BY66"/>
    <mergeCell ref="CJ65:CJ66"/>
    <mergeCell ref="CK61:CK62"/>
    <mergeCell ref="CL61:CL62"/>
    <mergeCell ref="BR62:BT62"/>
    <mergeCell ref="BW62:BY62"/>
    <mergeCell ref="BZ62:CB62"/>
    <mergeCell ref="CC62:CE62"/>
    <mergeCell ref="BP61:BP62"/>
    <mergeCell ref="BQ61:BQ62"/>
    <mergeCell ref="BR61:BT61"/>
    <mergeCell ref="BV61:BV62"/>
    <mergeCell ref="CF61:CH62"/>
    <mergeCell ref="CJ61:CJ62"/>
    <mergeCell ref="CK59:CK60"/>
    <mergeCell ref="CL59:CL60"/>
    <mergeCell ref="BR60:BT60"/>
    <mergeCell ref="BW60:BY60"/>
    <mergeCell ref="BZ60:CB60"/>
    <mergeCell ref="CF60:CH60"/>
    <mergeCell ref="BP59:BP60"/>
    <mergeCell ref="BQ59:BQ60"/>
    <mergeCell ref="BR59:BT59"/>
    <mergeCell ref="BV59:BV60"/>
    <mergeCell ref="CC59:CE60"/>
    <mergeCell ref="CJ59:CJ60"/>
    <mergeCell ref="CK57:CK58"/>
    <mergeCell ref="CL57:CL58"/>
    <mergeCell ref="BR58:BT58"/>
    <mergeCell ref="BW58:BY58"/>
    <mergeCell ref="CC58:CE58"/>
    <mergeCell ref="CF58:CH58"/>
    <mergeCell ref="BP57:BP58"/>
    <mergeCell ref="BQ57:BQ58"/>
    <mergeCell ref="BR57:BT57"/>
    <mergeCell ref="BV57:BV58"/>
    <mergeCell ref="BZ57:CB58"/>
    <mergeCell ref="CJ57:CJ58"/>
    <mergeCell ref="CK55:CK56"/>
    <mergeCell ref="CL55:CL56"/>
    <mergeCell ref="BR56:BT56"/>
    <mergeCell ref="BZ56:CB56"/>
    <mergeCell ref="CC56:CE56"/>
    <mergeCell ref="CF56:CH56"/>
    <mergeCell ref="BP55:BP56"/>
    <mergeCell ref="BQ55:BQ56"/>
    <mergeCell ref="BR55:BT55"/>
    <mergeCell ref="BV55:BV56"/>
    <mergeCell ref="BW55:BY56"/>
    <mergeCell ref="CJ55:CJ56"/>
    <mergeCell ref="BL53:CL53"/>
    <mergeCell ref="BQ54:BT54"/>
    <mergeCell ref="BU54:BV54"/>
    <mergeCell ref="BW54:BY54"/>
    <mergeCell ref="BZ54:CB54"/>
    <mergeCell ref="CC54:CE54"/>
    <mergeCell ref="CF54:CH54"/>
    <mergeCell ref="CK44:CK45"/>
    <mergeCell ref="CL44:CL45"/>
    <mergeCell ref="BR45:BT45"/>
    <mergeCell ref="BW45:BY45"/>
    <mergeCell ref="BZ45:CB45"/>
    <mergeCell ref="CC45:CE45"/>
    <mergeCell ref="BP44:BP45"/>
    <mergeCell ref="BQ44:BQ45"/>
    <mergeCell ref="BR44:BT44"/>
    <mergeCell ref="BV44:BV45"/>
    <mergeCell ref="CF44:CH45"/>
    <mergeCell ref="CJ44:CJ45"/>
    <mergeCell ref="BL50:CL50"/>
    <mergeCell ref="BL51:CL51"/>
    <mergeCell ref="BL52:CL52"/>
    <mergeCell ref="CK42:CK43"/>
    <mergeCell ref="CL42:CL43"/>
    <mergeCell ref="BR43:BT43"/>
    <mergeCell ref="BW43:BY43"/>
    <mergeCell ref="BZ43:CB43"/>
    <mergeCell ref="CF43:CH43"/>
    <mergeCell ref="BP42:BP43"/>
    <mergeCell ref="BQ42:BQ43"/>
    <mergeCell ref="BR42:BT42"/>
    <mergeCell ref="BV42:BV43"/>
    <mergeCell ref="CC42:CE43"/>
    <mergeCell ref="CJ42:CJ43"/>
    <mergeCell ref="CK40:CK41"/>
    <mergeCell ref="CL40:CL41"/>
    <mergeCell ref="BR41:BT41"/>
    <mergeCell ref="BW41:BY41"/>
    <mergeCell ref="CC41:CE41"/>
    <mergeCell ref="CF41:CH41"/>
    <mergeCell ref="BP40:BP41"/>
    <mergeCell ref="BQ40:BQ41"/>
    <mergeCell ref="BR40:BT40"/>
    <mergeCell ref="BV40:BV41"/>
    <mergeCell ref="BZ40:CB41"/>
    <mergeCell ref="CJ40:CJ41"/>
    <mergeCell ref="CK38:CK39"/>
    <mergeCell ref="CL38:CL39"/>
    <mergeCell ref="BR39:BT39"/>
    <mergeCell ref="BZ39:CB39"/>
    <mergeCell ref="CC39:CE39"/>
    <mergeCell ref="CF39:CH39"/>
    <mergeCell ref="BP38:BP39"/>
    <mergeCell ref="BQ38:BQ39"/>
    <mergeCell ref="BR38:BT38"/>
    <mergeCell ref="BV38:BV39"/>
    <mergeCell ref="BW38:BY39"/>
    <mergeCell ref="CJ38:CJ39"/>
    <mergeCell ref="BL36:CL36"/>
    <mergeCell ref="BQ37:BT37"/>
    <mergeCell ref="BU37:BV37"/>
    <mergeCell ref="BW37:BY37"/>
    <mergeCell ref="BZ37:CB37"/>
    <mergeCell ref="CC37:CE37"/>
    <mergeCell ref="CF37:CH37"/>
    <mergeCell ref="CK34:CK35"/>
    <mergeCell ref="CL34:CL35"/>
    <mergeCell ref="BR35:BT35"/>
    <mergeCell ref="BW35:BY35"/>
    <mergeCell ref="BZ35:CB35"/>
    <mergeCell ref="CC35:CE35"/>
    <mergeCell ref="BP34:BP35"/>
    <mergeCell ref="BQ34:BQ35"/>
    <mergeCell ref="BR34:BT34"/>
    <mergeCell ref="BV34:BV35"/>
    <mergeCell ref="CF34:CH35"/>
    <mergeCell ref="CJ34:CJ35"/>
    <mergeCell ref="CK32:CK33"/>
    <mergeCell ref="CL32:CL33"/>
    <mergeCell ref="BR33:BT33"/>
    <mergeCell ref="BW33:BY33"/>
    <mergeCell ref="BZ33:CB33"/>
    <mergeCell ref="CF33:CH33"/>
    <mergeCell ref="BP32:BP33"/>
    <mergeCell ref="BQ32:BQ33"/>
    <mergeCell ref="BR32:BT32"/>
    <mergeCell ref="BV32:BV33"/>
    <mergeCell ref="CC32:CE33"/>
    <mergeCell ref="CJ32:CJ33"/>
    <mergeCell ref="CK30:CK31"/>
    <mergeCell ref="CL30:CL31"/>
    <mergeCell ref="BR31:BT31"/>
    <mergeCell ref="BW31:BY31"/>
    <mergeCell ref="CC31:CE31"/>
    <mergeCell ref="CF31:CH31"/>
    <mergeCell ref="BP30:BP31"/>
    <mergeCell ref="BQ30:BQ31"/>
    <mergeCell ref="BR30:BT30"/>
    <mergeCell ref="BV30:BV31"/>
    <mergeCell ref="BZ30:CB31"/>
    <mergeCell ref="CJ30:CJ31"/>
    <mergeCell ref="CK28:CK29"/>
    <mergeCell ref="CL28:CL29"/>
    <mergeCell ref="BR29:BT29"/>
    <mergeCell ref="BZ29:CB29"/>
    <mergeCell ref="CC29:CE29"/>
    <mergeCell ref="CF29:CH29"/>
    <mergeCell ref="BP28:BP29"/>
    <mergeCell ref="BQ28:BQ29"/>
    <mergeCell ref="BR28:BT28"/>
    <mergeCell ref="BV28:BV29"/>
    <mergeCell ref="BW28:BY29"/>
    <mergeCell ref="CJ28:CJ29"/>
    <mergeCell ref="BL26:CL26"/>
    <mergeCell ref="BQ27:BT27"/>
    <mergeCell ref="BU27:BV27"/>
    <mergeCell ref="BW27:BY27"/>
    <mergeCell ref="BZ27:CB27"/>
    <mergeCell ref="CC27:CE27"/>
    <mergeCell ref="CF27:CH27"/>
    <mergeCell ref="CK24:CK25"/>
    <mergeCell ref="CL24:CL25"/>
    <mergeCell ref="BR25:BT25"/>
    <mergeCell ref="BW25:BY25"/>
    <mergeCell ref="BZ25:CB25"/>
    <mergeCell ref="CC25:CE25"/>
    <mergeCell ref="BP24:BP25"/>
    <mergeCell ref="BQ24:BQ25"/>
    <mergeCell ref="BR24:BT24"/>
    <mergeCell ref="BV24:BV25"/>
    <mergeCell ref="CF24:CH25"/>
    <mergeCell ref="CJ24:CJ25"/>
    <mergeCell ref="CK22:CK23"/>
    <mergeCell ref="CL22:CL23"/>
    <mergeCell ref="BR23:BT23"/>
    <mergeCell ref="BW23:BY23"/>
    <mergeCell ref="BZ23:CB23"/>
    <mergeCell ref="CF23:CH23"/>
    <mergeCell ref="BP22:BP23"/>
    <mergeCell ref="BQ22:BQ23"/>
    <mergeCell ref="BR22:BT22"/>
    <mergeCell ref="BV22:BV23"/>
    <mergeCell ref="CC22:CE23"/>
    <mergeCell ref="CJ22:CJ23"/>
    <mergeCell ref="CK20:CK21"/>
    <mergeCell ref="CL20:CL21"/>
    <mergeCell ref="BR21:BT21"/>
    <mergeCell ref="BW21:BY21"/>
    <mergeCell ref="CC21:CE21"/>
    <mergeCell ref="CF21:CH21"/>
    <mergeCell ref="BP20:BP21"/>
    <mergeCell ref="BQ20:BQ21"/>
    <mergeCell ref="BR20:BT20"/>
    <mergeCell ref="BV20:BV21"/>
    <mergeCell ref="BZ20:CB21"/>
    <mergeCell ref="CJ20:CJ21"/>
    <mergeCell ref="CK18:CK19"/>
    <mergeCell ref="CL18:CL19"/>
    <mergeCell ref="BR19:BT19"/>
    <mergeCell ref="BZ19:CB19"/>
    <mergeCell ref="CC19:CE19"/>
    <mergeCell ref="CF19:CH19"/>
    <mergeCell ref="BP18:BP19"/>
    <mergeCell ref="BQ18:BQ19"/>
    <mergeCell ref="BR18:BT18"/>
    <mergeCell ref="BV18:BV19"/>
    <mergeCell ref="BW18:BY19"/>
    <mergeCell ref="CJ18:CJ19"/>
    <mergeCell ref="BL16:CL16"/>
    <mergeCell ref="BQ17:BT17"/>
    <mergeCell ref="BU17:BV17"/>
    <mergeCell ref="BW17:BY17"/>
    <mergeCell ref="BZ17:CB17"/>
    <mergeCell ref="CC17:CE17"/>
    <mergeCell ref="CF17:CH17"/>
    <mergeCell ref="CK14:CK15"/>
    <mergeCell ref="CL14:CL15"/>
    <mergeCell ref="BR15:BT15"/>
    <mergeCell ref="BW15:BY15"/>
    <mergeCell ref="BZ15:CB15"/>
    <mergeCell ref="CC15:CE15"/>
    <mergeCell ref="BP14:BP15"/>
    <mergeCell ref="BQ14:BQ15"/>
    <mergeCell ref="BR14:BT14"/>
    <mergeCell ref="BV14:BV15"/>
    <mergeCell ref="CF14:CH15"/>
    <mergeCell ref="CJ14:CJ15"/>
    <mergeCell ref="CK12:CK13"/>
    <mergeCell ref="CL12:CL13"/>
    <mergeCell ref="BR13:BT13"/>
    <mergeCell ref="BW13:BY13"/>
    <mergeCell ref="BZ13:CB13"/>
    <mergeCell ref="CF13:CH13"/>
    <mergeCell ref="BP12:BP13"/>
    <mergeCell ref="BQ12:BQ13"/>
    <mergeCell ref="BR12:BT12"/>
    <mergeCell ref="BV12:BV13"/>
    <mergeCell ref="CC12:CE13"/>
    <mergeCell ref="CJ12:CJ13"/>
    <mergeCell ref="CK10:CK11"/>
    <mergeCell ref="CL10:CL11"/>
    <mergeCell ref="BR11:BT11"/>
    <mergeCell ref="BW11:BY11"/>
    <mergeCell ref="CC11:CE11"/>
    <mergeCell ref="CF11:CH11"/>
    <mergeCell ref="BP10:BP11"/>
    <mergeCell ref="BQ10:BQ11"/>
    <mergeCell ref="BR10:BT10"/>
    <mergeCell ref="BV10:BV11"/>
    <mergeCell ref="BZ10:CB11"/>
    <mergeCell ref="CJ10:CJ11"/>
    <mergeCell ref="CJ8:CJ9"/>
    <mergeCell ref="CK8:CK9"/>
    <mergeCell ref="CL8:CL9"/>
    <mergeCell ref="BR9:BT9"/>
    <mergeCell ref="BZ9:CB9"/>
    <mergeCell ref="CC9:CE9"/>
    <mergeCell ref="CF9:CH9"/>
    <mergeCell ref="CF7:CH7"/>
    <mergeCell ref="BP8:BP9"/>
    <mergeCell ref="BQ8:BQ9"/>
    <mergeCell ref="BR8:BT8"/>
    <mergeCell ref="BV8:BV9"/>
    <mergeCell ref="BW8:BY9"/>
    <mergeCell ref="BL2:CL2"/>
    <mergeCell ref="BL3:CL3"/>
    <mergeCell ref="BL4:CL4"/>
    <mergeCell ref="BL5:CL5"/>
    <mergeCell ref="BL6:CL6"/>
    <mergeCell ref="BQ7:BT7"/>
    <mergeCell ref="BU7:BV7"/>
    <mergeCell ref="BW7:BY7"/>
    <mergeCell ref="BZ7:CB7"/>
    <mergeCell ref="CC7:CE7"/>
  </mergeCells>
  <conditionalFormatting sqref="CJ59 CK55:CK62 CJ55 CJ61 CJ57 CJ12 CK8:CK15 CJ8 CJ14 CJ10 CJ22:CK22 CJ20:CK20 CJ18:CK18 CJ24:CK24 CK19 CK21 CK23 CJ32:CK32 CJ30:CK30 CJ28:CK28 CJ34:CK34 CK29 CK31 CK33 CJ42:CK42 CJ40:CK40 CJ38:CK38 CJ44:CK44 CK39 CK41 CK43 CJ136:CK136 CJ134:CK134 CJ132:CK132 CJ138:CK138 CK133 CK135 CK137 CJ69:CK69 CJ67:CK67 CJ65:CK65 CJ71:CK71 CK66 CK68 CK70 CJ79 CK75:CK82 CJ75 CJ81 CJ77 CJ89:CK89 CJ87:CK87 CJ85:CK85 CJ91:CK91 CK86 CK88 CK90 CJ116:CK116 CJ114:CK114 CJ112:CK112 CJ118:CK118 CK113 CK115 CK117 CJ126:CK126 CJ124:CK124 CJ122:CK122 CJ128:CK128 CK123 CK125 CK127 CJ106 CK102:CK109 CJ102 CJ108 CJ104">
    <cfRule type="cellIs" dxfId="41" priority="73" stopIfTrue="1" operator="equal">
      <formula>0</formula>
    </cfRule>
  </conditionalFormatting>
  <conditionalFormatting sqref="BM8:BM13">
    <cfRule type="uniqueValues" dxfId="40" priority="63"/>
  </conditionalFormatting>
  <conditionalFormatting sqref="BM18:BM23">
    <cfRule type="uniqueValues" dxfId="39" priority="62"/>
  </conditionalFormatting>
  <conditionalFormatting sqref="BM28:BM33">
    <cfRule type="uniqueValues" dxfId="38" priority="61"/>
  </conditionalFormatting>
  <conditionalFormatting sqref="BM38:BM43">
    <cfRule type="uniqueValues" dxfId="37" priority="60"/>
  </conditionalFormatting>
  <conditionalFormatting sqref="BM55:BM60">
    <cfRule type="uniqueValues" dxfId="36" priority="59"/>
  </conditionalFormatting>
  <conditionalFormatting sqref="BM65:BM70">
    <cfRule type="uniqueValues" dxfId="35" priority="56"/>
  </conditionalFormatting>
  <conditionalFormatting sqref="BM75:BM80">
    <cfRule type="uniqueValues" dxfId="34" priority="55"/>
  </conditionalFormatting>
  <conditionalFormatting sqref="BM85:BM90">
    <cfRule type="uniqueValues" dxfId="33" priority="54"/>
  </conditionalFormatting>
  <conditionalFormatting sqref="BM102:BM107">
    <cfRule type="uniqueValues" dxfId="32" priority="53"/>
  </conditionalFormatting>
  <conditionalFormatting sqref="BM112:BM117">
    <cfRule type="uniqueValues" dxfId="31" priority="52"/>
  </conditionalFormatting>
  <conditionalFormatting sqref="BM122:BM127">
    <cfRule type="uniqueValues" dxfId="30" priority="51"/>
  </conditionalFormatting>
  <conditionalFormatting sqref="BM132:BM137">
    <cfRule type="uniqueValues" dxfId="29" priority="50"/>
  </conditionalFormatting>
  <conditionalFormatting sqref="BM57:BM60">
    <cfRule type="uniqueValues" dxfId="28" priority="35"/>
  </conditionalFormatting>
  <conditionalFormatting sqref="BM67:BM70">
    <cfRule type="uniqueValues" dxfId="27" priority="31"/>
  </conditionalFormatting>
  <conditionalFormatting sqref="BM77:BM80">
    <cfRule type="uniqueValues" dxfId="26" priority="27"/>
  </conditionalFormatting>
  <conditionalFormatting sqref="BM87:BM90">
    <cfRule type="uniqueValues" dxfId="25" priority="23"/>
  </conditionalFormatting>
  <conditionalFormatting sqref="BM104:BM107">
    <cfRule type="uniqueValues" dxfId="24" priority="18"/>
  </conditionalFormatting>
  <conditionalFormatting sqref="BM114:BM117">
    <cfRule type="uniqueValues" dxfId="23" priority="13"/>
  </conditionalFormatting>
  <conditionalFormatting sqref="BM124:BM127">
    <cfRule type="uniqueValues" dxfId="22" priority="8"/>
  </conditionalFormatting>
  <conditionalFormatting sqref="BM134:BM137">
    <cfRule type="uniqueValues" dxfId="21" priority="3"/>
  </conditionalFormatting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59"/>
  <sheetViews>
    <sheetView view="pageLayout" topLeftCell="BL1" zoomScaleNormal="90" workbookViewId="0">
      <selection activeCell="CL1" sqref="CL1"/>
    </sheetView>
  </sheetViews>
  <sheetFormatPr defaultColWidth="11.42578125" defaultRowHeight="11.1" customHeight="1" outlineLevelRow="1" outlineLevelCol="2" x14ac:dyDescent="0.25"/>
  <cols>
    <col min="1" max="1" width="8.140625" style="1" hidden="1" customWidth="1" outlineLevel="1"/>
    <col min="2" max="2" width="18.140625" style="2" hidden="1" customWidth="1" outlineLevel="1"/>
    <col min="3" max="4" width="3.7109375" style="2" hidden="1" customWidth="1" outlineLevel="1"/>
    <col min="5" max="18" width="3.7109375" style="168" hidden="1" customWidth="1" outlineLevel="1"/>
    <col min="19" max="35" width="2" style="168" hidden="1" customWidth="1" outlineLevel="2"/>
    <col min="36" max="36" width="2.42578125" style="168" hidden="1" customWidth="1" outlineLevel="2"/>
    <col min="37" max="38" width="2.5703125" style="168" hidden="1" customWidth="1" outlineLevel="2"/>
    <col min="39" max="39" width="3" style="168" hidden="1" customWidth="1" outlineLevel="2"/>
    <col min="40" max="40" width="2.5703125" style="168" hidden="1" customWidth="1" outlineLevel="2"/>
    <col min="41" max="41" width="3" style="3" hidden="1" customWidth="1" outlineLevel="2"/>
    <col min="42" max="42" width="2.5703125" style="2" hidden="1" customWidth="1" outlineLevel="2"/>
    <col min="43" max="43" width="3" style="2" hidden="1" customWidth="1" outlineLevel="2"/>
    <col min="44" max="44" width="7.7109375" style="2" hidden="1" customWidth="1" outlineLevel="2"/>
    <col min="45" max="45" width="21" style="2" hidden="1" customWidth="1" outlineLevel="2"/>
    <col min="46" max="47" width="2.42578125" style="2" hidden="1" customWidth="1" outlineLevel="2"/>
    <col min="48" max="49" width="2.5703125" style="168" hidden="1" customWidth="1" outlineLevel="2"/>
    <col min="50" max="50" width="3" style="168" hidden="1" customWidth="1" outlineLevel="2"/>
    <col min="51" max="51" width="2.5703125" style="168" hidden="1" customWidth="1" outlineLevel="2"/>
    <col min="52" max="52" width="3" style="3" hidden="1" customWidth="1" outlineLevel="2"/>
    <col min="53" max="53" width="2.5703125" style="2" hidden="1" customWidth="1" outlineLevel="2"/>
    <col min="54" max="54" width="2.85546875" style="2" hidden="1" customWidth="1" outlineLevel="2"/>
    <col min="55" max="55" width="7.7109375" style="2" hidden="1" customWidth="1" outlineLevel="2"/>
    <col min="56" max="56" width="15.42578125" style="2" hidden="1" customWidth="1" outlineLevel="2"/>
    <col min="57" max="58" width="6.7109375" style="168" hidden="1" customWidth="1" outlineLevel="2"/>
    <col min="59" max="60" width="6.7109375" style="2" hidden="1" customWidth="1" outlineLevel="2"/>
    <col min="61" max="61" width="2.85546875" style="122" hidden="1" customWidth="1" outlineLevel="1" collapsed="1"/>
    <col min="62" max="62" width="3.5703125" style="123" hidden="1" customWidth="1" outlineLevel="1"/>
    <col min="63" max="63" width="3.7109375" style="2" hidden="1" customWidth="1" outlineLevel="1"/>
    <col min="64" max="64" width="4.140625" style="158" customWidth="1" collapsed="1"/>
    <col min="65" max="65" width="6.140625" style="158" customWidth="1"/>
    <col min="66" max="66" width="5.140625" style="158" customWidth="1"/>
    <col min="67" max="67" width="3.7109375" style="158" customWidth="1"/>
    <col min="68" max="68" width="2.28515625" style="166" customWidth="1"/>
    <col min="69" max="69" width="3.5703125" style="166" hidden="1" customWidth="1" outlineLevel="1"/>
    <col min="70" max="70" width="5.7109375" style="166" customWidth="1" collapsed="1"/>
    <col min="71" max="71" width="5.7109375" style="166" customWidth="1"/>
    <col min="72" max="72" width="5.42578125" style="166" customWidth="1"/>
    <col min="73" max="73" width="13.7109375" style="166" hidden="1" customWidth="1" outlineLevel="1"/>
    <col min="74" max="74" width="0.140625" style="166" hidden="1" customWidth="1" outlineLevel="1"/>
    <col min="75" max="75" width="1.7109375" style="166" customWidth="1" collapsed="1"/>
    <col min="76" max="76" width="7.5703125" style="158" customWidth="1"/>
    <col min="77" max="78" width="1.7109375" style="158" customWidth="1"/>
    <col min="79" max="79" width="7.7109375" style="158" customWidth="1"/>
    <col min="80" max="81" width="1.7109375" style="158" customWidth="1"/>
    <col min="82" max="82" width="7.7109375" style="158" customWidth="1"/>
    <col min="83" max="84" width="1.7109375" style="158" customWidth="1"/>
    <col min="85" max="85" width="7.7109375" style="158" customWidth="1"/>
    <col min="86" max="86" width="1.7109375" style="158" customWidth="1"/>
    <col min="87" max="87" width="0.85546875" style="158" customWidth="1"/>
    <col min="88" max="90" width="4.28515625" style="158" customWidth="1"/>
    <col min="91" max="16384" width="11.42578125" style="2"/>
  </cols>
  <sheetData>
    <row r="1" spans="1:90" ht="20.100000000000001" customHeight="1" x14ac:dyDescent="0.25"/>
    <row r="2" spans="1:90" ht="20.100000000000001" customHeight="1" x14ac:dyDescent="0.25">
      <c r="AP2" s="4"/>
      <c r="AQ2" s="4"/>
      <c r="AR2" s="4" t="e">
        <f>SUM(AR3:AR65523)</f>
        <v>#VALUE!</v>
      </c>
      <c r="AS2" s="4"/>
      <c r="AT2" s="4"/>
      <c r="AU2" s="4"/>
      <c r="BA2" s="4"/>
      <c r="BB2" s="4"/>
      <c r="BC2" s="4">
        <f>SUM(BC3:BC65523)</f>
        <v>48</v>
      </c>
      <c r="BD2" s="4"/>
      <c r="BE2" s="4"/>
      <c r="BF2" s="4"/>
      <c r="BG2" s="4"/>
      <c r="BH2" s="4"/>
      <c r="BI2" s="121"/>
      <c r="BJ2" s="121"/>
      <c r="BK2" s="4"/>
      <c r="BL2" s="378" t="s">
        <v>279</v>
      </c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  <c r="CG2" s="378"/>
      <c r="CH2" s="378"/>
      <c r="CI2" s="378"/>
      <c r="CJ2" s="378"/>
      <c r="CK2" s="378"/>
      <c r="CL2" s="378"/>
    </row>
    <row r="3" spans="1:90" ht="20.100000000000001" customHeight="1" x14ac:dyDescent="0.25">
      <c r="AP3" s="4"/>
      <c r="AQ3" s="4"/>
      <c r="AR3" s="4"/>
      <c r="AS3" s="4"/>
      <c r="AT3" s="4"/>
      <c r="AU3" s="4"/>
      <c r="BA3" s="4"/>
      <c r="BB3" s="4"/>
      <c r="BC3" s="4"/>
      <c r="BD3" s="4"/>
      <c r="BE3" s="4"/>
      <c r="BF3" s="4"/>
      <c r="BG3" s="4"/>
      <c r="BH3" s="4"/>
      <c r="BI3" s="121"/>
      <c r="BJ3" s="121"/>
      <c r="BK3" s="4"/>
      <c r="BL3" s="345" t="s">
        <v>11</v>
      </c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</row>
    <row r="4" spans="1:90" ht="20.100000000000001" customHeight="1" x14ac:dyDescent="0.25">
      <c r="AP4" s="4"/>
      <c r="AQ4" s="4"/>
      <c r="AR4" s="4"/>
      <c r="AS4" s="4"/>
      <c r="AT4" s="4"/>
      <c r="AU4" s="4"/>
      <c r="BA4" s="4"/>
      <c r="BB4" s="4"/>
      <c r="BC4" s="4"/>
      <c r="BD4" s="4"/>
      <c r="BE4" s="4"/>
      <c r="BF4" s="4"/>
      <c r="BG4" s="4"/>
      <c r="BH4" s="4"/>
      <c r="BI4" s="121"/>
      <c r="BJ4" s="121"/>
      <c r="BK4" s="4"/>
      <c r="BL4" s="346" t="s">
        <v>294</v>
      </c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</row>
    <row r="5" spans="1:90" ht="15.95" hidden="1" customHeight="1" outlineLevel="1" x14ac:dyDescent="0.25">
      <c r="Z5" s="6"/>
      <c r="AP5" s="4"/>
      <c r="AQ5" s="4"/>
      <c r="AR5" s="4"/>
      <c r="AS5" s="4"/>
      <c r="AT5" s="4"/>
      <c r="AU5" s="4"/>
      <c r="BA5" s="4"/>
      <c r="BB5" s="4"/>
      <c r="BC5" s="4"/>
      <c r="BD5" s="4"/>
      <c r="BE5" s="4"/>
      <c r="BF5" s="4"/>
      <c r="BG5" s="4"/>
      <c r="BH5" s="4"/>
      <c r="BI5" s="121"/>
      <c r="BJ5" s="121"/>
      <c r="BK5" s="4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</row>
    <row r="6" spans="1:90" ht="20.100000000000001" hidden="1" customHeight="1" outlineLevel="1" collapsed="1" x14ac:dyDescent="0.25">
      <c r="Z6" s="6"/>
      <c r="BL6" s="380" t="str">
        <f>C7</f>
        <v>Мужчины.  1 подгруппа</v>
      </c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380"/>
      <c r="CL6" s="380"/>
    </row>
    <row r="7" spans="1:90" ht="11.1" hidden="1" customHeight="1" outlineLevel="1" x14ac:dyDescent="0.25">
      <c r="A7" s="7">
        <v>1</v>
      </c>
      <c r="B7" s="8">
        <v>4</v>
      </c>
      <c r="C7" s="9" t="s">
        <v>190</v>
      </c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>
        <v>1</v>
      </c>
      <c r="Z7" s="6"/>
      <c r="AR7" s="12" t="e">
        <f>IF(B8=0,0,(IF(B9=0,1,IF(B10=0,2,IF(B11=0,3,IF(B11&gt;0,4))))))</f>
        <v>#VALUE!</v>
      </c>
      <c r="BC7" s="12" t="b">
        <f>IF(BE7=15,3,IF(BE7&gt;15,4))</f>
        <v>0</v>
      </c>
      <c r="BE7" s="13">
        <f>SUM(BE8,BE10,BE12,BE14)</f>
        <v>0</v>
      </c>
      <c r="BF7" s="13">
        <f>SUM(BF8,BF10,BF12,BF14)</f>
        <v>0</v>
      </c>
      <c r="BK7" s="14"/>
      <c r="BL7" s="124" t="s">
        <v>4</v>
      </c>
      <c r="BM7" s="125" t="s">
        <v>5</v>
      </c>
      <c r="BN7" s="125" t="s">
        <v>6</v>
      </c>
      <c r="BO7" s="126" t="s">
        <v>7</v>
      </c>
      <c r="BP7" s="127" t="s">
        <v>8</v>
      </c>
      <c r="BQ7" s="426" t="s">
        <v>9</v>
      </c>
      <c r="BR7" s="426"/>
      <c r="BS7" s="426"/>
      <c r="BT7" s="426"/>
      <c r="BU7" s="427" t="s">
        <v>10</v>
      </c>
      <c r="BV7" s="489"/>
      <c r="BW7" s="429">
        <v>1</v>
      </c>
      <c r="BX7" s="429"/>
      <c r="BY7" s="490"/>
      <c r="BZ7" s="429">
        <v>2</v>
      </c>
      <c r="CA7" s="429"/>
      <c r="CB7" s="490"/>
      <c r="CC7" s="429">
        <v>3</v>
      </c>
      <c r="CD7" s="429"/>
      <c r="CE7" s="490"/>
      <c r="CF7" s="429">
        <v>4</v>
      </c>
      <c r="CG7" s="429"/>
      <c r="CH7" s="490"/>
      <c r="CI7" s="128"/>
      <c r="CJ7" s="129" t="s">
        <v>1</v>
      </c>
      <c r="CK7" s="129" t="s">
        <v>2</v>
      </c>
      <c r="CL7" s="130" t="s">
        <v>3</v>
      </c>
    </row>
    <row r="8" spans="1:90" ht="11.1" hidden="1" customHeight="1" outlineLevel="1" x14ac:dyDescent="0.25">
      <c r="A8" s="15">
        <v>1</v>
      </c>
      <c r="B8" s="16" t="e">
        <f>SUMIF('[1]М - 1 этап'!$CX$13:$CX$28,1,'[1]М - 1 этап'!$BQ$13:$BQ$28)</f>
        <v>#VALUE!</v>
      </c>
      <c r="C8" s="17">
        <v>1</v>
      </c>
      <c r="D8" s="17">
        <v>3</v>
      </c>
      <c r="E8" s="18"/>
      <c r="F8" s="19"/>
      <c r="G8" s="20"/>
      <c r="H8" s="21"/>
      <c r="I8" s="18"/>
      <c r="J8" s="19"/>
      <c r="K8" s="20"/>
      <c r="L8" s="21"/>
      <c r="M8" s="18"/>
      <c r="N8" s="19"/>
      <c r="O8" s="20"/>
      <c r="P8" s="21"/>
      <c r="Q8" s="18"/>
      <c r="R8" s="19"/>
      <c r="S8" s="22">
        <f t="shared" ref="S8:S13" si="0">IF(E8="wo",0,IF(F8="wo",1,IF(E8&gt;F8,1,0)))</f>
        <v>0</v>
      </c>
      <c r="T8" s="22">
        <f t="shared" ref="T8:T13" si="1">IF(E8="wo",1,IF(F8="wo",0,IF(F8&gt;E8,1,0)))</f>
        <v>0</v>
      </c>
      <c r="U8" s="22">
        <f t="shared" ref="U8:U13" si="2">IF(G8="wo",0,IF(H8="wo",1,IF(G8&gt;H8,1,0)))</f>
        <v>0</v>
      </c>
      <c r="V8" s="22">
        <f t="shared" ref="V8:V13" si="3">IF(G8="wo",1,IF(H8="wo",0,IF(H8&gt;G8,1,0)))</f>
        <v>0</v>
      </c>
      <c r="W8" s="22">
        <f t="shared" ref="W8:W13" si="4">IF(I8="wo",0,IF(J8="wo",1,IF(I8&gt;J8,1,0)))</f>
        <v>0</v>
      </c>
      <c r="X8" s="22">
        <f t="shared" ref="X8:X13" si="5">IF(I8="wo",1,IF(J8="wo",0,IF(J8&gt;I8,1,0)))</f>
        <v>0</v>
      </c>
      <c r="Y8" s="22">
        <f t="shared" ref="Y8:Y13" si="6">IF(K8="wo",0,IF(L8="wo",1,IF(K8&gt;L8,1,0)))</f>
        <v>0</v>
      </c>
      <c r="Z8" s="22">
        <f t="shared" ref="Z8:Z13" si="7">IF(K8="wo",1,IF(L8="wo",0,IF(L8&gt;K8,1,0)))</f>
        <v>0</v>
      </c>
      <c r="AA8" s="22">
        <f t="shared" ref="AA8:AA13" si="8">IF(M8="wo",0,IF(N8="wo",1,IF(M8&gt;N8,1,0)))</f>
        <v>0</v>
      </c>
      <c r="AB8" s="22">
        <f t="shared" ref="AB8:AB13" si="9">IF(M8="wo",1,IF(N8="wo",0,IF(N8&gt;M8,1,0)))</f>
        <v>0</v>
      </c>
      <c r="AC8" s="22">
        <f t="shared" ref="AC8:AC13" si="10">IF(O8="wo",0,IF(P8="wo",1,IF(O8&gt;P8,1,0)))</f>
        <v>0</v>
      </c>
      <c r="AD8" s="22">
        <f t="shared" ref="AD8:AD13" si="11">IF(O8="wo",1,IF(P8="wo",0,IF(P8&gt;O8,1,0)))</f>
        <v>0</v>
      </c>
      <c r="AE8" s="22">
        <f t="shared" ref="AE8:AE13" si="12">IF(Q8="wo",0,IF(R8="wo",1,IF(Q8&gt;R8,1,0)))</f>
        <v>0</v>
      </c>
      <c r="AF8" s="22">
        <f t="shared" ref="AF8:AF13" si="13">IF(Q8="wo",1,IF(R8="wo",0,IF(R8&gt;Q8,1,0)))</f>
        <v>0</v>
      </c>
      <c r="AG8" s="23">
        <f t="shared" ref="AG8:AH13" si="14">IF(E8="wo","wo",+S8+U8+W8+Y8+AA8+AC8+AE8)</f>
        <v>0</v>
      </c>
      <c r="AH8" s="23">
        <f t="shared" si="14"/>
        <v>0</v>
      </c>
      <c r="AI8" s="24">
        <f t="shared" ref="AI8:AI13" si="15">IF(E8="",0,IF(E8="wo",0,IF(F8="wo",2,IF(AG8=AH8,0,IF(AG8&gt;AH8,2,1)))))</f>
        <v>0</v>
      </c>
      <c r="AJ8" s="24">
        <f t="shared" ref="AJ8:AJ13" si="16">IF(F8="",0,IF(F8="wo",0,IF(E8="wo",2,IF(AH8=AG8,0,IF(AH8&gt;AG8,2,1)))))</f>
        <v>0</v>
      </c>
      <c r="AK8" s="25" t="str">
        <f t="shared" ref="AK8:AK13" si="17">IF(E8="","",IF(E8="wo",0,IF(F8="wo",0,IF(E8=F8,"ERROR",IF(E8&gt;F8,F8,-1*E8)))))</f>
        <v/>
      </c>
      <c r="AL8" s="25" t="str">
        <f t="shared" ref="AL8:AL13" si="18">IF(G8="","",IF(G8="wo",0,IF(H8="wo",0,IF(G8=H8,"ERROR",IF(G8&gt;H8,H8,-1*G8)))))</f>
        <v/>
      </c>
      <c r="AM8" s="25" t="str">
        <f t="shared" ref="AM8:AM13" si="19">IF(I8="","",IF(I8="wo",0,IF(J8="wo",0,IF(I8=J8,"ERROR",IF(I8&gt;J8,J8,-1*I8)))))</f>
        <v/>
      </c>
      <c r="AN8" s="25" t="str">
        <f t="shared" ref="AN8:AN13" si="20">IF(K8="","",IF(K8="wo",0,IF(L8="wo",0,IF(K8=L8,"ERROR",IF(K8&gt;L8,L8,-1*K8)))))</f>
        <v/>
      </c>
      <c r="AO8" s="25" t="str">
        <f t="shared" ref="AO8:AO13" si="21">IF(M8="","",IF(M8="wo",0,IF(N8="wo",0,IF(M8=N8,"ERROR",IF(M8&gt;N8,N8,-1*M8)))))</f>
        <v/>
      </c>
      <c r="AP8" s="25" t="str">
        <f t="shared" ref="AP8:AP13" si="22">IF(O8="","",IF(O8="wo",0,IF(P8="wo",0,IF(O8=P8,"ERROR",IF(O8&gt;P8,P8,-1*O8)))))</f>
        <v/>
      </c>
      <c r="AQ8" s="25" t="str">
        <f t="shared" ref="AQ8:AQ13" si="23">IF(Q8="","",IF(Q8="wo",0,IF(R8="wo",0,IF(Q8=R8,"ERROR",IF(Q8&gt;R8,R8,-1*Q8)))))</f>
        <v/>
      </c>
      <c r="AR8" s="26" t="str">
        <f t="shared" ref="AR8:AR13" si="24">CONCATENATE(AG8," - ",AH8)</f>
        <v>0 - 0</v>
      </c>
      <c r="AS8" s="27" t="str">
        <f t="shared" ref="AS8:AS13" si="25">IF(E8="","",(IF(K8="",AK8&amp;","&amp;AL8&amp;","&amp;AM8,IF(M8="",AK8&amp;","&amp;AL8&amp;","&amp;AM8&amp;","&amp;AN8,IF(O8="",AK8&amp;","&amp;AL8&amp;","&amp;AM8&amp;","&amp;AN8&amp;","&amp;AO8,IF(Q8="",AK8&amp;","&amp;AL8&amp;","&amp;AM8&amp;","&amp;AN8&amp;","&amp;AO8&amp;","&amp;AP8,AK8&amp;","&amp;AL8&amp;","&amp;AM8&amp;","&amp;AN8&amp;","&amp;AO8&amp;","&amp;AP8&amp;","&amp;AQ8))))))</f>
        <v/>
      </c>
      <c r="AT8" s="24">
        <f t="shared" ref="AT8:AT13" si="26">IF(F8="",0,IF(F8="wo",0,IF(E8="wo",2,IF(AH8=AG8,0,IF(AH8&gt;AG8,2,1)))))</f>
        <v>0</v>
      </c>
      <c r="AU8" s="24">
        <f t="shared" ref="AU8:AU13" si="27">IF(E8="",0,IF(E8="wo",0,IF(F8="wo",2,IF(AG8=AH8,0,IF(AG8&gt;AH8,2,1)))))</f>
        <v>0</v>
      </c>
      <c r="AV8" s="25" t="str">
        <f t="shared" ref="AV8:AV13" si="28">IF(F8="","",IF(F8="wo",0,IF(E8="wo",0,IF(F8=E8,"ERROR",IF(F8&gt;E8,E8,-1*F8)))))</f>
        <v/>
      </c>
      <c r="AW8" s="25" t="str">
        <f t="shared" ref="AW8:AW13" si="29">IF(H8="","",IF(H8="wo",0,IF(G8="wo",0,IF(H8=G8,"ERROR",IF(H8&gt;G8,G8,-1*H8)))))</f>
        <v/>
      </c>
      <c r="AX8" s="25" t="str">
        <f t="shared" ref="AX8:AX13" si="30">IF(J8="","",IF(J8="wo",0,IF(I8="wo",0,IF(J8=I8,"ERROR",IF(J8&gt;I8,I8,-1*J8)))))</f>
        <v/>
      </c>
      <c r="AY8" s="25" t="str">
        <f t="shared" ref="AY8:AY13" si="31">IF(L8="","",IF(L8="wo",0,IF(K8="wo",0,IF(L8=K8,"ERROR",IF(L8&gt;K8,K8,-1*L8)))))</f>
        <v/>
      </c>
      <c r="AZ8" s="25" t="str">
        <f t="shared" ref="AZ8:AZ13" si="32">IF(N8="","",IF(N8="wo",0,IF(M8="wo",0,IF(N8=M8,"ERROR",IF(N8&gt;M8,M8,-1*N8)))))</f>
        <v/>
      </c>
      <c r="BA8" s="25" t="str">
        <f t="shared" ref="BA8:BA13" si="33">IF(P8="","",IF(P8="wo",0,IF(O8="wo",0,IF(P8=O8,"ERROR",IF(P8&gt;O8,O8,-1*P8)))))</f>
        <v/>
      </c>
      <c r="BB8" s="25" t="str">
        <f t="shared" ref="BB8:BB13" si="34">IF(R8="","",IF(R8="wo",0,IF(Q8="wo",0,IF(R8=Q8,"ERROR",IF(R8&gt;Q8,Q8,-1*R8)))))</f>
        <v/>
      </c>
      <c r="BC8" s="26" t="str">
        <f t="shared" ref="BC8:BC13" si="35">CONCATENATE(AH8," - ",AG8)</f>
        <v>0 - 0</v>
      </c>
      <c r="BD8" s="27" t="str">
        <f t="shared" ref="BD8:BD13" si="36">IF(E8="","",(IF(K8="",AV8&amp;", "&amp;AW8&amp;", "&amp;AX8,IF(M8="",AV8&amp;","&amp;AW8&amp;","&amp;AX8&amp;","&amp;AY8,IF(O8="",AV8&amp;","&amp;AW8&amp;","&amp;AX8&amp;","&amp;AY8&amp;","&amp;AZ8,IF(Q8="",AV8&amp;","&amp;AW8&amp;","&amp;AX8&amp;","&amp;AY8&amp;","&amp;AZ8&amp;","&amp;BA8,AV8&amp;","&amp;AW8&amp;","&amp;AX8&amp;","&amp;AY8&amp;","&amp;AZ8&amp;","&amp;BA8&amp;","&amp;BB8))))))</f>
        <v/>
      </c>
      <c r="BE8" s="28">
        <f>SUMIF(C8:C15,1,AI8:AI15)+SUMIF(D8:D15,1,AJ8:AJ15)</f>
        <v>0</v>
      </c>
      <c r="BF8" s="28" t="str">
        <f>IF(BE8&lt;&gt;0,RANK(BE8,BE8:BE14),"")</f>
        <v/>
      </c>
      <c r="BG8" s="29" t="e">
        <f>SUMIF(A8:A11,C8,B8:B11)</f>
        <v>#VALUE!</v>
      </c>
      <c r="BH8" s="30">
        <f>SUMIF(A8:A11,D8,B8:B11)</f>
        <v>7</v>
      </c>
      <c r="BI8" s="122">
        <v>1</v>
      </c>
      <c r="BJ8" s="123">
        <f>1*A7</f>
        <v>1</v>
      </c>
      <c r="BK8" s="31">
        <v>1</v>
      </c>
      <c r="BL8" s="131" t="str">
        <f t="shared" ref="BL8:BL13" si="37">CONCATENATE(C8," ","-"," ",D8)</f>
        <v>1 - 3</v>
      </c>
      <c r="BM8" s="132" t="s">
        <v>187</v>
      </c>
      <c r="BN8" s="133" t="s">
        <v>188</v>
      </c>
      <c r="BO8" s="134">
        <v>2</v>
      </c>
      <c r="BP8" s="500">
        <v>1</v>
      </c>
      <c r="BQ8" s="438" t="e">
        <f>B8</f>
        <v>#VALUE!</v>
      </c>
      <c r="BR8" s="501"/>
      <c r="BS8" s="501"/>
      <c r="BT8" s="501"/>
      <c r="BU8" s="135"/>
      <c r="BV8" s="502"/>
      <c r="BW8" s="443"/>
      <c r="BX8" s="443"/>
      <c r="BY8" s="504"/>
      <c r="BZ8" s="136"/>
      <c r="CA8" s="137" t="str">
        <f>IF(AG12&lt;AH12,AI12,IF(AH12&lt;AG12,AI12," "))</f>
        <v xml:space="preserve"> </v>
      </c>
      <c r="CB8" s="138"/>
      <c r="CC8" s="139"/>
      <c r="CD8" s="137" t="str">
        <f>IF(AG8&lt;AH8,AI8,IF(AH8&lt;AG8,AI8," "))</f>
        <v xml:space="preserve"> </v>
      </c>
      <c r="CE8" s="140"/>
      <c r="CF8" s="139"/>
      <c r="CG8" s="137" t="str">
        <f>IF(AG10&lt;AH10,AI10,IF(AH10&lt;AG10,AI10," "))</f>
        <v xml:space="preserve"> </v>
      </c>
      <c r="CH8" s="138"/>
      <c r="CI8" s="141"/>
      <c r="CJ8" s="491">
        <f>BE8</f>
        <v>0</v>
      </c>
      <c r="CK8" s="493"/>
      <c r="CL8" s="495" t="str">
        <f>IF(BF9="",BF8,BF9)</f>
        <v/>
      </c>
    </row>
    <row r="9" spans="1:90" ht="11.1" hidden="1" customHeight="1" outlineLevel="1" x14ac:dyDescent="0.25">
      <c r="A9" s="15">
        <v>2</v>
      </c>
      <c r="B9" s="16">
        <v>10</v>
      </c>
      <c r="C9" s="17">
        <v>2</v>
      </c>
      <c r="D9" s="17">
        <v>4</v>
      </c>
      <c r="E9" s="18"/>
      <c r="F9" s="19"/>
      <c r="G9" s="20"/>
      <c r="H9" s="21"/>
      <c r="I9" s="18"/>
      <c r="J9" s="19"/>
      <c r="K9" s="20"/>
      <c r="L9" s="21"/>
      <c r="M9" s="18"/>
      <c r="N9" s="19"/>
      <c r="O9" s="20"/>
      <c r="P9" s="21"/>
      <c r="Q9" s="18"/>
      <c r="R9" s="19"/>
      <c r="S9" s="22">
        <f t="shared" si="0"/>
        <v>0</v>
      </c>
      <c r="T9" s="22">
        <f t="shared" si="1"/>
        <v>0</v>
      </c>
      <c r="U9" s="22">
        <f t="shared" si="2"/>
        <v>0</v>
      </c>
      <c r="V9" s="22">
        <f t="shared" si="3"/>
        <v>0</v>
      </c>
      <c r="W9" s="22">
        <f t="shared" si="4"/>
        <v>0</v>
      </c>
      <c r="X9" s="22">
        <f t="shared" si="5"/>
        <v>0</v>
      </c>
      <c r="Y9" s="22">
        <f t="shared" si="6"/>
        <v>0</v>
      </c>
      <c r="Z9" s="22">
        <f t="shared" si="7"/>
        <v>0</v>
      </c>
      <c r="AA9" s="22">
        <f t="shared" si="8"/>
        <v>0</v>
      </c>
      <c r="AB9" s="22">
        <f t="shared" si="9"/>
        <v>0</v>
      </c>
      <c r="AC9" s="22">
        <f t="shared" si="10"/>
        <v>0</v>
      </c>
      <c r="AD9" s="22">
        <f t="shared" si="11"/>
        <v>0</v>
      </c>
      <c r="AE9" s="22">
        <f t="shared" si="12"/>
        <v>0</v>
      </c>
      <c r="AF9" s="22">
        <f t="shared" si="13"/>
        <v>0</v>
      </c>
      <c r="AG9" s="23">
        <f t="shared" si="14"/>
        <v>0</v>
      </c>
      <c r="AH9" s="23">
        <f t="shared" si="14"/>
        <v>0</v>
      </c>
      <c r="AI9" s="24">
        <f t="shared" si="15"/>
        <v>0</v>
      </c>
      <c r="AJ9" s="24">
        <f t="shared" si="16"/>
        <v>0</v>
      </c>
      <c r="AK9" s="25" t="str">
        <f t="shared" si="17"/>
        <v/>
      </c>
      <c r="AL9" s="25" t="str">
        <f t="shared" si="18"/>
        <v/>
      </c>
      <c r="AM9" s="25" t="str">
        <f t="shared" si="19"/>
        <v/>
      </c>
      <c r="AN9" s="25" t="str">
        <f t="shared" si="20"/>
        <v/>
      </c>
      <c r="AO9" s="25" t="str">
        <f t="shared" si="21"/>
        <v/>
      </c>
      <c r="AP9" s="25" t="str">
        <f t="shared" si="22"/>
        <v/>
      </c>
      <c r="AQ9" s="25" t="str">
        <f t="shared" si="23"/>
        <v/>
      </c>
      <c r="AR9" s="26" t="str">
        <f t="shared" si="24"/>
        <v>0 - 0</v>
      </c>
      <c r="AS9" s="27" t="str">
        <f t="shared" si="25"/>
        <v/>
      </c>
      <c r="AT9" s="24">
        <f t="shared" si="26"/>
        <v>0</v>
      </c>
      <c r="AU9" s="24">
        <f t="shared" si="27"/>
        <v>0</v>
      </c>
      <c r="AV9" s="25" t="str">
        <f t="shared" si="28"/>
        <v/>
      </c>
      <c r="AW9" s="25" t="str">
        <f t="shared" si="29"/>
        <v/>
      </c>
      <c r="AX9" s="25" t="str">
        <f t="shared" si="30"/>
        <v/>
      </c>
      <c r="AY9" s="25" t="str">
        <f t="shared" si="31"/>
        <v/>
      </c>
      <c r="AZ9" s="25" t="str">
        <f t="shared" si="32"/>
        <v/>
      </c>
      <c r="BA9" s="25" t="str">
        <f t="shared" si="33"/>
        <v/>
      </c>
      <c r="BB9" s="25" t="str">
        <f t="shared" si="34"/>
        <v/>
      </c>
      <c r="BC9" s="26" t="str">
        <f t="shared" si="35"/>
        <v>0 - 0</v>
      </c>
      <c r="BD9" s="27" t="str">
        <f t="shared" si="36"/>
        <v/>
      </c>
      <c r="BE9" s="32"/>
      <c r="BF9" s="32"/>
      <c r="BG9" s="29">
        <f>SUMIF(A8:A11,C9,B8:B11)</f>
        <v>10</v>
      </c>
      <c r="BH9" s="30" t="e">
        <f>SUMIF(A8:A11,D9,B8:B11)</f>
        <v>#VALUE!</v>
      </c>
      <c r="BI9" s="122">
        <v>1</v>
      </c>
      <c r="BJ9" s="123">
        <f>1+BJ8</f>
        <v>2</v>
      </c>
      <c r="BK9" s="31">
        <v>1</v>
      </c>
      <c r="BL9" s="131" t="str">
        <f t="shared" si="37"/>
        <v>2 - 4</v>
      </c>
      <c r="BM9" s="132" t="s">
        <v>187</v>
      </c>
      <c r="BN9" s="133" t="s">
        <v>188</v>
      </c>
      <c r="BO9" s="134">
        <v>3</v>
      </c>
      <c r="BP9" s="500"/>
      <c r="BQ9" s="439"/>
      <c r="BR9" s="497"/>
      <c r="BS9" s="497"/>
      <c r="BT9" s="497"/>
      <c r="BU9" s="142"/>
      <c r="BV9" s="503"/>
      <c r="BW9" s="446"/>
      <c r="BX9" s="446"/>
      <c r="BY9" s="505"/>
      <c r="BZ9" s="498" t="str">
        <f>IF(AI12&lt;AJ12,AR12,IF(AJ12&lt;AI12,AS12," "))</f>
        <v xml:space="preserve"> </v>
      </c>
      <c r="CA9" s="434"/>
      <c r="CB9" s="499"/>
      <c r="CC9" s="498" t="str">
        <f>IF(AI8&lt;AJ8,AR8,IF(AJ8&lt;AI8,AS8," "))</f>
        <v xml:space="preserve"> </v>
      </c>
      <c r="CD9" s="434"/>
      <c r="CE9" s="499"/>
      <c r="CF9" s="498" t="str">
        <f>IF(AI10&lt;AJ10,AR10,IF(AJ10&lt;AI10,AS10," "))</f>
        <v xml:space="preserve"> </v>
      </c>
      <c r="CG9" s="434"/>
      <c r="CH9" s="499"/>
      <c r="CI9" s="143"/>
      <c r="CJ9" s="492"/>
      <c r="CK9" s="494"/>
      <c r="CL9" s="496"/>
    </row>
    <row r="10" spans="1:90" ht="11.1" hidden="1" customHeight="1" outlineLevel="1" x14ac:dyDescent="0.25">
      <c r="A10" s="15">
        <v>3</v>
      </c>
      <c r="B10" s="16">
        <v>7</v>
      </c>
      <c r="C10" s="17">
        <v>1</v>
      </c>
      <c r="D10" s="17">
        <v>4</v>
      </c>
      <c r="E10" s="18"/>
      <c r="F10" s="19"/>
      <c r="G10" s="20"/>
      <c r="H10" s="21"/>
      <c r="I10" s="18"/>
      <c r="J10" s="19"/>
      <c r="K10" s="20"/>
      <c r="L10" s="21"/>
      <c r="M10" s="18"/>
      <c r="N10" s="19"/>
      <c r="O10" s="20"/>
      <c r="P10" s="21"/>
      <c r="Q10" s="18"/>
      <c r="R10" s="19"/>
      <c r="S10" s="22">
        <f t="shared" si="0"/>
        <v>0</v>
      </c>
      <c r="T10" s="22">
        <f t="shared" si="1"/>
        <v>0</v>
      </c>
      <c r="U10" s="22">
        <f t="shared" si="2"/>
        <v>0</v>
      </c>
      <c r="V10" s="22">
        <f t="shared" si="3"/>
        <v>0</v>
      </c>
      <c r="W10" s="22">
        <f t="shared" si="4"/>
        <v>0</v>
      </c>
      <c r="X10" s="22">
        <f t="shared" si="5"/>
        <v>0</v>
      </c>
      <c r="Y10" s="22">
        <f t="shared" si="6"/>
        <v>0</v>
      </c>
      <c r="Z10" s="22">
        <f t="shared" si="7"/>
        <v>0</v>
      </c>
      <c r="AA10" s="22">
        <f t="shared" si="8"/>
        <v>0</v>
      </c>
      <c r="AB10" s="22">
        <f t="shared" si="9"/>
        <v>0</v>
      </c>
      <c r="AC10" s="22">
        <f t="shared" si="10"/>
        <v>0</v>
      </c>
      <c r="AD10" s="22">
        <f t="shared" si="11"/>
        <v>0</v>
      </c>
      <c r="AE10" s="22">
        <f t="shared" si="12"/>
        <v>0</v>
      </c>
      <c r="AF10" s="22">
        <f t="shared" si="13"/>
        <v>0</v>
      </c>
      <c r="AG10" s="23">
        <f t="shared" si="14"/>
        <v>0</v>
      </c>
      <c r="AH10" s="23">
        <f t="shared" si="14"/>
        <v>0</v>
      </c>
      <c r="AI10" s="24">
        <f t="shared" si="15"/>
        <v>0</v>
      </c>
      <c r="AJ10" s="24">
        <f t="shared" si="16"/>
        <v>0</v>
      </c>
      <c r="AK10" s="25" t="str">
        <f t="shared" si="17"/>
        <v/>
      </c>
      <c r="AL10" s="25" t="str">
        <f t="shared" si="18"/>
        <v/>
      </c>
      <c r="AM10" s="25" t="str">
        <f t="shared" si="19"/>
        <v/>
      </c>
      <c r="AN10" s="25" t="str">
        <f t="shared" si="20"/>
        <v/>
      </c>
      <c r="AO10" s="25" t="str">
        <f t="shared" si="21"/>
        <v/>
      </c>
      <c r="AP10" s="25" t="str">
        <f t="shared" si="22"/>
        <v/>
      </c>
      <c r="AQ10" s="25" t="str">
        <f t="shared" si="23"/>
        <v/>
      </c>
      <c r="AR10" s="26" t="str">
        <f t="shared" si="24"/>
        <v>0 - 0</v>
      </c>
      <c r="AS10" s="27" t="str">
        <f t="shared" si="25"/>
        <v/>
      </c>
      <c r="AT10" s="24">
        <f t="shared" si="26"/>
        <v>0</v>
      </c>
      <c r="AU10" s="24">
        <f t="shared" si="27"/>
        <v>0</v>
      </c>
      <c r="AV10" s="25" t="str">
        <f t="shared" si="28"/>
        <v/>
      </c>
      <c r="AW10" s="25" t="str">
        <f t="shared" si="29"/>
        <v/>
      </c>
      <c r="AX10" s="25" t="str">
        <f t="shared" si="30"/>
        <v/>
      </c>
      <c r="AY10" s="25" t="str">
        <f t="shared" si="31"/>
        <v/>
      </c>
      <c r="AZ10" s="25" t="str">
        <f t="shared" si="32"/>
        <v/>
      </c>
      <c r="BA10" s="25" t="str">
        <f t="shared" si="33"/>
        <v/>
      </c>
      <c r="BB10" s="25" t="str">
        <f t="shared" si="34"/>
        <v/>
      </c>
      <c r="BC10" s="26" t="str">
        <f t="shared" si="35"/>
        <v>0 - 0</v>
      </c>
      <c r="BD10" s="27" t="str">
        <f t="shared" si="36"/>
        <v/>
      </c>
      <c r="BE10" s="28">
        <f>SUMIF(C8:C15,2,AI8:AI15)+SUMIF(D8:D15,2,AJ8:AJ15)</f>
        <v>0</v>
      </c>
      <c r="BF10" s="28" t="str">
        <f>IF(BE10&lt;&gt;0,RANK(BE10,BE8:BE14),"")</f>
        <v/>
      </c>
      <c r="BG10" s="29" t="e">
        <f>SUMIF(A8:A11,C10,B8:B11)</f>
        <v>#VALUE!</v>
      </c>
      <c r="BH10" s="30" t="e">
        <f>SUMIF(A8:A11,D10,B8:B11)</f>
        <v>#VALUE!</v>
      </c>
      <c r="BI10" s="122">
        <v>1</v>
      </c>
      <c r="BJ10" s="123">
        <f>1+BJ9</f>
        <v>3</v>
      </c>
      <c r="BK10" s="31">
        <v>2</v>
      </c>
      <c r="BL10" s="144" t="str">
        <f t="shared" si="37"/>
        <v>1 - 4</v>
      </c>
      <c r="BM10" s="145"/>
      <c r="BN10" s="146"/>
      <c r="BO10" s="147"/>
      <c r="BP10" s="506">
        <v>2</v>
      </c>
      <c r="BQ10" s="438">
        <f>B9</f>
        <v>10</v>
      </c>
      <c r="BR10" s="501"/>
      <c r="BS10" s="501"/>
      <c r="BT10" s="501"/>
      <c r="BU10" s="135"/>
      <c r="BV10" s="502"/>
      <c r="BW10" s="148"/>
      <c r="BX10" s="137" t="str">
        <f>IF(AG12&lt;AH12,AT12,IF(AH12&lt;AG12,AT12," "))</f>
        <v xml:space="preserve"> </v>
      </c>
      <c r="BY10" s="138"/>
      <c r="BZ10" s="443"/>
      <c r="CA10" s="443"/>
      <c r="CB10" s="504"/>
      <c r="CC10" s="139"/>
      <c r="CD10" s="137" t="str">
        <f>IF(AG11&lt;AH11,AI11,IF(AH11&lt;AG11,AI11," "))</f>
        <v xml:space="preserve"> </v>
      </c>
      <c r="CE10" s="138"/>
      <c r="CF10" s="149"/>
      <c r="CG10" s="150" t="str">
        <f>IF(AG9&lt;AH9,AI9,IF(AH9&lt;AG9,AI9," "))</f>
        <v xml:space="preserve"> </v>
      </c>
      <c r="CH10" s="140"/>
      <c r="CI10" s="141"/>
      <c r="CJ10" s="491">
        <f>BE10</f>
        <v>0</v>
      </c>
      <c r="CK10" s="493"/>
      <c r="CL10" s="495" t="str">
        <f>IF(BF11="",BF10,BF11)</f>
        <v/>
      </c>
    </row>
    <row r="11" spans="1:90" ht="11.1" hidden="1" customHeight="1" outlineLevel="1" x14ac:dyDescent="0.25">
      <c r="A11" s="15">
        <v>4</v>
      </c>
      <c r="B11" s="16" t="e">
        <f>SUMIF('[1]М - 1 этап'!$CX$13:$CX$28,2,'[1]М - 1 этап'!$BQ$13:$BQ$28)</f>
        <v>#VALUE!</v>
      </c>
      <c r="C11" s="17">
        <v>2</v>
      </c>
      <c r="D11" s="17">
        <v>3</v>
      </c>
      <c r="E11" s="18"/>
      <c r="F11" s="19"/>
      <c r="G11" s="20"/>
      <c r="H11" s="21"/>
      <c r="I11" s="18"/>
      <c r="J11" s="19"/>
      <c r="K11" s="20"/>
      <c r="L11" s="21"/>
      <c r="M11" s="18"/>
      <c r="N11" s="19"/>
      <c r="O11" s="20"/>
      <c r="P11" s="21"/>
      <c r="Q11" s="18"/>
      <c r="R11" s="19"/>
      <c r="S11" s="22">
        <f t="shared" si="0"/>
        <v>0</v>
      </c>
      <c r="T11" s="22">
        <f t="shared" si="1"/>
        <v>0</v>
      </c>
      <c r="U11" s="22">
        <f t="shared" si="2"/>
        <v>0</v>
      </c>
      <c r="V11" s="22">
        <f t="shared" si="3"/>
        <v>0</v>
      </c>
      <c r="W11" s="22">
        <f t="shared" si="4"/>
        <v>0</v>
      </c>
      <c r="X11" s="22">
        <f t="shared" si="5"/>
        <v>0</v>
      </c>
      <c r="Y11" s="22">
        <f t="shared" si="6"/>
        <v>0</v>
      </c>
      <c r="Z11" s="22">
        <f t="shared" si="7"/>
        <v>0</v>
      </c>
      <c r="AA11" s="22">
        <f t="shared" si="8"/>
        <v>0</v>
      </c>
      <c r="AB11" s="22">
        <f t="shared" si="9"/>
        <v>0</v>
      </c>
      <c r="AC11" s="22">
        <f t="shared" si="10"/>
        <v>0</v>
      </c>
      <c r="AD11" s="22">
        <f t="shared" si="11"/>
        <v>0</v>
      </c>
      <c r="AE11" s="22">
        <f t="shared" si="12"/>
        <v>0</v>
      </c>
      <c r="AF11" s="22">
        <f t="shared" si="13"/>
        <v>0</v>
      </c>
      <c r="AG11" s="23">
        <f t="shared" si="14"/>
        <v>0</v>
      </c>
      <c r="AH11" s="23">
        <f t="shared" si="14"/>
        <v>0</v>
      </c>
      <c r="AI11" s="24">
        <f t="shared" si="15"/>
        <v>0</v>
      </c>
      <c r="AJ11" s="24">
        <f t="shared" si="16"/>
        <v>0</v>
      </c>
      <c r="AK11" s="25" t="str">
        <f t="shared" si="17"/>
        <v/>
      </c>
      <c r="AL11" s="25" t="str">
        <f t="shared" si="18"/>
        <v/>
      </c>
      <c r="AM11" s="25" t="str">
        <f t="shared" si="19"/>
        <v/>
      </c>
      <c r="AN11" s="25" t="str">
        <f t="shared" si="20"/>
        <v/>
      </c>
      <c r="AO11" s="25" t="str">
        <f t="shared" si="21"/>
        <v/>
      </c>
      <c r="AP11" s="25" t="str">
        <f t="shared" si="22"/>
        <v/>
      </c>
      <c r="AQ11" s="25" t="str">
        <f t="shared" si="23"/>
        <v/>
      </c>
      <c r="AR11" s="26" t="str">
        <f t="shared" si="24"/>
        <v>0 - 0</v>
      </c>
      <c r="AS11" s="27" t="str">
        <f t="shared" si="25"/>
        <v/>
      </c>
      <c r="AT11" s="24">
        <f t="shared" si="26"/>
        <v>0</v>
      </c>
      <c r="AU11" s="24">
        <f t="shared" si="27"/>
        <v>0</v>
      </c>
      <c r="AV11" s="25" t="str">
        <f t="shared" si="28"/>
        <v/>
      </c>
      <c r="AW11" s="25" t="str">
        <f t="shared" si="29"/>
        <v/>
      </c>
      <c r="AX11" s="25" t="str">
        <f t="shared" si="30"/>
        <v/>
      </c>
      <c r="AY11" s="25" t="str">
        <f t="shared" si="31"/>
        <v/>
      </c>
      <c r="AZ11" s="25" t="str">
        <f t="shared" si="32"/>
        <v/>
      </c>
      <c r="BA11" s="25" t="str">
        <f t="shared" si="33"/>
        <v/>
      </c>
      <c r="BB11" s="25" t="str">
        <f t="shared" si="34"/>
        <v/>
      </c>
      <c r="BC11" s="26" t="str">
        <f t="shared" si="35"/>
        <v>0 - 0</v>
      </c>
      <c r="BD11" s="27" t="str">
        <f t="shared" si="36"/>
        <v/>
      </c>
      <c r="BE11" s="32"/>
      <c r="BF11" s="32"/>
      <c r="BG11" s="29">
        <f>SUMIF(A8:A11,C11,B8:B11)</f>
        <v>10</v>
      </c>
      <c r="BH11" s="30">
        <f>SUMIF(A8:A11,D11,B8:B11)</f>
        <v>7</v>
      </c>
      <c r="BI11" s="122">
        <v>1</v>
      </c>
      <c r="BJ11" s="123">
        <f>1+BJ10</f>
        <v>4</v>
      </c>
      <c r="BK11" s="31">
        <v>2</v>
      </c>
      <c r="BL11" s="144" t="str">
        <f t="shared" si="37"/>
        <v>2 - 3</v>
      </c>
      <c r="BM11" s="145"/>
      <c r="BN11" s="146"/>
      <c r="BO11" s="147"/>
      <c r="BP11" s="507"/>
      <c r="BQ11" s="439"/>
      <c r="BR11" s="497"/>
      <c r="BS11" s="497"/>
      <c r="BT11" s="497"/>
      <c r="BU11" s="142"/>
      <c r="BV11" s="503"/>
      <c r="BW11" s="498" t="str">
        <f>IF(AI12&gt;AJ12,BC12,IF(AJ12&gt;AI12,BD12," "))</f>
        <v xml:space="preserve"> </v>
      </c>
      <c r="BX11" s="434"/>
      <c r="BY11" s="499"/>
      <c r="BZ11" s="446"/>
      <c r="CA11" s="446"/>
      <c r="CB11" s="505"/>
      <c r="CC11" s="498" t="str">
        <f>IF(AI11&lt;AJ11,AR11,IF(AJ11&lt;AI11,AS11," "))</f>
        <v xml:space="preserve"> </v>
      </c>
      <c r="CD11" s="434"/>
      <c r="CE11" s="499"/>
      <c r="CF11" s="498" t="str">
        <f>IF(AI9&lt;AJ9,AR9,IF(AJ9&lt;AI9,AS9," "))</f>
        <v xml:space="preserve"> </v>
      </c>
      <c r="CG11" s="434"/>
      <c r="CH11" s="499"/>
      <c r="CI11" s="143"/>
      <c r="CJ11" s="492"/>
      <c r="CK11" s="494"/>
      <c r="CL11" s="496"/>
    </row>
    <row r="12" spans="1:90" ht="11.1" hidden="1" customHeight="1" outlineLevel="1" x14ac:dyDescent="0.25">
      <c r="A12" s="15">
        <v>5</v>
      </c>
      <c r="B12" s="33"/>
      <c r="C12" s="17">
        <v>1</v>
      </c>
      <c r="D12" s="17">
        <v>2</v>
      </c>
      <c r="E12" s="18"/>
      <c r="F12" s="19"/>
      <c r="G12" s="20"/>
      <c r="H12" s="21"/>
      <c r="I12" s="18"/>
      <c r="J12" s="19"/>
      <c r="K12" s="20"/>
      <c r="L12" s="21"/>
      <c r="M12" s="18"/>
      <c r="N12" s="19"/>
      <c r="O12" s="20"/>
      <c r="P12" s="21"/>
      <c r="Q12" s="18"/>
      <c r="R12" s="19"/>
      <c r="S12" s="22">
        <f t="shared" si="0"/>
        <v>0</v>
      </c>
      <c r="T12" s="22">
        <f t="shared" si="1"/>
        <v>0</v>
      </c>
      <c r="U12" s="22">
        <f t="shared" si="2"/>
        <v>0</v>
      </c>
      <c r="V12" s="22">
        <f t="shared" si="3"/>
        <v>0</v>
      </c>
      <c r="W12" s="22">
        <f t="shared" si="4"/>
        <v>0</v>
      </c>
      <c r="X12" s="22">
        <f t="shared" si="5"/>
        <v>0</v>
      </c>
      <c r="Y12" s="22">
        <f t="shared" si="6"/>
        <v>0</v>
      </c>
      <c r="Z12" s="22">
        <f t="shared" si="7"/>
        <v>0</v>
      </c>
      <c r="AA12" s="22">
        <f t="shared" si="8"/>
        <v>0</v>
      </c>
      <c r="AB12" s="22">
        <f t="shared" si="9"/>
        <v>0</v>
      </c>
      <c r="AC12" s="22">
        <f t="shared" si="10"/>
        <v>0</v>
      </c>
      <c r="AD12" s="22">
        <f t="shared" si="11"/>
        <v>0</v>
      </c>
      <c r="AE12" s="22">
        <f t="shared" si="12"/>
        <v>0</v>
      </c>
      <c r="AF12" s="22">
        <f t="shared" si="13"/>
        <v>0</v>
      </c>
      <c r="AG12" s="23">
        <f t="shared" si="14"/>
        <v>0</v>
      </c>
      <c r="AH12" s="23">
        <f t="shared" si="14"/>
        <v>0</v>
      </c>
      <c r="AI12" s="24">
        <f t="shared" si="15"/>
        <v>0</v>
      </c>
      <c r="AJ12" s="24">
        <f t="shared" si="16"/>
        <v>0</v>
      </c>
      <c r="AK12" s="25" t="str">
        <f t="shared" si="17"/>
        <v/>
      </c>
      <c r="AL12" s="25" t="str">
        <f t="shared" si="18"/>
        <v/>
      </c>
      <c r="AM12" s="25" t="str">
        <f t="shared" si="19"/>
        <v/>
      </c>
      <c r="AN12" s="25" t="str">
        <f t="shared" si="20"/>
        <v/>
      </c>
      <c r="AO12" s="25" t="str">
        <f t="shared" si="21"/>
        <v/>
      </c>
      <c r="AP12" s="25" t="str">
        <f t="shared" si="22"/>
        <v/>
      </c>
      <c r="AQ12" s="25" t="str">
        <f t="shared" si="23"/>
        <v/>
      </c>
      <c r="AR12" s="26" t="str">
        <f t="shared" si="24"/>
        <v>0 - 0</v>
      </c>
      <c r="AS12" s="27" t="str">
        <f t="shared" si="25"/>
        <v/>
      </c>
      <c r="AT12" s="24">
        <f t="shared" si="26"/>
        <v>0</v>
      </c>
      <c r="AU12" s="24">
        <f t="shared" si="27"/>
        <v>0</v>
      </c>
      <c r="AV12" s="25" t="str">
        <f t="shared" si="28"/>
        <v/>
      </c>
      <c r="AW12" s="25" t="str">
        <f t="shared" si="29"/>
        <v/>
      </c>
      <c r="AX12" s="25" t="str">
        <f t="shared" si="30"/>
        <v/>
      </c>
      <c r="AY12" s="25" t="str">
        <f t="shared" si="31"/>
        <v/>
      </c>
      <c r="AZ12" s="25" t="str">
        <f t="shared" si="32"/>
        <v/>
      </c>
      <c r="BA12" s="25" t="str">
        <f t="shared" si="33"/>
        <v/>
      </c>
      <c r="BB12" s="25" t="str">
        <f t="shared" si="34"/>
        <v/>
      </c>
      <c r="BC12" s="26" t="str">
        <f t="shared" si="35"/>
        <v>0 - 0</v>
      </c>
      <c r="BD12" s="27" t="str">
        <f t="shared" si="36"/>
        <v/>
      </c>
      <c r="BE12" s="28">
        <f>SUMIF(C8:C15,3,AI8:AI15)+SUMIF(D8:D15,3,AJ8:AJ15)</f>
        <v>0</v>
      </c>
      <c r="BF12" s="28" t="str">
        <f>IF(BE12&lt;&gt;0,RANK(BE12,BE8:BE14),"")</f>
        <v/>
      </c>
      <c r="BG12" s="29" t="e">
        <f>SUMIF(A8:A11,C12,B8:B11)</f>
        <v>#VALUE!</v>
      </c>
      <c r="BH12" s="30">
        <f>SUMIF(A8:A11,D12,B8:B11)</f>
        <v>10</v>
      </c>
      <c r="BI12" s="122">
        <v>1</v>
      </c>
      <c r="BJ12" s="123">
        <f>1+BJ11</f>
        <v>5</v>
      </c>
      <c r="BK12" s="31">
        <v>3</v>
      </c>
      <c r="BL12" s="151" t="str">
        <f t="shared" si="37"/>
        <v>1 - 2</v>
      </c>
      <c r="BM12" s="132" t="s">
        <v>187</v>
      </c>
      <c r="BN12" s="133" t="s">
        <v>189</v>
      </c>
      <c r="BO12" s="134">
        <v>6</v>
      </c>
      <c r="BP12" s="506">
        <v>3</v>
      </c>
      <c r="BQ12" s="438">
        <f>B10</f>
        <v>7</v>
      </c>
      <c r="BR12" s="501"/>
      <c r="BS12" s="501"/>
      <c r="BT12" s="501"/>
      <c r="BU12" s="135"/>
      <c r="BV12" s="502"/>
      <c r="BW12" s="152"/>
      <c r="BX12" s="137" t="str">
        <f>IF(AG8&lt;AH8,AT8,IF(AH8&lt;AG8,AT8," "))</f>
        <v xml:space="preserve"> </v>
      </c>
      <c r="BY12" s="138"/>
      <c r="BZ12" s="139"/>
      <c r="CA12" s="137" t="str">
        <f>IF(AG11&lt;AH11,AT11,IF(AH11&lt;AG11,AT11," "))</f>
        <v xml:space="preserve"> </v>
      </c>
      <c r="CB12" s="138"/>
      <c r="CC12" s="400"/>
      <c r="CD12" s="400"/>
      <c r="CE12" s="508"/>
      <c r="CF12" s="149"/>
      <c r="CG12" s="150" t="str">
        <f>IF(AG13&lt;AH13,AI13,IF(AH13&lt;AG13,AI13," "))</f>
        <v xml:space="preserve"> </v>
      </c>
      <c r="CH12" s="140"/>
      <c r="CI12" s="141"/>
      <c r="CJ12" s="491">
        <f>BE12</f>
        <v>0</v>
      </c>
      <c r="CK12" s="493"/>
      <c r="CL12" s="495" t="str">
        <f>IF(BF13="",BF12,BF13)</f>
        <v/>
      </c>
    </row>
    <row r="13" spans="1:90" ht="11.1" hidden="1" customHeight="1" outlineLevel="1" x14ac:dyDescent="0.25">
      <c r="A13" s="15">
        <v>6</v>
      </c>
      <c r="C13" s="17">
        <v>3</v>
      </c>
      <c r="D13" s="17">
        <v>4</v>
      </c>
      <c r="E13" s="18"/>
      <c r="F13" s="19"/>
      <c r="G13" s="20"/>
      <c r="H13" s="21"/>
      <c r="I13" s="18"/>
      <c r="J13" s="19"/>
      <c r="K13" s="20"/>
      <c r="L13" s="21"/>
      <c r="M13" s="18"/>
      <c r="N13" s="19"/>
      <c r="O13" s="20"/>
      <c r="P13" s="21"/>
      <c r="Q13" s="18"/>
      <c r="R13" s="19"/>
      <c r="S13" s="22">
        <f t="shared" si="0"/>
        <v>0</v>
      </c>
      <c r="T13" s="22">
        <f t="shared" si="1"/>
        <v>0</v>
      </c>
      <c r="U13" s="22">
        <f t="shared" si="2"/>
        <v>0</v>
      </c>
      <c r="V13" s="22">
        <f t="shared" si="3"/>
        <v>0</v>
      </c>
      <c r="W13" s="22">
        <f t="shared" si="4"/>
        <v>0</v>
      </c>
      <c r="X13" s="22">
        <f t="shared" si="5"/>
        <v>0</v>
      </c>
      <c r="Y13" s="22">
        <f t="shared" si="6"/>
        <v>0</v>
      </c>
      <c r="Z13" s="22">
        <f t="shared" si="7"/>
        <v>0</v>
      </c>
      <c r="AA13" s="22">
        <f t="shared" si="8"/>
        <v>0</v>
      </c>
      <c r="AB13" s="22">
        <f t="shared" si="9"/>
        <v>0</v>
      </c>
      <c r="AC13" s="22">
        <f t="shared" si="10"/>
        <v>0</v>
      </c>
      <c r="AD13" s="22">
        <f t="shared" si="11"/>
        <v>0</v>
      </c>
      <c r="AE13" s="22">
        <f t="shared" si="12"/>
        <v>0</v>
      </c>
      <c r="AF13" s="22">
        <f t="shared" si="13"/>
        <v>0</v>
      </c>
      <c r="AG13" s="23">
        <f t="shared" si="14"/>
        <v>0</v>
      </c>
      <c r="AH13" s="23">
        <f t="shared" si="14"/>
        <v>0</v>
      </c>
      <c r="AI13" s="24">
        <f t="shared" si="15"/>
        <v>0</v>
      </c>
      <c r="AJ13" s="24">
        <f t="shared" si="16"/>
        <v>0</v>
      </c>
      <c r="AK13" s="25" t="str">
        <f t="shared" si="17"/>
        <v/>
      </c>
      <c r="AL13" s="25" t="str">
        <f t="shared" si="18"/>
        <v/>
      </c>
      <c r="AM13" s="25" t="str">
        <f t="shared" si="19"/>
        <v/>
      </c>
      <c r="AN13" s="25" t="str">
        <f t="shared" si="20"/>
        <v/>
      </c>
      <c r="AO13" s="25" t="str">
        <f t="shared" si="21"/>
        <v/>
      </c>
      <c r="AP13" s="25" t="str">
        <f t="shared" si="22"/>
        <v/>
      </c>
      <c r="AQ13" s="25" t="str">
        <f t="shared" si="23"/>
        <v/>
      </c>
      <c r="AR13" s="26" t="str">
        <f t="shared" si="24"/>
        <v>0 - 0</v>
      </c>
      <c r="AS13" s="27" t="str">
        <f t="shared" si="25"/>
        <v/>
      </c>
      <c r="AT13" s="24">
        <f t="shared" si="26"/>
        <v>0</v>
      </c>
      <c r="AU13" s="24">
        <f t="shared" si="27"/>
        <v>0</v>
      </c>
      <c r="AV13" s="25" t="str">
        <f t="shared" si="28"/>
        <v/>
      </c>
      <c r="AW13" s="25" t="str">
        <f t="shared" si="29"/>
        <v/>
      </c>
      <c r="AX13" s="25" t="str">
        <f t="shared" si="30"/>
        <v/>
      </c>
      <c r="AY13" s="25" t="str">
        <f t="shared" si="31"/>
        <v/>
      </c>
      <c r="AZ13" s="25" t="str">
        <f t="shared" si="32"/>
        <v/>
      </c>
      <c r="BA13" s="25" t="str">
        <f t="shared" si="33"/>
        <v/>
      </c>
      <c r="BB13" s="25" t="str">
        <f t="shared" si="34"/>
        <v/>
      </c>
      <c r="BC13" s="26" t="str">
        <f t="shared" si="35"/>
        <v>0 - 0</v>
      </c>
      <c r="BD13" s="27" t="str">
        <f t="shared" si="36"/>
        <v/>
      </c>
      <c r="BE13" s="32"/>
      <c r="BF13" s="32"/>
      <c r="BG13" s="29">
        <f>SUMIF(A8:A11,C13,B8:B11)</f>
        <v>7</v>
      </c>
      <c r="BH13" s="30" t="e">
        <f>SUMIF(A8:A11,D13,B8:B11)</f>
        <v>#VALUE!</v>
      </c>
      <c r="BI13" s="122">
        <v>1</v>
      </c>
      <c r="BJ13" s="123">
        <f>1+BJ12</f>
        <v>6</v>
      </c>
      <c r="BK13" s="31">
        <v>3</v>
      </c>
      <c r="BL13" s="153" t="str">
        <f t="shared" si="37"/>
        <v>3 - 4</v>
      </c>
      <c r="BM13" s="154" t="s">
        <v>187</v>
      </c>
      <c r="BN13" s="155" t="s">
        <v>189</v>
      </c>
      <c r="BO13" s="156">
        <v>7</v>
      </c>
      <c r="BP13" s="507"/>
      <c r="BQ13" s="439"/>
      <c r="BR13" s="497"/>
      <c r="BS13" s="497"/>
      <c r="BT13" s="497"/>
      <c r="BU13" s="142"/>
      <c r="BV13" s="503"/>
      <c r="BW13" s="498" t="str">
        <f>IF(AI8&gt;AJ8,BC8,IF(AJ8&gt;AI8,BD8," "))</f>
        <v xml:space="preserve"> </v>
      </c>
      <c r="BX13" s="434"/>
      <c r="BY13" s="499"/>
      <c r="BZ13" s="498" t="str">
        <f>IF(AI11&gt;AJ11,BC11,IF(AJ11&gt;AI11,BD11," "))</f>
        <v xml:space="preserve"> </v>
      </c>
      <c r="CA13" s="434"/>
      <c r="CB13" s="499"/>
      <c r="CC13" s="446"/>
      <c r="CD13" s="446"/>
      <c r="CE13" s="505"/>
      <c r="CF13" s="498" t="str">
        <f>IF(AI13&lt;AJ13,AR13,IF(AJ13&lt;AI13,AS13," "))</f>
        <v xml:space="preserve"> </v>
      </c>
      <c r="CG13" s="434"/>
      <c r="CH13" s="499"/>
      <c r="CI13" s="157"/>
      <c r="CJ13" s="492"/>
      <c r="CK13" s="494"/>
      <c r="CL13" s="496"/>
    </row>
    <row r="14" spans="1:90" ht="11.1" hidden="1" customHeight="1" outlineLevel="1" x14ac:dyDescent="0.2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V14" s="2"/>
      <c r="AW14" s="2"/>
      <c r="AX14" s="2"/>
      <c r="AY14" s="2"/>
      <c r="AZ14" s="2"/>
      <c r="BE14" s="28">
        <f>SUMIF(C8:C15,4,AI8:AI15)+SUMIF(D8:D15,4,AJ8:AJ15)</f>
        <v>0</v>
      </c>
      <c r="BF14" s="28" t="str">
        <f>IF(BE14&lt;&gt;0,RANK(BE14,BE8:BE14),"")</f>
        <v/>
      </c>
      <c r="BG14" s="34"/>
      <c r="BH14" s="34"/>
      <c r="BK14" s="14"/>
      <c r="BP14" s="506">
        <v>4</v>
      </c>
      <c r="BQ14" s="438" t="e">
        <f>B11</f>
        <v>#VALUE!</v>
      </c>
      <c r="BR14" s="501"/>
      <c r="BS14" s="501"/>
      <c r="BT14" s="501"/>
      <c r="BU14" s="135"/>
      <c r="BV14" s="502"/>
      <c r="BW14" s="148"/>
      <c r="BX14" s="137" t="str">
        <f>IF(AG10&lt;AH10,AT10,IF(AH10&lt;AG10,AT10," "))</f>
        <v xml:space="preserve"> </v>
      </c>
      <c r="BY14" s="138"/>
      <c r="BZ14" s="139"/>
      <c r="CA14" s="137" t="str">
        <f>IF(AG9&lt;AH9,AT9,IF(AH9&lt;AG9,AT9," "))</f>
        <v xml:space="preserve"> </v>
      </c>
      <c r="CB14" s="138"/>
      <c r="CC14" s="139"/>
      <c r="CD14" s="137" t="str">
        <f>IF(AG13&lt;AH13,AT13,IF(AH13&lt;AG13,AT13," "))</f>
        <v xml:space="preserve"> </v>
      </c>
      <c r="CE14" s="138"/>
      <c r="CF14" s="443"/>
      <c r="CG14" s="443"/>
      <c r="CH14" s="504"/>
      <c r="CI14" s="159"/>
      <c r="CJ14" s="491">
        <f>BE14</f>
        <v>0</v>
      </c>
      <c r="CK14" s="493"/>
      <c r="CL14" s="495" t="str">
        <f>IF(BF15="",BF14,BF15)</f>
        <v/>
      </c>
    </row>
    <row r="15" spans="1:90" ht="11.1" hidden="1" customHeight="1" outlineLevel="1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V15" s="2"/>
      <c r="AW15" s="2"/>
      <c r="AX15" s="2"/>
      <c r="AY15" s="2"/>
      <c r="AZ15" s="2"/>
      <c r="BD15" s="3"/>
      <c r="BE15" s="32"/>
      <c r="BF15" s="32"/>
      <c r="BG15" s="34"/>
      <c r="BH15" s="34"/>
      <c r="BK15" s="14"/>
      <c r="BL15" s="160"/>
      <c r="BM15" s="161"/>
      <c r="BN15" s="162"/>
      <c r="BO15" s="163"/>
      <c r="BP15" s="513"/>
      <c r="BQ15" s="415"/>
      <c r="BR15" s="511"/>
      <c r="BS15" s="511"/>
      <c r="BT15" s="511"/>
      <c r="BU15" s="164"/>
      <c r="BV15" s="483"/>
      <c r="BW15" s="488" t="str">
        <f>IF(AI10&gt;AJ10,BC10,IF(AJ10&gt;AI10,BD10," "))</f>
        <v xml:space="preserve"> </v>
      </c>
      <c r="BX15" s="410"/>
      <c r="BY15" s="512"/>
      <c r="BZ15" s="488" t="str">
        <f>IF(AI9&gt;AJ9,BC9,IF(AJ9&gt;AI9,BD9," "))</f>
        <v xml:space="preserve"> </v>
      </c>
      <c r="CA15" s="410"/>
      <c r="CB15" s="512"/>
      <c r="CC15" s="488" t="str">
        <f>IF(AI13&gt;AJ13,BC13,IF(AJ13&gt;AI13,BD13," "))</f>
        <v xml:space="preserve"> </v>
      </c>
      <c r="CD15" s="410"/>
      <c r="CE15" s="512"/>
      <c r="CF15" s="422"/>
      <c r="CG15" s="422"/>
      <c r="CH15" s="514"/>
      <c r="CI15" s="165"/>
      <c r="CJ15" s="515"/>
      <c r="CK15" s="509"/>
      <c r="CL15" s="510"/>
    </row>
    <row r="16" spans="1:90" ht="17.45" customHeight="1" collapsed="1" x14ac:dyDescent="0.25">
      <c r="Z16" s="6"/>
      <c r="BK16" s="14"/>
      <c r="BL16" s="380" t="str">
        <f>C17</f>
        <v>Женщины.  1 подгруппа</v>
      </c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</row>
    <row r="17" spans="1:90" ht="17.45" customHeight="1" x14ac:dyDescent="0.25">
      <c r="A17" s="7">
        <v>1</v>
      </c>
      <c r="B17" s="8">
        <v>4</v>
      </c>
      <c r="C17" s="9" t="s">
        <v>201</v>
      </c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>
        <v>1</v>
      </c>
      <c r="Z17" s="6"/>
      <c r="AR17" s="12" t="e">
        <f>IF(B18=0,0,(IF(B19=0,1,IF(B20=0,2,IF(B21=0,3,IF(B21&gt;0,4))))))</f>
        <v>#VALUE!</v>
      </c>
      <c r="BC17" s="12">
        <f>IF(BE17=15,3,IF(BE17&gt;15,4))</f>
        <v>4</v>
      </c>
      <c r="BE17" s="13">
        <f>SUM(BE18,BE20,BE22,BE24)</f>
        <v>18</v>
      </c>
      <c r="BF17" s="13">
        <f>SUM(BF18,BF20,BF22,BF24)</f>
        <v>10</v>
      </c>
      <c r="BK17" s="14"/>
      <c r="BL17" s="124" t="s">
        <v>4</v>
      </c>
      <c r="BM17" s="204" t="s">
        <v>5</v>
      </c>
      <c r="BN17" s="204" t="s">
        <v>6</v>
      </c>
      <c r="BO17" s="126" t="s">
        <v>7</v>
      </c>
      <c r="BP17" s="216" t="s">
        <v>8</v>
      </c>
      <c r="BQ17" s="458" t="s">
        <v>9</v>
      </c>
      <c r="BR17" s="458"/>
      <c r="BS17" s="458"/>
      <c r="BT17" s="458"/>
      <c r="BU17" s="459" t="s">
        <v>10</v>
      </c>
      <c r="BV17" s="459"/>
      <c r="BW17" s="460">
        <v>1</v>
      </c>
      <c r="BX17" s="461"/>
      <c r="BY17" s="462"/>
      <c r="BZ17" s="461">
        <v>2</v>
      </c>
      <c r="CA17" s="461"/>
      <c r="CB17" s="461"/>
      <c r="CC17" s="460">
        <v>3</v>
      </c>
      <c r="CD17" s="461"/>
      <c r="CE17" s="462"/>
      <c r="CF17" s="461">
        <v>4</v>
      </c>
      <c r="CG17" s="461"/>
      <c r="CH17" s="461"/>
      <c r="CI17" s="225"/>
      <c r="CJ17" s="229" t="s">
        <v>1</v>
      </c>
      <c r="CK17" s="220" t="s">
        <v>2</v>
      </c>
      <c r="CL17" s="221" t="s">
        <v>3</v>
      </c>
    </row>
    <row r="18" spans="1:90" ht="17.45" customHeight="1" x14ac:dyDescent="0.25">
      <c r="A18" s="15">
        <v>1</v>
      </c>
      <c r="B18" s="16" t="e">
        <f>SUMIF('[1]М - 1 этап'!$CX$42:$CX$57,1,'[1]М - 1 этап'!$BQ$42:$BQ$57)</f>
        <v>#VALUE!</v>
      </c>
      <c r="C18" s="17">
        <v>1</v>
      </c>
      <c r="D18" s="17">
        <v>3</v>
      </c>
      <c r="E18" s="18">
        <v>8</v>
      </c>
      <c r="F18" s="19">
        <v>11</v>
      </c>
      <c r="G18" s="20">
        <v>9</v>
      </c>
      <c r="H18" s="21">
        <v>11</v>
      </c>
      <c r="I18" s="18">
        <v>14</v>
      </c>
      <c r="J18" s="19">
        <v>12</v>
      </c>
      <c r="K18" s="20">
        <v>11</v>
      </c>
      <c r="L18" s="21">
        <v>7</v>
      </c>
      <c r="M18" s="18">
        <v>11</v>
      </c>
      <c r="N18" s="19">
        <v>7</v>
      </c>
      <c r="O18" s="20"/>
      <c r="P18" s="21"/>
      <c r="Q18" s="18"/>
      <c r="R18" s="19"/>
      <c r="S18" s="22">
        <f t="shared" ref="S18:S23" si="38">IF(E18="wo",0,IF(F18="wo",1,IF(E18&gt;F18,1,0)))</f>
        <v>0</v>
      </c>
      <c r="T18" s="22">
        <f t="shared" ref="T18:T23" si="39">IF(E18="wo",1,IF(F18="wo",0,IF(F18&gt;E18,1,0)))</f>
        <v>1</v>
      </c>
      <c r="U18" s="22">
        <f t="shared" ref="U18:U23" si="40">IF(G18="wo",0,IF(H18="wo",1,IF(G18&gt;H18,1,0)))</f>
        <v>0</v>
      </c>
      <c r="V18" s="22">
        <f t="shared" ref="V18:V23" si="41">IF(G18="wo",1,IF(H18="wo",0,IF(H18&gt;G18,1,0)))</f>
        <v>1</v>
      </c>
      <c r="W18" s="22">
        <f t="shared" ref="W18:W23" si="42">IF(I18="wo",0,IF(J18="wo",1,IF(I18&gt;J18,1,0)))</f>
        <v>1</v>
      </c>
      <c r="X18" s="22">
        <f t="shared" ref="X18:X23" si="43">IF(I18="wo",1,IF(J18="wo",0,IF(J18&gt;I18,1,0)))</f>
        <v>0</v>
      </c>
      <c r="Y18" s="22">
        <f t="shared" ref="Y18:Y23" si="44">IF(K18="wo",0,IF(L18="wo",1,IF(K18&gt;L18,1,0)))</f>
        <v>1</v>
      </c>
      <c r="Z18" s="22">
        <f t="shared" ref="Z18:Z23" si="45">IF(K18="wo",1,IF(L18="wo",0,IF(L18&gt;K18,1,0)))</f>
        <v>0</v>
      </c>
      <c r="AA18" s="22">
        <f t="shared" ref="AA18:AA23" si="46">IF(M18="wo",0,IF(N18="wo",1,IF(M18&gt;N18,1,0)))</f>
        <v>1</v>
      </c>
      <c r="AB18" s="22">
        <f t="shared" ref="AB18:AB23" si="47">IF(M18="wo",1,IF(N18="wo",0,IF(N18&gt;M18,1,0)))</f>
        <v>0</v>
      </c>
      <c r="AC18" s="22">
        <f t="shared" ref="AC18:AC23" si="48">IF(O18="wo",0,IF(P18="wo",1,IF(O18&gt;P18,1,0)))</f>
        <v>0</v>
      </c>
      <c r="AD18" s="22">
        <f t="shared" ref="AD18:AD23" si="49">IF(O18="wo",1,IF(P18="wo",0,IF(P18&gt;O18,1,0)))</f>
        <v>0</v>
      </c>
      <c r="AE18" s="22">
        <f t="shared" ref="AE18:AE23" si="50">IF(Q18="wo",0,IF(R18="wo",1,IF(Q18&gt;R18,1,0)))</f>
        <v>0</v>
      </c>
      <c r="AF18" s="22">
        <f t="shared" ref="AF18:AF23" si="51">IF(Q18="wo",1,IF(R18="wo",0,IF(R18&gt;Q18,1,0)))</f>
        <v>0</v>
      </c>
      <c r="AG18" s="23">
        <f t="shared" ref="AG18:AH23" si="52">IF(E18="wo","wo",+S18+U18+W18+Y18+AA18+AC18+AE18)</f>
        <v>3</v>
      </c>
      <c r="AH18" s="23">
        <f t="shared" si="52"/>
        <v>2</v>
      </c>
      <c r="AI18" s="24">
        <f t="shared" ref="AI18:AI23" si="53">IF(E18="",0,IF(E18="wo",0,IF(F18="wo",2,IF(AG18=AH18,0,IF(AG18&gt;AH18,2,1)))))</f>
        <v>2</v>
      </c>
      <c r="AJ18" s="24">
        <f t="shared" ref="AJ18:AJ23" si="54">IF(F18="",0,IF(F18="wo",0,IF(E18="wo",2,IF(AH18=AG18,0,IF(AH18&gt;AG18,2,1)))))</f>
        <v>1</v>
      </c>
      <c r="AK18" s="25">
        <f t="shared" ref="AK18:AK23" si="55">IF(E18="","",IF(E18="wo",0,IF(F18="wo",0,IF(E18=F18,"ERROR",IF(E18&gt;F18,F18,-1*E18)))))</f>
        <v>-8</v>
      </c>
      <c r="AL18" s="25">
        <f t="shared" ref="AL18:AL23" si="56">IF(G18="","",IF(G18="wo",0,IF(H18="wo",0,IF(G18=H18,"ERROR",IF(G18&gt;H18,H18,-1*G18)))))</f>
        <v>-9</v>
      </c>
      <c r="AM18" s="25">
        <f t="shared" ref="AM18:AM23" si="57">IF(I18="","",IF(I18="wo",0,IF(J18="wo",0,IF(I18=J18,"ERROR",IF(I18&gt;J18,J18,-1*I18)))))</f>
        <v>12</v>
      </c>
      <c r="AN18" s="25">
        <f t="shared" ref="AN18:AN23" si="58">IF(K18="","",IF(K18="wo",0,IF(L18="wo",0,IF(K18=L18,"ERROR",IF(K18&gt;L18,L18,-1*K18)))))</f>
        <v>7</v>
      </c>
      <c r="AO18" s="25">
        <f t="shared" ref="AO18:AO23" si="59">IF(M18="","",IF(M18="wo",0,IF(N18="wo",0,IF(M18=N18,"ERROR",IF(M18&gt;N18,N18,-1*M18)))))</f>
        <v>7</v>
      </c>
      <c r="AP18" s="25" t="str">
        <f t="shared" ref="AP18:AP23" si="60">IF(O18="","",IF(O18="wo",0,IF(P18="wo",0,IF(O18=P18,"ERROR",IF(O18&gt;P18,P18,-1*O18)))))</f>
        <v/>
      </c>
      <c r="AQ18" s="25" t="str">
        <f t="shared" ref="AQ18:AQ23" si="61">IF(Q18="","",IF(Q18="wo",0,IF(R18="wo",0,IF(Q18=R18,"ERROR",IF(Q18&gt;R18,R18,-1*Q18)))))</f>
        <v/>
      </c>
      <c r="AR18" s="26" t="str">
        <f t="shared" ref="AR18:AR23" si="62">CONCATENATE(AG18," - ",AH18)</f>
        <v>3 - 2</v>
      </c>
      <c r="AS18" s="27" t="str">
        <f t="shared" ref="AS18:AS23" si="63">IF(E18="","",(IF(K18="",AK18&amp;","&amp;AL18&amp;","&amp;AM18,IF(M18="",AK18&amp;","&amp;AL18&amp;","&amp;AM18&amp;","&amp;AN18,IF(O18="",AK18&amp;","&amp;AL18&amp;","&amp;AM18&amp;","&amp;AN18&amp;","&amp;AO18,IF(Q18="",AK18&amp;","&amp;AL18&amp;","&amp;AM18&amp;","&amp;AN18&amp;","&amp;AO18&amp;","&amp;AP18,AK18&amp;","&amp;AL18&amp;","&amp;AM18&amp;","&amp;AN18&amp;","&amp;AO18&amp;","&amp;AP18&amp;","&amp;AQ18))))))</f>
        <v>-8,-9,12,7,7</v>
      </c>
      <c r="AT18" s="24">
        <f t="shared" ref="AT18:AT23" si="64">IF(F18="",0,IF(F18="wo",0,IF(E18="wo",2,IF(AH18=AG18,0,IF(AH18&gt;AG18,2,1)))))</f>
        <v>1</v>
      </c>
      <c r="AU18" s="24">
        <f t="shared" ref="AU18:AU23" si="65">IF(E18="",0,IF(E18="wo",0,IF(F18="wo",2,IF(AG18=AH18,0,IF(AG18&gt;AH18,2,1)))))</f>
        <v>2</v>
      </c>
      <c r="AV18" s="25">
        <f t="shared" ref="AV18:AV23" si="66">IF(F18="","",IF(F18="wo",0,IF(E18="wo",0,IF(F18=E18,"ERROR",IF(F18&gt;E18,E18,-1*F18)))))</f>
        <v>8</v>
      </c>
      <c r="AW18" s="25">
        <f t="shared" ref="AW18:AW23" si="67">IF(H18="","",IF(H18="wo",0,IF(G18="wo",0,IF(H18=G18,"ERROR",IF(H18&gt;G18,G18,-1*H18)))))</f>
        <v>9</v>
      </c>
      <c r="AX18" s="25">
        <f t="shared" ref="AX18:AX23" si="68">IF(J18="","",IF(J18="wo",0,IF(I18="wo",0,IF(J18=I18,"ERROR",IF(J18&gt;I18,I18,-1*J18)))))</f>
        <v>-12</v>
      </c>
      <c r="AY18" s="25">
        <f t="shared" ref="AY18:AY23" si="69">IF(L18="","",IF(L18="wo",0,IF(K18="wo",0,IF(L18=K18,"ERROR",IF(L18&gt;K18,K18,-1*L18)))))</f>
        <v>-7</v>
      </c>
      <c r="AZ18" s="25">
        <f t="shared" ref="AZ18:AZ23" si="70">IF(N18="","",IF(N18="wo",0,IF(M18="wo",0,IF(N18=M18,"ERROR",IF(N18&gt;M18,M18,-1*N18)))))</f>
        <v>-7</v>
      </c>
      <c r="BA18" s="25" t="str">
        <f t="shared" ref="BA18:BA23" si="71">IF(P18="","",IF(P18="wo",0,IF(O18="wo",0,IF(P18=O18,"ERROR",IF(P18&gt;O18,O18,-1*P18)))))</f>
        <v/>
      </c>
      <c r="BB18" s="25" t="str">
        <f t="shared" ref="BB18:BB23" si="72">IF(R18="","",IF(R18="wo",0,IF(Q18="wo",0,IF(R18=Q18,"ERROR",IF(R18&gt;Q18,Q18,-1*R18)))))</f>
        <v/>
      </c>
      <c r="BC18" s="26" t="str">
        <f t="shared" ref="BC18:BC23" si="73">CONCATENATE(AH18," - ",AG18)</f>
        <v>2 - 3</v>
      </c>
      <c r="BD18" s="27" t="str">
        <f t="shared" ref="BD18:BD23" si="74">IF(E18="","",(IF(K18="",AV18&amp;", "&amp;AW18&amp;", "&amp;AX18,IF(M18="",AV18&amp;","&amp;AW18&amp;","&amp;AX18&amp;","&amp;AY18,IF(O18="",AV18&amp;","&amp;AW18&amp;","&amp;AX18&amp;","&amp;AY18&amp;","&amp;AZ18,IF(Q18="",AV18&amp;","&amp;AW18&amp;","&amp;AX18&amp;","&amp;AY18&amp;","&amp;AZ18&amp;","&amp;BA18,AV18&amp;","&amp;AW18&amp;","&amp;AX18&amp;","&amp;AY18&amp;","&amp;AZ18&amp;","&amp;BA18&amp;","&amp;BB18))))))</f>
        <v>8,9,-12,-7,-7</v>
      </c>
      <c r="BE18" s="28">
        <f>SUMIF(C18:C25,1,AI18:AI25)+SUMIF(D18:D25,1,AJ18:AJ25)</f>
        <v>6</v>
      </c>
      <c r="BF18" s="28">
        <f>IF(BE18&lt;&gt;0,RANK(BE18,BE18:BE24),"")</f>
        <v>1</v>
      </c>
      <c r="BG18" s="29" t="e">
        <f>SUMIF(A18:A21,C18,B18:B21)</f>
        <v>#VALUE!</v>
      </c>
      <c r="BH18" s="30">
        <f>SUMIF(A18:A21,D18,B18:B21)</f>
        <v>41</v>
      </c>
      <c r="BI18" s="122">
        <f t="shared" ref="BI18:BI23" si="75">1+BI8</f>
        <v>2</v>
      </c>
      <c r="BJ18" s="123">
        <f>1*BJ13+1</f>
        <v>7</v>
      </c>
      <c r="BK18" s="31">
        <v>1</v>
      </c>
      <c r="BL18" s="200" t="str">
        <f t="shared" ref="BL18:BL19" si="76">CONCATENATE(C18," ","-"," ",D18)</f>
        <v>1 - 3</v>
      </c>
      <c r="BM18" s="205">
        <v>44600</v>
      </c>
      <c r="BN18" s="206" t="s">
        <v>16</v>
      </c>
      <c r="BO18" s="201">
        <v>5</v>
      </c>
      <c r="BP18" s="465">
        <v>1</v>
      </c>
      <c r="BQ18" s="414" t="e">
        <f>B18</f>
        <v>#VALUE!</v>
      </c>
      <c r="BR18" s="417" t="s">
        <v>194</v>
      </c>
      <c r="BS18" s="417"/>
      <c r="BT18" s="417"/>
      <c r="BU18" s="215"/>
      <c r="BV18" s="419"/>
      <c r="BW18" s="451"/>
      <c r="BX18" s="421"/>
      <c r="BY18" s="452"/>
      <c r="BZ18" s="231"/>
      <c r="CA18" s="180">
        <f>IF(AG22&lt;AH22,AI22,IF(AH22&lt;AG22,AI22," "))</f>
        <v>2</v>
      </c>
      <c r="CB18" s="190"/>
      <c r="CC18" s="184"/>
      <c r="CD18" s="180">
        <f>IF(AG18&lt;AH18,AI18,IF(AH18&lt;AG18,AI18," "))</f>
        <v>2</v>
      </c>
      <c r="CE18" s="181"/>
      <c r="CF18" s="190"/>
      <c r="CG18" s="180">
        <f>IF(AG20&lt;AH20,AI20,IF(AH20&lt;AG20,AI20," "))</f>
        <v>2</v>
      </c>
      <c r="CH18" s="190"/>
      <c r="CI18" s="232"/>
      <c r="CJ18" s="423">
        <f>BE18</f>
        <v>6</v>
      </c>
      <c r="CK18" s="402"/>
      <c r="CL18" s="404">
        <f>IF(BF19="",BF18,BF19)</f>
        <v>1</v>
      </c>
    </row>
    <row r="19" spans="1:90" ht="17.45" customHeight="1" x14ac:dyDescent="0.25">
      <c r="A19" s="15">
        <v>2</v>
      </c>
      <c r="B19" s="16">
        <v>8</v>
      </c>
      <c r="C19" s="17">
        <v>2</v>
      </c>
      <c r="D19" s="17">
        <v>4</v>
      </c>
      <c r="E19" s="18">
        <v>7</v>
      </c>
      <c r="F19" s="19">
        <v>11</v>
      </c>
      <c r="G19" s="20">
        <v>11</v>
      </c>
      <c r="H19" s="21">
        <v>9</v>
      </c>
      <c r="I19" s="18">
        <v>11</v>
      </c>
      <c r="J19" s="19">
        <v>8</v>
      </c>
      <c r="K19" s="20">
        <v>13</v>
      </c>
      <c r="L19" s="21">
        <v>11</v>
      </c>
      <c r="M19" s="18"/>
      <c r="N19" s="19"/>
      <c r="O19" s="20"/>
      <c r="P19" s="21"/>
      <c r="Q19" s="18"/>
      <c r="R19" s="19"/>
      <c r="S19" s="22">
        <f t="shared" si="38"/>
        <v>0</v>
      </c>
      <c r="T19" s="22">
        <f t="shared" si="39"/>
        <v>1</v>
      </c>
      <c r="U19" s="22">
        <f t="shared" si="40"/>
        <v>1</v>
      </c>
      <c r="V19" s="22">
        <f t="shared" si="41"/>
        <v>0</v>
      </c>
      <c r="W19" s="22">
        <f t="shared" si="42"/>
        <v>1</v>
      </c>
      <c r="X19" s="22">
        <f t="shared" si="43"/>
        <v>0</v>
      </c>
      <c r="Y19" s="22">
        <f t="shared" si="44"/>
        <v>1</v>
      </c>
      <c r="Z19" s="22">
        <f t="shared" si="45"/>
        <v>0</v>
      </c>
      <c r="AA19" s="22">
        <f t="shared" si="46"/>
        <v>0</v>
      </c>
      <c r="AB19" s="22">
        <f t="shared" si="47"/>
        <v>0</v>
      </c>
      <c r="AC19" s="22">
        <f t="shared" si="48"/>
        <v>0</v>
      </c>
      <c r="AD19" s="22">
        <f t="shared" si="49"/>
        <v>0</v>
      </c>
      <c r="AE19" s="22">
        <f t="shared" si="50"/>
        <v>0</v>
      </c>
      <c r="AF19" s="22">
        <f t="shared" si="51"/>
        <v>0</v>
      </c>
      <c r="AG19" s="23">
        <f t="shared" si="52"/>
        <v>3</v>
      </c>
      <c r="AH19" s="23">
        <f t="shared" si="52"/>
        <v>1</v>
      </c>
      <c r="AI19" s="24">
        <f t="shared" si="53"/>
        <v>2</v>
      </c>
      <c r="AJ19" s="24">
        <f t="shared" si="54"/>
        <v>1</v>
      </c>
      <c r="AK19" s="25">
        <f t="shared" si="55"/>
        <v>-7</v>
      </c>
      <c r="AL19" s="25">
        <f t="shared" si="56"/>
        <v>9</v>
      </c>
      <c r="AM19" s="25">
        <f t="shared" si="57"/>
        <v>8</v>
      </c>
      <c r="AN19" s="25">
        <f t="shared" si="58"/>
        <v>11</v>
      </c>
      <c r="AO19" s="25" t="str">
        <f t="shared" si="59"/>
        <v/>
      </c>
      <c r="AP19" s="25" t="str">
        <f t="shared" si="60"/>
        <v/>
      </c>
      <c r="AQ19" s="25" t="str">
        <f t="shared" si="61"/>
        <v/>
      </c>
      <c r="AR19" s="26" t="str">
        <f t="shared" si="62"/>
        <v>3 - 1</v>
      </c>
      <c r="AS19" s="27" t="str">
        <f t="shared" si="63"/>
        <v>-7,9,8,11</v>
      </c>
      <c r="AT19" s="24">
        <f t="shared" si="64"/>
        <v>1</v>
      </c>
      <c r="AU19" s="24">
        <f t="shared" si="65"/>
        <v>2</v>
      </c>
      <c r="AV19" s="25">
        <f t="shared" si="66"/>
        <v>7</v>
      </c>
      <c r="AW19" s="25">
        <f t="shared" si="67"/>
        <v>-9</v>
      </c>
      <c r="AX19" s="25">
        <f t="shared" si="68"/>
        <v>-8</v>
      </c>
      <c r="AY19" s="25">
        <f t="shared" si="69"/>
        <v>-11</v>
      </c>
      <c r="AZ19" s="25" t="str">
        <f t="shared" si="70"/>
        <v/>
      </c>
      <c r="BA19" s="25" t="str">
        <f t="shared" si="71"/>
        <v/>
      </c>
      <c r="BB19" s="25" t="str">
        <f t="shared" si="72"/>
        <v/>
      </c>
      <c r="BC19" s="26" t="str">
        <f t="shared" si="73"/>
        <v>1 - 3</v>
      </c>
      <c r="BD19" s="27" t="str">
        <f t="shared" si="74"/>
        <v>7,-9,-8,-11</v>
      </c>
      <c r="BE19" s="32"/>
      <c r="BF19" s="32"/>
      <c r="BG19" s="29">
        <f>SUMIF(A18:A21,C19,B18:B21)</f>
        <v>8</v>
      </c>
      <c r="BH19" s="30" t="e">
        <f>SUMIF(A18:A21,D19,B18:B21)</f>
        <v>#VALUE!</v>
      </c>
      <c r="BI19" s="122">
        <f t="shared" si="75"/>
        <v>2</v>
      </c>
      <c r="BJ19" s="123">
        <f>1+BJ18</f>
        <v>8</v>
      </c>
      <c r="BK19" s="31">
        <v>1</v>
      </c>
      <c r="BL19" s="200" t="str">
        <f t="shared" si="76"/>
        <v>2 - 4</v>
      </c>
      <c r="BM19" s="207">
        <v>44600</v>
      </c>
      <c r="BN19" s="208" t="s">
        <v>16</v>
      </c>
      <c r="BO19" s="201">
        <v>1</v>
      </c>
      <c r="BP19" s="466"/>
      <c r="BQ19" s="415"/>
      <c r="BR19" s="407" t="s">
        <v>195</v>
      </c>
      <c r="BS19" s="407"/>
      <c r="BT19" s="407"/>
      <c r="BU19" s="164"/>
      <c r="BV19" s="420"/>
      <c r="BW19" s="467"/>
      <c r="BX19" s="422"/>
      <c r="BY19" s="468"/>
      <c r="BZ19" s="410" t="str">
        <f>IF(AI22&lt;AJ22,AR22,IF(AJ22&lt;AI22,AS22," "))</f>
        <v>9,6,9</v>
      </c>
      <c r="CA19" s="410"/>
      <c r="CB19" s="410"/>
      <c r="CC19" s="409" t="str">
        <f>IF(AI18&lt;AJ18,AR18,IF(AJ18&lt;AI18,AS18," "))</f>
        <v>-8,-9,12,7,7</v>
      </c>
      <c r="CD19" s="410"/>
      <c r="CE19" s="411"/>
      <c r="CF19" s="410" t="str">
        <f>IF(AI20&lt;AJ20,AR20,IF(AJ20&lt;AI20,AS20," "))</f>
        <v>6,6,8</v>
      </c>
      <c r="CG19" s="410"/>
      <c r="CH19" s="410"/>
      <c r="CI19" s="228"/>
      <c r="CJ19" s="424"/>
      <c r="CK19" s="403"/>
      <c r="CL19" s="405"/>
    </row>
    <row r="20" spans="1:90" ht="17.45" customHeight="1" x14ac:dyDescent="0.25">
      <c r="A20" s="15">
        <v>3</v>
      </c>
      <c r="B20" s="16">
        <v>41</v>
      </c>
      <c r="C20" s="17">
        <v>1</v>
      </c>
      <c r="D20" s="17">
        <v>4</v>
      </c>
      <c r="E20" s="18">
        <v>11</v>
      </c>
      <c r="F20" s="19">
        <v>6</v>
      </c>
      <c r="G20" s="20">
        <v>11</v>
      </c>
      <c r="H20" s="21">
        <v>6</v>
      </c>
      <c r="I20" s="18">
        <v>11</v>
      </c>
      <c r="J20" s="19">
        <v>8</v>
      </c>
      <c r="K20" s="20"/>
      <c r="L20" s="21"/>
      <c r="M20" s="18"/>
      <c r="N20" s="19"/>
      <c r="O20" s="20"/>
      <c r="P20" s="21"/>
      <c r="Q20" s="18"/>
      <c r="R20" s="19"/>
      <c r="S20" s="22">
        <f t="shared" si="38"/>
        <v>1</v>
      </c>
      <c r="T20" s="22">
        <f t="shared" si="39"/>
        <v>0</v>
      </c>
      <c r="U20" s="22">
        <f t="shared" si="40"/>
        <v>1</v>
      </c>
      <c r="V20" s="22">
        <f t="shared" si="41"/>
        <v>0</v>
      </c>
      <c r="W20" s="22">
        <f t="shared" si="42"/>
        <v>1</v>
      </c>
      <c r="X20" s="22">
        <f t="shared" si="43"/>
        <v>0</v>
      </c>
      <c r="Y20" s="22">
        <f t="shared" si="44"/>
        <v>0</v>
      </c>
      <c r="Z20" s="22">
        <f t="shared" si="45"/>
        <v>0</v>
      </c>
      <c r="AA20" s="22">
        <f t="shared" si="46"/>
        <v>0</v>
      </c>
      <c r="AB20" s="22">
        <f t="shared" si="47"/>
        <v>0</v>
      </c>
      <c r="AC20" s="22">
        <f t="shared" si="48"/>
        <v>0</v>
      </c>
      <c r="AD20" s="22">
        <f t="shared" si="49"/>
        <v>0</v>
      </c>
      <c r="AE20" s="22">
        <f t="shared" si="50"/>
        <v>0</v>
      </c>
      <c r="AF20" s="22">
        <f t="shared" si="51"/>
        <v>0</v>
      </c>
      <c r="AG20" s="23">
        <f t="shared" si="52"/>
        <v>3</v>
      </c>
      <c r="AH20" s="23">
        <f t="shared" si="52"/>
        <v>0</v>
      </c>
      <c r="AI20" s="24">
        <f t="shared" si="53"/>
        <v>2</v>
      </c>
      <c r="AJ20" s="24">
        <f t="shared" si="54"/>
        <v>1</v>
      </c>
      <c r="AK20" s="25">
        <f t="shared" si="55"/>
        <v>6</v>
      </c>
      <c r="AL20" s="25">
        <f t="shared" si="56"/>
        <v>6</v>
      </c>
      <c r="AM20" s="25">
        <f t="shared" si="57"/>
        <v>8</v>
      </c>
      <c r="AN20" s="25" t="str">
        <f t="shared" si="58"/>
        <v/>
      </c>
      <c r="AO20" s="25" t="str">
        <f t="shared" si="59"/>
        <v/>
      </c>
      <c r="AP20" s="25" t="str">
        <f t="shared" si="60"/>
        <v/>
      </c>
      <c r="AQ20" s="25" t="str">
        <f t="shared" si="61"/>
        <v/>
      </c>
      <c r="AR20" s="26" t="str">
        <f t="shared" si="62"/>
        <v>3 - 0</v>
      </c>
      <c r="AS20" s="27" t="str">
        <f t="shared" si="63"/>
        <v>6,6,8</v>
      </c>
      <c r="AT20" s="24">
        <f t="shared" si="64"/>
        <v>1</v>
      </c>
      <c r="AU20" s="24">
        <f t="shared" si="65"/>
        <v>2</v>
      </c>
      <c r="AV20" s="25">
        <f t="shared" si="66"/>
        <v>-6</v>
      </c>
      <c r="AW20" s="25">
        <f t="shared" si="67"/>
        <v>-6</v>
      </c>
      <c r="AX20" s="25">
        <f t="shared" si="68"/>
        <v>-8</v>
      </c>
      <c r="AY20" s="25" t="str">
        <f t="shared" si="69"/>
        <v/>
      </c>
      <c r="AZ20" s="25" t="str">
        <f t="shared" si="70"/>
        <v/>
      </c>
      <c r="BA20" s="25" t="str">
        <f t="shared" si="71"/>
        <v/>
      </c>
      <c r="BB20" s="25" t="str">
        <f t="shared" si="72"/>
        <v/>
      </c>
      <c r="BC20" s="26" t="str">
        <f t="shared" si="73"/>
        <v>0 - 3</v>
      </c>
      <c r="BD20" s="27" t="str">
        <f t="shared" si="74"/>
        <v>-6, -6, -8</v>
      </c>
      <c r="BE20" s="28">
        <f>SUMIF(C18:C25,2,AI18:AI25)+SUMIF(D18:D25,2,AJ18:AJ25)</f>
        <v>5</v>
      </c>
      <c r="BF20" s="28">
        <f>IF(BE20&lt;&gt;0,RANK(BE20,BE18:BE24),"")</f>
        <v>2</v>
      </c>
      <c r="BG20" s="29" t="e">
        <f>SUMIF(A18:A21,C20,B18:B21)</f>
        <v>#VALUE!</v>
      </c>
      <c r="BH20" s="30" t="e">
        <f>SUMIF(A18:A21,D20,B18:B21)</f>
        <v>#VALUE!</v>
      </c>
      <c r="BI20" s="122">
        <f t="shared" si="75"/>
        <v>2</v>
      </c>
      <c r="BJ20" s="123">
        <f>1+BJ19</f>
        <v>9</v>
      </c>
      <c r="BK20" s="31">
        <v>2</v>
      </c>
      <c r="BL20" s="212" t="s">
        <v>12</v>
      </c>
      <c r="BM20" s="207">
        <v>44600</v>
      </c>
      <c r="BN20" s="209" t="s">
        <v>261</v>
      </c>
      <c r="BO20" s="202">
        <v>8</v>
      </c>
      <c r="BP20" s="425">
        <v>2</v>
      </c>
      <c r="BQ20" s="397">
        <f>B19</f>
        <v>8</v>
      </c>
      <c r="BR20" s="389" t="s">
        <v>28</v>
      </c>
      <c r="BS20" s="390"/>
      <c r="BT20" s="391"/>
      <c r="BU20" s="196"/>
      <c r="BV20" s="398"/>
      <c r="BW20" s="230"/>
      <c r="BX20" s="150">
        <f>IF(AG22&lt;AH22,AT22,IF(AH22&lt;AG22,AT22," "))</f>
        <v>1</v>
      </c>
      <c r="BY20" s="186"/>
      <c r="BZ20" s="400"/>
      <c r="CA20" s="400"/>
      <c r="CB20" s="400"/>
      <c r="CC20" s="192"/>
      <c r="CD20" s="150">
        <f>IF(AG21&lt;AH21,AI21,IF(AH21&lt;AG21,AI21," "))</f>
        <v>2</v>
      </c>
      <c r="CE20" s="186"/>
      <c r="CF20" s="224"/>
      <c r="CG20" s="150">
        <f>IF(AG19&lt;AH19,AI19,IF(AH19&lt;AG19,AI19," "))</f>
        <v>2</v>
      </c>
      <c r="CH20" s="178"/>
      <c r="CI20" s="226"/>
      <c r="CJ20" s="386">
        <f>BE20</f>
        <v>5</v>
      </c>
      <c r="CK20" s="387"/>
      <c r="CL20" s="388">
        <f>IF(BF21="",BF20,BF21)</f>
        <v>2</v>
      </c>
    </row>
    <row r="21" spans="1:90" ht="17.45" customHeight="1" x14ac:dyDescent="0.25">
      <c r="A21" s="15">
        <v>4</v>
      </c>
      <c r="B21" s="16" t="e">
        <f>SUMIF('[1]М - 1 этап'!$CX$42:$CX$57,2,'[1]М - 1 этап'!$BQ$42:$BQ$57)</f>
        <v>#VALUE!</v>
      </c>
      <c r="C21" s="17">
        <v>2</v>
      </c>
      <c r="D21" s="17">
        <v>3</v>
      </c>
      <c r="E21" s="18">
        <v>11</v>
      </c>
      <c r="F21" s="19">
        <v>7</v>
      </c>
      <c r="G21" s="20">
        <v>11</v>
      </c>
      <c r="H21" s="21">
        <v>7</v>
      </c>
      <c r="I21" s="18">
        <v>8</v>
      </c>
      <c r="J21" s="19">
        <v>11</v>
      </c>
      <c r="K21" s="20">
        <v>11</v>
      </c>
      <c r="L21" s="21">
        <v>6</v>
      </c>
      <c r="M21" s="18"/>
      <c r="N21" s="19"/>
      <c r="O21" s="20"/>
      <c r="P21" s="21"/>
      <c r="Q21" s="18"/>
      <c r="R21" s="19"/>
      <c r="S21" s="22">
        <f t="shared" si="38"/>
        <v>1</v>
      </c>
      <c r="T21" s="22">
        <f t="shared" si="39"/>
        <v>0</v>
      </c>
      <c r="U21" s="22">
        <f t="shared" si="40"/>
        <v>1</v>
      </c>
      <c r="V21" s="22">
        <f t="shared" si="41"/>
        <v>0</v>
      </c>
      <c r="W21" s="22">
        <f t="shared" si="42"/>
        <v>0</v>
      </c>
      <c r="X21" s="22">
        <f t="shared" si="43"/>
        <v>1</v>
      </c>
      <c r="Y21" s="22">
        <f t="shared" si="44"/>
        <v>1</v>
      </c>
      <c r="Z21" s="22">
        <f t="shared" si="45"/>
        <v>0</v>
      </c>
      <c r="AA21" s="22">
        <f t="shared" si="46"/>
        <v>0</v>
      </c>
      <c r="AB21" s="22">
        <f t="shared" si="47"/>
        <v>0</v>
      </c>
      <c r="AC21" s="22">
        <f t="shared" si="48"/>
        <v>0</v>
      </c>
      <c r="AD21" s="22">
        <f t="shared" si="49"/>
        <v>0</v>
      </c>
      <c r="AE21" s="22">
        <f t="shared" si="50"/>
        <v>0</v>
      </c>
      <c r="AF21" s="22">
        <f t="shared" si="51"/>
        <v>0</v>
      </c>
      <c r="AG21" s="23">
        <f t="shared" si="52"/>
        <v>3</v>
      </c>
      <c r="AH21" s="23">
        <f t="shared" si="52"/>
        <v>1</v>
      </c>
      <c r="AI21" s="24">
        <f t="shared" si="53"/>
        <v>2</v>
      </c>
      <c r="AJ21" s="24">
        <f t="shared" si="54"/>
        <v>1</v>
      </c>
      <c r="AK21" s="25">
        <f t="shared" si="55"/>
        <v>7</v>
      </c>
      <c r="AL21" s="25">
        <f t="shared" si="56"/>
        <v>7</v>
      </c>
      <c r="AM21" s="25">
        <f t="shared" si="57"/>
        <v>-8</v>
      </c>
      <c r="AN21" s="25">
        <f t="shared" si="58"/>
        <v>6</v>
      </c>
      <c r="AO21" s="25" t="str">
        <f t="shared" si="59"/>
        <v/>
      </c>
      <c r="AP21" s="25" t="str">
        <f t="shared" si="60"/>
        <v/>
      </c>
      <c r="AQ21" s="25" t="str">
        <f t="shared" si="61"/>
        <v/>
      </c>
      <c r="AR21" s="26" t="str">
        <f t="shared" si="62"/>
        <v>3 - 1</v>
      </c>
      <c r="AS21" s="27" t="str">
        <f t="shared" si="63"/>
        <v>7,7,-8,6</v>
      </c>
      <c r="AT21" s="24">
        <f t="shared" si="64"/>
        <v>1</v>
      </c>
      <c r="AU21" s="24">
        <f t="shared" si="65"/>
        <v>2</v>
      </c>
      <c r="AV21" s="25">
        <f t="shared" si="66"/>
        <v>-7</v>
      </c>
      <c r="AW21" s="25">
        <f t="shared" si="67"/>
        <v>-7</v>
      </c>
      <c r="AX21" s="25">
        <f t="shared" si="68"/>
        <v>8</v>
      </c>
      <c r="AY21" s="25">
        <f t="shared" si="69"/>
        <v>-6</v>
      </c>
      <c r="AZ21" s="25" t="str">
        <f t="shared" si="70"/>
        <v/>
      </c>
      <c r="BA21" s="25" t="str">
        <f t="shared" si="71"/>
        <v/>
      </c>
      <c r="BB21" s="25" t="str">
        <f t="shared" si="72"/>
        <v/>
      </c>
      <c r="BC21" s="26" t="str">
        <f t="shared" si="73"/>
        <v>1 - 3</v>
      </c>
      <c r="BD21" s="27" t="str">
        <f t="shared" si="74"/>
        <v>-7,-7,8,-6</v>
      </c>
      <c r="BE21" s="32"/>
      <c r="BF21" s="32"/>
      <c r="BG21" s="29">
        <f>SUMIF(A18:A21,C21,B18:B21)</f>
        <v>8</v>
      </c>
      <c r="BH21" s="30">
        <f>SUMIF(A18:A21,D21,B18:B21)</f>
        <v>41</v>
      </c>
      <c r="BI21" s="122">
        <f t="shared" si="75"/>
        <v>2</v>
      </c>
      <c r="BJ21" s="123">
        <f>1+BJ20</f>
        <v>10</v>
      </c>
      <c r="BK21" s="31">
        <v>2</v>
      </c>
      <c r="BL21" s="212" t="s">
        <v>13</v>
      </c>
      <c r="BM21" s="207">
        <v>44600</v>
      </c>
      <c r="BN21" s="209" t="s">
        <v>261</v>
      </c>
      <c r="BO21" s="202">
        <v>4</v>
      </c>
      <c r="BP21" s="425"/>
      <c r="BQ21" s="439"/>
      <c r="BR21" s="389" t="s">
        <v>29</v>
      </c>
      <c r="BS21" s="390"/>
      <c r="BT21" s="391"/>
      <c r="BU21" s="196"/>
      <c r="BV21" s="398"/>
      <c r="BW21" s="393" t="str">
        <f>IF(AI22&gt;AJ22,BC22,IF(AJ22&gt;AI22,BD22," "))</f>
        <v>0 - 3</v>
      </c>
      <c r="BX21" s="392"/>
      <c r="BY21" s="394"/>
      <c r="BZ21" s="400"/>
      <c r="CA21" s="400"/>
      <c r="CB21" s="400"/>
      <c r="CC21" s="393" t="str">
        <f>IF(AI21&lt;AJ21,AR21,IF(AJ21&lt;AI21,AS21," "))</f>
        <v>7,7,-8,6</v>
      </c>
      <c r="CD21" s="392"/>
      <c r="CE21" s="394"/>
      <c r="CF21" s="392" t="str">
        <f>IF(AI19&lt;AJ19,AR19,IF(AJ19&lt;AI19,AS19," "))</f>
        <v>-7,9,8,11</v>
      </c>
      <c r="CG21" s="392"/>
      <c r="CH21" s="392"/>
      <c r="CI21" s="227"/>
      <c r="CJ21" s="386"/>
      <c r="CK21" s="387"/>
      <c r="CL21" s="388"/>
    </row>
    <row r="22" spans="1:90" ht="17.45" customHeight="1" x14ac:dyDescent="0.25">
      <c r="A22" s="15">
        <v>5</v>
      </c>
      <c r="B22" s="33"/>
      <c r="C22" s="17">
        <v>1</v>
      </c>
      <c r="D22" s="17">
        <v>2</v>
      </c>
      <c r="E22" s="18">
        <v>11</v>
      </c>
      <c r="F22" s="19">
        <v>9</v>
      </c>
      <c r="G22" s="20">
        <v>11</v>
      </c>
      <c r="H22" s="21">
        <v>6</v>
      </c>
      <c r="I22" s="18">
        <v>11</v>
      </c>
      <c r="J22" s="19">
        <v>9</v>
      </c>
      <c r="K22" s="20"/>
      <c r="L22" s="21"/>
      <c r="M22" s="18"/>
      <c r="N22" s="19"/>
      <c r="O22" s="20"/>
      <c r="P22" s="21"/>
      <c r="Q22" s="18"/>
      <c r="R22" s="19"/>
      <c r="S22" s="22">
        <f t="shared" si="38"/>
        <v>1</v>
      </c>
      <c r="T22" s="22">
        <f t="shared" si="39"/>
        <v>0</v>
      </c>
      <c r="U22" s="22">
        <f t="shared" si="40"/>
        <v>1</v>
      </c>
      <c r="V22" s="22">
        <f t="shared" si="41"/>
        <v>0</v>
      </c>
      <c r="W22" s="22">
        <f t="shared" si="42"/>
        <v>1</v>
      </c>
      <c r="X22" s="22">
        <f t="shared" si="43"/>
        <v>0</v>
      </c>
      <c r="Y22" s="22">
        <f t="shared" si="44"/>
        <v>0</v>
      </c>
      <c r="Z22" s="22">
        <f t="shared" si="45"/>
        <v>0</v>
      </c>
      <c r="AA22" s="22">
        <f t="shared" si="46"/>
        <v>0</v>
      </c>
      <c r="AB22" s="22">
        <f t="shared" si="47"/>
        <v>0</v>
      </c>
      <c r="AC22" s="22">
        <f t="shared" si="48"/>
        <v>0</v>
      </c>
      <c r="AD22" s="22">
        <f t="shared" si="49"/>
        <v>0</v>
      </c>
      <c r="AE22" s="22">
        <f t="shared" si="50"/>
        <v>0</v>
      </c>
      <c r="AF22" s="22">
        <f t="shared" si="51"/>
        <v>0</v>
      </c>
      <c r="AG22" s="23">
        <f t="shared" si="52"/>
        <v>3</v>
      </c>
      <c r="AH22" s="23">
        <f t="shared" si="52"/>
        <v>0</v>
      </c>
      <c r="AI22" s="24">
        <f t="shared" si="53"/>
        <v>2</v>
      </c>
      <c r="AJ22" s="24">
        <f t="shared" si="54"/>
        <v>1</v>
      </c>
      <c r="AK22" s="25">
        <f t="shared" si="55"/>
        <v>9</v>
      </c>
      <c r="AL22" s="25">
        <f t="shared" si="56"/>
        <v>6</v>
      </c>
      <c r="AM22" s="25">
        <f t="shared" si="57"/>
        <v>9</v>
      </c>
      <c r="AN22" s="25" t="str">
        <f t="shared" si="58"/>
        <v/>
      </c>
      <c r="AO22" s="25" t="str">
        <f t="shared" si="59"/>
        <v/>
      </c>
      <c r="AP22" s="25" t="str">
        <f t="shared" si="60"/>
        <v/>
      </c>
      <c r="AQ22" s="25" t="str">
        <f t="shared" si="61"/>
        <v/>
      </c>
      <c r="AR22" s="26" t="str">
        <f t="shared" si="62"/>
        <v>3 - 0</v>
      </c>
      <c r="AS22" s="27" t="str">
        <f t="shared" si="63"/>
        <v>9,6,9</v>
      </c>
      <c r="AT22" s="24">
        <f t="shared" si="64"/>
        <v>1</v>
      </c>
      <c r="AU22" s="24">
        <f t="shared" si="65"/>
        <v>2</v>
      </c>
      <c r="AV22" s="25">
        <f t="shared" si="66"/>
        <v>-9</v>
      </c>
      <c r="AW22" s="25">
        <f t="shared" si="67"/>
        <v>-6</v>
      </c>
      <c r="AX22" s="25">
        <f t="shared" si="68"/>
        <v>-9</v>
      </c>
      <c r="AY22" s="25" t="str">
        <f t="shared" si="69"/>
        <v/>
      </c>
      <c r="AZ22" s="25" t="str">
        <f t="shared" si="70"/>
        <v/>
      </c>
      <c r="BA22" s="25" t="str">
        <f t="shared" si="71"/>
        <v/>
      </c>
      <c r="BB22" s="25" t="str">
        <f t="shared" si="72"/>
        <v/>
      </c>
      <c r="BC22" s="26" t="str">
        <f t="shared" si="73"/>
        <v>0 - 3</v>
      </c>
      <c r="BD22" s="27" t="str">
        <f t="shared" si="74"/>
        <v>-9, -6, -9</v>
      </c>
      <c r="BE22" s="28">
        <f>SUMIF(C18:C25,3,AI18:AI25)+SUMIF(D18:D25,3,AJ18:AJ25)</f>
        <v>4</v>
      </c>
      <c r="BF22" s="28">
        <f>IF(BE22&lt;&gt;0,RANK(BE22,BE18:BE24),"")</f>
        <v>3</v>
      </c>
      <c r="BG22" s="29" t="e">
        <f>SUMIF(A18:A21,C22,B18:B21)</f>
        <v>#VALUE!</v>
      </c>
      <c r="BH22" s="30">
        <f>SUMIF(A18:A21,D22,B18:B21)</f>
        <v>8</v>
      </c>
      <c r="BI22" s="122">
        <f t="shared" si="75"/>
        <v>2</v>
      </c>
      <c r="BJ22" s="123">
        <f>1+BJ21</f>
        <v>11</v>
      </c>
      <c r="BK22" s="31">
        <v>3</v>
      </c>
      <c r="BL22" s="213" t="s">
        <v>14</v>
      </c>
      <c r="BM22" s="207">
        <v>44600</v>
      </c>
      <c r="BN22" s="208" t="s">
        <v>262</v>
      </c>
      <c r="BO22" s="201">
        <v>4</v>
      </c>
      <c r="BP22" s="412">
        <v>3</v>
      </c>
      <c r="BQ22" s="438">
        <f>B20</f>
        <v>41</v>
      </c>
      <c r="BR22" s="416" t="s">
        <v>84</v>
      </c>
      <c r="BS22" s="417"/>
      <c r="BT22" s="418"/>
      <c r="BU22" s="215"/>
      <c r="BV22" s="419"/>
      <c r="BW22" s="193"/>
      <c r="BX22" s="180">
        <f>IF(AG18&lt;AH18,AT18,IF(AH18&lt;AG18,AT18," "))</f>
        <v>1</v>
      </c>
      <c r="BY22" s="181"/>
      <c r="BZ22" s="190"/>
      <c r="CA22" s="180">
        <f>IF(AG21&lt;AH21,AT21,IF(AH21&lt;AG21,AT21," "))</f>
        <v>1</v>
      </c>
      <c r="CB22" s="190"/>
      <c r="CC22" s="451"/>
      <c r="CD22" s="421"/>
      <c r="CE22" s="452"/>
      <c r="CF22" s="231"/>
      <c r="CG22" s="180">
        <f>IF(AG23&lt;AH23,AI23,IF(AH23&lt;AG23,AI23," "))</f>
        <v>2</v>
      </c>
      <c r="CH22" s="190"/>
      <c r="CI22" s="232"/>
      <c r="CJ22" s="423">
        <f>BE22</f>
        <v>4</v>
      </c>
      <c r="CK22" s="402"/>
      <c r="CL22" s="404">
        <f>IF(BF23="",BF22,BF23)</f>
        <v>3</v>
      </c>
    </row>
    <row r="23" spans="1:90" ht="17.45" customHeight="1" x14ac:dyDescent="0.25">
      <c r="A23" s="15">
        <v>6</v>
      </c>
      <c r="C23" s="17">
        <v>3</v>
      </c>
      <c r="D23" s="17">
        <v>4</v>
      </c>
      <c r="E23" s="18">
        <v>11</v>
      </c>
      <c r="F23" s="19">
        <v>5</v>
      </c>
      <c r="G23" s="20">
        <v>7</v>
      </c>
      <c r="H23" s="21">
        <v>11</v>
      </c>
      <c r="I23" s="18">
        <v>11</v>
      </c>
      <c r="J23" s="19">
        <v>8</v>
      </c>
      <c r="K23" s="20">
        <v>11</v>
      </c>
      <c r="L23" s="21">
        <v>4</v>
      </c>
      <c r="M23" s="18"/>
      <c r="N23" s="19"/>
      <c r="O23" s="20"/>
      <c r="P23" s="21"/>
      <c r="Q23" s="18"/>
      <c r="R23" s="19"/>
      <c r="S23" s="22">
        <f t="shared" si="38"/>
        <v>1</v>
      </c>
      <c r="T23" s="22">
        <f t="shared" si="39"/>
        <v>0</v>
      </c>
      <c r="U23" s="22">
        <f t="shared" si="40"/>
        <v>0</v>
      </c>
      <c r="V23" s="22">
        <f t="shared" si="41"/>
        <v>1</v>
      </c>
      <c r="W23" s="22">
        <f t="shared" si="42"/>
        <v>1</v>
      </c>
      <c r="X23" s="22">
        <f t="shared" si="43"/>
        <v>0</v>
      </c>
      <c r="Y23" s="22">
        <f t="shared" si="44"/>
        <v>1</v>
      </c>
      <c r="Z23" s="22">
        <f t="shared" si="45"/>
        <v>0</v>
      </c>
      <c r="AA23" s="22">
        <f t="shared" si="46"/>
        <v>0</v>
      </c>
      <c r="AB23" s="22">
        <f t="shared" si="47"/>
        <v>0</v>
      </c>
      <c r="AC23" s="22">
        <f t="shared" si="48"/>
        <v>0</v>
      </c>
      <c r="AD23" s="22">
        <f t="shared" si="49"/>
        <v>0</v>
      </c>
      <c r="AE23" s="22">
        <f t="shared" si="50"/>
        <v>0</v>
      </c>
      <c r="AF23" s="22">
        <f t="shared" si="51"/>
        <v>0</v>
      </c>
      <c r="AG23" s="23">
        <f t="shared" si="52"/>
        <v>3</v>
      </c>
      <c r="AH23" s="23">
        <f t="shared" si="52"/>
        <v>1</v>
      </c>
      <c r="AI23" s="24">
        <f t="shared" si="53"/>
        <v>2</v>
      </c>
      <c r="AJ23" s="24">
        <f t="shared" si="54"/>
        <v>1</v>
      </c>
      <c r="AK23" s="25">
        <f t="shared" si="55"/>
        <v>5</v>
      </c>
      <c r="AL23" s="25">
        <f t="shared" si="56"/>
        <v>-7</v>
      </c>
      <c r="AM23" s="25">
        <f t="shared" si="57"/>
        <v>8</v>
      </c>
      <c r="AN23" s="25">
        <f t="shared" si="58"/>
        <v>4</v>
      </c>
      <c r="AO23" s="25" t="str">
        <f t="shared" si="59"/>
        <v/>
      </c>
      <c r="AP23" s="25" t="str">
        <f t="shared" si="60"/>
        <v/>
      </c>
      <c r="AQ23" s="25" t="str">
        <f t="shared" si="61"/>
        <v/>
      </c>
      <c r="AR23" s="26" t="str">
        <f t="shared" si="62"/>
        <v>3 - 1</v>
      </c>
      <c r="AS23" s="27" t="str">
        <f t="shared" si="63"/>
        <v>5,-7,8,4</v>
      </c>
      <c r="AT23" s="24">
        <f t="shared" si="64"/>
        <v>1</v>
      </c>
      <c r="AU23" s="24">
        <f t="shared" si="65"/>
        <v>2</v>
      </c>
      <c r="AV23" s="25">
        <f t="shared" si="66"/>
        <v>-5</v>
      </c>
      <c r="AW23" s="25">
        <f t="shared" si="67"/>
        <v>7</v>
      </c>
      <c r="AX23" s="25">
        <f t="shared" si="68"/>
        <v>-8</v>
      </c>
      <c r="AY23" s="25">
        <f t="shared" si="69"/>
        <v>-4</v>
      </c>
      <c r="AZ23" s="25" t="str">
        <f t="shared" si="70"/>
        <v/>
      </c>
      <c r="BA23" s="25" t="str">
        <f t="shared" si="71"/>
        <v/>
      </c>
      <c r="BB23" s="25" t="str">
        <f t="shared" si="72"/>
        <v/>
      </c>
      <c r="BC23" s="26" t="str">
        <f t="shared" si="73"/>
        <v>1 - 3</v>
      </c>
      <c r="BD23" s="27" t="str">
        <f t="shared" si="74"/>
        <v>-5,7,-8,-4</v>
      </c>
      <c r="BE23" s="32"/>
      <c r="BF23" s="32"/>
      <c r="BG23" s="29">
        <f>SUMIF(A18:A21,C23,B18:B21)</f>
        <v>41</v>
      </c>
      <c r="BH23" s="30" t="e">
        <f>SUMIF(A18:A21,D23,B18:B21)</f>
        <v>#VALUE!</v>
      </c>
      <c r="BI23" s="122">
        <f t="shared" si="75"/>
        <v>2</v>
      </c>
      <c r="BJ23" s="123">
        <f>1+BJ22</f>
        <v>12</v>
      </c>
      <c r="BK23" s="31">
        <v>3</v>
      </c>
      <c r="BL23" s="214" t="s">
        <v>15</v>
      </c>
      <c r="BM23" s="210">
        <v>44600</v>
      </c>
      <c r="BN23" s="211" t="s">
        <v>262</v>
      </c>
      <c r="BO23" s="203">
        <v>8</v>
      </c>
      <c r="BP23" s="413"/>
      <c r="BQ23" s="439"/>
      <c r="BR23" s="406" t="s">
        <v>89</v>
      </c>
      <c r="BS23" s="407"/>
      <c r="BT23" s="408"/>
      <c r="BU23" s="164"/>
      <c r="BV23" s="420"/>
      <c r="BW23" s="409" t="str">
        <f>IF(AI18&gt;AJ18,BC18,IF(AJ18&gt;AI18,BD18," "))</f>
        <v>2 - 3</v>
      </c>
      <c r="BX23" s="410"/>
      <c r="BY23" s="411"/>
      <c r="BZ23" s="410" t="str">
        <f>IF(AI21&gt;AJ21,BC21,IF(AJ21&gt;AI21,BD21," "))</f>
        <v>1 - 3</v>
      </c>
      <c r="CA23" s="410"/>
      <c r="CB23" s="410"/>
      <c r="CC23" s="467"/>
      <c r="CD23" s="422"/>
      <c r="CE23" s="468"/>
      <c r="CF23" s="410" t="str">
        <f>IF(AI23&lt;AJ23,AR23,IF(AJ23&lt;AI23,AS23," "))</f>
        <v>5,-7,8,4</v>
      </c>
      <c r="CG23" s="410"/>
      <c r="CH23" s="410"/>
      <c r="CI23" s="228"/>
      <c r="CJ23" s="424"/>
      <c r="CK23" s="403"/>
      <c r="CL23" s="405"/>
    </row>
    <row r="24" spans="1:90" ht="17.45" customHeight="1" x14ac:dyDescent="0.2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V24" s="2"/>
      <c r="AW24" s="2"/>
      <c r="AX24" s="2"/>
      <c r="AY24" s="2"/>
      <c r="AZ24" s="2"/>
      <c r="BE24" s="28">
        <f>SUMIF(C18:C25,4,AI18:AI25)+SUMIF(D18:D25,4,AJ18:AJ25)</f>
        <v>3</v>
      </c>
      <c r="BF24" s="28">
        <f>IF(BE24&lt;&gt;0,RANK(BE24,BE18:BE24),"")</f>
        <v>4</v>
      </c>
      <c r="BG24" s="34"/>
      <c r="BH24" s="34"/>
      <c r="BK24" s="14"/>
      <c r="BP24" s="425">
        <v>4</v>
      </c>
      <c r="BQ24" s="438" t="e">
        <f>B21</f>
        <v>#VALUE!</v>
      </c>
      <c r="BR24" s="389" t="s">
        <v>210</v>
      </c>
      <c r="BS24" s="390"/>
      <c r="BT24" s="391"/>
      <c r="BU24" s="196"/>
      <c r="BV24" s="398"/>
      <c r="BW24" s="230"/>
      <c r="BX24" s="150">
        <f>IF(AG20&lt;AH20,AT20,IF(AH20&lt;AG20,AT20," "))</f>
        <v>1</v>
      </c>
      <c r="BY24" s="186"/>
      <c r="BZ24" s="178"/>
      <c r="CA24" s="150">
        <f>IF(AG19&lt;AH19,AT19,IF(AH19&lt;AG19,AT19," "))</f>
        <v>1</v>
      </c>
      <c r="CB24" s="178"/>
      <c r="CC24" s="192"/>
      <c r="CD24" s="150">
        <f>IF(AG23&lt;AH23,AT23,IF(AH23&lt;AG23,AT23," "))</f>
        <v>1</v>
      </c>
      <c r="CE24" s="186"/>
      <c r="CF24" s="400"/>
      <c r="CG24" s="400"/>
      <c r="CH24" s="400"/>
      <c r="CI24" s="226"/>
      <c r="CJ24" s="386">
        <f>BE24</f>
        <v>3</v>
      </c>
      <c r="CK24" s="387"/>
      <c r="CL24" s="388">
        <f>IF(BF25="",BF24,BF25)</f>
        <v>4</v>
      </c>
    </row>
    <row r="25" spans="1:90" ht="17.45" customHeight="1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V25" s="2"/>
      <c r="AW25" s="2"/>
      <c r="AX25" s="2"/>
      <c r="AY25" s="2"/>
      <c r="AZ25" s="2"/>
      <c r="BD25" s="3"/>
      <c r="BE25" s="32"/>
      <c r="BF25" s="32"/>
      <c r="BG25" s="34"/>
      <c r="BH25" s="34"/>
      <c r="BK25" s="14"/>
      <c r="BL25" s="160"/>
      <c r="BM25" s="161"/>
      <c r="BN25" s="162"/>
      <c r="BO25" s="163"/>
      <c r="BP25" s="413"/>
      <c r="BQ25" s="415"/>
      <c r="BR25" s="406" t="s">
        <v>196</v>
      </c>
      <c r="BS25" s="407"/>
      <c r="BT25" s="408"/>
      <c r="BU25" s="164"/>
      <c r="BV25" s="420"/>
      <c r="BW25" s="409" t="str">
        <f>IF(AI20&gt;AJ20,BC20,IF(AJ20&gt;AI20,BD20," "))</f>
        <v>0 - 3</v>
      </c>
      <c r="BX25" s="410"/>
      <c r="BY25" s="411"/>
      <c r="BZ25" s="410" t="str">
        <f>IF(AI19&gt;AJ19,BC19,IF(AJ19&gt;AI19,BD19," "))</f>
        <v>1 - 3</v>
      </c>
      <c r="CA25" s="410"/>
      <c r="CB25" s="410"/>
      <c r="CC25" s="409" t="str">
        <f>IF(AI23&gt;AJ23,BC23,IF(AJ23&gt;AI23,BD23," "))</f>
        <v>1 - 3</v>
      </c>
      <c r="CD25" s="410"/>
      <c r="CE25" s="411"/>
      <c r="CF25" s="422"/>
      <c r="CG25" s="422"/>
      <c r="CH25" s="422"/>
      <c r="CI25" s="228"/>
      <c r="CJ25" s="424"/>
      <c r="CK25" s="403"/>
      <c r="CL25" s="405"/>
    </row>
    <row r="26" spans="1:90" ht="17.45" customHeight="1" x14ac:dyDescent="0.25">
      <c r="Z26" s="6"/>
      <c r="BK26" s="14"/>
      <c r="BL26" s="380" t="str">
        <f>C27</f>
        <v>Женщины.  2 подгруппа</v>
      </c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</row>
    <row r="27" spans="1:90" ht="17.45" customHeight="1" x14ac:dyDescent="0.25">
      <c r="A27" s="7">
        <v>2</v>
      </c>
      <c r="B27" s="8">
        <v>4</v>
      </c>
      <c r="C27" s="9" t="s">
        <v>200</v>
      </c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>
        <v>2</v>
      </c>
      <c r="Z27" s="6"/>
      <c r="AR27" s="12" t="e">
        <f>IF(B28=0,0,(IF(B29=0,1,IF(B30=0,2,IF(B31=0,3,IF(B31&gt;0,4))))))</f>
        <v>#VALUE!</v>
      </c>
      <c r="BC27" s="12">
        <f>IF(BE27=15,3,IF(BE27&gt;15,4))</f>
        <v>4</v>
      </c>
      <c r="BE27" s="13">
        <f>SUM(BE28,BE30,BE32,BE34)</f>
        <v>18</v>
      </c>
      <c r="BF27" s="13">
        <f>SUM(BF28,BF30,BF32,BF34)</f>
        <v>10</v>
      </c>
      <c r="BK27" s="14"/>
      <c r="BL27" s="124" t="s">
        <v>4</v>
      </c>
      <c r="BM27" s="125" t="s">
        <v>5</v>
      </c>
      <c r="BN27" s="125" t="s">
        <v>6</v>
      </c>
      <c r="BO27" s="126" t="s">
        <v>7</v>
      </c>
      <c r="BP27" s="216" t="s">
        <v>8</v>
      </c>
      <c r="BQ27" s="516" t="s">
        <v>9</v>
      </c>
      <c r="BR27" s="458"/>
      <c r="BS27" s="458"/>
      <c r="BT27" s="476"/>
      <c r="BU27" s="459" t="s">
        <v>10</v>
      </c>
      <c r="BV27" s="477"/>
      <c r="BW27" s="461">
        <v>1</v>
      </c>
      <c r="BX27" s="461"/>
      <c r="BY27" s="461"/>
      <c r="BZ27" s="460">
        <v>2</v>
      </c>
      <c r="CA27" s="461"/>
      <c r="CB27" s="462"/>
      <c r="CC27" s="461">
        <v>3</v>
      </c>
      <c r="CD27" s="461"/>
      <c r="CE27" s="461"/>
      <c r="CF27" s="460">
        <v>4</v>
      </c>
      <c r="CG27" s="461"/>
      <c r="CH27" s="462"/>
      <c r="CI27" s="217"/>
      <c r="CJ27" s="220" t="s">
        <v>1</v>
      </c>
      <c r="CK27" s="220" t="s">
        <v>2</v>
      </c>
      <c r="CL27" s="221" t="s">
        <v>3</v>
      </c>
    </row>
    <row r="28" spans="1:90" ht="17.45" customHeight="1" x14ac:dyDescent="0.25">
      <c r="A28" s="15">
        <v>1</v>
      </c>
      <c r="B28" s="16" t="e">
        <f>SUMIF('[1]М - 1 этап'!$CX$71:$CX$86,1,'[1]М - 1 этап'!$BQ$71:$BQ$86)</f>
        <v>#VALUE!</v>
      </c>
      <c r="C28" s="17">
        <v>1</v>
      </c>
      <c r="D28" s="17">
        <v>3</v>
      </c>
      <c r="E28" s="18">
        <v>11</v>
      </c>
      <c r="F28" s="19">
        <v>2</v>
      </c>
      <c r="G28" s="20">
        <v>11</v>
      </c>
      <c r="H28" s="21">
        <v>2</v>
      </c>
      <c r="I28" s="18">
        <v>11</v>
      </c>
      <c r="J28" s="19">
        <v>8</v>
      </c>
      <c r="K28" s="20"/>
      <c r="L28" s="21"/>
      <c r="M28" s="18"/>
      <c r="N28" s="19"/>
      <c r="O28" s="20"/>
      <c r="P28" s="21"/>
      <c r="Q28" s="18"/>
      <c r="R28" s="19"/>
      <c r="S28" s="22">
        <f t="shared" ref="S28:S33" si="77">IF(E28="wo",0,IF(F28="wo",1,IF(E28&gt;F28,1,0)))</f>
        <v>1</v>
      </c>
      <c r="T28" s="22">
        <f t="shared" ref="T28:T33" si="78">IF(E28="wo",1,IF(F28="wo",0,IF(F28&gt;E28,1,0)))</f>
        <v>0</v>
      </c>
      <c r="U28" s="22">
        <f t="shared" ref="U28:U33" si="79">IF(G28="wo",0,IF(H28="wo",1,IF(G28&gt;H28,1,0)))</f>
        <v>1</v>
      </c>
      <c r="V28" s="22">
        <f t="shared" ref="V28:V33" si="80">IF(G28="wo",1,IF(H28="wo",0,IF(H28&gt;G28,1,0)))</f>
        <v>0</v>
      </c>
      <c r="W28" s="22">
        <f t="shared" ref="W28:W33" si="81">IF(I28="wo",0,IF(J28="wo",1,IF(I28&gt;J28,1,0)))</f>
        <v>1</v>
      </c>
      <c r="X28" s="22">
        <f t="shared" ref="X28:X33" si="82">IF(I28="wo",1,IF(J28="wo",0,IF(J28&gt;I28,1,0)))</f>
        <v>0</v>
      </c>
      <c r="Y28" s="22">
        <f t="shared" ref="Y28:Y33" si="83">IF(K28="wo",0,IF(L28="wo",1,IF(K28&gt;L28,1,0)))</f>
        <v>0</v>
      </c>
      <c r="Z28" s="22">
        <f t="shared" ref="Z28:Z33" si="84">IF(K28="wo",1,IF(L28="wo",0,IF(L28&gt;K28,1,0)))</f>
        <v>0</v>
      </c>
      <c r="AA28" s="22">
        <f t="shared" ref="AA28:AA33" si="85">IF(M28="wo",0,IF(N28="wo",1,IF(M28&gt;N28,1,0)))</f>
        <v>0</v>
      </c>
      <c r="AB28" s="22">
        <f t="shared" ref="AB28:AB33" si="86">IF(M28="wo",1,IF(N28="wo",0,IF(N28&gt;M28,1,0)))</f>
        <v>0</v>
      </c>
      <c r="AC28" s="22">
        <f t="shared" ref="AC28:AC33" si="87">IF(O28="wo",0,IF(P28="wo",1,IF(O28&gt;P28,1,0)))</f>
        <v>0</v>
      </c>
      <c r="AD28" s="22">
        <f t="shared" ref="AD28:AD33" si="88">IF(O28="wo",1,IF(P28="wo",0,IF(P28&gt;O28,1,0)))</f>
        <v>0</v>
      </c>
      <c r="AE28" s="22">
        <f t="shared" ref="AE28:AE33" si="89">IF(Q28="wo",0,IF(R28="wo",1,IF(Q28&gt;R28,1,0)))</f>
        <v>0</v>
      </c>
      <c r="AF28" s="22">
        <f t="shared" ref="AF28:AF33" si="90">IF(Q28="wo",1,IF(R28="wo",0,IF(R28&gt;Q28,1,0)))</f>
        <v>0</v>
      </c>
      <c r="AG28" s="23">
        <f t="shared" ref="AG28:AH33" si="91">IF(E28="wo","wo",+S28+U28+W28+Y28+AA28+AC28+AE28)</f>
        <v>3</v>
      </c>
      <c r="AH28" s="23">
        <f t="shared" si="91"/>
        <v>0</v>
      </c>
      <c r="AI28" s="24">
        <f t="shared" ref="AI28:AI33" si="92">IF(E28="",0,IF(E28="wo",0,IF(F28="wo",2,IF(AG28=AH28,0,IF(AG28&gt;AH28,2,1)))))</f>
        <v>2</v>
      </c>
      <c r="AJ28" s="24">
        <f t="shared" ref="AJ28:AJ33" si="93">IF(F28="",0,IF(F28="wo",0,IF(E28="wo",2,IF(AH28=AG28,0,IF(AH28&gt;AG28,2,1)))))</f>
        <v>1</v>
      </c>
      <c r="AK28" s="25">
        <f t="shared" ref="AK28:AK33" si="94">IF(E28="","",IF(E28="wo",0,IF(F28="wo",0,IF(E28=F28,"ERROR",IF(E28&gt;F28,F28,-1*E28)))))</f>
        <v>2</v>
      </c>
      <c r="AL28" s="25">
        <f t="shared" ref="AL28:AL33" si="95">IF(G28="","",IF(G28="wo",0,IF(H28="wo",0,IF(G28=H28,"ERROR",IF(G28&gt;H28,H28,-1*G28)))))</f>
        <v>2</v>
      </c>
      <c r="AM28" s="25">
        <f t="shared" ref="AM28:AM33" si="96">IF(I28="","",IF(I28="wo",0,IF(J28="wo",0,IF(I28=J28,"ERROR",IF(I28&gt;J28,J28,-1*I28)))))</f>
        <v>8</v>
      </c>
      <c r="AN28" s="25" t="str">
        <f t="shared" ref="AN28:AN33" si="97">IF(K28="","",IF(K28="wo",0,IF(L28="wo",0,IF(K28=L28,"ERROR",IF(K28&gt;L28,L28,-1*K28)))))</f>
        <v/>
      </c>
      <c r="AO28" s="25" t="str">
        <f t="shared" ref="AO28:AO33" si="98">IF(M28="","",IF(M28="wo",0,IF(N28="wo",0,IF(M28=N28,"ERROR",IF(M28&gt;N28,N28,-1*M28)))))</f>
        <v/>
      </c>
      <c r="AP28" s="25" t="str">
        <f t="shared" ref="AP28:AP33" si="99">IF(O28="","",IF(O28="wo",0,IF(P28="wo",0,IF(O28=P28,"ERROR",IF(O28&gt;P28,P28,-1*O28)))))</f>
        <v/>
      </c>
      <c r="AQ28" s="25" t="str">
        <f t="shared" ref="AQ28:AQ33" si="100">IF(Q28="","",IF(Q28="wo",0,IF(R28="wo",0,IF(Q28=R28,"ERROR",IF(Q28&gt;R28,R28,-1*Q28)))))</f>
        <v/>
      </c>
      <c r="AR28" s="26" t="str">
        <f t="shared" ref="AR28:AR33" si="101">CONCATENATE(AG28," - ",AH28)</f>
        <v>3 - 0</v>
      </c>
      <c r="AS28" s="27" t="str">
        <f t="shared" ref="AS28:AS33" si="102">IF(E28="","",(IF(K28="",AK28&amp;","&amp;AL28&amp;","&amp;AM28,IF(M28="",AK28&amp;","&amp;AL28&amp;","&amp;AM28&amp;","&amp;AN28,IF(O28="",AK28&amp;","&amp;AL28&amp;","&amp;AM28&amp;","&amp;AN28&amp;","&amp;AO28,IF(Q28="",AK28&amp;","&amp;AL28&amp;","&amp;AM28&amp;","&amp;AN28&amp;","&amp;AO28&amp;","&amp;AP28,AK28&amp;","&amp;AL28&amp;","&amp;AM28&amp;","&amp;AN28&amp;","&amp;AO28&amp;","&amp;AP28&amp;","&amp;AQ28))))))</f>
        <v>2,2,8</v>
      </c>
      <c r="AT28" s="24">
        <f t="shared" ref="AT28:AT33" si="103">IF(F28="",0,IF(F28="wo",0,IF(E28="wo",2,IF(AH28=AG28,0,IF(AH28&gt;AG28,2,1)))))</f>
        <v>1</v>
      </c>
      <c r="AU28" s="24">
        <f t="shared" ref="AU28:AU33" si="104">IF(E28="",0,IF(E28="wo",0,IF(F28="wo",2,IF(AG28=AH28,0,IF(AG28&gt;AH28,2,1)))))</f>
        <v>2</v>
      </c>
      <c r="AV28" s="25">
        <f t="shared" ref="AV28:AV33" si="105">IF(F28="","",IF(F28="wo",0,IF(E28="wo",0,IF(F28=E28,"ERROR",IF(F28&gt;E28,E28,-1*F28)))))</f>
        <v>-2</v>
      </c>
      <c r="AW28" s="25">
        <f t="shared" ref="AW28:AW33" si="106">IF(H28="","",IF(H28="wo",0,IF(G28="wo",0,IF(H28=G28,"ERROR",IF(H28&gt;G28,G28,-1*H28)))))</f>
        <v>-2</v>
      </c>
      <c r="AX28" s="25">
        <f t="shared" ref="AX28:AX33" si="107">IF(J28="","",IF(J28="wo",0,IF(I28="wo",0,IF(J28=I28,"ERROR",IF(J28&gt;I28,I28,-1*J28)))))</f>
        <v>-8</v>
      </c>
      <c r="AY28" s="25" t="str">
        <f t="shared" ref="AY28:AY33" si="108">IF(L28="","",IF(L28="wo",0,IF(K28="wo",0,IF(L28=K28,"ERROR",IF(L28&gt;K28,K28,-1*L28)))))</f>
        <v/>
      </c>
      <c r="AZ28" s="25" t="str">
        <f t="shared" ref="AZ28:AZ33" si="109">IF(N28="","",IF(N28="wo",0,IF(M28="wo",0,IF(N28=M28,"ERROR",IF(N28&gt;M28,M28,-1*N28)))))</f>
        <v/>
      </c>
      <c r="BA28" s="25" t="str">
        <f t="shared" ref="BA28:BA33" si="110">IF(P28="","",IF(P28="wo",0,IF(O28="wo",0,IF(P28=O28,"ERROR",IF(P28&gt;O28,O28,-1*P28)))))</f>
        <v/>
      </c>
      <c r="BB28" s="25" t="str">
        <f t="shared" ref="BB28:BB33" si="111">IF(R28="","",IF(R28="wo",0,IF(Q28="wo",0,IF(R28=Q28,"ERROR",IF(R28&gt;Q28,Q28,-1*R28)))))</f>
        <v/>
      </c>
      <c r="BC28" s="26" t="str">
        <f t="shared" ref="BC28:BC33" si="112">CONCATENATE(AH28," - ",AG28)</f>
        <v>0 - 3</v>
      </c>
      <c r="BD28" s="27" t="str">
        <f t="shared" ref="BD28:BD33" si="113">IF(E28="","",(IF(K28="",AV28&amp;", "&amp;AW28&amp;", "&amp;AX28,IF(M28="",AV28&amp;","&amp;AW28&amp;","&amp;AX28&amp;","&amp;AY28,IF(O28="",AV28&amp;","&amp;AW28&amp;","&amp;AX28&amp;","&amp;AY28&amp;","&amp;AZ28,IF(Q28="",AV28&amp;","&amp;AW28&amp;","&amp;AX28&amp;","&amp;AY28&amp;","&amp;AZ28&amp;","&amp;BA28,AV28&amp;","&amp;AW28&amp;","&amp;AX28&amp;","&amp;AY28&amp;","&amp;AZ28&amp;","&amp;BA28&amp;","&amp;BB28))))))</f>
        <v>-2, -2, -8</v>
      </c>
      <c r="BE28" s="28">
        <f>SUMIF(C28:C35,1,AI28:AI35)+SUMIF(D28:D35,1,AJ28:AJ35)</f>
        <v>6</v>
      </c>
      <c r="BF28" s="28">
        <f>IF(BE28&lt;&gt;0,RANK(BE28,BE28:BE34),"")</f>
        <v>1</v>
      </c>
      <c r="BG28" s="29" t="e">
        <f>SUMIF(A28:A31,C28,B28:B31)</f>
        <v>#VALUE!</v>
      </c>
      <c r="BH28" s="30" t="e">
        <f>SUMIF(A28:A31,D28,B28:B31)</f>
        <v>#VALUE!</v>
      </c>
      <c r="BI28" s="122">
        <f t="shared" ref="BI28:BI33" si="114">1+BI18</f>
        <v>3</v>
      </c>
      <c r="BJ28" s="123">
        <f>1*BJ23+1</f>
        <v>13</v>
      </c>
      <c r="BK28" s="31">
        <v>1</v>
      </c>
      <c r="BL28" s="200" t="str">
        <f t="shared" ref="BL28:BL29" si="115">CONCATENATE(C28," ","-"," ",D28)</f>
        <v>1 - 3</v>
      </c>
      <c r="BM28" s="205">
        <v>44600</v>
      </c>
      <c r="BN28" s="206" t="s">
        <v>16</v>
      </c>
      <c r="BO28" s="134">
        <v>7</v>
      </c>
      <c r="BP28" s="465">
        <v>1</v>
      </c>
      <c r="BQ28" s="457" t="e">
        <f>B28</f>
        <v>#VALUE!</v>
      </c>
      <c r="BR28" s="416" t="s">
        <v>23</v>
      </c>
      <c r="BS28" s="417"/>
      <c r="BT28" s="418"/>
      <c r="BU28" s="215" t="e">
        <f>IF(BQ28=0,0,VLOOKUP(BQ28,[1]Список!$A:P,7,FALSE))</f>
        <v>#VALUE!</v>
      </c>
      <c r="BV28" s="482" t="e">
        <f>IF(BQ28=0,0,VLOOKUP(BQ28,[1]Список!$A:$P,6,FALSE))</f>
        <v>#VALUE!</v>
      </c>
      <c r="BW28" s="421"/>
      <c r="BX28" s="421"/>
      <c r="BY28" s="421"/>
      <c r="BZ28" s="179"/>
      <c r="CA28" s="180">
        <f>IF(AG32&lt;AH32,AI32,IF(AH32&lt;AG32,AI32," "))</f>
        <v>2</v>
      </c>
      <c r="CB28" s="181"/>
      <c r="CC28" s="190"/>
      <c r="CD28" s="180">
        <f>IF(AG28&lt;AH28,AI28,IF(AH28&lt;AG28,AI28," "))</f>
        <v>2</v>
      </c>
      <c r="CE28" s="190"/>
      <c r="CF28" s="184"/>
      <c r="CG28" s="180">
        <f>IF(AG30&lt;AH30,AI30,IF(AH30&lt;AG30,AI30," "))</f>
        <v>2</v>
      </c>
      <c r="CH28" s="181"/>
      <c r="CI28" s="191"/>
      <c r="CJ28" s="471">
        <f>BE28</f>
        <v>6</v>
      </c>
      <c r="CK28" s="402"/>
      <c r="CL28" s="404">
        <f>IF(BF29="",BF28,BF29)</f>
        <v>1</v>
      </c>
    </row>
    <row r="29" spans="1:90" ht="17.45" customHeight="1" x14ac:dyDescent="0.25">
      <c r="A29" s="15">
        <v>2</v>
      </c>
      <c r="B29" s="16" t="e">
        <f>SUMIF('[1]М - 1 этап'!$CX$158:$CX$173,1,'[1]М - 1 этап'!$BQ$158:$BQ$173)</f>
        <v>#VALUE!</v>
      </c>
      <c r="C29" s="17">
        <v>2</v>
      </c>
      <c r="D29" s="17">
        <v>4</v>
      </c>
      <c r="E29" s="18">
        <v>9</v>
      </c>
      <c r="F29" s="19">
        <v>11</v>
      </c>
      <c r="G29" s="20">
        <v>5</v>
      </c>
      <c r="H29" s="21">
        <v>11</v>
      </c>
      <c r="I29" s="18">
        <v>11</v>
      </c>
      <c r="J29" s="19">
        <v>8</v>
      </c>
      <c r="K29" s="20">
        <v>10</v>
      </c>
      <c r="L29" s="21">
        <v>12</v>
      </c>
      <c r="M29" s="18"/>
      <c r="N29" s="19"/>
      <c r="O29" s="20"/>
      <c r="P29" s="21"/>
      <c r="Q29" s="18"/>
      <c r="R29" s="19"/>
      <c r="S29" s="22">
        <f t="shared" si="77"/>
        <v>0</v>
      </c>
      <c r="T29" s="22">
        <f t="shared" si="78"/>
        <v>1</v>
      </c>
      <c r="U29" s="22">
        <f t="shared" si="79"/>
        <v>0</v>
      </c>
      <c r="V29" s="22">
        <f t="shared" si="80"/>
        <v>1</v>
      </c>
      <c r="W29" s="22">
        <f t="shared" si="81"/>
        <v>1</v>
      </c>
      <c r="X29" s="22">
        <f t="shared" si="82"/>
        <v>0</v>
      </c>
      <c r="Y29" s="22">
        <f t="shared" si="83"/>
        <v>0</v>
      </c>
      <c r="Z29" s="22">
        <f t="shared" si="84"/>
        <v>1</v>
      </c>
      <c r="AA29" s="22">
        <f t="shared" si="85"/>
        <v>0</v>
      </c>
      <c r="AB29" s="22">
        <f t="shared" si="86"/>
        <v>0</v>
      </c>
      <c r="AC29" s="22">
        <f t="shared" si="87"/>
        <v>0</v>
      </c>
      <c r="AD29" s="22">
        <f t="shared" si="88"/>
        <v>0</v>
      </c>
      <c r="AE29" s="22">
        <f t="shared" si="89"/>
        <v>0</v>
      </c>
      <c r="AF29" s="22">
        <f t="shared" si="90"/>
        <v>0</v>
      </c>
      <c r="AG29" s="23">
        <f t="shared" si="91"/>
        <v>1</v>
      </c>
      <c r="AH29" s="23">
        <f t="shared" si="91"/>
        <v>3</v>
      </c>
      <c r="AI29" s="24">
        <f t="shared" si="92"/>
        <v>1</v>
      </c>
      <c r="AJ29" s="24">
        <f t="shared" si="93"/>
        <v>2</v>
      </c>
      <c r="AK29" s="25">
        <f t="shared" si="94"/>
        <v>-9</v>
      </c>
      <c r="AL29" s="25">
        <f t="shared" si="95"/>
        <v>-5</v>
      </c>
      <c r="AM29" s="25">
        <f t="shared" si="96"/>
        <v>8</v>
      </c>
      <c r="AN29" s="25">
        <f t="shared" si="97"/>
        <v>-10</v>
      </c>
      <c r="AO29" s="25" t="str">
        <f t="shared" si="98"/>
        <v/>
      </c>
      <c r="AP29" s="25" t="str">
        <f t="shared" si="99"/>
        <v/>
      </c>
      <c r="AQ29" s="25" t="str">
        <f t="shared" si="100"/>
        <v/>
      </c>
      <c r="AR29" s="26" t="str">
        <f t="shared" si="101"/>
        <v>1 - 3</v>
      </c>
      <c r="AS29" s="27" t="str">
        <f t="shared" si="102"/>
        <v>-9,-5,8,-10</v>
      </c>
      <c r="AT29" s="24">
        <f t="shared" si="103"/>
        <v>2</v>
      </c>
      <c r="AU29" s="24">
        <f t="shared" si="104"/>
        <v>1</v>
      </c>
      <c r="AV29" s="25">
        <f t="shared" si="105"/>
        <v>9</v>
      </c>
      <c r="AW29" s="25">
        <f t="shared" si="106"/>
        <v>5</v>
      </c>
      <c r="AX29" s="25">
        <f t="shared" si="107"/>
        <v>-8</v>
      </c>
      <c r="AY29" s="25">
        <f t="shared" si="108"/>
        <v>10</v>
      </c>
      <c r="AZ29" s="25" t="str">
        <f t="shared" si="109"/>
        <v/>
      </c>
      <c r="BA29" s="25" t="str">
        <f t="shared" si="110"/>
        <v/>
      </c>
      <c r="BB29" s="25" t="str">
        <f t="shared" si="111"/>
        <v/>
      </c>
      <c r="BC29" s="26" t="str">
        <f t="shared" si="112"/>
        <v>3 - 1</v>
      </c>
      <c r="BD29" s="27" t="str">
        <f t="shared" si="113"/>
        <v>9,5,-8,10</v>
      </c>
      <c r="BE29" s="32"/>
      <c r="BF29" s="32"/>
      <c r="BG29" s="29" t="e">
        <f>SUMIF(A28:A31,C29,B28:B31)</f>
        <v>#VALUE!</v>
      </c>
      <c r="BH29" s="30" t="e">
        <f>SUMIF(A28:A31,D29,B28:B31)</f>
        <v>#VALUE!</v>
      </c>
      <c r="BI29" s="122">
        <f t="shared" si="114"/>
        <v>3</v>
      </c>
      <c r="BJ29" s="123">
        <f>1+BJ28</f>
        <v>14</v>
      </c>
      <c r="BK29" s="31">
        <v>1</v>
      </c>
      <c r="BL29" s="200" t="str">
        <f t="shared" si="115"/>
        <v>2 - 4</v>
      </c>
      <c r="BM29" s="207">
        <v>44600</v>
      </c>
      <c r="BN29" s="208" t="s">
        <v>16</v>
      </c>
      <c r="BO29" s="134">
        <v>3</v>
      </c>
      <c r="BP29" s="466"/>
      <c r="BQ29" s="464"/>
      <c r="BR29" s="406" t="s">
        <v>22</v>
      </c>
      <c r="BS29" s="407"/>
      <c r="BT29" s="408"/>
      <c r="BU29" s="164" t="e">
        <f>IF(BQ28=0,0,VLOOKUP(BQ28,[1]Список!$A:P,8,FALSE))</f>
        <v>#VALUE!</v>
      </c>
      <c r="BV29" s="483"/>
      <c r="BW29" s="422"/>
      <c r="BX29" s="422"/>
      <c r="BY29" s="422"/>
      <c r="BZ29" s="409" t="str">
        <f>IF(AI32&lt;AJ32,AR32,IF(AJ32&lt;AI32,AS32," "))</f>
        <v>-10,8,-9,6,8</v>
      </c>
      <c r="CA29" s="410"/>
      <c r="CB29" s="411"/>
      <c r="CC29" s="410" t="str">
        <f>IF(AI28&lt;AJ28,AR28,IF(AJ28&lt;AI28,AS28," "))</f>
        <v>2,2,8</v>
      </c>
      <c r="CD29" s="410"/>
      <c r="CE29" s="410"/>
      <c r="CF29" s="409" t="str">
        <f>IF(AI30&lt;AJ30,AR30,IF(AJ30&lt;AI30,AS30," "))</f>
        <v>8,7,5</v>
      </c>
      <c r="CG29" s="410"/>
      <c r="CH29" s="411"/>
      <c r="CI29" s="172"/>
      <c r="CJ29" s="472"/>
      <c r="CK29" s="403"/>
      <c r="CL29" s="405"/>
    </row>
    <row r="30" spans="1:90" ht="17.45" customHeight="1" x14ac:dyDescent="0.25">
      <c r="A30" s="15">
        <v>3</v>
      </c>
      <c r="B30" s="16" t="e">
        <f>SUMIF('[1]М - 1 этап'!$CX$158:$CX$173,2,'[1]М - 1 этап'!$BQ$158:$BQ$173)</f>
        <v>#VALUE!</v>
      </c>
      <c r="C30" s="17">
        <v>1</v>
      </c>
      <c r="D30" s="17">
        <v>4</v>
      </c>
      <c r="E30" s="18">
        <v>11</v>
      </c>
      <c r="F30" s="19">
        <v>8</v>
      </c>
      <c r="G30" s="20">
        <v>11</v>
      </c>
      <c r="H30" s="21">
        <v>7</v>
      </c>
      <c r="I30" s="18">
        <v>11</v>
      </c>
      <c r="J30" s="19">
        <v>5</v>
      </c>
      <c r="K30" s="20"/>
      <c r="L30" s="21"/>
      <c r="M30" s="18"/>
      <c r="N30" s="19"/>
      <c r="O30" s="20"/>
      <c r="P30" s="21"/>
      <c r="Q30" s="18"/>
      <c r="R30" s="19"/>
      <c r="S30" s="22">
        <f t="shared" si="77"/>
        <v>1</v>
      </c>
      <c r="T30" s="22">
        <f t="shared" si="78"/>
        <v>0</v>
      </c>
      <c r="U30" s="22">
        <f t="shared" si="79"/>
        <v>1</v>
      </c>
      <c r="V30" s="22">
        <f t="shared" si="80"/>
        <v>0</v>
      </c>
      <c r="W30" s="22">
        <f t="shared" si="81"/>
        <v>1</v>
      </c>
      <c r="X30" s="22">
        <f t="shared" si="82"/>
        <v>0</v>
      </c>
      <c r="Y30" s="22">
        <f t="shared" si="83"/>
        <v>0</v>
      </c>
      <c r="Z30" s="22">
        <f t="shared" si="84"/>
        <v>0</v>
      </c>
      <c r="AA30" s="22">
        <f t="shared" si="85"/>
        <v>0</v>
      </c>
      <c r="AB30" s="22">
        <f t="shared" si="86"/>
        <v>0</v>
      </c>
      <c r="AC30" s="22">
        <f t="shared" si="87"/>
        <v>0</v>
      </c>
      <c r="AD30" s="22">
        <f t="shared" si="88"/>
        <v>0</v>
      </c>
      <c r="AE30" s="22">
        <f t="shared" si="89"/>
        <v>0</v>
      </c>
      <c r="AF30" s="22">
        <f t="shared" si="90"/>
        <v>0</v>
      </c>
      <c r="AG30" s="23">
        <f t="shared" si="91"/>
        <v>3</v>
      </c>
      <c r="AH30" s="23">
        <f t="shared" si="91"/>
        <v>0</v>
      </c>
      <c r="AI30" s="24">
        <f t="shared" si="92"/>
        <v>2</v>
      </c>
      <c r="AJ30" s="24">
        <f t="shared" si="93"/>
        <v>1</v>
      </c>
      <c r="AK30" s="25">
        <f t="shared" si="94"/>
        <v>8</v>
      </c>
      <c r="AL30" s="25">
        <f t="shared" si="95"/>
        <v>7</v>
      </c>
      <c r="AM30" s="25">
        <f t="shared" si="96"/>
        <v>5</v>
      </c>
      <c r="AN30" s="25" t="str">
        <f t="shared" si="97"/>
        <v/>
      </c>
      <c r="AO30" s="25" t="str">
        <f t="shared" si="98"/>
        <v/>
      </c>
      <c r="AP30" s="25" t="str">
        <f t="shared" si="99"/>
        <v/>
      </c>
      <c r="AQ30" s="25" t="str">
        <f t="shared" si="100"/>
        <v/>
      </c>
      <c r="AR30" s="26" t="str">
        <f t="shared" si="101"/>
        <v>3 - 0</v>
      </c>
      <c r="AS30" s="27" t="str">
        <f t="shared" si="102"/>
        <v>8,7,5</v>
      </c>
      <c r="AT30" s="24">
        <f t="shared" si="103"/>
        <v>1</v>
      </c>
      <c r="AU30" s="24">
        <f t="shared" si="104"/>
        <v>2</v>
      </c>
      <c r="AV30" s="25">
        <f t="shared" si="105"/>
        <v>-8</v>
      </c>
      <c r="AW30" s="25">
        <f t="shared" si="106"/>
        <v>-7</v>
      </c>
      <c r="AX30" s="25">
        <f t="shared" si="107"/>
        <v>-5</v>
      </c>
      <c r="AY30" s="25" t="str">
        <f t="shared" si="108"/>
        <v/>
      </c>
      <c r="AZ30" s="25" t="str">
        <f t="shared" si="109"/>
        <v/>
      </c>
      <c r="BA30" s="25" t="str">
        <f t="shared" si="110"/>
        <v/>
      </c>
      <c r="BB30" s="25" t="str">
        <f t="shared" si="111"/>
        <v/>
      </c>
      <c r="BC30" s="26" t="str">
        <f t="shared" si="112"/>
        <v>0 - 3</v>
      </c>
      <c r="BD30" s="27" t="str">
        <f t="shared" si="113"/>
        <v>-8, -7, -5</v>
      </c>
      <c r="BE30" s="28">
        <f>SUMIF(C28:C35,2,AI28:AI35)+SUMIF(D28:D35,2,AJ28:AJ35)</f>
        <v>4</v>
      </c>
      <c r="BF30" s="28">
        <f>IF(BE30&lt;&gt;0,RANK(BE30,BE28:BE34),"")</f>
        <v>3</v>
      </c>
      <c r="BG30" s="29" t="e">
        <f>SUMIF(A28:A31,C30,B28:B31)</f>
        <v>#VALUE!</v>
      </c>
      <c r="BH30" s="30" t="e">
        <f>SUMIF(A28:A31,D30,B28:B31)</f>
        <v>#VALUE!</v>
      </c>
      <c r="BI30" s="122">
        <f t="shared" si="114"/>
        <v>3</v>
      </c>
      <c r="BJ30" s="123">
        <f>1+BJ29</f>
        <v>15</v>
      </c>
      <c r="BK30" s="31">
        <v>2</v>
      </c>
      <c r="BL30" s="212" t="s">
        <v>12</v>
      </c>
      <c r="BM30" s="207">
        <v>44600</v>
      </c>
      <c r="BN30" s="209" t="s">
        <v>261</v>
      </c>
      <c r="BO30" s="147">
        <v>6</v>
      </c>
      <c r="BP30" s="425">
        <v>2</v>
      </c>
      <c r="BQ30" s="397" t="e">
        <f>B29</f>
        <v>#VALUE!</v>
      </c>
      <c r="BR30" s="389" t="s">
        <v>18</v>
      </c>
      <c r="BS30" s="390"/>
      <c r="BT30" s="391"/>
      <c r="BU30" s="196" t="e">
        <f>IF(BQ30=0,0,VLOOKUP(BQ30,[1]Список!$A:P,7,FALSE))</f>
        <v>#VALUE!</v>
      </c>
      <c r="BV30" s="487" t="e">
        <f>IF(BQ30=0,0,VLOOKUP(BQ30,[1]Список!$A:$P,6,FALSE))</f>
        <v>#VALUE!</v>
      </c>
      <c r="BW30" s="189"/>
      <c r="BX30" s="150">
        <f>IF(AG32&lt;AH32,AT32,IF(AH32&lt;AG32,AT32," "))</f>
        <v>1</v>
      </c>
      <c r="BY30" s="178"/>
      <c r="BZ30" s="399"/>
      <c r="CA30" s="400"/>
      <c r="CB30" s="401"/>
      <c r="CC30" s="178"/>
      <c r="CD30" s="150">
        <f>IF(AG31&lt;AH31,AI31,IF(AH31&lt;AG31,AI31," "))</f>
        <v>2</v>
      </c>
      <c r="CE30" s="178"/>
      <c r="CF30" s="185"/>
      <c r="CG30" s="150">
        <f>IF(AG29&lt;AH29,AI29,IF(AH29&lt;AG29,AI29," "))</f>
        <v>1</v>
      </c>
      <c r="CH30" s="186"/>
      <c r="CI30" s="187"/>
      <c r="CJ30" s="474">
        <f>BE30</f>
        <v>4</v>
      </c>
      <c r="CK30" s="387"/>
      <c r="CL30" s="388">
        <f>IF(BF31="",BF30,BF31)</f>
        <v>3</v>
      </c>
    </row>
    <row r="31" spans="1:90" ht="17.45" customHeight="1" x14ac:dyDescent="0.25">
      <c r="A31" s="15">
        <v>4</v>
      </c>
      <c r="B31" s="16" t="e">
        <f>SUMIF('[1]М - 1 этап'!$CX$71:$CX$86,2,'[1]М - 1 этап'!$BQ$71:$BQ$86)</f>
        <v>#VALUE!</v>
      </c>
      <c r="C31" s="17">
        <v>2</v>
      </c>
      <c r="D31" s="17">
        <v>3</v>
      </c>
      <c r="E31" s="18">
        <v>11</v>
      </c>
      <c r="F31" s="19">
        <v>2</v>
      </c>
      <c r="G31" s="20">
        <v>11</v>
      </c>
      <c r="H31" s="21">
        <v>4</v>
      </c>
      <c r="I31" s="18">
        <v>11</v>
      </c>
      <c r="J31" s="19">
        <v>3</v>
      </c>
      <c r="K31" s="20"/>
      <c r="L31" s="21"/>
      <c r="M31" s="18"/>
      <c r="N31" s="19"/>
      <c r="O31" s="20"/>
      <c r="P31" s="21"/>
      <c r="Q31" s="18"/>
      <c r="R31" s="19"/>
      <c r="S31" s="22">
        <f t="shared" si="77"/>
        <v>1</v>
      </c>
      <c r="T31" s="22">
        <f t="shared" si="78"/>
        <v>0</v>
      </c>
      <c r="U31" s="22">
        <f t="shared" si="79"/>
        <v>1</v>
      </c>
      <c r="V31" s="22">
        <f t="shared" si="80"/>
        <v>0</v>
      </c>
      <c r="W31" s="22">
        <f t="shared" si="81"/>
        <v>1</v>
      </c>
      <c r="X31" s="22">
        <f t="shared" si="82"/>
        <v>0</v>
      </c>
      <c r="Y31" s="22">
        <f t="shared" si="83"/>
        <v>0</v>
      </c>
      <c r="Z31" s="22">
        <f t="shared" si="84"/>
        <v>0</v>
      </c>
      <c r="AA31" s="22">
        <f t="shared" si="85"/>
        <v>0</v>
      </c>
      <c r="AB31" s="22">
        <f t="shared" si="86"/>
        <v>0</v>
      </c>
      <c r="AC31" s="22">
        <f t="shared" si="87"/>
        <v>0</v>
      </c>
      <c r="AD31" s="22">
        <f t="shared" si="88"/>
        <v>0</v>
      </c>
      <c r="AE31" s="22">
        <f t="shared" si="89"/>
        <v>0</v>
      </c>
      <c r="AF31" s="22">
        <f t="shared" si="90"/>
        <v>0</v>
      </c>
      <c r="AG31" s="23">
        <f t="shared" si="91"/>
        <v>3</v>
      </c>
      <c r="AH31" s="23">
        <f t="shared" si="91"/>
        <v>0</v>
      </c>
      <c r="AI31" s="24">
        <f t="shared" si="92"/>
        <v>2</v>
      </c>
      <c r="AJ31" s="24">
        <f t="shared" si="93"/>
        <v>1</v>
      </c>
      <c r="AK31" s="25">
        <f t="shared" si="94"/>
        <v>2</v>
      </c>
      <c r="AL31" s="25">
        <f t="shared" si="95"/>
        <v>4</v>
      </c>
      <c r="AM31" s="25">
        <f t="shared" si="96"/>
        <v>3</v>
      </c>
      <c r="AN31" s="25" t="str">
        <f t="shared" si="97"/>
        <v/>
      </c>
      <c r="AO31" s="25" t="str">
        <f t="shared" si="98"/>
        <v/>
      </c>
      <c r="AP31" s="25" t="str">
        <f t="shared" si="99"/>
        <v/>
      </c>
      <c r="AQ31" s="25" t="str">
        <f t="shared" si="100"/>
        <v/>
      </c>
      <c r="AR31" s="26" t="str">
        <f t="shared" si="101"/>
        <v>3 - 0</v>
      </c>
      <c r="AS31" s="27" t="str">
        <f t="shared" si="102"/>
        <v>2,4,3</v>
      </c>
      <c r="AT31" s="24">
        <f t="shared" si="103"/>
        <v>1</v>
      </c>
      <c r="AU31" s="24">
        <f t="shared" si="104"/>
        <v>2</v>
      </c>
      <c r="AV31" s="25">
        <f t="shared" si="105"/>
        <v>-2</v>
      </c>
      <c r="AW31" s="25">
        <f t="shared" si="106"/>
        <v>-4</v>
      </c>
      <c r="AX31" s="25">
        <f t="shared" si="107"/>
        <v>-3</v>
      </c>
      <c r="AY31" s="25" t="str">
        <f t="shared" si="108"/>
        <v/>
      </c>
      <c r="AZ31" s="25" t="str">
        <f t="shared" si="109"/>
        <v/>
      </c>
      <c r="BA31" s="25" t="str">
        <f t="shared" si="110"/>
        <v/>
      </c>
      <c r="BB31" s="25" t="str">
        <f t="shared" si="111"/>
        <v/>
      </c>
      <c r="BC31" s="26" t="str">
        <f t="shared" si="112"/>
        <v>0 - 3</v>
      </c>
      <c r="BD31" s="27" t="str">
        <f t="shared" si="113"/>
        <v>-2, -4, -3</v>
      </c>
      <c r="BE31" s="32"/>
      <c r="BF31" s="32"/>
      <c r="BG31" s="29" t="e">
        <f>SUMIF(A28:A31,C31,B28:B31)</f>
        <v>#VALUE!</v>
      </c>
      <c r="BH31" s="30" t="e">
        <f>SUMIF(A28:A31,D31,B28:B31)</f>
        <v>#VALUE!</v>
      </c>
      <c r="BI31" s="122">
        <f t="shared" si="114"/>
        <v>3</v>
      </c>
      <c r="BJ31" s="123">
        <f>1+BJ30</f>
        <v>16</v>
      </c>
      <c r="BK31" s="31">
        <v>2</v>
      </c>
      <c r="BL31" s="212" t="s">
        <v>13</v>
      </c>
      <c r="BM31" s="207">
        <v>44600</v>
      </c>
      <c r="BN31" s="209" t="s">
        <v>261</v>
      </c>
      <c r="BO31" s="147">
        <v>2</v>
      </c>
      <c r="BP31" s="425"/>
      <c r="BQ31" s="439"/>
      <c r="BR31" s="406" t="s">
        <v>19</v>
      </c>
      <c r="BS31" s="407"/>
      <c r="BT31" s="408"/>
      <c r="BU31" s="142" t="e">
        <f>IF(BQ30=0,0,VLOOKUP(BQ30,[1]Список!$A:P,8,FALSE))</f>
        <v>#VALUE!</v>
      </c>
      <c r="BV31" s="503"/>
      <c r="BW31" s="486" t="str">
        <f>IF(AI32&gt;AJ32,BC32,IF(AJ32&gt;AI32,BD32," "))</f>
        <v>2 - 3</v>
      </c>
      <c r="BX31" s="392"/>
      <c r="BY31" s="392"/>
      <c r="BZ31" s="399"/>
      <c r="CA31" s="400"/>
      <c r="CB31" s="401"/>
      <c r="CC31" s="392" t="str">
        <f>IF(AI31&lt;AJ31,AR31,IF(AJ31&lt;AI31,AS31," "))</f>
        <v>2,4,3</v>
      </c>
      <c r="CD31" s="392"/>
      <c r="CE31" s="392"/>
      <c r="CF31" s="393" t="str">
        <f>IF(AI29&lt;AJ29,AR29,IF(AJ29&lt;AI29,AS29," "))</f>
        <v>1 - 3</v>
      </c>
      <c r="CG31" s="392"/>
      <c r="CH31" s="394"/>
      <c r="CI31" s="188"/>
      <c r="CJ31" s="474"/>
      <c r="CK31" s="387"/>
      <c r="CL31" s="388"/>
    </row>
    <row r="32" spans="1:90" ht="17.45" customHeight="1" x14ac:dyDescent="0.25">
      <c r="A32" s="15">
        <v>5</v>
      </c>
      <c r="B32" s="33"/>
      <c r="C32" s="17">
        <v>1</v>
      </c>
      <c r="D32" s="17">
        <v>2</v>
      </c>
      <c r="E32" s="18">
        <v>10</v>
      </c>
      <c r="F32" s="19">
        <v>12</v>
      </c>
      <c r="G32" s="20">
        <v>11</v>
      </c>
      <c r="H32" s="21">
        <v>8</v>
      </c>
      <c r="I32" s="18">
        <v>9</v>
      </c>
      <c r="J32" s="19">
        <v>11</v>
      </c>
      <c r="K32" s="20">
        <v>11</v>
      </c>
      <c r="L32" s="21">
        <v>6</v>
      </c>
      <c r="M32" s="18">
        <v>11</v>
      </c>
      <c r="N32" s="19">
        <v>8</v>
      </c>
      <c r="O32" s="20"/>
      <c r="P32" s="21"/>
      <c r="Q32" s="18"/>
      <c r="R32" s="19"/>
      <c r="S32" s="22">
        <f t="shared" si="77"/>
        <v>0</v>
      </c>
      <c r="T32" s="22">
        <f t="shared" si="78"/>
        <v>1</v>
      </c>
      <c r="U32" s="22">
        <f t="shared" si="79"/>
        <v>1</v>
      </c>
      <c r="V32" s="22">
        <f t="shared" si="80"/>
        <v>0</v>
      </c>
      <c r="W32" s="22">
        <f t="shared" si="81"/>
        <v>0</v>
      </c>
      <c r="X32" s="22">
        <f t="shared" si="82"/>
        <v>1</v>
      </c>
      <c r="Y32" s="22">
        <f t="shared" si="83"/>
        <v>1</v>
      </c>
      <c r="Z32" s="22">
        <f t="shared" si="84"/>
        <v>0</v>
      </c>
      <c r="AA32" s="22">
        <f t="shared" si="85"/>
        <v>1</v>
      </c>
      <c r="AB32" s="22">
        <f t="shared" si="86"/>
        <v>0</v>
      </c>
      <c r="AC32" s="22">
        <f t="shared" si="87"/>
        <v>0</v>
      </c>
      <c r="AD32" s="22">
        <f t="shared" si="88"/>
        <v>0</v>
      </c>
      <c r="AE32" s="22">
        <f t="shared" si="89"/>
        <v>0</v>
      </c>
      <c r="AF32" s="22">
        <f t="shared" si="90"/>
        <v>0</v>
      </c>
      <c r="AG32" s="23">
        <f t="shared" si="91"/>
        <v>3</v>
      </c>
      <c r="AH32" s="23">
        <f t="shared" si="91"/>
        <v>2</v>
      </c>
      <c r="AI32" s="24">
        <f t="shared" si="92"/>
        <v>2</v>
      </c>
      <c r="AJ32" s="24">
        <f t="shared" si="93"/>
        <v>1</v>
      </c>
      <c r="AK32" s="25">
        <f t="shared" si="94"/>
        <v>-10</v>
      </c>
      <c r="AL32" s="25">
        <f t="shared" si="95"/>
        <v>8</v>
      </c>
      <c r="AM32" s="25">
        <f t="shared" si="96"/>
        <v>-9</v>
      </c>
      <c r="AN32" s="25">
        <f t="shared" si="97"/>
        <v>6</v>
      </c>
      <c r="AO32" s="25">
        <f t="shared" si="98"/>
        <v>8</v>
      </c>
      <c r="AP32" s="25" t="str">
        <f t="shared" si="99"/>
        <v/>
      </c>
      <c r="AQ32" s="25" t="str">
        <f t="shared" si="100"/>
        <v/>
      </c>
      <c r="AR32" s="26" t="str">
        <f t="shared" si="101"/>
        <v>3 - 2</v>
      </c>
      <c r="AS32" s="27" t="str">
        <f t="shared" si="102"/>
        <v>-10,8,-9,6,8</v>
      </c>
      <c r="AT32" s="24">
        <f t="shared" si="103"/>
        <v>1</v>
      </c>
      <c r="AU32" s="24">
        <f t="shared" si="104"/>
        <v>2</v>
      </c>
      <c r="AV32" s="25">
        <f t="shared" si="105"/>
        <v>10</v>
      </c>
      <c r="AW32" s="25">
        <f t="shared" si="106"/>
        <v>-8</v>
      </c>
      <c r="AX32" s="25">
        <f t="shared" si="107"/>
        <v>9</v>
      </c>
      <c r="AY32" s="25">
        <f t="shared" si="108"/>
        <v>-6</v>
      </c>
      <c r="AZ32" s="25">
        <f t="shared" si="109"/>
        <v>-8</v>
      </c>
      <c r="BA32" s="25" t="str">
        <f t="shared" si="110"/>
        <v/>
      </c>
      <c r="BB32" s="25" t="str">
        <f t="shared" si="111"/>
        <v/>
      </c>
      <c r="BC32" s="26" t="str">
        <f t="shared" si="112"/>
        <v>2 - 3</v>
      </c>
      <c r="BD32" s="27" t="str">
        <f t="shared" si="113"/>
        <v>10,-8,9,-6,-8</v>
      </c>
      <c r="BE32" s="28">
        <f>SUMIF(C28:C35,3,AI28:AI35)+SUMIF(D28:D35,3,AJ28:AJ35)</f>
        <v>3</v>
      </c>
      <c r="BF32" s="28">
        <f>IF(BE32&lt;&gt;0,RANK(BE32,BE28:BE34),"")</f>
        <v>4</v>
      </c>
      <c r="BG32" s="29" t="e">
        <f>SUMIF(A28:A31,C32,B28:B31)</f>
        <v>#VALUE!</v>
      </c>
      <c r="BH32" s="30" t="e">
        <f>SUMIF(A28:A31,D32,B28:B31)</f>
        <v>#VALUE!</v>
      </c>
      <c r="BI32" s="122">
        <f t="shared" si="114"/>
        <v>3</v>
      </c>
      <c r="BJ32" s="123">
        <f>1+BJ31</f>
        <v>17</v>
      </c>
      <c r="BK32" s="31">
        <v>3</v>
      </c>
      <c r="BL32" s="213" t="s">
        <v>14</v>
      </c>
      <c r="BM32" s="207">
        <v>44600</v>
      </c>
      <c r="BN32" s="208" t="s">
        <v>262</v>
      </c>
      <c r="BO32" s="134">
        <v>2</v>
      </c>
      <c r="BP32" s="412">
        <v>3</v>
      </c>
      <c r="BQ32" s="438" t="e">
        <f>B30</f>
        <v>#VALUE!</v>
      </c>
      <c r="BR32" s="416" t="s">
        <v>90</v>
      </c>
      <c r="BS32" s="417"/>
      <c r="BT32" s="418"/>
      <c r="BU32" s="135" t="e">
        <f>IF(BQ32=0,0,VLOOKUP(BQ32,[1]Список!$A:P,7,FALSE))</f>
        <v>#VALUE!</v>
      </c>
      <c r="BV32" s="440" t="e">
        <f>IF(BQ32=0,0,VLOOKUP(BQ32,[1]Список!$A:$P,6,FALSE))</f>
        <v>#VALUE!</v>
      </c>
      <c r="BW32" s="193"/>
      <c r="BX32" s="180">
        <f>IF(AG28&lt;AH28,AT28,IF(AH28&lt;AG28,AT28," "))</f>
        <v>1</v>
      </c>
      <c r="BY32" s="190"/>
      <c r="BZ32" s="184"/>
      <c r="CA32" s="180">
        <f>IF(AG31&lt;AH31,AT31,IF(AH31&lt;AG31,AT31," "))</f>
        <v>1</v>
      </c>
      <c r="CB32" s="181"/>
      <c r="CC32" s="421"/>
      <c r="CD32" s="421"/>
      <c r="CE32" s="421"/>
      <c r="CF32" s="179"/>
      <c r="CG32" s="180">
        <f>IF(AG33&lt;AH33,AI33,IF(AH33&lt;AG33,AI33," "))</f>
        <v>1</v>
      </c>
      <c r="CH32" s="181"/>
      <c r="CI32" s="191"/>
      <c r="CJ32" s="471">
        <f>BE32</f>
        <v>3</v>
      </c>
      <c r="CK32" s="402"/>
      <c r="CL32" s="404">
        <f>IF(BF33="",BF32,BF33)</f>
        <v>4</v>
      </c>
    </row>
    <row r="33" spans="1:90" ht="17.45" customHeight="1" x14ac:dyDescent="0.25">
      <c r="A33" s="15">
        <v>6</v>
      </c>
      <c r="C33" s="17">
        <v>3</v>
      </c>
      <c r="D33" s="17">
        <v>4</v>
      </c>
      <c r="E33" s="18">
        <v>10</v>
      </c>
      <c r="F33" s="19">
        <v>12</v>
      </c>
      <c r="G33" s="20">
        <v>11</v>
      </c>
      <c r="H33" s="21">
        <v>8</v>
      </c>
      <c r="I33" s="18">
        <v>11</v>
      </c>
      <c r="J33" s="19">
        <v>7</v>
      </c>
      <c r="K33" s="20">
        <v>9</v>
      </c>
      <c r="L33" s="21">
        <v>11</v>
      </c>
      <c r="M33" s="18">
        <v>6</v>
      </c>
      <c r="N33" s="19">
        <v>11</v>
      </c>
      <c r="O33" s="20"/>
      <c r="P33" s="21"/>
      <c r="Q33" s="18"/>
      <c r="R33" s="19"/>
      <c r="S33" s="22">
        <f t="shared" si="77"/>
        <v>0</v>
      </c>
      <c r="T33" s="22">
        <f t="shared" si="78"/>
        <v>1</v>
      </c>
      <c r="U33" s="22">
        <f t="shared" si="79"/>
        <v>1</v>
      </c>
      <c r="V33" s="22">
        <f t="shared" si="80"/>
        <v>0</v>
      </c>
      <c r="W33" s="22">
        <f t="shared" si="81"/>
        <v>1</v>
      </c>
      <c r="X33" s="22">
        <f t="shared" si="82"/>
        <v>0</v>
      </c>
      <c r="Y33" s="22">
        <f t="shared" si="83"/>
        <v>0</v>
      </c>
      <c r="Z33" s="22">
        <f t="shared" si="84"/>
        <v>1</v>
      </c>
      <c r="AA33" s="22">
        <f t="shared" si="85"/>
        <v>0</v>
      </c>
      <c r="AB33" s="22">
        <f t="shared" si="86"/>
        <v>1</v>
      </c>
      <c r="AC33" s="22">
        <f t="shared" si="87"/>
        <v>0</v>
      </c>
      <c r="AD33" s="22">
        <f t="shared" si="88"/>
        <v>0</v>
      </c>
      <c r="AE33" s="22">
        <f t="shared" si="89"/>
        <v>0</v>
      </c>
      <c r="AF33" s="22">
        <f t="shared" si="90"/>
        <v>0</v>
      </c>
      <c r="AG33" s="23">
        <f t="shared" si="91"/>
        <v>2</v>
      </c>
      <c r="AH33" s="23">
        <f t="shared" si="91"/>
        <v>3</v>
      </c>
      <c r="AI33" s="24">
        <f t="shared" si="92"/>
        <v>1</v>
      </c>
      <c r="AJ33" s="24">
        <f t="shared" si="93"/>
        <v>2</v>
      </c>
      <c r="AK33" s="25">
        <f t="shared" si="94"/>
        <v>-10</v>
      </c>
      <c r="AL33" s="25">
        <f t="shared" si="95"/>
        <v>8</v>
      </c>
      <c r="AM33" s="25">
        <f t="shared" si="96"/>
        <v>7</v>
      </c>
      <c r="AN33" s="25">
        <f t="shared" si="97"/>
        <v>-9</v>
      </c>
      <c r="AO33" s="25">
        <f t="shared" si="98"/>
        <v>-6</v>
      </c>
      <c r="AP33" s="25" t="str">
        <f t="shared" si="99"/>
        <v/>
      </c>
      <c r="AQ33" s="25" t="str">
        <f t="shared" si="100"/>
        <v/>
      </c>
      <c r="AR33" s="26" t="str">
        <f t="shared" si="101"/>
        <v>2 - 3</v>
      </c>
      <c r="AS33" s="27" t="str">
        <f t="shared" si="102"/>
        <v>-10,8,7,-9,-6</v>
      </c>
      <c r="AT33" s="24">
        <f t="shared" si="103"/>
        <v>2</v>
      </c>
      <c r="AU33" s="24">
        <f t="shared" si="104"/>
        <v>1</v>
      </c>
      <c r="AV33" s="25">
        <f t="shared" si="105"/>
        <v>10</v>
      </c>
      <c r="AW33" s="25">
        <f t="shared" si="106"/>
        <v>-8</v>
      </c>
      <c r="AX33" s="25">
        <f t="shared" si="107"/>
        <v>-7</v>
      </c>
      <c r="AY33" s="25">
        <f t="shared" si="108"/>
        <v>9</v>
      </c>
      <c r="AZ33" s="25">
        <f t="shared" si="109"/>
        <v>6</v>
      </c>
      <c r="BA33" s="25" t="str">
        <f t="shared" si="110"/>
        <v/>
      </c>
      <c r="BB33" s="25" t="str">
        <f t="shared" si="111"/>
        <v/>
      </c>
      <c r="BC33" s="26" t="str">
        <f t="shared" si="112"/>
        <v>3 - 2</v>
      </c>
      <c r="BD33" s="27" t="str">
        <f t="shared" si="113"/>
        <v>10,-8,-7,9,6</v>
      </c>
      <c r="BE33" s="32"/>
      <c r="BF33" s="32"/>
      <c r="BG33" s="29" t="e">
        <f>SUMIF(A28:A31,C33,B28:B31)</f>
        <v>#VALUE!</v>
      </c>
      <c r="BH33" s="30" t="e">
        <f>SUMIF(A28:A31,D33,B28:B31)</f>
        <v>#VALUE!</v>
      </c>
      <c r="BI33" s="122">
        <f t="shared" si="114"/>
        <v>3</v>
      </c>
      <c r="BJ33" s="123">
        <f>1+BJ32</f>
        <v>18</v>
      </c>
      <c r="BK33" s="31">
        <v>3</v>
      </c>
      <c r="BL33" s="214" t="s">
        <v>15</v>
      </c>
      <c r="BM33" s="210">
        <v>44600</v>
      </c>
      <c r="BN33" s="211" t="s">
        <v>262</v>
      </c>
      <c r="BO33" s="156">
        <v>6</v>
      </c>
      <c r="BP33" s="413"/>
      <c r="BQ33" s="439"/>
      <c r="BR33" s="406" t="s">
        <v>30</v>
      </c>
      <c r="BS33" s="407"/>
      <c r="BT33" s="408"/>
      <c r="BU33" s="142" t="e">
        <f>IF(BQ32=0,0,VLOOKUP(BQ32,[1]Список!$A:P,8,FALSE))</f>
        <v>#VALUE!</v>
      </c>
      <c r="BV33" s="441"/>
      <c r="BW33" s="409" t="str">
        <f>IF(AI28&gt;AJ28,BC28,IF(AJ28&gt;AI28,BD28," "))</f>
        <v>0 - 3</v>
      </c>
      <c r="BX33" s="410"/>
      <c r="BY33" s="410"/>
      <c r="BZ33" s="409" t="str">
        <f>IF(AI31&gt;AJ31,BC31,IF(AJ31&gt;AI31,BD31," "))</f>
        <v>0 - 3</v>
      </c>
      <c r="CA33" s="410"/>
      <c r="CB33" s="411"/>
      <c r="CC33" s="422"/>
      <c r="CD33" s="422"/>
      <c r="CE33" s="422"/>
      <c r="CF33" s="409" t="str">
        <f>IF(AI33&lt;AJ33,AR33,IF(AJ33&lt;AI33,AS33," "))</f>
        <v>2 - 3</v>
      </c>
      <c r="CG33" s="410"/>
      <c r="CH33" s="411"/>
      <c r="CI33" s="172"/>
      <c r="CJ33" s="472"/>
      <c r="CK33" s="403"/>
      <c r="CL33" s="405"/>
    </row>
    <row r="34" spans="1:90" ht="17.45" customHeight="1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V34" s="2"/>
      <c r="AW34" s="2"/>
      <c r="AX34" s="2"/>
      <c r="AY34" s="2"/>
      <c r="AZ34" s="2"/>
      <c r="BE34" s="28">
        <f>SUMIF(C28:C35,4,AI28:AI35)+SUMIF(D28:D35,4,AJ28:AJ35)</f>
        <v>5</v>
      </c>
      <c r="BF34" s="28">
        <f>IF(BE34&lt;&gt;0,RANK(BE34,BE28:BE34),"")</f>
        <v>2</v>
      </c>
      <c r="BG34" s="34"/>
      <c r="BH34" s="34"/>
      <c r="BK34" s="14"/>
      <c r="BP34" s="425">
        <v>4</v>
      </c>
      <c r="BQ34" s="438" t="e">
        <f>B31</f>
        <v>#VALUE!</v>
      </c>
      <c r="BR34" s="416" t="s">
        <v>198</v>
      </c>
      <c r="BS34" s="417"/>
      <c r="BT34" s="418"/>
      <c r="BU34" s="135" t="e">
        <f>IF(BQ34=0,0,VLOOKUP(BQ34,[1]Список!$A:P,7,FALSE))</f>
        <v>#VALUE!</v>
      </c>
      <c r="BV34" s="502" t="e">
        <f>IF(BQ34=0,0,VLOOKUP(BQ34,[1]Список!$A:$P,6,FALSE))</f>
        <v>#VALUE!</v>
      </c>
      <c r="BW34" s="189"/>
      <c r="BX34" s="150">
        <f>IF(AG30&lt;AH30,AT30,IF(AH30&lt;AG30,AT30," "))</f>
        <v>1</v>
      </c>
      <c r="BY34" s="178"/>
      <c r="BZ34" s="192"/>
      <c r="CA34" s="150">
        <f>IF(AG29&lt;AH29,AT29,IF(AH29&lt;AG29,AT29," "))</f>
        <v>2</v>
      </c>
      <c r="CB34" s="186"/>
      <c r="CC34" s="178"/>
      <c r="CD34" s="150">
        <f>IF(AG33&lt;AH33,AT33,IF(AH33&lt;AG33,AT33," "))</f>
        <v>2</v>
      </c>
      <c r="CE34" s="178"/>
      <c r="CF34" s="399"/>
      <c r="CG34" s="400"/>
      <c r="CH34" s="401"/>
      <c r="CI34" s="187"/>
      <c r="CJ34" s="474">
        <f>BE34</f>
        <v>5</v>
      </c>
      <c r="CK34" s="387"/>
      <c r="CL34" s="388">
        <f>IF(BF35="",BF34,BF35)</f>
        <v>2</v>
      </c>
    </row>
    <row r="35" spans="1:90" ht="17.45" customHeight="1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V35" s="2"/>
      <c r="AW35" s="2"/>
      <c r="AX35" s="2"/>
      <c r="AY35" s="2"/>
      <c r="AZ35" s="2"/>
      <c r="BE35" s="32"/>
      <c r="BF35" s="32"/>
      <c r="BG35" s="34"/>
      <c r="BH35" s="34"/>
      <c r="BK35" s="35"/>
      <c r="BL35" s="160"/>
      <c r="BM35" s="161"/>
      <c r="BN35" s="162"/>
      <c r="BO35" s="163"/>
      <c r="BP35" s="413"/>
      <c r="BQ35" s="415"/>
      <c r="BR35" s="406" t="s">
        <v>199</v>
      </c>
      <c r="BS35" s="407"/>
      <c r="BT35" s="408"/>
      <c r="BU35" s="164" t="e">
        <f>IF(BQ34=0,0,VLOOKUP(BQ34,[1]Список!$A:P,8,FALSE))</f>
        <v>#VALUE!</v>
      </c>
      <c r="BV35" s="483"/>
      <c r="BW35" s="488" t="str">
        <f>IF(AI30&gt;AJ30,BC30,IF(AJ30&gt;AI30,BD30," "))</f>
        <v>0 - 3</v>
      </c>
      <c r="BX35" s="410"/>
      <c r="BY35" s="410"/>
      <c r="BZ35" s="409" t="str">
        <f>IF(AI29&gt;AJ29,BC29,IF(AJ29&gt;AI29,BD29," "))</f>
        <v>9,5,-8,10</v>
      </c>
      <c r="CA35" s="410"/>
      <c r="CB35" s="411"/>
      <c r="CC35" s="410" t="str">
        <f>IF(AI33&gt;AJ33,BC33,IF(AJ33&gt;AI33,BD33," "))</f>
        <v>10,-8,-7,9,6</v>
      </c>
      <c r="CD35" s="410"/>
      <c r="CE35" s="410"/>
      <c r="CF35" s="467"/>
      <c r="CG35" s="422"/>
      <c r="CH35" s="468"/>
      <c r="CI35" s="172"/>
      <c r="CJ35" s="472"/>
      <c r="CK35" s="403"/>
      <c r="CL35" s="405"/>
    </row>
    <row r="36" spans="1:90" ht="17.45" customHeight="1" x14ac:dyDescent="0.25">
      <c r="Z36" s="6"/>
      <c r="BK36" s="14"/>
      <c r="BL36" s="380" t="str">
        <f>C37</f>
        <v>Женщины.  3подгруппа</v>
      </c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0"/>
      <c r="CK36" s="380"/>
      <c r="CL36" s="380"/>
    </row>
    <row r="37" spans="1:90" ht="17.45" customHeight="1" x14ac:dyDescent="0.25">
      <c r="A37" s="7">
        <v>3</v>
      </c>
      <c r="B37" s="8">
        <v>4</v>
      </c>
      <c r="C37" s="9" t="s">
        <v>202</v>
      </c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>
        <v>3</v>
      </c>
      <c r="Z37" s="6"/>
      <c r="AR37" s="12" t="e">
        <f>IF(B38=0,0,(IF(B39=0,1,IF(B40=0,2,IF(B41=0,3,IF(B41&gt;0,4))))))</f>
        <v>#VALUE!</v>
      </c>
      <c r="BC37" s="12">
        <f>IF(BE37=15,3,IF(BE37&gt;15,4))</f>
        <v>4</v>
      </c>
      <c r="BE37" s="13">
        <f>SUM(BE38,BE40,BE42,BE44)</f>
        <v>18</v>
      </c>
      <c r="BF37" s="13">
        <f>SUM(BF38,BF40,BF42,BF44)</f>
        <v>10</v>
      </c>
      <c r="BK37" s="14"/>
      <c r="BL37" s="124" t="s">
        <v>4</v>
      </c>
      <c r="BM37" s="125" t="s">
        <v>5</v>
      </c>
      <c r="BN37" s="125" t="s">
        <v>6</v>
      </c>
      <c r="BO37" s="126" t="s">
        <v>7</v>
      </c>
      <c r="BP37" s="174" t="s">
        <v>8</v>
      </c>
      <c r="BQ37" s="381" t="s">
        <v>9</v>
      </c>
      <c r="BR37" s="381"/>
      <c r="BS37" s="381"/>
      <c r="BT37" s="381"/>
      <c r="BU37" s="382" t="s">
        <v>10</v>
      </c>
      <c r="BV37" s="382"/>
      <c r="BW37" s="383">
        <v>1</v>
      </c>
      <c r="BX37" s="384"/>
      <c r="BY37" s="385"/>
      <c r="BZ37" s="384">
        <v>2</v>
      </c>
      <c r="CA37" s="384"/>
      <c r="CB37" s="384"/>
      <c r="CC37" s="383">
        <v>3</v>
      </c>
      <c r="CD37" s="384"/>
      <c r="CE37" s="385"/>
      <c r="CF37" s="384">
        <v>4</v>
      </c>
      <c r="CG37" s="384"/>
      <c r="CH37" s="384"/>
      <c r="CI37" s="175"/>
      <c r="CJ37" s="242" t="s">
        <v>1</v>
      </c>
      <c r="CK37" s="176" t="s">
        <v>2</v>
      </c>
      <c r="CL37" s="243" t="s">
        <v>3</v>
      </c>
    </row>
    <row r="38" spans="1:90" ht="17.45" customHeight="1" x14ac:dyDescent="0.25">
      <c r="A38" s="15">
        <v>1</v>
      </c>
      <c r="B38" s="16" t="e">
        <f>SUMIF('[1]М - 1 этап'!$CX$100:$CX$115,1,'[1]М - 1 этап'!$BQ$100:$BQ$115)</f>
        <v>#VALUE!</v>
      </c>
      <c r="C38" s="17">
        <v>1</v>
      </c>
      <c r="D38" s="17">
        <v>3</v>
      </c>
      <c r="E38" s="18">
        <v>11</v>
      </c>
      <c r="F38" s="19">
        <v>4</v>
      </c>
      <c r="G38" s="20">
        <v>6</v>
      </c>
      <c r="H38" s="21">
        <v>11</v>
      </c>
      <c r="I38" s="18">
        <v>11</v>
      </c>
      <c r="J38" s="19">
        <v>1</v>
      </c>
      <c r="K38" s="20">
        <v>11</v>
      </c>
      <c r="L38" s="21">
        <v>9</v>
      </c>
      <c r="M38" s="18"/>
      <c r="N38" s="19"/>
      <c r="O38" s="20"/>
      <c r="P38" s="21"/>
      <c r="Q38" s="18"/>
      <c r="R38" s="19"/>
      <c r="S38" s="22">
        <f t="shared" ref="S38:S43" si="116">IF(E38="wo",0,IF(F38="wo",1,IF(E38&gt;F38,1,0)))</f>
        <v>1</v>
      </c>
      <c r="T38" s="22">
        <f t="shared" ref="T38:T43" si="117">IF(E38="wo",1,IF(F38="wo",0,IF(F38&gt;E38,1,0)))</f>
        <v>0</v>
      </c>
      <c r="U38" s="22">
        <f t="shared" ref="U38:U43" si="118">IF(G38="wo",0,IF(H38="wo",1,IF(G38&gt;H38,1,0)))</f>
        <v>0</v>
      </c>
      <c r="V38" s="22">
        <f t="shared" ref="V38:V43" si="119">IF(G38="wo",1,IF(H38="wo",0,IF(H38&gt;G38,1,0)))</f>
        <v>1</v>
      </c>
      <c r="W38" s="22">
        <f t="shared" ref="W38:W43" si="120">IF(I38="wo",0,IF(J38="wo",1,IF(I38&gt;J38,1,0)))</f>
        <v>1</v>
      </c>
      <c r="X38" s="22">
        <f t="shared" ref="X38:X43" si="121">IF(I38="wo",1,IF(J38="wo",0,IF(J38&gt;I38,1,0)))</f>
        <v>0</v>
      </c>
      <c r="Y38" s="22">
        <f t="shared" ref="Y38:Y43" si="122">IF(K38="wo",0,IF(L38="wo",1,IF(K38&gt;L38,1,0)))</f>
        <v>1</v>
      </c>
      <c r="Z38" s="22">
        <f t="shared" ref="Z38:Z43" si="123">IF(K38="wo",1,IF(L38="wo",0,IF(L38&gt;K38,1,0)))</f>
        <v>0</v>
      </c>
      <c r="AA38" s="22">
        <f t="shared" ref="AA38:AA43" si="124">IF(M38="wo",0,IF(N38="wo",1,IF(M38&gt;N38,1,0)))</f>
        <v>0</v>
      </c>
      <c r="AB38" s="22">
        <f t="shared" ref="AB38:AB43" si="125">IF(M38="wo",1,IF(N38="wo",0,IF(N38&gt;M38,1,0)))</f>
        <v>0</v>
      </c>
      <c r="AC38" s="22">
        <f t="shared" ref="AC38:AC43" si="126">IF(O38="wo",0,IF(P38="wo",1,IF(O38&gt;P38,1,0)))</f>
        <v>0</v>
      </c>
      <c r="AD38" s="22">
        <f t="shared" ref="AD38:AD43" si="127">IF(O38="wo",1,IF(P38="wo",0,IF(P38&gt;O38,1,0)))</f>
        <v>0</v>
      </c>
      <c r="AE38" s="22">
        <f t="shared" ref="AE38:AE43" si="128">IF(Q38="wo",0,IF(R38="wo",1,IF(Q38&gt;R38,1,0)))</f>
        <v>0</v>
      </c>
      <c r="AF38" s="22">
        <f t="shared" ref="AF38:AF43" si="129">IF(Q38="wo",1,IF(R38="wo",0,IF(R38&gt;Q38,1,0)))</f>
        <v>0</v>
      </c>
      <c r="AG38" s="23">
        <f t="shared" ref="AG38:AH43" si="130">IF(E38="wo","wo",+S38+U38+W38+Y38+AA38+AC38+AE38)</f>
        <v>3</v>
      </c>
      <c r="AH38" s="23">
        <f t="shared" si="130"/>
        <v>1</v>
      </c>
      <c r="AI38" s="24">
        <f t="shared" ref="AI38:AI43" si="131">IF(E38="",0,IF(E38="wo",0,IF(F38="wo",2,IF(AG38=AH38,0,IF(AG38&gt;AH38,2,1)))))</f>
        <v>2</v>
      </c>
      <c r="AJ38" s="24">
        <f t="shared" ref="AJ38:AJ43" si="132">IF(F38="",0,IF(F38="wo",0,IF(E38="wo",2,IF(AH38=AG38,0,IF(AH38&gt;AG38,2,1)))))</f>
        <v>1</v>
      </c>
      <c r="AK38" s="25">
        <f t="shared" ref="AK38:AK43" si="133">IF(E38="","",IF(E38="wo",0,IF(F38="wo",0,IF(E38=F38,"ERROR",IF(E38&gt;F38,F38,-1*E38)))))</f>
        <v>4</v>
      </c>
      <c r="AL38" s="25">
        <f t="shared" ref="AL38:AL43" si="134">IF(G38="","",IF(G38="wo",0,IF(H38="wo",0,IF(G38=H38,"ERROR",IF(G38&gt;H38,H38,-1*G38)))))</f>
        <v>-6</v>
      </c>
      <c r="AM38" s="25">
        <f t="shared" ref="AM38:AM43" si="135">IF(I38="","",IF(I38="wo",0,IF(J38="wo",0,IF(I38=J38,"ERROR",IF(I38&gt;J38,J38,-1*I38)))))</f>
        <v>1</v>
      </c>
      <c r="AN38" s="25">
        <f t="shared" ref="AN38:AN43" si="136">IF(K38="","",IF(K38="wo",0,IF(L38="wo",0,IF(K38=L38,"ERROR",IF(K38&gt;L38,L38,-1*K38)))))</f>
        <v>9</v>
      </c>
      <c r="AO38" s="25" t="str">
        <f t="shared" ref="AO38:AO43" si="137">IF(M38="","",IF(M38="wo",0,IF(N38="wo",0,IF(M38=N38,"ERROR",IF(M38&gt;N38,N38,-1*M38)))))</f>
        <v/>
      </c>
      <c r="AP38" s="25" t="str">
        <f t="shared" ref="AP38:AP43" si="138">IF(O38="","",IF(O38="wo",0,IF(P38="wo",0,IF(O38=P38,"ERROR",IF(O38&gt;P38,P38,-1*O38)))))</f>
        <v/>
      </c>
      <c r="AQ38" s="25" t="str">
        <f t="shared" ref="AQ38:AQ43" si="139">IF(Q38="","",IF(Q38="wo",0,IF(R38="wo",0,IF(Q38=R38,"ERROR",IF(Q38&gt;R38,R38,-1*Q38)))))</f>
        <v/>
      </c>
      <c r="AR38" s="26" t="str">
        <f t="shared" ref="AR38:AR43" si="140">CONCATENATE(AG38," - ",AH38)</f>
        <v>3 - 1</v>
      </c>
      <c r="AS38" s="27" t="str">
        <f t="shared" ref="AS38:AS43" si="141">IF(E38="","",(IF(K38="",AK38&amp;","&amp;AL38&amp;","&amp;AM38,IF(M38="",AK38&amp;","&amp;AL38&amp;","&amp;AM38&amp;","&amp;AN38,IF(O38="",AK38&amp;","&amp;AL38&amp;","&amp;AM38&amp;","&amp;AN38&amp;","&amp;AO38,IF(Q38="",AK38&amp;","&amp;AL38&amp;","&amp;AM38&amp;","&amp;AN38&amp;","&amp;AO38&amp;","&amp;AP38,AK38&amp;","&amp;AL38&amp;","&amp;AM38&amp;","&amp;AN38&amp;","&amp;AO38&amp;","&amp;AP38&amp;","&amp;AQ38))))))</f>
        <v>4,-6,1,9</v>
      </c>
      <c r="AT38" s="24">
        <f t="shared" ref="AT38:AT43" si="142">IF(F38="",0,IF(F38="wo",0,IF(E38="wo",2,IF(AH38=AG38,0,IF(AH38&gt;AG38,2,1)))))</f>
        <v>1</v>
      </c>
      <c r="AU38" s="24">
        <f t="shared" ref="AU38:AU43" si="143">IF(E38="",0,IF(E38="wo",0,IF(F38="wo",2,IF(AG38=AH38,0,IF(AG38&gt;AH38,2,1)))))</f>
        <v>2</v>
      </c>
      <c r="AV38" s="25">
        <f t="shared" ref="AV38:AV43" si="144">IF(F38="","",IF(F38="wo",0,IF(E38="wo",0,IF(F38=E38,"ERROR",IF(F38&gt;E38,E38,-1*F38)))))</f>
        <v>-4</v>
      </c>
      <c r="AW38" s="25">
        <f t="shared" ref="AW38:AW43" si="145">IF(H38="","",IF(H38="wo",0,IF(G38="wo",0,IF(H38=G38,"ERROR",IF(H38&gt;G38,G38,-1*H38)))))</f>
        <v>6</v>
      </c>
      <c r="AX38" s="25">
        <f t="shared" ref="AX38:AX43" si="146">IF(J38="","",IF(J38="wo",0,IF(I38="wo",0,IF(J38=I38,"ERROR",IF(J38&gt;I38,I38,-1*J38)))))</f>
        <v>-1</v>
      </c>
      <c r="AY38" s="25">
        <f t="shared" ref="AY38:AY43" si="147">IF(L38="","",IF(L38="wo",0,IF(K38="wo",0,IF(L38=K38,"ERROR",IF(L38&gt;K38,K38,-1*L38)))))</f>
        <v>-9</v>
      </c>
      <c r="AZ38" s="25" t="str">
        <f t="shared" ref="AZ38:AZ43" si="148">IF(N38="","",IF(N38="wo",0,IF(M38="wo",0,IF(N38=M38,"ERROR",IF(N38&gt;M38,M38,-1*N38)))))</f>
        <v/>
      </c>
      <c r="BA38" s="25" t="str">
        <f t="shared" ref="BA38:BA43" si="149">IF(P38="","",IF(P38="wo",0,IF(O38="wo",0,IF(P38=O38,"ERROR",IF(P38&gt;O38,O38,-1*P38)))))</f>
        <v/>
      </c>
      <c r="BB38" s="25" t="str">
        <f t="shared" ref="BB38:BB43" si="150">IF(R38="","",IF(R38="wo",0,IF(Q38="wo",0,IF(R38=Q38,"ERROR",IF(R38&gt;Q38,Q38,-1*R38)))))</f>
        <v/>
      </c>
      <c r="BC38" s="26" t="str">
        <f t="shared" ref="BC38:BC43" si="151">CONCATENATE(AH38," - ",AG38)</f>
        <v>1 - 3</v>
      </c>
      <c r="BD38" s="27" t="str">
        <f t="shared" ref="BD38:BD43" si="152">IF(E38="","",(IF(K38="",AV38&amp;", "&amp;AW38&amp;", "&amp;AX38,IF(M38="",AV38&amp;","&amp;AW38&amp;","&amp;AX38&amp;","&amp;AY38,IF(O38="",AV38&amp;","&amp;AW38&amp;","&amp;AX38&amp;","&amp;AY38&amp;","&amp;AZ38,IF(Q38="",AV38&amp;","&amp;AW38&amp;","&amp;AX38&amp;","&amp;AY38&amp;","&amp;AZ38&amp;","&amp;BA38,AV38&amp;","&amp;AW38&amp;","&amp;AX38&amp;","&amp;AY38&amp;","&amp;AZ38&amp;","&amp;BA38&amp;","&amp;BB38))))))</f>
        <v>-4,6,-1,-9</v>
      </c>
      <c r="BE38" s="28">
        <f>SUMIF(C38:C45,1,AI38:AI45)+SUMIF(D38:D45,1,AJ38:AJ45)</f>
        <v>6</v>
      </c>
      <c r="BF38" s="28">
        <f>IF(BE38&lt;&gt;0,RANK(BE38,BE38:BE44),"")</f>
        <v>1</v>
      </c>
      <c r="BG38" s="29" t="e">
        <f>SUMIF(A38:A41,C38,B38:B41)</f>
        <v>#VALUE!</v>
      </c>
      <c r="BH38" s="30" t="e">
        <f>SUMIF(A38:A41,D38,B38:B41)</f>
        <v>#VALUE!</v>
      </c>
      <c r="BI38" s="122">
        <f t="shared" ref="BI38:BI43" si="153">1+BI28</f>
        <v>4</v>
      </c>
      <c r="BJ38" s="123">
        <f>1*BJ33+1</f>
        <v>19</v>
      </c>
      <c r="BK38" s="31">
        <v>1</v>
      </c>
      <c r="BL38" s="200" t="str">
        <f t="shared" ref="BL38:BL39" si="154">CONCATENATE(C38," ","-"," ",D38)</f>
        <v>1 - 3</v>
      </c>
      <c r="BM38" s="205">
        <v>44600</v>
      </c>
      <c r="BN38" s="206" t="s">
        <v>16</v>
      </c>
      <c r="BO38" s="134">
        <v>6</v>
      </c>
      <c r="BP38" s="507">
        <v>1</v>
      </c>
      <c r="BQ38" s="397" t="e">
        <f>B38</f>
        <v>#VALUE!</v>
      </c>
      <c r="BR38" s="389" t="s">
        <v>24</v>
      </c>
      <c r="BS38" s="390"/>
      <c r="BT38" s="391"/>
      <c r="BU38" s="196" t="e">
        <f>IF(BQ38=0,0,VLOOKUP(BQ38,[1]Список!$A:P,7,FALSE))</f>
        <v>#VALUE!</v>
      </c>
      <c r="BV38" s="398" t="e">
        <f>IF(BQ38=0,0,VLOOKUP(BQ38,[1]Список!$A:$P,6,FALSE))</f>
        <v>#VALUE!</v>
      </c>
      <c r="BW38" s="399"/>
      <c r="BX38" s="400"/>
      <c r="BY38" s="401"/>
      <c r="BZ38" s="224"/>
      <c r="CA38" s="150">
        <f>IF(AG42&lt;AH42,AI42,IF(AH42&lt;AG42,AI42," "))</f>
        <v>2</v>
      </c>
      <c r="CB38" s="178"/>
      <c r="CC38" s="192"/>
      <c r="CD38" s="150">
        <f>IF(AG38&lt;AH38,AI38,IF(AH38&lt;AG38,AI38," "))</f>
        <v>2</v>
      </c>
      <c r="CE38" s="186"/>
      <c r="CF38" s="178"/>
      <c r="CG38" s="150">
        <f>IF(AG40&lt;AH40,AI40,IF(AH40&lt;AG40,AI40," "))</f>
        <v>2</v>
      </c>
      <c r="CH38" s="178"/>
      <c r="CI38" s="226"/>
      <c r="CJ38" s="386">
        <f>BE38</f>
        <v>6</v>
      </c>
      <c r="CK38" s="387"/>
      <c r="CL38" s="388">
        <f>IF(BF39="",BF38,BF39)</f>
        <v>1</v>
      </c>
    </row>
    <row r="39" spans="1:90" ht="17.45" customHeight="1" x14ac:dyDescent="0.25">
      <c r="A39" s="15">
        <v>2</v>
      </c>
      <c r="B39" s="16" t="e">
        <f>SUMIF('[1]М - 1 этап'!$CX$129:$CX$144,1,'[1]М - 1 этап'!$BQ$129:$BQ$144)</f>
        <v>#VALUE!</v>
      </c>
      <c r="C39" s="17">
        <v>2</v>
      </c>
      <c r="D39" s="17">
        <v>4</v>
      </c>
      <c r="E39" s="18">
        <v>11</v>
      </c>
      <c r="F39" s="19">
        <v>7</v>
      </c>
      <c r="G39" s="20">
        <v>11</v>
      </c>
      <c r="H39" s="21">
        <v>5</v>
      </c>
      <c r="I39" s="18">
        <v>9</v>
      </c>
      <c r="J39" s="19">
        <v>11</v>
      </c>
      <c r="K39" s="20">
        <v>11</v>
      </c>
      <c r="L39" s="21">
        <v>3</v>
      </c>
      <c r="M39" s="18"/>
      <c r="N39" s="19"/>
      <c r="O39" s="20"/>
      <c r="P39" s="21"/>
      <c r="Q39" s="18"/>
      <c r="R39" s="19"/>
      <c r="S39" s="22">
        <f t="shared" si="116"/>
        <v>1</v>
      </c>
      <c r="T39" s="22">
        <f t="shared" si="117"/>
        <v>0</v>
      </c>
      <c r="U39" s="22">
        <f t="shared" si="118"/>
        <v>1</v>
      </c>
      <c r="V39" s="22">
        <f t="shared" si="119"/>
        <v>0</v>
      </c>
      <c r="W39" s="22">
        <f t="shared" si="120"/>
        <v>0</v>
      </c>
      <c r="X39" s="22">
        <f t="shared" si="121"/>
        <v>1</v>
      </c>
      <c r="Y39" s="22">
        <f t="shared" si="122"/>
        <v>1</v>
      </c>
      <c r="Z39" s="22">
        <f t="shared" si="123"/>
        <v>0</v>
      </c>
      <c r="AA39" s="22">
        <f t="shared" si="124"/>
        <v>0</v>
      </c>
      <c r="AB39" s="22">
        <f t="shared" si="125"/>
        <v>0</v>
      </c>
      <c r="AC39" s="22">
        <f t="shared" si="126"/>
        <v>0</v>
      </c>
      <c r="AD39" s="22">
        <f t="shared" si="127"/>
        <v>0</v>
      </c>
      <c r="AE39" s="22">
        <f t="shared" si="128"/>
        <v>0</v>
      </c>
      <c r="AF39" s="22">
        <f t="shared" si="129"/>
        <v>0</v>
      </c>
      <c r="AG39" s="23">
        <f t="shared" si="130"/>
        <v>3</v>
      </c>
      <c r="AH39" s="23">
        <f t="shared" si="130"/>
        <v>1</v>
      </c>
      <c r="AI39" s="24">
        <f t="shared" si="131"/>
        <v>2</v>
      </c>
      <c r="AJ39" s="24">
        <f t="shared" si="132"/>
        <v>1</v>
      </c>
      <c r="AK39" s="25">
        <f t="shared" si="133"/>
        <v>7</v>
      </c>
      <c r="AL39" s="25">
        <f t="shared" si="134"/>
        <v>5</v>
      </c>
      <c r="AM39" s="25">
        <f t="shared" si="135"/>
        <v>-9</v>
      </c>
      <c r="AN39" s="25">
        <f t="shared" si="136"/>
        <v>3</v>
      </c>
      <c r="AO39" s="25" t="str">
        <f t="shared" si="137"/>
        <v/>
      </c>
      <c r="AP39" s="25" t="str">
        <f t="shared" si="138"/>
        <v/>
      </c>
      <c r="AQ39" s="25" t="str">
        <f t="shared" si="139"/>
        <v/>
      </c>
      <c r="AR39" s="26" t="str">
        <f t="shared" si="140"/>
        <v>3 - 1</v>
      </c>
      <c r="AS39" s="27" t="str">
        <f t="shared" si="141"/>
        <v>7,5,-9,3</v>
      </c>
      <c r="AT39" s="24">
        <f t="shared" si="142"/>
        <v>1</v>
      </c>
      <c r="AU39" s="24">
        <f t="shared" si="143"/>
        <v>2</v>
      </c>
      <c r="AV39" s="25">
        <f t="shared" si="144"/>
        <v>-7</v>
      </c>
      <c r="AW39" s="25">
        <f t="shared" si="145"/>
        <v>-5</v>
      </c>
      <c r="AX39" s="25">
        <f t="shared" si="146"/>
        <v>9</v>
      </c>
      <c r="AY39" s="25">
        <f t="shared" si="147"/>
        <v>-3</v>
      </c>
      <c r="AZ39" s="25" t="str">
        <f t="shared" si="148"/>
        <v/>
      </c>
      <c r="BA39" s="25" t="str">
        <f t="shared" si="149"/>
        <v/>
      </c>
      <c r="BB39" s="25" t="str">
        <f t="shared" si="150"/>
        <v/>
      </c>
      <c r="BC39" s="26" t="str">
        <f t="shared" si="151"/>
        <v>1 - 3</v>
      </c>
      <c r="BD39" s="27" t="str">
        <f t="shared" si="152"/>
        <v>-7,-5,9,-3</v>
      </c>
      <c r="BE39" s="32"/>
      <c r="BF39" s="32"/>
      <c r="BG39" s="29" t="e">
        <f>SUMIF(A38:A41,C39,B38:B41)</f>
        <v>#VALUE!</v>
      </c>
      <c r="BH39" s="30" t="e">
        <f>SUMIF(A38:A41,D39,B38:B41)</f>
        <v>#VALUE!</v>
      </c>
      <c r="BI39" s="122">
        <f t="shared" si="153"/>
        <v>4</v>
      </c>
      <c r="BJ39" s="123">
        <f>1+BJ38</f>
        <v>20</v>
      </c>
      <c r="BK39" s="31">
        <v>1</v>
      </c>
      <c r="BL39" s="200" t="str">
        <f t="shared" si="154"/>
        <v>2 - 4</v>
      </c>
      <c r="BM39" s="207">
        <v>44600</v>
      </c>
      <c r="BN39" s="208" t="s">
        <v>16</v>
      </c>
      <c r="BO39" s="134">
        <v>2</v>
      </c>
      <c r="BP39" s="506"/>
      <c r="BQ39" s="397"/>
      <c r="BR39" s="389" t="s">
        <v>25</v>
      </c>
      <c r="BS39" s="390"/>
      <c r="BT39" s="391"/>
      <c r="BU39" s="196" t="e">
        <f>IF(BQ38=0,0,VLOOKUP(BQ38,[1]Список!$A:P,8,FALSE))</f>
        <v>#VALUE!</v>
      </c>
      <c r="BV39" s="398"/>
      <c r="BW39" s="399"/>
      <c r="BX39" s="400"/>
      <c r="BY39" s="401"/>
      <c r="BZ39" s="392" t="str">
        <f>IF(AI42&lt;AJ42,AR42,IF(AJ42&lt;AI42,AS42," "))</f>
        <v>4,19,7</v>
      </c>
      <c r="CA39" s="392"/>
      <c r="CB39" s="392"/>
      <c r="CC39" s="393" t="str">
        <f>IF(AI38&lt;AJ38,AR38,IF(AJ38&lt;AI38,AS38," "))</f>
        <v>4,-6,1,9</v>
      </c>
      <c r="CD39" s="392"/>
      <c r="CE39" s="394"/>
      <c r="CF39" s="392" t="str">
        <f>IF(AI40&lt;AJ40,AR40,IF(AJ40&lt;AI40,AS40," "))</f>
        <v>2,7,7</v>
      </c>
      <c r="CG39" s="392"/>
      <c r="CH39" s="392"/>
      <c r="CI39" s="227"/>
      <c r="CJ39" s="386"/>
      <c r="CK39" s="387"/>
      <c r="CL39" s="388"/>
    </row>
    <row r="40" spans="1:90" ht="17.45" customHeight="1" x14ac:dyDescent="0.25">
      <c r="A40" s="15">
        <v>3</v>
      </c>
      <c r="B40" s="16" t="e">
        <f>SUMIF('[1]М - 1 этап'!$CX$129:$CX$144,2,'[1]М - 1 этап'!$BQ$129:$BQ$144)</f>
        <v>#VALUE!</v>
      </c>
      <c r="C40" s="17">
        <v>1</v>
      </c>
      <c r="D40" s="17">
        <v>4</v>
      </c>
      <c r="E40" s="18">
        <v>11</v>
      </c>
      <c r="F40" s="19">
        <v>2</v>
      </c>
      <c r="G40" s="20">
        <v>11</v>
      </c>
      <c r="H40" s="21">
        <v>7</v>
      </c>
      <c r="I40" s="18">
        <v>77</v>
      </c>
      <c r="J40" s="19">
        <v>7</v>
      </c>
      <c r="K40" s="20"/>
      <c r="L40" s="21"/>
      <c r="M40" s="18"/>
      <c r="N40" s="19"/>
      <c r="O40" s="20"/>
      <c r="P40" s="21"/>
      <c r="Q40" s="18"/>
      <c r="R40" s="19"/>
      <c r="S40" s="22">
        <f t="shared" si="116"/>
        <v>1</v>
      </c>
      <c r="T40" s="22">
        <f t="shared" si="117"/>
        <v>0</v>
      </c>
      <c r="U40" s="22">
        <f t="shared" si="118"/>
        <v>1</v>
      </c>
      <c r="V40" s="22">
        <f t="shared" si="119"/>
        <v>0</v>
      </c>
      <c r="W40" s="22">
        <f t="shared" si="120"/>
        <v>1</v>
      </c>
      <c r="X40" s="22">
        <f t="shared" si="121"/>
        <v>0</v>
      </c>
      <c r="Y40" s="22">
        <f t="shared" si="122"/>
        <v>0</v>
      </c>
      <c r="Z40" s="22">
        <f t="shared" si="123"/>
        <v>0</v>
      </c>
      <c r="AA40" s="22">
        <f t="shared" si="124"/>
        <v>0</v>
      </c>
      <c r="AB40" s="22">
        <f t="shared" si="125"/>
        <v>0</v>
      </c>
      <c r="AC40" s="22">
        <f t="shared" si="126"/>
        <v>0</v>
      </c>
      <c r="AD40" s="22">
        <f t="shared" si="127"/>
        <v>0</v>
      </c>
      <c r="AE40" s="22">
        <f t="shared" si="128"/>
        <v>0</v>
      </c>
      <c r="AF40" s="22">
        <f t="shared" si="129"/>
        <v>0</v>
      </c>
      <c r="AG40" s="23">
        <f t="shared" si="130"/>
        <v>3</v>
      </c>
      <c r="AH40" s="23">
        <f t="shared" si="130"/>
        <v>0</v>
      </c>
      <c r="AI40" s="24">
        <f t="shared" si="131"/>
        <v>2</v>
      </c>
      <c r="AJ40" s="24">
        <f t="shared" si="132"/>
        <v>1</v>
      </c>
      <c r="AK40" s="25">
        <f t="shared" si="133"/>
        <v>2</v>
      </c>
      <c r="AL40" s="25">
        <f t="shared" si="134"/>
        <v>7</v>
      </c>
      <c r="AM40" s="25">
        <f t="shared" si="135"/>
        <v>7</v>
      </c>
      <c r="AN40" s="25" t="str">
        <f t="shared" si="136"/>
        <v/>
      </c>
      <c r="AO40" s="25" t="str">
        <f t="shared" si="137"/>
        <v/>
      </c>
      <c r="AP40" s="25" t="str">
        <f t="shared" si="138"/>
        <v/>
      </c>
      <c r="AQ40" s="25" t="str">
        <f t="shared" si="139"/>
        <v/>
      </c>
      <c r="AR40" s="26" t="str">
        <f t="shared" si="140"/>
        <v>3 - 0</v>
      </c>
      <c r="AS40" s="27" t="str">
        <f t="shared" si="141"/>
        <v>2,7,7</v>
      </c>
      <c r="AT40" s="24">
        <f t="shared" si="142"/>
        <v>1</v>
      </c>
      <c r="AU40" s="24">
        <f t="shared" si="143"/>
        <v>2</v>
      </c>
      <c r="AV40" s="25">
        <f t="shared" si="144"/>
        <v>-2</v>
      </c>
      <c r="AW40" s="25">
        <f t="shared" si="145"/>
        <v>-7</v>
      </c>
      <c r="AX40" s="25">
        <f t="shared" si="146"/>
        <v>-7</v>
      </c>
      <c r="AY40" s="25" t="str">
        <f t="shared" si="147"/>
        <v/>
      </c>
      <c r="AZ40" s="25" t="str">
        <f t="shared" si="148"/>
        <v/>
      </c>
      <c r="BA40" s="25" t="str">
        <f t="shared" si="149"/>
        <v/>
      </c>
      <c r="BB40" s="25" t="str">
        <f t="shared" si="150"/>
        <v/>
      </c>
      <c r="BC40" s="26" t="str">
        <f t="shared" si="151"/>
        <v>0 - 3</v>
      </c>
      <c r="BD40" s="27" t="str">
        <f t="shared" si="152"/>
        <v>-2, -7, -7</v>
      </c>
      <c r="BE40" s="28">
        <f>SUMIF(C38:C45,2,AI38:AI45)+SUMIF(D38:D45,2,AJ38:AJ45)</f>
        <v>5</v>
      </c>
      <c r="BF40" s="28">
        <f>IF(BE40&lt;&gt;0,RANK(BE40,BE38:BE44),"")</f>
        <v>2</v>
      </c>
      <c r="BG40" s="29" t="e">
        <f>SUMIF(A38:A41,C40,B38:B41)</f>
        <v>#VALUE!</v>
      </c>
      <c r="BH40" s="30" t="e">
        <f>SUMIF(A38:A41,D40,B38:B41)</f>
        <v>#VALUE!</v>
      </c>
      <c r="BI40" s="122">
        <f t="shared" si="153"/>
        <v>4</v>
      </c>
      <c r="BJ40" s="123">
        <f>1+BJ39</f>
        <v>21</v>
      </c>
      <c r="BK40" s="31">
        <v>2</v>
      </c>
      <c r="BL40" s="212" t="s">
        <v>12</v>
      </c>
      <c r="BM40" s="207">
        <v>44600</v>
      </c>
      <c r="BN40" s="209" t="s">
        <v>261</v>
      </c>
      <c r="BO40" s="147">
        <v>5</v>
      </c>
      <c r="BP40" s="517">
        <v>2</v>
      </c>
      <c r="BQ40" s="414" t="e">
        <f>B39</f>
        <v>#VALUE!</v>
      </c>
      <c r="BR40" s="416" t="s">
        <v>79</v>
      </c>
      <c r="BS40" s="417"/>
      <c r="BT40" s="418"/>
      <c r="BU40" s="215" t="e">
        <f>IF(BQ40=0,0,VLOOKUP(BQ40,[1]Список!$A:P,7,FALSE))</f>
        <v>#VALUE!</v>
      </c>
      <c r="BV40" s="419" t="e">
        <f>IF(BQ40=0,0,VLOOKUP(BQ40,[1]Список!$A:$P,6,FALSE))</f>
        <v>#VALUE!</v>
      </c>
      <c r="BW40" s="193"/>
      <c r="BX40" s="180">
        <f>IF(AG42&lt;AH42,AT42,IF(AH42&lt;AG42,AT42," "))</f>
        <v>1</v>
      </c>
      <c r="BY40" s="181"/>
      <c r="BZ40" s="421"/>
      <c r="CA40" s="421"/>
      <c r="CB40" s="421"/>
      <c r="CC40" s="184"/>
      <c r="CD40" s="180">
        <f>IF(AG41&lt;AH41,AI41,IF(AH41&lt;AG41,AI41," "))</f>
        <v>2</v>
      </c>
      <c r="CE40" s="181"/>
      <c r="CF40" s="231"/>
      <c r="CG40" s="180">
        <f>IF(AG39&lt;AH39,AI39,IF(AH39&lt;AG39,AI39," "))</f>
        <v>2</v>
      </c>
      <c r="CH40" s="190"/>
      <c r="CI40" s="232"/>
      <c r="CJ40" s="423">
        <f>BE40</f>
        <v>5</v>
      </c>
      <c r="CK40" s="402"/>
      <c r="CL40" s="404">
        <f>IF(BF41="",BF40,BF41)</f>
        <v>2</v>
      </c>
    </row>
    <row r="41" spans="1:90" ht="17.45" customHeight="1" x14ac:dyDescent="0.25">
      <c r="A41" s="15">
        <v>4</v>
      </c>
      <c r="B41" s="16" t="e">
        <f>SUMIF('[1]М - 1 этап'!$CX$100:$CX$115,2,'[1]М - 1 этап'!$BQ$100:$BQ$115)</f>
        <v>#VALUE!</v>
      </c>
      <c r="C41" s="17">
        <v>2</v>
      </c>
      <c r="D41" s="17">
        <v>3</v>
      </c>
      <c r="E41" s="18">
        <v>11</v>
      </c>
      <c r="F41" s="19">
        <v>9</v>
      </c>
      <c r="G41" s="20">
        <v>11</v>
      </c>
      <c r="H41" s="21">
        <v>9</v>
      </c>
      <c r="I41" s="18">
        <v>8</v>
      </c>
      <c r="J41" s="19">
        <v>11</v>
      </c>
      <c r="K41" s="20">
        <v>11</v>
      </c>
      <c r="L41" s="21">
        <v>3</v>
      </c>
      <c r="M41" s="18"/>
      <c r="N41" s="19"/>
      <c r="O41" s="20"/>
      <c r="P41" s="21"/>
      <c r="Q41" s="18"/>
      <c r="R41" s="19"/>
      <c r="S41" s="22">
        <f t="shared" si="116"/>
        <v>1</v>
      </c>
      <c r="T41" s="22">
        <f t="shared" si="117"/>
        <v>0</v>
      </c>
      <c r="U41" s="22">
        <f t="shared" si="118"/>
        <v>1</v>
      </c>
      <c r="V41" s="22">
        <f t="shared" si="119"/>
        <v>0</v>
      </c>
      <c r="W41" s="22">
        <f t="shared" si="120"/>
        <v>0</v>
      </c>
      <c r="X41" s="22">
        <f t="shared" si="121"/>
        <v>1</v>
      </c>
      <c r="Y41" s="22">
        <f t="shared" si="122"/>
        <v>1</v>
      </c>
      <c r="Z41" s="22">
        <f t="shared" si="123"/>
        <v>0</v>
      </c>
      <c r="AA41" s="22">
        <f t="shared" si="124"/>
        <v>0</v>
      </c>
      <c r="AB41" s="22">
        <f t="shared" si="125"/>
        <v>0</v>
      </c>
      <c r="AC41" s="22">
        <f t="shared" si="126"/>
        <v>0</v>
      </c>
      <c r="AD41" s="22">
        <f t="shared" si="127"/>
        <v>0</v>
      </c>
      <c r="AE41" s="22">
        <f t="shared" si="128"/>
        <v>0</v>
      </c>
      <c r="AF41" s="22">
        <f t="shared" si="129"/>
        <v>0</v>
      </c>
      <c r="AG41" s="23">
        <f t="shared" si="130"/>
        <v>3</v>
      </c>
      <c r="AH41" s="23">
        <f t="shared" si="130"/>
        <v>1</v>
      </c>
      <c r="AI41" s="24">
        <f t="shared" si="131"/>
        <v>2</v>
      </c>
      <c r="AJ41" s="24">
        <f t="shared" si="132"/>
        <v>1</v>
      </c>
      <c r="AK41" s="25">
        <f t="shared" si="133"/>
        <v>9</v>
      </c>
      <c r="AL41" s="25">
        <f t="shared" si="134"/>
        <v>9</v>
      </c>
      <c r="AM41" s="25">
        <f t="shared" si="135"/>
        <v>-8</v>
      </c>
      <c r="AN41" s="25">
        <f t="shared" si="136"/>
        <v>3</v>
      </c>
      <c r="AO41" s="25" t="str">
        <f t="shared" si="137"/>
        <v/>
      </c>
      <c r="AP41" s="25" t="str">
        <f t="shared" si="138"/>
        <v/>
      </c>
      <c r="AQ41" s="25" t="str">
        <f t="shared" si="139"/>
        <v/>
      </c>
      <c r="AR41" s="26" t="str">
        <f t="shared" si="140"/>
        <v>3 - 1</v>
      </c>
      <c r="AS41" s="27" t="str">
        <f t="shared" si="141"/>
        <v>9,9,-8,3</v>
      </c>
      <c r="AT41" s="24">
        <f t="shared" si="142"/>
        <v>1</v>
      </c>
      <c r="AU41" s="24">
        <f t="shared" si="143"/>
        <v>2</v>
      </c>
      <c r="AV41" s="25">
        <f t="shared" si="144"/>
        <v>-9</v>
      </c>
      <c r="AW41" s="25">
        <f t="shared" si="145"/>
        <v>-9</v>
      </c>
      <c r="AX41" s="25">
        <f t="shared" si="146"/>
        <v>8</v>
      </c>
      <c r="AY41" s="25">
        <f t="shared" si="147"/>
        <v>-3</v>
      </c>
      <c r="AZ41" s="25" t="str">
        <f t="shared" si="148"/>
        <v/>
      </c>
      <c r="BA41" s="25" t="str">
        <f t="shared" si="149"/>
        <v/>
      </c>
      <c r="BB41" s="25" t="str">
        <f t="shared" si="150"/>
        <v/>
      </c>
      <c r="BC41" s="26" t="str">
        <f t="shared" si="151"/>
        <v>1 - 3</v>
      </c>
      <c r="BD41" s="27" t="str">
        <f t="shared" si="152"/>
        <v>-9,-9,8,-3</v>
      </c>
      <c r="BE41" s="32"/>
      <c r="BF41" s="32"/>
      <c r="BG41" s="29" t="e">
        <f>SUMIF(A38:A41,C41,B38:B41)</f>
        <v>#VALUE!</v>
      </c>
      <c r="BH41" s="30" t="e">
        <f>SUMIF(A38:A41,D41,B38:B41)</f>
        <v>#VALUE!</v>
      </c>
      <c r="BI41" s="122">
        <f t="shared" si="153"/>
        <v>4</v>
      </c>
      <c r="BJ41" s="123">
        <f>1+BJ40</f>
        <v>22</v>
      </c>
      <c r="BK41" s="31">
        <v>2</v>
      </c>
      <c r="BL41" s="212" t="s">
        <v>13</v>
      </c>
      <c r="BM41" s="207">
        <v>44600</v>
      </c>
      <c r="BN41" s="209" t="s">
        <v>261</v>
      </c>
      <c r="BO41" s="147">
        <v>1</v>
      </c>
      <c r="BP41" s="513"/>
      <c r="BQ41" s="415"/>
      <c r="BR41" s="406" t="s">
        <v>31</v>
      </c>
      <c r="BS41" s="407"/>
      <c r="BT41" s="408"/>
      <c r="BU41" s="164" t="e">
        <f>IF(BQ40=0,0,VLOOKUP(BQ40,[1]Список!$A:P,8,FALSE))</f>
        <v>#VALUE!</v>
      </c>
      <c r="BV41" s="420"/>
      <c r="BW41" s="409" t="str">
        <f>IF(AI42&gt;AJ42,BC42,IF(AJ42&gt;AI42,BD42," "))</f>
        <v>0 - 3</v>
      </c>
      <c r="BX41" s="410"/>
      <c r="BY41" s="411"/>
      <c r="BZ41" s="422"/>
      <c r="CA41" s="422"/>
      <c r="CB41" s="422"/>
      <c r="CC41" s="409" t="str">
        <f>IF(AI41&lt;AJ41,AR41,IF(AJ41&lt;AI41,AS41," "))</f>
        <v>9,9,-8,3</v>
      </c>
      <c r="CD41" s="410"/>
      <c r="CE41" s="411"/>
      <c r="CF41" s="410" t="str">
        <f>IF(AI39&lt;AJ39,AR39,IF(AJ39&lt;AI39,AS39," "))</f>
        <v>7,5,-9,3</v>
      </c>
      <c r="CG41" s="410"/>
      <c r="CH41" s="410"/>
      <c r="CI41" s="228"/>
      <c r="CJ41" s="424"/>
      <c r="CK41" s="403"/>
      <c r="CL41" s="405"/>
    </row>
    <row r="42" spans="1:90" ht="17.45" customHeight="1" x14ac:dyDescent="0.25">
      <c r="A42" s="15">
        <v>5</v>
      </c>
      <c r="B42" s="33"/>
      <c r="C42" s="17">
        <v>1</v>
      </c>
      <c r="D42" s="17">
        <v>2</v>
      </c>
      <c r="E42" s="18">
        <v>11</v>
      </c>
      <c r="F42" s="19">
        <v>4</v>
      </c>
      <c r="G42" s="20">
        <v>21</v>
      </c>
      <c r="H42" s="21">
        <v>19</v>
      </c>
      <c r="I42" s="18">
        <v>11</v>
      </c>
      <c r="J42" s="19">
        <v>7</v>
      </c>
      <c r="K42" s="20"/>
      <c r="L42" s="21"/>
      <c r="M42" s="18"/>
      <c r="N42" s="19"/>
      <c r="O42" s="20"/>
      <c r="P42" s="21"/>
      <c r="Q42" s="18"/>
      <c r="R42" s="19"/>
      <c r="S42" s="22">
        <f t="shared" si="116"/>
        <v>1</v>
      </c>
      <c r="T42" s="22">
        <f t="shared" si="117"/>
        <v>0</v>
      </c>
      <c r="U42" s="22">
        <f t="shared" si="118"/>
        <v>1</v>
      </c>
      <c r="V42" s="22">
        <f t="shared" si="119"/>
        <v>0</v>
      </c>
      <c r="W42" s="22">
        <f t="shared" si="120"/>
        <v>1</v>
      </c>
      <c r="X42" s="22">
        <f t="shared" si="121"/>
        <v>0</v>
      </c>
      <c r="Y42" s="22">
        <f t="shared" si="122"/>
        <v>0</v>
      </c>
      <c r="Z42" s="22">
        <f t="shared" si="123"/>
        <v>0</v>
      </c>
      <c r="AA42" s="22">
        <f t="shared" si="124"/>
        <v>0</v>
      </c>
      <c r="AB42" s="22">
        <f t="shared" si="125"/>
        <v>0</v>
      </c>
      <c r="AC42" s="22">
        <f t="shared" si="126"/>
        <v>0</v>
      </c>
      <c r="AD42" s="22">
        <f t="shared" si="127"/>
        <v>0</v>
      </c>
      <c r="AE42" s="22">
        <f t="shared" si="128"/>
        <v>0</v>
      </c>
      <c r="AF42" s="22">
        <f t="shared" si="129"/>
        <v>0</v>
      </c>
      <c r="AG42" s="23">
        <f t="shared" si="130"/>
        <v>3</v>
      </c>
      <c r="AH42" s="23">
        <f t="shared" si="130"/>
        <v>0</v>
      </c>
      <c r="AI42" s="24">
        <f t="shared" si="131"/>
        <v>2</v>
      </c>
      <c r="AJ42" s="24">
        <f t="shared" si="132"/>
        <v>1</v>
      </c>
      <c r="AK42" s="25">
        <f t="shared" si="133"/>
        <v>4</v>
      </c>
      <c r="AL42" s="25">
        <f t="shared" si="134"/>
        <v>19</v>
      </c>
      <c r="AM42" s="25">
        <f t="shared" si="135"/>
        <v>7</v>
      </c>
      <c r="AN42" s="25" t="str">
        <f t="shared" si="136"/>
        <v/>
      </c>
      <c r="AO42" s="25" t="str">
        <f t="shared" si="137"/>
        <v/>
      </c>
      <c r="AP42" s="25" t="str">
        <f t="shared" si="138"/>
        <v/>
      </c>
      <c r="AQ42" s="25" t="str">
        <f t="shared" si="139"/>
        <v/>
      </c>
      <c r="AR42" s="26" t="str">
        <f t="shared" si="140"/>
        <v>3 - 0</v>
      </c>
      <c r="AS42" s="27" t="str">
        <f t="shared" si="141"/>
        <v>4,19,7</v>
      </c>
      <c r="AT42" s="24">
        <f t="shared" si="142"/>
        <v>1</v>
      </c>
      <c r="AU42" s="24">
        <f t="shared" si="143"/>
        <v>2</v>
      </c>
      <c r="AV42" s="25">
        <f t="shared" si="144"/>
        <v>-4</v>
      </c>
      <c r="AW42" s="25">
        <f t="shared" si="145"/>
        <v>-19</v>
      </c>
      <c r="AX42" s="25">
        <f t="shared" si="146"/>
        <v>-7</v>
      </c>
      <c r="AY42" s="25" t="str">
        <f t="shared" si="147"/>
        <v/>
      </c>
      <c r="AZ42" s="25" t="str">
        <f t="shared" si="148"/>
        <v/>
      </c>
      <c r="BA42" s="25" t="str">
        <f t="shared" si="149"/>
        <v/>
      </c>
      <c r="BB42" s="25" t="str">
        <f t="shared" si="150"/>
        <v/>
      </c>
      <c r="BC42" s="26" t="str">
        <f t="shared" si="151"/>
        <v>0 - 3</v>
      </c>
      <c r="BD42" s="27" t="str">
        <f t="shared" si="152"/>
        <v>-4, -19, -7</v>
      </c>
      <c r="BE42" s="28">
        <f>SUMIF(C38:C45,3,AI38:AI45)+SUMIF(D38:D45,3,AJ38:AJ45)</f>
        <v>4</v>
      </c>
      <c r="BF42" s="28">
        <f>IF(BE42&lt;&gt;0,RANK(BE42,BE38:BE44),"")</f>
        <v>3</v>
      </c>
      <c r="BG42" s="29" t="e">
        <f>SUMIF(A38:A41,C42,B38:B41)</f>
        <v>#VALUE!</v>
      </c>
      <c r="BH42" s="30" t="e">
        <f>SUMIF(A38:A41,D42,B38:B41)</f>
        <v>#VALUE!</v>
      </c>
      <c r="BI42" s="122">
        <f t="shared" si="153"/>
        <v>4</v>
      </c>
      <c r="BJ42" s="123">
        <f>1+BJ41</f>
        <v>23</v>
      </c>
      <c r="BK42" s="31">
        <v>3</v>
      </c>
      <c r="BL42" s="213" t="s">
        <v>14</v>
      </c>
      <c r="BM42" s="207">
        <v>44600</v>
      </c>
      <c r="BN42" s="208" t="s">
        <v>262</v>
      </c>
      <c r="BO42" s="134">
        <v>1</v>
      </c>
      <c r="BP42" s="518">
        <v>3</v>
      </c>
      <c r="BQ42" s="397" t="e">
        <f>B40</f>
        <v>#VALUE!</v>
      </c>
      <c r="BR42" s="389" t="s">
        <v>85</v>
      </c>
      <c r="BS42" s="390"/>
      <c r="BT42" s="391"/>
      <c r="BU42" s="196" t="e">
        <f>IF(BQ42=0,0,VLOOKUP(BQ42,[1]Список!$A:P,7,FALSE))</f>
        <v>#VALUE!</v>
      </c>
      <c r="BV42" s="398" t="e">
        <f>IF(BQ42=0,0,VLOOKUP(BQ42,[1]Список!$A:$P,6,FALSE))</f>
        <v>#VALUE!</v>
      </c>
      <c r="BW42" s="230"/>
      <c r="BX42" s="150">
        <f>IF(AG38&lt;AH38,AT38,IF(AH38&lt;AG38,AT38," "))</f>
        <v>1</v>
      </c>
      <c r="BY42" s="186"/>
      <c r="BZ42" s="178"/>
      <c r="CA42" s="150">
        <f>IF(AG41&lt;AH41,AT41,IF(AH41&lt;AG41,AT41," "))</f>
        <v>1</v>
      </c>
      <c r="CB42" s="178"/>
      <c r="CC42" s="399"/>
      <c r="CD42" s="400"/>
      <c r="CE42" s="401"/>
      <c r="CF42" s="224"/>
      <c r="CG42" s="150">
        <f>IF(AG43&lt;AH43,AI43,IF(AH43&lt;AG43,AI43," "))</f>
        <v>2</v>
      </c>
      <c r="CH42" s="178"/>
      <c r="CI42" s="226"/>
      <c r="CJ42" s="386">
        <f>BE42</f>
        <v>4</v>
      </c>
      <c r="CK42" s="387"/>
      <c r="CL42" s="388">
        <f>IF(BF43="",BF42,BF43)</f>
        <v>3</v>
      </c>
    </row>
    <row r="43" spans="1:90" ht="17.45" customHeight="1" x14ac:dyDescent="0.25">
      <c r="A43" s="15">
        <v>6</v>
      </c>
      <c r="C43" s="17">
        <v>3</v>
      </c>
      <c r="D43" s="17">
        <v>4</v>
      </c>
      <c r="E43" s="18">
        <v>13</v>
      </c>
      <c r="F43" s="19">
        <v>11</v>
      </c>
      <c r="G43" s="20">
        <v>6</v>
      </c>
      <c r="H43" s="21">
        <v>11</v>
      </c>
      <c r="I43" s="18">
        <v>11</v>
      </c>
      <c r="J43" s="19">
        <v>6</v>
      </c>
      <c r="K43" s="20">
        <v>11</v>
      </c>
      <c r="L43" s="21">
        <v>4</v>
      </c>
      <c r="M43" s="18"/>
      <c r="N43" s="19"/>
      <c r="O43" s="20"/>
      <c r="P43" s="21"/>
      <c r="Q43" s="18"/>
      <c r="R43" s="19"/>
      <c r="S43" s="22">
        <f t="shared" si="116"/>
        <v>1</v>
      </c>
      <c r="T43" s="22">
        <f t="shared" si="117"/>
        <v>0</v>
      </c>
      <c r="U43" s="22">
        <f t="shared" si="118"/>
        <v>0</v>
      </c>
      <c r="V43" s="22">
        <f t="shared" si="119"/>
        <v>1</v>
      </c>
      <c r="W43" s="22">
        <f t="shared" si="120"/>
        <v>1</v>
      </c>
      <c r="X43" s="22">
        <f t="shared" si="121"/>
        <v>0</v>
      </c>
      <c r="Y43" s="22">
        <f t="shared" si="122"/>
        <v>1</v>
      </c>
      <c r="Z43" s="22">
        <f t="shared" si="123"/>
        <v>0</v>
      </c>
      <c r="AA43" s="22">
        <f t="shared" si="124"/>
        <v>0</v>
      </c>
      <c r="AB43" s="22">
        <f t="shared" si="125"/>
        <v>0</v>
      </c>
      <c r="AC43" s="22">
        <f t="shared" si="126"/>
        <v>0</v>
      </c>
      <c r="AD43" s="22">
        <f t="shared" si="127"/>
        <v>0</v>
      </c>
      <c r="AE43" s="22">
        <f t="shared" si="128"/>
        <v>0</v>
      </c>
      <c r="AF43" s="22">
        <f t="shared" si="129"/>
        <v>0</v>
      </c>
      <c r="AG43" s="23">
        <f t="shared" si="130"/>
        <v>3</v>
      </c>
      <c r="AH43" s="23">
        <f t="shared" si="130"/>
        <v>1</v>
      </c>
      <c r="AI43" s="24">
        <f t="shared" si="131"/>
        <v>2</v>
      </c>
      <c r="AJ43" s="24">
        <f t="shared" si="132"/>
        <v>1</v>
      </c>
      <c r="AK43" s="25">
        <f t="shared" si="133"/>
        <v>11</v>
      </c>
      <c r="AL43" s="25">
        <f t="shared" si="134"/>
        <v>-6</v>
      </c>
      <c r="AM43" s="25">
        <f t="shared" si="135"/>
        <v>6</v>
      </c>
      <c r="AN43" s="25">
        <f t="shared" si="136"/>
        <v>4</v>
      </c>
      <c r="AO43" s="25" t="str">
        <f t="shared" si="137"/>
        <v/>
      </c>
      <c r="AP43" s="25" t="str">
        <f t="shared" si="138"/>
        <v/>
      </c>
      <c r="AQ43" s="25" t="str">
        <f t="shared" si="139"/>
        <v/>
      </c>
      <c r="AR43" s="26" t="str">
        <f t="shared" si="140"/>
        <v>3 - 1</v>
      </c>
      <c r="AS43" s="27" t="str">
        <f t="shared" si="141"/>
        <v>11,-6,6,4</v>
      </c>
      <c r="AT43" s="24">
        <f t="shared" si="142"/>
        <v>1</v>
      </c>
      <c r="AU43" s="24">
        <f t="shared" si="143"/>
        <v>2</v>
      </c>
      <c r="AV43" s="25">
        <f t="shared" si="144"/>
        <v>-11</v>
      </c>
      <c r="AW43" s="25">
        <f t="shared" si="145"/>
        <v>6</v>
      </c>
      <c r="AX43" s="25">
        <f t="shared" si="146"/>
        <v>-6</v>
      </c>
      <c r="AY43" s="25">
        <f t="shared" si="147"/>
        <v>-4</v>
      </c>
      <c r="AZ43" s="25" t="str">
        <f t="shared" si="148"/>
        <v/>
      </c>
      <c r="BA43" s="25" t="str">
        <f t="shared" si="149"/>
        <v/>
      </c>
      <c r="BB43" s="25" t="str">
        <f t="shared" si="150"/>
        <v/>
      </c>
      <c r="BC43" s="26" t="str">
        <f t="shared" si="151"/>
        <v>1 - 3</v>
      </c>
      <c r="BD43" s="27" t="str">
        <f t="shared" si="152"/>
        <v>-11,6,-6,-4</v>
      </c>
      <c r="BE43" s="32"/>
      <c r="BF43" s="32"/>
      <c r="BG43" s="29" t="e">
        <f>SUMIF(A38:A41,C43,B38:B41)</f>
        <v>#VALUE!</v>
      </c>
      <c r="BH43" s="30" t="e">
        <f>SUMIF(A38:A41,D43,B38:B41)</f>
        <v>#VALUE!</v>
      </c>
      <c r="BI43" s="122">
        <f t="shared" si="153"/>
        <v>4</v>
      </c>
      <c r="BJ43" s="123">
        <f>1+BJ42</f>
        <v>24</v>
      </c>
      <c r="BK43" s="31">
        <v>3</v>
      </c>
      <c r="BL43" s="214" t="s">
        <v>15</v>
      </c>
      <c r="BM43" s="210">
        <v>44600</v>
      </c>
      <c r="BN43" s="211" t="s">
        <v>262</v>
      </c>
      <c r="BO43" s="156">
        <v>5</v>
      </c>
      <c r="BP43" s="518"/>
      <c r="BQ43" s="397"/>
      <c r="BR43" s="389" t="s">
        <v>86</v>
      </c>
      <c r="BS43" s="390"/>
      <c r="BT43" s="391"/>
      <c r="BU43" s="196" t="e">
        <f>IF(BQ42=0,0,VLOOKUP(BQ42,[1]Список!$A:P,8,FALSE))</f>
        <v>#VALUE!</v>
      </c>
      <c r="BV43" s="398"/>
      <c r="BW43" s="393" t="str">
        <f>IF(AI38&gt;AJ38,BC38,IF(AJ38&gt;AI38,BD38," "))</f>
        <v>1 - 3</v>
      </c>
      <c r="BX43" s="392"/>
      <c r="BY43" s="394"/>
      <c r="BZ43" s="392" t="str">
        <f>IF(AI41&gt;AJ41,BC41,IF(AJ41&gt;AI41,BD41," "))</f>
        <v>1 - 3</v>
      </c>
      <c r="CA43" s="392"/>
      <c r="CB43" s="392"/>
      <c r="CC43" s="399"/>
      <c r="CD43" s="400"/>
      <c r="CE43" s="401"/>
      <c r="CF43" s="392" t="str">
        <f>IF(AI43&lt;AJ43,AR43,IF(AJ43&lt;AI43,AS43," "))</f>
        <v>11,-6,6,4</v>
      </c>
      <c r="CG43" s="392"/>
      <c r="CH43" s="392"/>
      <c r="CI43" s="227"/>
      <c r="CJ43" s="386"/>
      <c r="CK43" s="387"/>
      <c r="CL43" s="388"/>
    </row>
    <row r="44" spans="1:90" ht="17.45" customHeight="1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V44" s="2"/>
      <c r="AW44" s="2"/>
      <c r="AX44" s="2"/>
      <c r="AY44" s="2"/>
      <c r="AZ44" s="2"/>
      <c r="BE44" s="28">
        <f>SUMIF(C38:C45,4,AI38:AI45)+SUMIF(D38:D45,4,AJ38:AJ45)</f>
        <v>3</v>
      </c>
      <c r="BF44" s="28">
        <f>IF(BE44&lt;&gt;0,RANK(BE44,BE38:BE44),"")</f>
        <v>4</v>
      </c>
      <c r="BG44" s="34"/>
      <c r="BH44" s="34"/>
      <c r="BK44" s="14"/>
      <c r="BP44" s="517">
        <v>4</v>
      </c>
      <c r="BQ44" s="414" t="e">
        <f>B41</f>
        <v>#VALUE!</v>
      </c>
      <c r="BR44" s="416" t="s">
        <v>197</v>
      </c>
      <c r="BS44" s="417"/>
      <c r="BT44" s="418"/>
      <c r="BU44" s="215" t="e">
        <f>IF(BQ44=0,0,VLOOKUP(BQ44,[1]Список!$A:P,7,FALSE))</f>
        <v>#VALUE!</v>
      </c>
      <c r="BV44" s="419" t="e">
        <f>IF(BQ44=0,0,VLOOKUP(BQ44,[1]Список!$A:$P,6,FALSE))</f>
        <v>#VALUE!</v>
      </c>
      <c r="BW44" s="193"/>
      <c r="BX44" s="180">
        <f>IF(AG40&lt;AH40,AT40,IF(AH40&lt;AG40,AT40," "))</f>
        <v>1</v>
      </c>
      <c r="BY44" s="181"/>
      <c r="BZ44" s="190"/>
      <c r="CA44" s="180">
        <f>IF(AG39&lt;AH39,AT39,IF(AH39&lt;AG39,AT39," "))</f>
        <v>1</v>
      </c>
      <c r="CB44" s="190"/>
      <c r="CC44" s="184"/>
      <c r="CD44" s="180">
        <f>IF(AG43&lt;AH43,AT43,IF(AH43&lt;AG43,AT43," "))</f>
        <v>1</v>
      </c>
      <c r="CE44" s="181"/>
      <c r="CF44" s="421"/>
      <c r="CG44" s="421"/>
      <c r="CH44" s="421"/>
      <c r="CI44" s="232"/>
      <c r="CJ44" s="423">
        <f>BE44</f>
        <v>3</v>
      </c>
      <c r="CK44" s="402"/>
      <c r="CL44" s="404">
        <f>IF(BF45="",BF44,BF45)</f>
        <v>4</v>
      </c>
    </row>
    <row r="45" spans="1:90" ht="17.45" customHeight="1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V45" s="2"/>
      <c r="AW45" s="2"/>
      <c r="AX45" s="2"/>
      <c r="AY45" s="2"/>
      <c r="AZ45" s="2"/>
      <c r="BE45" s="32"/>
      <c r="BF45" s="32"/>
      <c r="BG45" s="34"/>
      <c r="BH45" s="34"/>
      <c r="BK45" s="35"/>
      <c r="BL45" s="160"/>
      <c r="BM45" s="161"/>
      <c r="BN45" s="162"/>
      <c r="BO45" s="163"/>
      <c r="BP45" s="513"/>
      <c r="BQ45" s="415"/>
      <c r="BR45" s="406" t="s">
        <v>196</v>
      </c>
      <c r="BS45" s="407"/>
      <c r="BT45" s="408"/>
      <c r="BU45" s="164" t="e">
        <f>IF(BQ44=0,0,VLOOKUP(BQ44,[1]Список!$A:P,8,FALSE))</f>
        <v>#VALUE!</v>
      </c>
      <c r="BV45" s="420"/>
      <c r="BW45" s="409" t="str">
        <f>IF(AI40&gt;AJ40,BC40,IF(AJ40&gt;AI40,BD40," "))</f>
        <v>0 - 3</v>
      </c>
      <c r="BX45" s="410"/>
      <c r="BY45" s="411"/>
      <c r="BZ45" s="410" t="str">
        <f>IF(AI39&gt;AJ39,BC39,IF(AJ39&gt;AI39,BD39," "))</f>
        <v>1 - 3</v>
      </c>
      <c r="CA45" s="410"/>
      <c r="CB45" s="410"/>
      <c r="CC45" s="409" t="str">
        <f>IF(AI43&gt;AJ43,BC43,IF(AJ43&gt;AI43,BD43," "))</f>
        <v>1 - 3</v>
      </c>
      <c r="CD45" s="410"/>
      <c r="CE45" s="411"/>
      <c r="CF45" s="422"/>
      <c r="CG45" s="422"/>
      <c r="CH45" s="422"/>
      <c r="CI45" s="228"/>
      <c r="CJ45" s="424"/>
      <c r="CK45" s="403"/>
      <c r="CL45" s="405"/>
    </row>
    <row r="46" spans="1:90" ht="17.45" customHeight="1" x14ac:dyDescent="0.25">
      <c r="Z46" s="6"/>
      <c r="BK46" s="14"/>
      <c r="BL46" s="380" t="str">
        <f>C47</f>
        <v>Женщины.  4 подгруппа</v>
      </c>
      <c r="BM46" s="380"/>
      <c r="BN46" s="380"/>
      <c r="BO46" s="380"/>
      <c r="BP46" s="380"/>
      <c r="BQ46" s="380"/>
      <c r="BR46" s="380"/>
      <c r="BS46" s="380"/>
      <c r="BT46" s="380"/>
      <c r="BU46" s="380"/>
      <c r="BV46" s="380"/>
      <c r="BW46" s="380"/>
      <c r="BX46" s="380"/>
      <c r="BY46" s="380"/>
      <c r="BZ46" s="380"/>
      <c r="CA46" s="380"/>
      <c r="CB46" s="380"/>
      <c r="CC46" s="380"/>
      <c r="CD46" s="380"/>
      <c r="CE46" s="380"/>
      <c r="CF46" s="380"/>
      <c r="CG46" s="380"/>
      <c r="CH46" s="380"/>
      <c r="CI46" s="380"/>
      <c r="CJ46" s="380"/>
      <c r="CK46" s="380"/>
      <c r="CL46" s="380"/>
    </row>
    <row r="47" spans="1:90" ht="17.45" customHeight="1" x14ac:dyDescent="0.25">
      <c r="A47" s="7">
        <v>4</v>
      </c>
      <c r="B47" s="8">
        <v>4</v>
      </c>
      <c r="C47" s="9" t="s">
        <v>203</v>
      </c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>
        <v>4</v>
      </c>
      <c r="Z47" s="6"/>
      <c r="AR47" s="12" t="e">
        <f>IF(B48=0,0,(IF(B49=0,1,IF(B50=0,2,IF(B51=0,3,IF(B51&gt;0,4))))))</f>
        <v>#VALUE!</v>
      </c>
      <c r="BC47" s="12">
        <f>IF(BE47=15,3,IF(BE47&gt;15,4))</f>
        <v>4</v>
      </c>
      <c r="BE47" s="13">
        <f>SUM(BE48,BE50,BE52,BE54)</f>
        <v>18</v>
      </c>
      <c r="BF47" s="13">
        <f>SUM(BF48,BF50,BF52,BF54)</f>
        <v>10</v>
      </c>
      <c r="BK47" s="14"/>
      <c r="BL47" s="124" t="s">
        <v>4</v>
      </c>
      <c r="BM47" s="125" t="s">
        <v>5</v>
      </c>
      <c r="BN47" s="125" t="s">
        <v>6</v>
      </c>
      <c r="BO47" s="126" t="s">
        <v>7</v>
      </c>
      <c r="BP47" s="174" t="s">
        <v>8</v>
      </c>
      <c r="BQ47" s="453" t="s">
        <v>9</v>
      </c>
      <c r="BR47" s="381"/>
      <c r="BS47" s="381"/>
      <c r="BT47" s="454"/>
      <c r="BU47" s="427" t="s">
        <v>10</v>
      </c>
      <c r="BV47" s="427"/>
      <c r="BW47" s="519">
        <v>1</v>
      </c>
      <c r="BX47" s="519"/>
      <c r="BY47" s="519"/>
      <c r="BZ47" s="519">
        <v>2</v>
      </c>
      <c r="CA47" s="519"/>
      <c r="CB47" s="519"/>
      <c r="CC47" s="519">
        <v>3</v>
      </c>
      <c r="CD47" s="519"/>
      <c r="CE47" s="519"/>
      <c r="CF47" s="519">
        <v>4</v>
      </c>
      <c r="CG47" s="519"/>
      <c r="CH47" s="519"/>
      <c r="CI47" s="175"/>
      <c r="CJ47" s="176" t="s">
        <v>1</v>
      </c>
      <c r="CK47" s="176" t="s">
        <v>2</v>
      </c>
      <c r="CL47" s="176" t="s">
        <v>3</v>
      </c>
    </row>
    <row r="48" spans="1:90" ht="17.45" customHeight="1" x14ac:dyDescent="0.25">
      <c r="A48" s="15">
        <v>1</v>
      </c>
      <c r="B48" s="16" t="e">
        <f>SUMIF('[1]М - 1 этап'!$CX$13:$CX$28,3,'[1]М - 1 этап'!$BQ$13:$BQ$28)</f>
        <v>#VALUE!</v>
      </c>
      <c r="C48" s="17">
        <v>1</v>
      </c>
      <c r="D48" s="17">
        <v>3</v>
      </c>
      <c r="E48" s="18">
        <v>12</v>
      </c>
      <c r="F48" s="19">
        <v>10</v>
      </c>
      <c r="G48" s="20">
        <v>2</v>
      </c>
      <c r="H48" s="21">
        <v>11</v>
      </c>
      <c r="I48" s="18">
        <v>11</v>
      </c>
      <c r="J48" s="19">
        <v>6</v>
      </c>
      <c r="K48" s="20">
        <v>10</v>
      </c>
      <c r="L48" s="21">
        <v>12</v>
      </c>
      <c r="M48" s="18">
        <v>12</v>
      </c>
      <c r="N48" s="19">
        <v>10</v>
      </c>
      <c r="O48" s="20"/>
      <c r="P48" s="21"/>
      <c r="Q48" s="18"/>
      <c r="R48" s="19"/>
      <c r="S48" s="22">
        <f t="shared" ref="S48:S53" si="155">IF(E48="wo",0,IF(F48="wo",1,IF(E48&gt;F48,1,0)))</f>
        <v>1</v>
      </c>
      <c r="T48" s="22">
        <f t="shared" ref="T48:T53" si="156">IF(E48="wo",1,IF(F48="wo",0,IF(F48&gt;E48,1,0)))</f>
        <v>0</v>
      </c>
      <c r="U48" s="22">
        <f t="shared" ref="U48:U53" si="157">IF(G48="wo",0,IF(H48="wo",1,IF(G48&gt;H48,1,0)))</f>
        <v>0</v>
      </c>
      <c r="V48" s="22">
        <f t="shared" ref="V48:V53" si="158">IF(G48="wo",1,IF(H48="wo",0,IF(H48&gt;G48,1,0)))</f>
        <v>1</v>
      </c>
      <c r="W48" s="22">
        <f t="shared" ref="W48:W53" si="159">IF(I48="wo",0,IF(J48="wo",1,IF(I48&gt;J48,1,0)))</f>
        <v>1</v>
      </c>
      <c r="X48" s="22">
        <f t="shared" ref="X48:X53" si="160">IF(I48="wo",1,IF(J48="wo",0,IF(J48&gt;I48,1,0)))</f>
        <v>0</v>
      </c>
      <c r="Y48" s="22">
        <f t="shared" ref="Y48:Y53" si="161">IF(K48="wo",0,IF(L48="wo",1,IF(K48&gt;L48,1,0)))</f>
        <v>0</v>
      </c>
      <c r="Z48" s="22">
        <f t="shared" ref="Z48:Z53" si="162">IF(K48="wo",1,IF(L48="wo",0,IF(L48&gt;K48,1,0)))</f>
        <v>1</v>
      </c>
      <c r="AA48" s="22">
        <f t="shared" ref="AA48:AA53" si="163">IF(M48="wo",0,IF(N48="wo",1,IF(M48&gt;N48,1,0)))</f>
        <v>1</v>
      </c>
      <c r="AB48" s="22">
        <f t="shared" ref="AB48:AB53" si="164">IF(M48="wo",1,IF(N48="wo",0,IF(N48&gt;M48,1,0)))</f>
        <v>0</v>
      </c>
      <c r="AC48" s="22">
        <f t="shared" ref="AC48:AC53" si="165">IF(O48="wo",0,IF(P48="wo",1,IF(O48&gt;P48,1,0)))</f>
        <v>0</v>
      </c>
      <c r="AD48" s="22">
        <f t="shared" ref="AD48:AD53" si="166">IF(O48="wo",1,IF(P48="wo",0,IF(P48&gt;O48,1,0)))</f>
        <v>0</v>
      </c>
      <c r="AE48" s="22">
        <f t="shared" ref="AE48:AE53" si="167">IF(Q48="wo",0,IF(R48="wo",1,IF(Q48&gt;R48,1,0)))</f>
        <v>0</v>
      </c>
      <c r="AF48" s="22">
        <f t="shared" ref="AF48:AF53" si="168">IF(Q48="wo",1,IF(R48="wo",0,IF(R48&gt;Q48,1,0)))</f>
        <v>0</v>
      </c>
      <c r="AG48" s="23">
        <f t="shared" ref="AG48:AH53" si="169">IF(E48="wo","wo",+S48+U48+W48+Y48+AA48+AC48+AE48)</f>
        <v>3</v>
      </c>
      <c r="AH48" s="23">
        <f t="shared" si="169"/>
        <v>2</v>
      </c>
      <c r="AI48" s="24">
        <f t="shared" ref="AI48:AI53" si="170">IF(E48="",0,IF(E48="wo",0,IF(F48="wo",2,IF(AG48=AH48,0,IF(AG48&gt;AH48,2,1)))))</f>
        <v>2</v>
      </c>
      <c r="AJ48" s="24">
        <f t="shared" ref="AJ48:AJ53" si="171">IF(F48="",0,IF(F48="wo",0,IF(E48="wo",2,IF(AH48=AG48,0,IF(AH48&gt;AG48,2,1)))))</f>
        <v>1</v>
      </c>
      <c r="AK48" s="25">
        <f t="shared" ref="AK48:AK53" si="172">IF(E48="","",IF(E48="wo",0,IF(F48="wo",0,IF(E48=F48,"ERROR",IF(E48&gt;F48,F48,-1*E48)))))</f>
        <v>10</v>
      </c>
      <c r="AL48" s="25">
        <f t="shared" ref="AL48:AL53" si="173">IF(G48="","",IF(G48="wo",0,IF(H48="wo",0,IF(G48=H48,"ERROR",IF(G48&gt;H48,H48,-1*G48)))))</f>
        <v>-2</v>
      </c>
      <c r="AM48" s="25">
        <f t="shared" ref="AM48:AM53" si="174">IF(I48="","",IF(I48="wo",0,IF(J48="wo",0,IF(I48=J48,"ERROR",IF(I48&gt;J48,J48,-1*I48)))))</f>
        <v>6</v>
      </c>
      <c r="AN48" s="25">
        <f t="shared" ref="AN48:AN53" si="175">IF(K48="","",IF(K48="wo",0,IF(L48="wo",0,IF(K48=L48,"ERROR",IF(K48&gt;L48,L48,-1*K48)))))</f>
        <v>-10</v>
      </c>
      <c r="AO48" s="25">
        <f t="shared" ref="AO48:AO53" si="176">IF(M48="","",IF(M48="wo",0,IF(N48="wo",0,IF(M48=N48,"ERROR",IF(M48&gt;N48,N48,-1*M48)))))</f>
        <v>10</v>
      </c>
      <c r="AP48" s="25" t="str">
        <f t="shared" ref="AP48:AP53" si="177">IF(O48="","",IF(O48="wo",0,IF(P48="wo",0,IF(O48=P48,"ERROR",IF(O48&gt;P48,P48,-1*O48)))))</f>
        <v/>
      </c>
      <c r="AQ48" s="25" t="str">
        <f t="shared" ref="AQ48:AQ53" si="178">IF(Q48="","",IF(Q48="wo",0,IF(R48="wo",0,IF(Q48=R48,"ERROR",IF(Q48&gt;R48,R48,-1*Q48)))))</f>
        <v/>
      </c>
      <c r="AR48" s="26" t="str">
        <f t="shared" ref="AR48:AR53" si="179">CONCATENATE(AG48," - ",AH48)</f>
        <v>3 - 2</v>
      </c>
      <c r="AS48" s="27" t="str">
        <f t="shared" ref="AS48:AS53" si="180">IF(E48="","",(IF(K48="",AK48&amp;","&amp;AL48&amp;","&amp;AM48,IF(M48="",AK48&amp;","&amp;AL48&amp;","&amp;AM48&amp;","&amp;AN48,IF(O48="",AK48&amp;","&amp;AL48&amp;","&amp;AM48&amp;","&amp;AN48&amp;","&amp;AO48,IF(Q48="",AK48&amp;","&amp;AL48&amp;","&amp;AM48&amp;","&amp;AN48&amp;","&amp;AO48&amp;","&amp;AP48,AK48&amp;","&amp;AL48&amp;","&amp;AM48&amp;","&amp;AN48&amp;","&amp;AO48&amp;","&amp;AP48&amp;","&amp;AQ48))))))</f>
        <v>10,-2,6,-10,10</v>
      </c>
      <c r="AT48" s="24">
        <f t="shared" ref="AT48:AT53" si="181">IF(F48="",0,IF(F48="wo",0,IF(E48="wo",2,IF(AH48=AG48,0,IF(AH48&gt;AG48,2,1)))))</f>
        <v>1</v>
      </c>
      <c r="AU48" s="24">
        <f t="shared" ref="AU48:AU53" si="182">IF(E48="",0,IF(E48="wo",0,IF(F48="wo",2,IF(AG48=AH48,0,IF(AG48&gt;AH48,2,1)))))</f>
        <v>2</v>
      </c>
      <c r="AV48" s="25">
        <f t="shared" ref="AV48:AV53" si="183">IF(F48="","",IF(F48="wo",0,IF(E48="wo",0,IF(F48=E48,"ERROR",IF(F48&gt;E48,E48,-1*F48)))))</f>
        <v>-10</v>
      </c>
      <c r="AW48" s="25">
        <f t="shared" ref="AW48:AW53" si="184">IF(H48="","",IF(H48="wo",0,IF(G48="wo",0,IF(H48=G48,"ERROR",IF(H48&gt;G48,G48,-1*H48)))))</f>
        <v>2</v>
      </c>
      <c r="AX48" s="25">
        <f t="shared" ref="AX48:AX53" si="185">IF(J48="","",IF(J48="wo",0,IF(I48="wo",0,IF(J48=I48,"ERROR",IF(J48&gt;I48,I48,-1*J48)))))</f>
        <v>-6</v>
      </c>
      <c r="AY48" s="25">
        <f t="shared" ref="AY48:AY53" si="186">IF(L48="","",IF(L48="wo",0,IF(K48="wo",0,IF(L48=K48,"ERROR",IF(L48&gt;K48,K48,-1*L48)))))</f>
        <v>10</v>
      </c>
      <c r="AZ48" s="25">
        <f t="shared" ref="AZ48:AZ53" si="187">IF(N48="","",IF(N48="wo",0,IF(M48="wo",0,IF(N48=M48,"ERROR",IF(N48&gt;M48,M48,-1*N48)))))</f>
        <v>-10</v>
      </c>
      <c r="BA48" s="25" t="str">
        <f t="shared" ref="BA48:BA53" si="188">IF(P48="","",IF(P48="wo",0,IF(O48="wo",0,IF(P48=O48,"ERROR",IF(P48&gt;O48,O48,-1*P48)))))</f>
        <v/>
      </c>
      <c r="BB48" s="25" t="str">
        <f t="shared" ref="BB48:BB53" si="189">IF(R48="","",IF(R48="wo",0,IF(Q48="wo",0,IF(R48=Q48,"ERROR",IF(R48&gt;Q48,Q48,-1*R48)))))</f>
        <v/>
      </c>
      <c r="BC48" s="26" t="str">
        <f t="shared" ref="BC48:BC53" si="190">CONCATENATE(AH48," - ",AG48)</f>
        <v>2 - 3</v>
      </c>
      <c r="BD48" s="27" t="str">
        <f t="shared" ref="BD48:BD53" si="191">IF(E48="","",(IF(K48="",AV48&amp;", "&amp;AW48&amp;", "&amp;AX48,IF(M48="",AV48&amp;","&amp;AW48&amp;","&amp;AX48&amp;","&amp;AY48,IF(O48="",AV48&amp;","&amp;AW48&amp;","&amp;AX48&amp;","&amp;AY48&amp;","&amp;AZ48,IF(Q48="",AV48&amp;","&amp;AW48&amp;","&amp;AX48&amp;","&amp;AY48&amp;","&amp;AZ48&amp;","&amp;BA48,AV48&amp;","&amp;AW48&amp;","&amp;AX48&amp;","&amp;AY48&amp;","&amp;AZ48&amp;","&amp;BA48&amp;","&amp;BB48))))))</f>
        <v>-10,2,-6,10,-10</v>
      </c>
      <c r="BE48" s="28">
        <f>SUMIF(C48:C55,1,AI48:AI55)+SUMIF(D48:D55,1,AJ48:AJ55)</f>
        <v>6</v>
      </c>
      <c r="BF48" s="28">
        <f>IF(BE48&lt;&gt;0,RANK(BE48,BE48:BE54),"")</f>
        <v>1</v>
      </c>
      <c r="BG48" s="29" t="e">
        <f>SUMIF(A48:A51,C48,B48:B51)</f>
        <v>#VALUE!</v>
      </c>
      <c r="BH48" s="30" t="e">
        <f>SUMIF(A48:A51,D48,B48:B51)</f>
        <v>#VALUE!</v>
      </c>
      <c r="BI48" s="122">
        <v>1</v>
      </c>
      <c r="BJ48" s="123">
        <f>1*BJ43+1</f>
        <v>25</v>
      </c>
      <c r="BK48" s="31">
        <v>1</v>
      </c>
      <c r="BL48" s="200" t="str">
        <f t="shared" ref="BL48:BL49" si="192">CONCATENATE(C48," ","-"," ",D48)</f>
        <v>1 - 3</v>
      </c>
      <c r="BM48" s="205">
        <v>44600</v>
      </c>
      <c r="BN48" s="206" t="s">
        <v>16</v>
      </c>
      <c r="BO48" s="134">
        <v>8</v>
      </c>
      <c r="BP48" s="507">
        <v>1</v>
      </c>
      <c r="BQ48" s="397" t="e">
        <f>B48</f>
        <v>#VALUE!</v>
      </c>
      <c r="BR48" s="389" t="s">
        <v>20</v>
      </c>
      <c r="BS48" s="390"/>
      <c r="BT48" s="391"/>
      <c r="BU48" s="135" t="e">
        <f>IF(BQ48=0,0,VLOOKUP(BQ48,[1]Список!$A:P,7,FALSE))</f>
        <v>#VALUE!</v>
      </c>
      <c r="BV48" s="440" t="e">
        <f>IF(BQ48=0,0,VLOOKUP(BQ48,[1]Список!$A:$P,6,FALSE))</f>
        <v>#VALUE!</v>
      </c>
      <c r="BW48" s="451"/>
      <c r="BX48" s="421"/>
      <c r="BY48" s="421"/>
      <c r="BZ48" s="179"/>
      <c r="CA48" s="180">
        <f>IF(AG52&lt;AH52,AI52,IF(AH52&lt;AG52,AI52," "))</f>
        <v>2</v>
      </c>
      <c r="CB48" s="181"/>
      <c r="CC48" s="190"/>
      <c r="CD48" s="180">
        <f>IF(AG48&lt;AH48,AI48,IF(AH48&lt;AG48,AI48," "))</f>
        <v>2</v>
      </c>
      <c r="CE48" s="190"/>
      <c r="CF48" s="184"/>
      <c r="CG48" s="180">
        <f>IF(AG50&lt;AH50,AI50,IF(AH50&lt;AG50,AI50," "))</f>
        <v>2</v>
      </c>
      <c r="CH48" s="181"/>
      <c r="CI48" s="191"/>
      <c r="CJ48" s="471">
        <f>BE48</f>
        <v>6</v>
      </c>
      <c r="CK48" s="402"/>
      <c r="CL48" s="480">
        <f>IF(BF49="",BF48,BF49)</f>
        <v>1</v>
      </c>
    </row>
    <row r="49" spans="1:90" ht="17.45" customHeight="1" x14ac:dyDescent="0.25">
      <c r="A49" s="15">
        <v>2</v>
      </c>
      <c r="B49" s="16" t="e">
        <f>SUMIF('[1]М - 1 этап'!$CX$216:$CX$231,3,'[1]М - 1 этап'!$BQ$216:$BQ$231)</f>
        <v>#VALUE!</v>
      </c>
      <c r="C49" s="17">
        <v>2</v>
      </c>
      <c r="D49" s="17">
        <v>4</v>
      </c>
      <c r="E49" s="18">
        <v>11</v>
      </c>
      <c r="F49" s="19">
        <v>2</v>
      </c>
      <c r="G49" s="20">
        <v>11</v>
      </c>
      <c r="H49" s="21">
        <v>5</v>
      </c>
      <c r="I49" s="18">
        <v>11</v>
      </c>
      <c r="J49" s="19">
        <v>8</v>
      </c>
      <c r="K49" s="20"/>
      <c r="L49" s="21"/>
      <c r="M49" s="18"/>
      <c r="N49" s="19"/>
      <c r="O49" s="20"/>
      <c r="P49" s="21"/>
      <c r="Q49" s="18"/>
      <c r="R49" s="19"/>
      <c r="S49" s="22">
        <f t="shared" si="155"/>
        <v>1</v>
      </c>
      <c r="T49" s="22">
        <f t="shared" si="156"/>
        <v>0</v>
      </c>
      <c r="U49" s="22">
        <f t="shared" si="157"/>
        <v>1</v>
      </c>
      <c r="V49" s="22">
        <f t="shared" si="158"/>
        <v>0</v>
      </c>
      <c r="W49" s="22">
        <f t="shared" si="159"/>
        <v>1</v>
      </c>
      <c r="X49" s="22">
        <f t="shared" si="160"/>
        <v>0</v>
      </c>
      <c r="Y49" s="22">
        <f t="shared" si="161"/>
        <v>0</v>
      </c>
      <c r="Z49" s="22">
        <f t="shared" si="162"/>
        <v>0</v>
      </c>
      <c r="AA49" s="22">
        <f t="shared" si="163"/>
        <v>0</v>
      </c>
      <c r="AB49" s="22">
        <f t="shared" si="164"/>
        <v>0</v>
      </c>
      <c r="AC49" s="22">
        <f t="shared" si="165"/>
        <v>0</v>
      </c>
      <c r="AD49" s="22">
        <f t="shared" si="166"/>
        <v>0</v>
      </c>
      <c r="AE49" s="22">
        <f t="shared" si="167"/>
        <v>0</v>
      </c>
      <c r="AF49" s="22">
        <f t="shared" si="168"/>
        <v>0</v>
      </c>
      <c r="AG49" s="23">
        <f t="shared" si="169"/>
        <v>3</v>
      </c>
      <c r="AH49" s="23">
        <f t="shared" si="169"/>
        <v>0</v>
      </c>
      <c r="AI49" s="24">
        <f t="shared" si="170"/>
        <v>2</v>
      </c>
      <c r="AJ49" s="24">
        <f t="shared" si="171"/>
        <v>1</v>
      </c>
      <c r="AK49" s="25">
        <f t="shared" si="172"/>
        <v>2</v>
      </c>
      <c r="AL49" s="25">
        <f t="shared" si="173"/>
        <v>5</v>
      </c>
      <c r="AM49" s="25">
        <f t="shared" si="174"/>
        <v>8</v>
      </c>
      <c r="AN49" s="25" t="str">
        <f t="shared" si="175"/>
        <v/>
      </c>
      <c r="AO49" s="25" t="str">
        <f t="shared" si="176"/>
        <v/>
      </c>
      <c r="AP49" s="25" t="str">
        <f t="shared" si="177"/>
        <v/>
      </c>
      <c r="AQ49" s="25" t="str">
        <f t="shared" si="178"/>
        <v/>
      </c>
      <c r="AR49" s="26" t="str">
        <f t="shared" si="179"/>
        <v>3 - 0</v>
      </c>
      <c r="AS49" s="27" t="str">
        <f t="shared" si="180"/>
        <v>2,5,8</v>
      </c>
      <c r="AT49" s="24">
        <f t="shared" si="181"/>
        <v>1</v>
      </c>
      <c r="AU49" s="24">
        <f t="shared" si="182"/>
        <v>2</v>
      </c>
      <c r="AV49" s="25">
        <f t="shared" si="183"/>
        <v>-2</v>
      </c>
      <c r="AW49" s="25">
        <f t="shared" si="184"/>
        <v>-5</v>
      </c>
      <c r="AX49" s="25">
        <f t="shared" si="185"/>
        <v>-8</v>
      </c>
      <c r="AY49" s="25" t="str">
        <f t="shared" si="186"/>
        <v/>
      </c>
      <c r="AZ49" s="25" t="str">
        <f t="shared" si="187"/>
        <v/>
      </c>
      <c r="BA49" s="25" t="str">
        <f t="shared" si="188"/>
        <v/>
      </c>
      <c r="BB49" s="25" t="str">
        <f t="shared" si="189"/>
        <v/>
      </c>
      <c r="BC49" s="26" t="str">
        <f t="shared" si="190"/>
        <v>0 - 3</v>
      </c>
      <c r="BD49" s="27" t="str">
        <f t="shared" si="191"/>
        <v>-2, -5, -8</v>
      </c>
      <c r="BE49" s="32"/>
      <c r="BF49" s="32"/>
      <c r="BG49" s="29" t="e">
        <f>SUMIF(A48:A51,C49,B48:B51)</f>
        <v>#VALUE!</v>
      </c>
      <c r="BH49" s="30" t="e">
        <f>SUMIF(A48:A51,D49,B48:B51)</f>
        <v>#VALUE!</v>
      </c>
      <c r="BI49" s="122">
        <v>1</v>
      </c>
      <c r="BJ49" s="123">
        <f>1+BJ48</f>
        <v>26</v>
      </c>
      <c r="BK49" s="31">
        <v>1</v>
      </c>
      <c r="BL49" s="200" t="str">
        <f t="shared" si="192"/>
        <v>2 - 4</v>
      </c>
      <c r="BM49" s="207">
        <v>44600</v>
      </c>
      <c r="BN49" s="208" t="s">
        <v>16</v>
      </c>
      <c r="BO49" s="134">
        <v>4</v>
      </c>
      <c r="BP49" s="500"/>
      <c r="BQ49" s="439"/>
      <c r="BR49" s="406" t="s">
        <v>21</v>
      </c>
      <c r="BS49" s="407"/>
      <c r="BT49" s="408"/>
      <c r="BU49" s="142" t="e">
        <f>IF(BQ48=0,0,VLOOKUP(BQ48,[1]Список!$A:P,8,FALSE))</f>
        <v>#VALUE!</v>
      </c>
      <c r="BV49" s="441"/>
      <c r="BW49" s="467"/>
      <c r="BX49" s="422"/>
      <c r="BY49" s="422"/>
      <c r="BZ49" s="409" t="str">
        <f>IF(AI52&lt;AJ52,AR52,IF(AJ52&lt;AI52,AS52," "))</f>
        <v>12,4,-13,-5,5</v>
      </c>
      <c r="CA49" s="410"/>
      <c r="CB49" s="411"/>
      <c r="CC49" s="410" t="str">
        <f>IF(AI48&lt;AJ48,AR48,IF(AJ48&lt;AI48,AS48," "))</f>
        <v>10,-2,6,-10,10</v>
      </c>
      <c r="CD49" s="410"/>
      <c r="CE49" s="410"/>
      <c r="CF49" s="409" t="str">
        <f>IF(AI50&lt;AJ50,AR50,IF(AJ50&lt;AI50,AS50," "))</f>
        <v>6,5,8</v>
      </c>
      <c r="CG49" s="410"/>
      <c r="CH49" s="411"/>
      <c r="CI49" s="172"/>
      <c r="CJ49" s="472"/>
      <c r="CK49" s="403"/>
      <c r="CL49" s="481"/>
    </row>
    <row r="50" spans="1:90" ht="17.45" customHeight="1" x14ac:dyDescent="0.25">
      <c r="A50" s="15">
        <v>3</v>
      </c>
      <c r="B50" s="16" t="e">
        <f>SUMIF('[1]М - 1 этап'!$CX$216:$CX$231,4,'[1]М - 1 этап'!$BQ$216:$BQ$231)</f>
        <v>#VALUE!</v>
      </c>
      <c r="C50" s="17">
        <v>1</v>
      </c>
      <c r="D50" s="17">
        <v>4</v>
      </c>
      <c r="E50" s="18">
        <v>11</v>
      </c>
      <c r="F50" s="19">
        <v>6</v>
      </c>
      <c r="G50" s="20">
        <v>11</v>
      </c>
      <c r="H50" s="21">
        <v>5</v>
      </c>
      <c r="I50" s="18">
        <v>11</v>
      </c>
      <c r="J50" s="19">
        <v>8</v>
      </c>
      <c r="K50" s="20"/>
      <c r="L50" s="21"/>
      <c r="M50" s="18"/>
      <c r="N50" s="19"/>
      <c r="O50" s="20"/>
      <c r="P50" s="21"/>
      <c r="Q50" s="18"/>
      <c r="R50" s="19"/>
      <c r="S50" s="22">
        <f t="shared" si="155"/>
        <v>1</v>
      </c>
      <c r="T50" s="22">
        <f t="shared" si="156"/>
        <v>0</v>
      </c>
      <c r="U50" s="22">
        <f t="shared" si="157"/>
        <v>1</v>
      </c>
      <c r="V50" s="22">
        <f t="shared" si="158"/>
        <v>0</v>
      </c>
      <c r="W50" s="22">
        <f t="shared" si="159"/>
        <v>1</v>
      </c>
      <c r="X50" s="22">
        <f t="shared" si="160"/>
        <v>0</v>
      </c>
      <c r="Y50" s="22">
        <f t="shared" si="161"/>
        <v>0</v>
      </c>
      <c r="Z50" s="22">
        <f t="shared" si="162"/>
        <v>0</v>
      </c>
      <c r="AA50" s="22">
        <f t="shared" si="163"/>
        <v>0</v>
      </c>
      <c r="AB50" s="22">
        <f t="shared" si="164"/>
        <v>0</v>
      </c>
      <c r="AC50" s="22">
        <f t="shared" si="165"/>
        <v>0</v>
      </c>
      <c r="AD50" s="22">
        <f t="shared" si="166"/>
        <v>0</v>
      </c>
      <c r="AE50" s="22">
        <f t="shared" si="167"/>
        <v>0</v>
      </c>
      <c r="AF50" s="22">
        <f t="shared" si="168"/>
        <v>0</v>
      </c>
      <c r="AG50" s="23">
        <f t="shared" si="169"/>
        <v>3</v>
      </c>
      <c r="AH50" s="23">
        <f t="shared" si="169"/>
        <v>0</v>
      </c>
      <c r="AI50" s="24">
        <f t="shared" si="170"/>
        <v>2</v>
      </c>
      <c r="AJ50" s="24">
        <f t="shared" si="171"/>
        <v>1</v>
      </c>
      <c r="AK50" s="25">
        <f t="shared" si="172"/>
        <v>6</v>
      </c>
      <c r="AL50" s="25">
        <f t="shared" si="173"/>
        <v>5</v>
      </c>
      <c r="AM50" s="25">
        <f t="shared" si="174"/>
        <v>8</v>
      </c>
      <c r="AN50" s="25" t="str">
        <f t="shared" si="175"/>
        <v/>
      </c>
      <c r="AO50" s="25" t="str">
        <f t="shared" si="176"/>
        <v/>
      </c>
      <c r="AP50" s="25" t="str">
        <f t="shared" si="177"/>
        <v/>
      </c>
      <c r="AQ50" s="25" t="str">
        <f t="shared" si="178"/>
        <v/>
      </c>
      <c r="AR50" s="26" t="str">
        <f t="shared" si="179"/>
        <v>3 - 0</v>
      </c>
      <c r="AS50" s="27" t="str">
        <f t="shared" si="180"/>
        <v>6,5,8</v>
      </c>
      <c r="AT50" s="24">
        <f t="shared" si="181"/>
        <v>1</v>
      </c>
      <c r="AU50" s="24">
        <f t="shared" si="182"/>
        <v>2</v>
      </c>
      <c r="AV50" s="25">
        <f t="shared" si="183"/>
        <v>-6</v>
      </c>
      <c r="AW50" s="25">
        <f t="shared" si="184"/>
        <v>-5</v>
      </c>
      <c r="AX50" s="25">
        <f t="shared" si="185"/>
        <v>-8</v>
      </c>
      <c r="AY50" s="25" t="str">
        <f t="shared" si="186"/>
        <v/>
      </c>
      <c r="AZ50" s="25" t="str">
        <f t="shared" si="187"/>
        <v/>
      </c>
      <c r="BA50" s="25" t="str">
        <f t="shared" si="188"/>
        <v/>
      </c>
      <c r="BB50" s="25" t="str">
        <f t="shared" si="189"/>
        <v/>
      </c>
      <c r="BC50" s="26" t="str">
        <f t="shared" si="190"/>
        <v>0 - 3</v>
      </c>
      <c r="BD50" s="27" t="str">
        <f t="shared" si="191"/>
        <v>-6, -5, -8</v>
      </c>
      <c r="BE50" s="28">
        <f>SUMIF(C48:C55,2,AI48:AI55)+SUMIF(D48:D55,2,AJ48:AJ55)</f>
        <v>5</v>
      </c>
      <c r="BF50" s="28">
        <f>IF(BE50&lt;&gt;0,RANK(BE50,BE48:BE54),"")</f>
        <v>2</v>
      </c>
      <c r="BG50" s="29" t="e">
        <f>SUMIF(A48:A51,C50,B48:B51)</f>
        <v>#VALUE!</v>
      </c>
      <c r="BH50" s="30" t="e">
        <f>SUMIF(A48:A51,D50,B48:B51)</f>
        <v>#VALUE!</v>
      </c>
      <c r="BI50" s="122">
        <v>1</v>
      </c>
      <c r="BJ50" s="123">
        <f>1+BJ49</f>
        <v>27</v>
      </c>
      <c r="BK50" s="31">
        <v>2</v>
      </c>
      <c r="BL50" s="212" t="s">
        <v>12</v>
      </c>
      <c r="BM50" s="207">
        <v>44600</v>
      </c>
      <c r="BN50" s="209" t="s">
        <v>261</v>
      </c>
      <c r="BO50" s="147">
        <v>7</v>
      </c>
      <c r="BP50" s="506">
        <v>2</v>
      </c>
      <c r="BQ50" s="438" t="e">
        <f>B49</f>
        <v>#VALUE!</v>
      </c>
      <c r="BR50" s="416" t="s">
        <v>26</v>
      </c>
      <c r="BS50" s="417"/>
      <c r="BT50" s="418"/>
      <c r="BU50" s="135" t="e">
        <f>IF(BQ50=0,0,VLOOKUP(BQ50,[1]Список!$A:P,7,FALSE))</f>
        <v>#VALUE!</v>
      </c>
      <c r="BV50" s="440" t="e">
        <f>IF(BQ50=0,0,VLOOKUP(BQ50,[1]Список!$A:$P,6,FALSE))</f>
        <v>#VALUE!</v>
      </c>
      <c r="BW50" s="193"/>
      <c r="BX50" s="180">
        <f>IF(AG52&lt;AH52,AT52,IF(AH52&lt;AG52,AT52," "))</f>
        <v>1</v>
      </c>
      <c r="BY50" s="190"/>
      <c r="BZ50" s="451"/>
      <c r="CA50" s="421"/>
      <c r="CB50" s="452"/>
      <c r="CC50" s="190"/>
      <c r="CD50" s="180">
        <f>IF(AG51&lt;AH51,AI51,IF(AH51&lt;AG51,AI51," "))</f>
        <v>2</v>
      </c>
      <c r="CE50" s="190"/>
      <c r="CF50" s="179"/>
      <c r="CG50" s="180">
        <f>IF(AG49&lt;AH49,AI49,IF(AH49&lt;AG49,AI49," "))</f>
        <v>2</v>
      </c>
      <c r="CH50" s="181"/>
      <c r="CI50" s="191"/>
      <c r="CJ50" s="471">
        <f>BE50</f>
        <v>5</v>
      </c>
      <c r="CK50" s="402"/>
      <c r="CL50" s="480">
        <f>IF(BF51="",BF50,BF51)</f>
        <v>2</v>
      </c>
    </row>
    <row r="51" spans="1:90" ht="17.45" customHeight="1" x14ac:dyDescent="0.25">
      <c r="A51" s="15">
        <v>4</v>
      </c>
      <c r="B51" s="16" t="e">
        <f>SUMIF('[1]М - 1 этап'!$CX$13:$CX$28,4,'[1]М - 1 этап'!$BQ$13:$BQ$28)</f>
        <v>#VALUE!</v>
      </c>
      <c r="C51" s="17">
        <v>2</v>
      </c>
      <c r="D51" s="17">
        <v>3</v>
      </c>
      <c r="E51" s="18">
        <v>11</v>
      </c>
      <c r="F51" s="19">
        <v>3</v>
      </c>
      <c r="G51" s="20">
        <v>11</v>
      </c>
      <c r="H51" s="21">
        <v>9</v>
      </c>
      <c r="I51" s="18">
        <v>8</v>
      </c>
      <c r="J51" s="19">
        <v>11</v>
      </c>
      <c r="K51" s="20">
        <v>11</v>
      </c>
      <c r="L51" s="21">
        <v>9</v>
      </c>
      <c r="M51" s="18"/>
      <c r="N51" s="19"/>
      <c r="O51" s="20"/>
      <c r="P51" s="21"/>
      <c r="Q51" s="18"/>
      <c r="R51" s="19"/>
      <c r="S51" s="22">
        <f t="shared" si="155"/>
        <v>1</v>
      </c>
      <c r="T51" s="22">
        <f t="shared" si="156"/>
        <v>0</v>
      </c>
      <c r="U51" s="22">
        <f t="shared" si="157"/>
        <v>1</v>
      </c>
      <c r="V51" s="22">
        <f t="shared" si="158"/>
        <v>0</v>
      </c>
      <c r="W51" s="22">
        <f t="shared" si="159"/>
        <v>0</v>
      </c>
      <c r="X51" s="22">
        <f t="shared" si="160"/>
        <v>1</v>
      </c>
      <c r="Y51" s="22">
        <f t="shared" si="161"/>
        <v>1</v>
      </c>
      <c r="Z51" s="22">
        <f t="shared" si="162"/>
        <v>0</v>
      </c>
      <c r="AA51" s="22">
        <f t="shared" si="163"/>
        <v>0</v>
      </c>
      <c r="AB51" s="22">
        <f t="shared" si="164"/>
        <v>0</v>
      </c>
      <c r="AC51" s="22">
        <f t="shared" si="165"/>
        <v>0</v>
      </c>
      <c r="AD51" s="22">
        <f t="shared" si="166"/>
        <v>0</v>
      </c>
      <c r="AE51" s="22">
        <f t="shared" si="167"/>
        <v>0</v>
      </c>
      <c r="AF51" s="22">
        <f t="shared" si="168"/>
        <v>0</v>
      </c>
      <c r="AG51" s="23">
        <f t="shared" si="169"/>
        <v>3</v>
      </c>
      <c r="AH51" s="23">
        <f t="shared" si="169"/>
        <v>1</v>
      </c>
      <c r="AI51" s="24">
        <f t="shared" si="170"/>
        <v>2</v>
      </c>
      <c r="AJ51" s="24">
        <f t="shared" si="171"/>
        <v>1</v>
      </c>
      <c r="AK51" s="25">
        <f t="shared" si="172"/>
        <v>3</v>
      </c>
      <c r="AL51" s="25">
        <f t="shared" si="173"/>
        <v>9</v>
      </c>
      <c r="AM51" s="25">
        <f t="shared" si="174"/>
        <v>-8</v>
      </c>
      <c r="AN51" s="25">
        <f t="shared" si="175"/>
        <v>9</v>
      </c>
      <c r="AO51" s="25" t="str">
        <f t="shared" si="176"/>
        <v/>
      </c>
      <c r="AP51" s="25" t="str">
        <f t="shared" si="177"/>
        <v/>
      </c>
      <c r="AQ51" s="25" t="str">
        <f t="shared" si="178"/>
        <v/>
      </c>
      <c r="AR51" s="26" t="str">
        <f t="shared" si="179"/>
        <v>3 - 1</v>
      </c>
      <c r="AS51" s="27" t="str">
        <f t="shared" si="180"/>
        <v>3,9,-8,9</v>
      </c>
      <c r="AT51" s="24">
        <f t="shared" si="181"/>
        <v>1</v>
      </c>
      <c r="AU51" s="24">
        <f t="shared" si="182"/>
        <v>2</v>
      </c>
      <c r="AV51" s="25">
        <f t="shared" si="183"/>
        <v>-3</v>
      </c>
      <c r="AW51" s="25">
        <f t="shared" si="184"/>
        <v>-9</v>
      </c>
      <c r="AX51" s="25">
        <f t="shared" si="185"/>
        <v>8</v>
      </c>
      <c r="AY51" s="25">
        <f t="shared" si="186"/>
        <v>-9</v>
      </c>
      <c r="AZ51" s="25" t="str">
        <f t="shared" si="187"/>
        <v/>
      </c>
      <c r="BA51" s="25" t="str">
        <f t="shared" si="188"/>
        <v/>
      </c>
      <c r="BB51" s="25" t="str">
        <f t="shared" si="189"/>
        <v/>
      </c>
      <c r="BC51" s="26" t="str">
        <f t="shared" si="190"/>
        <v>1 - 3</v>
      </c>
      <c r="BD51" s="27" t="str">
        <f t="shared" si="191"/>
        <v>-3,-9,8,-9</v>
      </c>
      <c r="BE51" s="32"/>
      <c r="BF51" s="32"/>
      <c r="BG51" s="29" t="e">
        <f>SUMIF(A48:A51,C51,B48:B51)</f>
        <v>#VALUE!</v>
      </c>
      <c r="BH51" s="30" t="e">
        <f>SUMIF(A48:A51,D51,B48:B51)</f>
        <v>#VALUE!</v>
      </c>
      <c r="BI51" s="122">
        <v>1</v>
      </c>
      <c r="BJ51" s="123">
        <f>1+BJ50</f>
        <v>28</v>
      </c>
      <c r="BK51" s="31">
        <v>2</v>
      </c>
      <c r="BL51" s="212" t="s">
        <v>13</v>
      </c>
      <c r="BM51" s="207">
        <v>44600</v>
      </c>
      <c r="BN51" s="209" t="s">
        <v>261</v>
      </c>
      <c r="BO51" s="147">
        <v>3</v>
      </c>
      <c r="BP51" s="507"/>
      <c r="BQ51" s="439"/>
      <c r="BR51" s="406" t="s">
        <v>27</v>
      </c>
      <c r="BS51" s="407"/>
      <c r="BT51" s="408"/>
      <c r="BU51" s="142" t="e">
        <f>IF(BQ50=0,0,VLOOKUP(BQ50,[1]Список!$A:P,8,FALSE))</f>
        <v>#VALUE!</v>
      </c>
      <c r="BV51" s="441"/>
      <c r="BW51" s="409" t="str">
        <f>IF(AI52&gt;AJ52,BC52,IF(AJ52&gt;AI52,BD52," "))</f>
        <v>2 - 3</v>
      </c>
      <c r="BX51" s="410"/>
      <c r="BY51" s="410"/>
      <c r="BZ51" s="467"/>
      <c r="CA51" s="422"/>
      <c r="CB51" s="468"/>
      <c r="CC51" s="410" t="str">
        <f>IF(AI51&lt;AJ51,AR51,IF(AJ51&lt;AI51,AS51," "))</f>
        <v>3,9,-8,9</v>
      </c>
      <c r="CD51" s="410"/>
      <c r="CE51" s="410"/>
      <c r="CF51" s="409" t="str">
        <f>IF(AI49&lt;AJ49,AR49,IF(AJ49&lt;AI49,AS49," "))</f>
        <v>2,5,8</v>
      </c>
      <c r="CG51" s="410"/>
      <c r="CH51" s="411"/>
      <c r="CI51" s="172"/>
      <c r="CJ51" s="472"/>
      <c r="CK51" s="403"/>
      <c r="CL51" s="481"/>
    </row>
    <row r="52" spans="1:90" ht="17.45" customHeight="1" x14ac:dyDescent="0.25">
      <c r="A52" s="15">
        <v>5</v>
      </c>
      <c r="B52" s="33"/>
      <c r="C52" s="17">
        <v>1</v>
      </c>
      <c r="D52" s="17">
        <v>2</v>
      </c>
      <c r="E52" s="18">
        <v>14</v>
      </c>
      <c r="F52" s="19">
        <v>12</v>
      </c>
      <c r="G52" s="20">
        <v>11</v>
      </c>
      <c r="H52" s="21">
        <v>4</v>
      </c>
      <c r="I52" s="18">
        <v>13</v>
      </c>
      <c r="J52" s="19">
        <v>15</v>
      </c>
      <c r="K52" s="20">
        <v>5</v>
      </c>
      <c r="L52" s="21">
        <v>11</v>
      </c>
      <c r="M52" s="18">
        <v>11</v>
      </c>
      <c r="N52" s="19">
        <v>5</v>
      </c>
      <c r="O52" s="20"/>
      <c r="P52" s="21"/>
      <c r="Q52" s="18"/>
      <c r="R52" s="19"/>
      <c r="S52" s="22">
        <f t="shared" si="155"/>
        <v>1</v>
      </c>
      <c r="T52" s="22">
        <f t="shared" si="156"/>
        <v>0</v>
      </c>
      <c r="U52" s="22">
        <f t="shared" si="157"/>
        <v>1</v>
      </c>
      <c r="V52" s="22">
        <f t="shared" si="158"/>
        <v>0</v>
      </c>
      <c r="W52" s="22">
        <f t="shared" si="159"/>
        <v>0</v>
      </c>
      <c r="X52" s="22">
        <f t="shared" si="160"/>
        <v>1</v>
      </c>
      <c r="Y52" s="22">
        <f t="shared" si="161"/>
        <v>0</v>
      </c>
      <c r="Z52" s="22">
        <f t="shared" si="162"/>
        <v>1</v>
      </c>
      <c r="AA52" s="22">
        <f t="shared" si="163"/>
        <v>1</v>
      </c>
      <c r="AB52" s="22">
        <f t="shared" si="164"/>
        <v>0</v>
      </c>
      <c r="AC52" s="22">
        <f t="shared" si="165"/>
        <v>0</v>
      </c>
      <c r="AD52" s="22">
        <f t="shared" si="166"/>
        <v>0</v>
      </c>
      <c r="AE52" s="22">
        <f t="shared" si="167"/>
        <v>0</v>
      </c>
      <c r="AF52" s="22">
        <f t="shared" si="168"/>
        <v>0</v>
      </c>
      <c r="AG52" s="23">
        <f t="shared" si="169"/>
        <v>3</v>
      </c>
      <c r="AH52" s="23">
        <f t="shared" si="169"/>
        <v>2</v>
      </c>
      <c r="AI52" s="24">
        <f t="shared" si="170"/>
        <v>2</v>
      </c>
      <c r="AJ52" s="24">
        <f t="shared" si="171"/>
        <v>1</v>
      </c>
      <c r="AK52" s="25">
        <f t="shared" si="172"/>
        <v>12</v>
      </c>
      <c r="AL52" s="25">
        <f t="shared" si="173"/>
        <v>4</v>
      </c>
      <c r="AM52" s="25">
        <f t="shared" si="174"/>
        <v>-13</v>
      </c>
      <c r="AN52" s="25">
        <f t="shared" si="175"/>
        <v>-5</v>
      </c>
      <c r="AO52" s="25">
        <f t="shared" si="176"/>
        <v>5</v>
      </c>
      <c r="AP52" s="25" t="str">
        <f t="shared" si="177"/>
        <v/>
      </c>
      <c r="AQ52" s="25" t="str">
        <f t="shared" si="178"/>
        <v/>
      </c>
      <c r="AR52" s="26" t="str">
        <f t="shared" si="179"/>
        <v>3 - 2</v>
      </c>
      <c r="AS52" s="27" t="str">
        <f t="shared" si="180"/>
        <v>12,4,-13,-5,5</v>
      </c>
      <c r="AT52" s="24">
        <f t="shared" si="181"/>
        <v>1</v>
      </c>
      <c r="AU52" s="24">
        <f t="shared" si="182"/>
        <v>2</v>
      </c>
      <c r="AV52" s="25">
        <f t="shared" si="183"/>
        <v>-12</v>
      </c>
      <c r="AW52" s="25">
        <f t="shared" si="184"/>
        <v>-4</v>
      </c>
      <c r="AX52" s="25">
        <f t="shared" si="185"/>
        <v>13</v>
      </c>
      <c r="AY52" s="25">
        <f t="shared" si="186"/>
        <v>5</v>
      </c>
      <c r="AZ52" s="25">
        <f t="shared" si="187"/>
        <v>-5</v>
      </c>
      <c r="BA52" s="25" t="str">
        <f t="shared" si="188"/>
        <v/>
      </c>
      <c r="BB52" s="25" t="str">
        <f t="shared" si="189"/>
        <v/>
      </c>
      <c r="BC52" s="26" t="str">
        <f t="shared" si="190"/>
        <v>2 - 3</v>
      </c>
      <c r="BD52" s="27" t="str">
        <f t="shared" si="191"/>
        <v>-12,-4,13,5,-5</v>
      </c>
      <c r="BE52" s="28">
        <f>SUMIF(C48:C55,3,AI48:AI55)+SUMIF(D48:D55,3,AJ48:AJ55)</f>
        <v>3</v>
      </c>
      <c r="BF52" s="28">
        <f>IF(BE52&lt;&gt;0,RANK(BE52,BE48:BE54),"")</f>
        <v>4</v>
      </c>
      <c r="BG52" s="29" t="e">
        <f>SUMIF(A48:A51,C52,B48:B51)</f>
        <v>#VALUE!</v>
      </c>
      <c r="BH52" s="30" t="e">
        <f>SUMIF(A48:A51,D52,B48:B51)</f>
        <v>#VALUE!</v>
      </c>
      <c r="BI52" s="122">
        <v>1</v>
      </c>
      <c r="BJ52" s="123">
        <f>1+BJ51</f>
        <v>29</v>
      </c>
      <c r="BK52" s="31">
        <v>3</v>
      </c>
      <c r="BL52" s="213" t="s">
        <v>14</v>
      </c>
      <c r="BM52" s="207">
        <v>44600</v>
      </c>
      <c r="BN52" s="208" t="s">
        <v>262</v>
      </c>
      <c r="BO52" s="134">
        <v>3</v>
      </c>
      <c r="BP52" s="506">
        <v>3</v>
      </c>
      <c r="BQ52" s="438" t="e">
        <f>B50</f>
        <v>#VALUE!</v>
      </c>
      <c r="BR52" s="416" t="s">
        <v>76</v>
      </c>
      <c r="BS52" s="417"/>
      <c r="BT52" s="418"/>
      <c r="BU52" s="135" t="e">
        <f>IF(BQ52=0,0,VLOOKUP(BQ52,[1]Список!$A:P,7,FALSE))</f>
        <v>#VALUE!</v>
      </c>
      <c r="BV52" s="440" t="e">
        <f>IF(BQ52=0,0,VLOOKUP(BQ52,[1]Список!$A:$P,6,FALSE))</f>
        <v>#VALUE!</v>
      </c>
      <c r="BW52" s="193"/>
      <c r="BX52" s="180">
        <f>IF(AG48&lt;AH48,AT48,IF(AH48&lt;AG48,AT48," "))</f>
        <v>1</v>
      </c>
      <c r="BY52" s="190"/>
      <c r="BZ52" s="184"/>
      <c r="CA52" s="180">
        <f>IF(AG51&lt;AH51,AT51,IF(AH51&lt;AG51,AT51," "))</f>
        <v>1</v>
      </c>
      <c r="CB52" s="181"/>
      <c r="CC52" s="421"/>
      <c r="CD52" s="421"/>
      <c r="CE52" s="421"/>
      <c r="CF52" s="179"/>
      <c r="CG52" s="180">
        <f>IF(AG53&lt;AH53,AI53,IF(AH53&lt;AG53,AI53," "))</f>
        <v>1</v>
      </c>
      <c r="CH52" s="181"/>
      <c r="CI52" s="191"/>
      <c r="CJ52" s="471">
        <f>BE52</f>
        <v>3</v>
      </c>
      <c r="CK52" s="402"/>
      <c r="CL52" s="480">
        <f>IF(BF53="",BF52,BF53)</f>
        <v>4</v>
      </c>
    </row>
    <row r="53" spans="1:90" ht="17.45" customHeight="1" x14ac:dyDescent="0.25">
      <c r="A53" s="15">
        <v>6</v>
      </c>
      <c r="C53" s="17">
        <v>3</v>
      </c>
      <c r="D53" s="17">
        <v>4</v>
      </c>
      <c r="E53" s="18">
        <v>8</v>
      </c>
      <c r="F53" s="19">
        <v>11</v>
      </c>
      <c r="G53" s="20">
        <v>11</v>
      </c>
      <c r="H53" s="21">
        <v>7</v>
      </c>
      <c r="I53" s="18">
        <v>5</v>
      </c>
      <c r="J53" s="19">
        <v>11</v>
      </c>
      <c r="K53" s="20">
        <v>11</v>
      </c>
      <c r="L53" s="21">
        <v>6</v>
      </c>
      <c r="M53" s="18">
        <v>12</v>
      </c>
      <c r="N53" s="19">
        <v>14</v>
      </c>
      <c r="O53" s="20"/>
      <c r="P53" s="21"/>
      <c r="Q53" s="18"/>
      <c r="R53" s="19"/>
      <c r="S53" s="22">
        <f t="shared" si="155"/>
        <v>0</v>
      </c>
      <c r="T53" s="22">
        <f t="shared" si="156"/>
        <v>1</v>
      </c>
      <c r="U53" s="22">
        <f t="shared" si="157"/>
        <v>1</v>
      </c>
      <c r="V53" s="22">
        <f t="shared" si="158"/>
        <v>0</v>
      </c>
      <c r="W53" s="22">
        <f t="shared" si="159"/>
        <v>0</v>
      </c>
      <c r="X53" s="22">
        <f t="shared" si="160"/>
        <v>1</v>
      </c>
      <c r="Y53" s="22">
        <f t="shared" si="161"/>
        <v>1</v>
      </c>
      <c r="Z53" s="22">
        <f t="shared" si="162"/>
        <v>0</v>
      </c>
      <c r="AA53" s="22">
        <f t="shared" si="163"/>
        <v>0</v>
      </c>
      <c r="AB53" s="22">
        <f t="shared" si="164"/>
        <v>1</v>
      </c>
      <c r="AC53" s="22">
        <f t="shared" si="165"/>
        <v>0</v>
      </c>
      <c r="AD53" s="22">
        <f t="shared" si="166"/>
        <v>0</v>
      </c>
      <c r="AE53" s="22">
        <f t="shared" si="167"/>
        <v>0</v>
      </c>
      <c r="AF53" s="22">
        <f t="shared" si="168"/>
        <v>0</v>
      </c>
      <c r="AG53" s="23">
        <f t="shared" si="169"/>
        <v>2</v>
      </c>
      <c r="AH53" s="23">
        <f t="shared" si="169"/>
        <v>3</v>
      </c>
      <c r="AI53" s="24">
        <f t="shared" si="170"/>
        <v>1</v>
      </c>
      <c r="AJ53" s="24">
        <f t="shared" si="171"/>
        <v>2</v>
      </c>
      <c r="AK53" s="25">
        <f t="shared" si="172"/>
        <v>-8</v>
      </c>
      <c r="AL53" s="25">
        <f t="shared" si="173"/>
        <v>7</v>
      </c>
      <c r="AM53" s="25">
        <f t="shared" si="174"/>
        <v>-5</v>
      </c>
      <c r="AN53" s="25">
        <f t="shared" si="175"/>
        <v>6</v>
      </c>
      <c r="AO53" s="25">
        <f t="shared" si="176"/>
        <v>-12</v>
      </c>
      <c r="AP53" s="25" t="str">
        <f t="shared" si="177"/>
        <v/>
      </c>
      <c r="AQ53" s="25" t="str">
        <f t="shared" si="178"/>
        <v/>
      </c>
      <c r="AR53" s="26" t="str">
        <f t="shared" si="179"/>
        <v>2 - 3</v>
      </c>
      <c r="AS53" s="27" t="str">
        <f t="shared" si="180"/>
        <v>-8,7,-5,6,-12</v>
      </c>
      <c r="AT53" s="24">
        <f t="shared" si="181"/>
        <v>2</v>
      </c>
      <c r="AU53" s="24">
        <f t="shared" si="182"/>
        <v>1</v>
      </c>
      <c r="AV53" s="25">
        <f t="shared" si="183"/>
        <v>8</v>
      </c>
      <c r="AW53" s="25">
        <f t="shared" si="184"/>
        <v>-7</v>
      </c>
      <c r="AX53" s="25">
        <f t="shared" si="185"/>
        <v>5</v>
      </c>
      <c r="AY53" s="25">
        <f t="shared" si="186"/>
        <v>-6</v>
      </c>
      <c r="AZ53" s="25">
        <f t="shared" si="187"/>
        <v>12</v>
      </c>
      <c r="BA53" s="25" t="str">
        <f t="shared" si="188"/>
        <v/>
      </c>
      <c r="BB53" s="25" t="str">
        <f t="shared" si="189"/>
        <v/>
      </c>
      <c r="BC53" s="26" t="str">
        <f t="shared" si="190"/>
        <v>3 - 2</v>
      </c>
      <c r="BD53" s="27" t="str">
        <f t="shared" si="191"/>
        <v>8,-7,5,-6,12</v>
      </c>
      <c r="BE53" s="32"/>
      <c r="BF53" s="32"/>
      <c r="BG53" s="29" t="e">
        <f>SUMIF(A48:A51,C53,B48:B51)</f>
        <v>#VALUE!</v>
      </c>
      <c r="BH53" s="30" t="e">
        <f>SUMIF(A48:A51,D53,B48:B51)</f>
        <v>#VALUE!</v>
      </c>
      <c r="BI53" s="122">
        <v>1</v>
      </c>
      <c r="BJ53" s="123">
        <f>1+BJ52</f>
        <v>30</v>
      </c>
      <c r="BK53" s="31">
        <v>3</v>
      </c>
      <c r="BL53" s="214" t="s">
        <v>15</v>
      </c>
      <c r="BM53" s="210">
        <v>44600</v>
      </c>
      <c r="BN53" s="211" t="s">
        <v>262</v>
      </c>
      <c r="BO53" s="156">
        <v>7</v>
      </c>
      <c r="BP53" s="507"/>
      <c r="BQ53" s="439"/>
      <c r="BR53" s="406" t="s">
        <v>77</v>
      </c>
      <c r="BS53" s="407"/>
      <c r="BT53" s="408"/>
      <c r="BU53" s="142" t="e">
        <f>IF(BQ52=0,0,VLOOKUP(BQ52,[1]Список!$A:P,8,FALSE))</f>
        <v>#VALUE!</v>
      </c>
      <c r="BV53" s="441"/>
      <c r="BW53" s="409" t="str">
        <f>IF(AI48&gt;AJ48,BC48,IF(AJ48&gt;AI48,BD48," "))</f>
        <v>2 - 3</v>
      </c>
      <c r="BX53" s="410"/>
      <c r="BY53" s="410"/>
      <c r="BZ53" s="409" t="str">
        <f>IF(AI51&gt;AJ51,BC51,IF(AJ51&gt;AI51,BD51," "))</f>
        <v>1 - 3</v>
      </c>
      <c r="CA53" s="410"/>
      <c r="CB53" s="411"/>
      <c r="CC53" s="422"/>
      <c r="CD53" s="422"/>
      <c r="CE53" s="422"/>
      <c r="CF53" s="409" t="str">
        <f>IF(AI53&lt;AJ53,AR53,IF(AJ53&lt;AI53,AS53," "))</f>
        <v>2 - 3</v>
      </c>
      <c r="CG53" s="410"/>
      <c r="CH53" s="411"/>
      <c r="CI53" s="172"/>
      <c r="CJ53" s="472"/>
      <c r="CK53" s="403"/>
      <c r="CL53" s="481"/>
    </row>
    <row r="54" spans="1:90" ht="17.45" customHeight="1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V54" s="2"/>
      <c r="AW54" s="2"/>
      <c r="AX54" s="2"/>
      <c r="AY54" s="2"/>
      <c r="AZ54" s="2"/>
      <c r="BE54" s="28">
        <f>SUMIF(C48:C55,4,AI48:AI55)+SUMIF(D48:D55,4,AJ48:AJ55)</f>
        <v>4</v>
      </c>
      <c r="BF54" s="28">
        <f>IF(BE54&lt;&gt;0,RANK(BE54,BE48:BE54),"")</f>
        <v>3</v>
      </c>
      <c r="BG54" s="34"/>
      <c r="BH54" s="34"/>
      <c r="BK54" s="14"/>
      <c r="BP54" s="506">
        <v>4</v>
      </c>
      <c r="BQ54" s="438" t="e">
        <f>B51</f>
        <v>#VALUE!</v>
      </c>
      <c r="BR54" s="416" t="s">
        <v>75</v>
      </c>
      <c r="BS54" s="417"/>
      <c r="BT54" s="418"/>
      <c r="BU54" s="135" t="e">
        <f>IF(BQ54=0,0,VLOOKUP(BQ54,[1]Список!$A:P,7,FALSE))</f>
        <v>#VALUE!</v>
      </c>
      <c r="BV54" s="502" t="e">
        <f>IF(BQ54=0,0,VLOOKUP(BQ54,[1]Список!$A:$P,6,FALSE))</f>
        <v>#VALUE!</v>
      </c>
      <c r="BW54" s="189"/>
      <c r="BX54" s="150">
        <f>IF(AG50&lt;AH50,AT50,IF(AH50&lt;AG50,AT50," "))</f>
        <v>1</v>
      </c>
      <c r="BY54" s="178"/>
      <c r="BZ54" s="192"/>
      <c r="CA54" s="150">
        <f>IF(AG49&lt;AH49,AT49,IF(AH49&lt;AG49,AT49," "))</f>
        <v>1</v>
      </c>
      <c r="CB54" s="186"/>
      <c r="CC54" s="178"/>
      <c r="CD54" s="150">
        <f>IF(AG53&lt;AH53,AT53,IF(AH53&lt;AG53,AT53," "))</f>
        <v>2</v>
      </c>
      <c r="CE54" s="178"/>
      <c r="CF54" s="399"/>
      <c r="CG54" s="400"/>
      <c r="CH54" s="401"/>
      <c r="CI54" s="187"/>
      <c r="CJ54" s="474">
        <f>BE54</f>
        <v>4</v>
      </c>
      <c r="CK54" s="387"/>
      <c r="CL54" s="485">
        <f>IF(BF55="",BF54,BF55)</f>
        <v>3</v>
      </c>
    </row>
    <row r="55" spans="1:90" ht="17.45" customHeight="1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V55" s="2"/>
      <c r="AW55" s="2"/>
      <c r="AX55" s="2"/>
      <c r="AY55" s="2"/>
      <c r="AZ55" s="2"/>
      <c r="BE55" s="32"/>
      <c r="BF55" s="32"/>
      <c r="BG55" s="34"/>
      <c r="BH55" s="34"/>
      <c r="BK55" s="35"/>
      <c r="BL55" s="160"/>
      <c r="BM55" s="161"/>
      <c r="BN55" s="162"/>
      <c r="BO55" s="163"/>
      <c r="BP55" s="513"/>
      <c r="BQ55" s="415"/>
      <c r="BR55" s="406" t="s">
        <v>87</v>
      </c>
      <c r="BS55" s="407"/>
      <c r="BT55" s="408"/>
      <c r="BU55" s="164" t="e">
        <f>IF(BQ54=0,0,VLOOKUP(BQ54,[1]Список!$A:P,8,FALSE))</f>
        <v>#VALUE!</v>
      </c>
      <c r="BV55" s="483"/>
      <c r="BW55" s="488" t="str">
        <f>IF(AI50&gt;AJ50,BC50,IF(AJ50&gt;AI50,BD50," "))</f>
        <v>0 - 3</v>
      </c>
      <c r="BX55" s="410"/>
      <c r="BY55" s="410"/>
      <c r="BZ55" s="409" t="str">
        <f>IF(AI49&gt;AJ49,BC49,IF(AJ49&gt;AI49,BD49," "))</f>
        <v>0 - 3</v>
      </c>
      <c r="CA55" s="410"/>
      <c r="CB55" s="411"/>
      <c r="CC55" s="410" t="str">
        <f>IF(AI53&gt;AJ53,BC53,IF(AJ53&gt;AI53,BD53," "))</f>
        <v>8,-7,5,-6,12</v>
      </c>
      <c r="CD55" s="410"/>
      <c r="CE55" s="410"/>
      <c r="CF55" s="467"/>
      <c r="CG55" s="422"/>
      <c r="CH55" s="468"/>
      <c r="CI55" s="172"/>
      <c r="CJ55" s="472"/>
      <c r="CK55" s="403"/>
      <c r="CL55" s="481"/>
    </row>
    <row r="56" spans="1:90" ht="17.45" customHeight="1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V56" s="2"/>
      <c r="AW56" s="2"/>
      <c r="AX56" s="2"/>
      <c r="AY56" s="2"/>
      <c r="AZ56" s="2"/>
      <c r="BE56" s="32"/>
      <c r="BF56" s="32"/>
      <c r="BG56" s="34"/>
      <c r="BH56" s="34"/>
      <c r="BK56" s="35"/>
      <c r="BL56" s="160"/>
      <c r="BM56" s="161"/>
      <c r="BN56" s="162"/>
      <c r="BO56" s="161"/>
      <c r="BP56" s="233"/>
      <c r="BQ56" s="234"/>
      <c r="BR56" s="235"/>
      <c r="BS56" s="235"/>
      <c r="BT56" s="235"/>
      <c r="BU56" s="236"/>
      <c r="BV56" s="237"/>
      <c r="BW56" s="238"/>
      <c r="BX56" s="238"/>
      <c r="BY56" s="238"/>
      <c r="BZ56" s="238"/>
      <c r="CA56" s="238"/>
      <c r="CB56" s="238"/>
      <c r="CC56" s="238"/>
      <c r="CD56" s="238"/>
      <c r="CE56" s="238"/>
      <c r="CF56" s="199"/>
      <c r="CG56" s="199"/>
      <c r="CH56" s="199"/>
      <c r="CI56" s="188"/>
      <c r="CJ56" s="239"/>
      <c r="CK56" s="240"/>
      <c r="CL56" s="241"/>
    </row>
    <row r="57" spans="1:90" ht="17.45" customHeight="1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V57" s="2"/>
      <c r="AW57" s="2"/>
      <c r="AX57" s="2"/>
      <c r="AY57" s="2"/>
      <c r="AZ57" s="2"/>
      <c r="BE57" s="32"/>
      <c r="BF57" s="32"/>
      <c r="BG57" s="34"/>
      <c r="BH57" s="34"/>
      <c r="BK57" s="35"/>
      <c r="BL57" s="160"/>
      <c r="BM57" s="161"/>
      <c r="BN57" s="162"/>
      <c r="BO57" s="161"/>
      <c r="BP57" s="167" t="s">
        <v>205</v>
      </c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</row>
    <row r="58" spans="1:90" ht="17.45" customHeight="1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V58" s="2"/>
      <c r="AW58" s="2"/>
      <c r="AX58" s="2"/>
      <c r="AY58" s="2"/>
      <c r="AZ58" s="2"/>
      <c r="BE58" s="32"/>
      <c r="BF58" s="32"/>
      <c r="BG58" s="34"/>
      <c r="BH58" s="34"/>
      <c r="BK58" s="35"/>
      <c r="BL58" s="160"/>
      <c r="BM58" s="161"/>
      <c r="BN58" s="162"/>
      <c r="BO58" s="161"/>
      <c r="BP58" s="167" t="s">
        <v>204</v>
      </c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</row>
    <row r="59" spans="1:90" ht="20.100000000000001" customHeight="1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V59" s="2"/>
      <c r="AW59" s="2"/>
      <c r="AX59" s="2"/>
      <c r="AY59" s="2"/>
      <c r="AZ59" s="2"/>
      <c r="BE59" s="32"/>
      <c r="BF59" s="32"/>
      <c r="BG59" s="34"/>
      <c r="BH59" s="34"/>
      <c r="BK59" s="35"/>
      <c r="BL59" s="160"/>
      <c r="BM59" s="161"/>
      <c r="BN59" s="162"/>
      <c r="BO59" s="16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</row>
    <row r="60" spans="1:90" ht="20.100000000000001" customHeight="1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V60" s="2"/>
      <c r="AW60" s="2"/>
      <c r="AX60" s="2"/>
      <c r="AY60" s="2"/>
      <c r="AZ60" s="2"/>
      <c r="BE60" s="32"/>
      <c r="BF60" s="32"/>
      <c r="BG60" s="34"/>
      <c r="BH60" s="34"/>
      <c r="BK60" s="35"/>
      <c r="BL60" s="378" t="s">
        <v>279</v>
      </c>
      <c r="BM60" s="378"/>
      <c r="BN60" s="378"/>
      <c r="BO60" s="378"/>
      <c r="BP60" s="378"/>
      <c r="BQ60" s="378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8"/>
      <c r="CD60" s="378"/>
      <c r="CE60" s="378"/>
      <c r="CF60" s="378"/>
      <c r="CG60" s="378"/>
      <c r="CH60" s="378"/>
      <c r="CI60" s="378"/>
      <c r="CJ60" s="378"/>
      <c r="CK60" s="378"/>
      <c r="CL60" s="378"/>
    </row>
    <row r="61" spans="1:90" ht="20.100000000000001" customHeight="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V61" s="2"/>
      <c r="AW61" s="2"/>
      <c r="AX61" s="2"/>
      <c r="AY61" s="2"/>
      <c r="AZ61" s="2"/>
      <c r="BE61" s="32"/>
      <c r="BF61" s="32"/>
      <c r="BG61" s="34"/>
      <c r="BH61" s="34"/>
      <c r="BK61" s="35"/>
      <c r="BL61" s="345" t="s">
        <v>11</v>
      </c>
      <c r="BM61" s="345"/>
      <c r="BN61" s="345"/>
      <c r="BO61" s="345"/>
      <c r="BP61" s="345"/>
      <c r="BQ61" s="345"/>
      <c r="BR61" s="345"/>
      <c r="BS61" s="345"/>
      <c r="BT61" s="345"/>
      <c r="BU61" s="345"/>
      <c r="BV61" s="345"/>
      <c r="BW61" s="345"/>
      <c r="BX61" s="345"/>
      <c r="BY61" s="345"/>
      <c r="BZ61" s="345"/>
      <c r="CA61" s="345"/>
      <c r="CB61" s="345"/>
      <c r="CC61" s="345"/>
      <c r="CD61" s="345"/>
      <c r="CE61" s="345"/>
      <c r="CF61" s="345"/>
      <c r="CG61" s="345"/>
      <c r="CH61" s="345"/>
      <c r="CI61" s="345"/>
      <c r="CJ61" s="345"/>
      <c r="CK61" s="345"/>
      <c r="CL61" s="345"/>
    </row>
    <row r="62" spans="1:90" ht="20.100000000000001" customHeight="1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V62" s="2"/>
      <c r="AW62" s="2"/>
      <c r="AX62" s="2"/>
      <c r="AY62" s="2"/>
      <c r="AZ62" s="2"/>
      <c r="BE62" s="32"/>
      <c r="BF62" s="32"/>
      <c r="BG62" s="34"/>
      <c r="BH62" s="34"/>
      <c r="BK62" s="35"/>
      <c r="BL62" s="346" t="s">
        <v>294</v>
      </c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</row>
    <row r="63" spans="1:90" ht="17.45" customHeight="1" x14ac:dyDescent="0.25">
      <c r="Z63" s="6"/>
      <c r="BK63" s="14"/>
      <c r="BL63" s="380" t="str">
        <f>C64</f>
        <v>Женщины. Полуфинальный этап (1-8 место). Группа  A</v>
      </c>
      <c r="BM63" s="380"/>
      <c r="BN63" s="380"/>
      <c r="BO63" s="380"/>
      <c r="BP63" s="380"/>
      <c r="BQ63" s="380"/>
      <c r="BR63" s="380"/>
      <c r="BS63" s="380"/>
      <c r="BT63" s="380"/>
      <c r="BU63" s="380"/>
      <c r="BV63" s="380"/>
      <c r="BW63" s="380"/>
      <c r="BX63" s="380"/>
      <c r="BY63" s="380"/>
      <c r="BZ63" s="380"/>
      <c r="CA63" s="380"/>
      <c r="CB63" s="380"/>
      <c r="CC63" s="380"/>
      <c r="CD63" s="380"/>
      <c r="CE63" s="380"/>
      <c r="CF63" s="380"/>
      <c r="CG63" s="380"/>
      <c r="CH63" s="380"/>
      <c r="CI63" s="380"/>
      <c r="CJ63" s="380"/>
      <c r="CK63" s="380"/>
      <c r="CL63" s="380"/>
    </row>
    <row r="64" spans="1:90" ht="17.45" customHeight="1" x14ac:dyDescent="0.25">
      <c r="A64" s="7">
        <v>2</v>
      </c>
      <c r="B64" s="8">
        <v>4</v>
      </c>
      <c r="C64" s="9" t="s">
        <v>281</v>
      </c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1">
        <v>2</v>
      </c>
      <c r="Z64" s="6"/>
      <c r="AR64" s="12" t="e">
        <f>IF(B65=0,0,(IF(B66=0,1,IF(B67=0,2,IF(B68=0,3,IF(B68&gt;0,4))))))</f>
        <v>#VALUE!</v>
      </c>
      <c r="BC64" s="12">
        <f>IF(BE64=15,3,IF(BE64&gt;15,4))</f>
        <v>4</v>
      </c>
      <c r="BE64" s="13">
        <f>SUM(BE65,BE67,BE69,BE71)</f>
        <v>18</v>
      </c>
      <c r="BF64" s="13">
        <f>SUM(BF65,BF67,BF69,BF71)</f>
        <v>10</v>
      </c>
      <c r="BK64" s="14"/>
      <c r="BL64" s="124" t="s">
        <v>4</v>
      </c>
      <c r="BM64" s="125" t="s">
        <v>5</v>
      </c>
      <c r="BN64" s="125" t="s">
        <v>6</v>
      </c>
      <c r="BO64" s="126" t="s">
        <v>7</v>
      </c>
      <c r="BP64" s="216" t="s">
        <v>8</v>
      </c>
      <c r="BQ64" s="426" t="s">
        <v>9</v>
      </c>
      <c r="BR64" s="458"/>
      <c r="BS64" s="458"/>
      <c r="BT64" s="458"/>
      <c r="BU64" s="459" t="s">
        <v>10</v>
      </c>
      <c r="BV64" s="459"/>
      <c r="BW64" s="460">
        <v>1</v>
      </c>
      <c r="BX64" s="461"/>
      <c r="BY64" s="462"/>
      <c r="BZ64" s="461">
        <v>2</v>
      </c>
      <c r="CA64" s="461"/>
      <c r="CB64" s="461"/>
      <c r="CC64" s="460">
        <v>3</v>
      </c>
      <c r="CD64" s="461"/>
      <c r="CE64" s="462"/>
      <c r="CF64" s="461">
        <v>4</v>
      </c>
      <c r="CG64" s="461"/>
      <c r="CH64" s="461"/>
      <c r="CI64" s="225"/>
      <c r="CJ64" s="282" t="s">
        <v>1</v>
      </c>
      <c r="CK64" s="220" t="s">
        <v>2</v>
      </c>
      <c r="CL64" s="283" t="s">
        <v>3</v>
      </c>
    </row>
    <row r="65" spans="1:90" ht="17.45" customHeight="1" x14ac:dyDescent="0.25">
      <c r="A65" s="15">
        <v>1</v>
      </c>
      <c r="B65" s="16" t="e">
        <f>SUMIF('[1]М - 1 этап'!$CX$100:$CX$115,3,'[1]М - 1 этап'!$BQ$100:$BQ$115)</f>
        <v>#VALUE!</v>
      </c>
      <c r="C65" s="17">
        <v>1</v>
      </c>
      <c r="D65" s="17">
        <v>3</v>
      </c>
      <c r="E65" s="18">
        <v>11</v>
      </c>
      <c r="F65" s="19">
        <v>9</v>
      </c>
      <c r="G65" s="20">
        <v>11</v>
      </c>
      <c r="H65" s="21">
        <v>6</v>
      </c>
      <c r="I65" s="18">
        <v>11</v>
      </c>
      <c r="J65" s="19">
        <v>9</v>
      </c>
      <c r="K65" s="20"/>
      <c r="L65" s="21"/>
      <c r="M65" s="18"/>
      <c r="N65" s="19"/>
      <c r="O65" s="20"/>
      <c r="P65" s="21"/>
      <c r="Q65" s="18"/>
      <c r="R65" s="19"/>
      <c r="S65" s="22">
        <f t="shared" ref="S65:S70" si="193">IF(E65="wo",0,IF(F65="wo",1,IF(E65&gt;F65,1,0)))</f>
        <v>1</v>
      </c>
      <c r="T65" s="22">
        <f t="shared" ref="T65:T70" si="194">IF(E65="wo",1,IF(F65="wo",0,IF(F65&gt;E65,1,0)))</f>
        <v>0</v>
      </c>
      <c r="U65" s="22">
        <f t="shared" ref="U65:U70" si="195">IF(G65="wo",0,IF(H65="wo",1,IF(G65&gt;H65,1,0)))</f>
        <v>1</v>
      </c>
      <c r="V65" s="22">
        <f t="shared" ref="V65:V70" si="196">IF(G65="wo",1,IF(H65="wo",0,IF(H65&gt;G65,1,0)))</f>
        <v>0</v>
      </c>
      <c r="W65" s="22">
        <f t="shared" ref="W65:W70" si="197">IF(I65="wo",0,IF(J65="wo",1,IF(I65&gt;J65,1,0)))</f>
        <v>1</v>
      </c>
      <c r="X65" s="22">
        <f t="shared" ref="X65:X70" si="198">IF(I65="wo",1,IF(J65="wo",0,IF(J65&gt;I65,1,0)))</f>
        <v>0</v>
      </c>
      <c r="Y65" s="22">
        <f t="shared" ref="Y65:Y70" si="199">IF(K65="wo",0,IF(L65="wo",1,IF(K65&gt;L65,1,0)))</f>
        <v>0</v>
      </c>
      <c r="Z65" s="22">
        <f t="shared" ref="Z65:Z70" si="200">IF(K65="wo",1,IF(L65="wo",0,IF(L65&gt;K65,1,0)))</f>
        <v>0</v>
      </c>
      <c r="AA65" s="22">
        <f t="shared" ref="AA65:AA70" si="201">IF(M65="wo",0,IF(N65="wo",1,IF(M65&gt;N65,1,0)))</f>
        <v>0</v>
      </c>
      <c r="AB65" s="22">
        <f t="shared" ref="AB65:AB70" si="202">IF(M65="wo",1,IF(N65="wo",0,IF(N65&gt;M65,1,0)))</f>
        <v>0</v>
      </c>
      <c r="AC65" s="22">
        <f t="shared" ref="AC65:AC70" si="203">IF(O65="wo",0,IF(P65="wo",1,IF(O65&gt;P65,1,0)))</f>
        <v>0</v>
      </c>
      <c r="AD65" s="22">
        <f t="shared" ref="AD65:AD70" si="204">IF(O65="wo",1,IF(P65="wo",0,IF(P65&gt;O65,1,0)))</f>
        <v>0</v>
      </c>
      <c r="AE65" s="22">
        <f t="shared" ref="AE65:AE70" si="205">IF(Q65="wo",0,IF(R65="wo",1,IF(Q65&gt;R65,1,0)))</f>
        <v>0</v>
      </c>
      <c r="AF65" s="22">
        <f t="shared" ref="AF65:AF70" si="206">IF(Q65="wo",1,IF(R65="wo",0,IF(R65&gt;Q65,1,0)))</f>
        <v>0</v>
      </c>
      <c r="AG65" s="23">
        <f t="shared" ref="AG65:AH70" si="207">IF(E65="wo","wo",+S65+U65+W65+Y65+AA65+AC65+AE65)</f>
        <v>3</v>
      </c>
      <c r="AH65" s="23">
        <f t="shared" si="207"/>
        <v>0</v>
      </c>
      <c r="AI65" s="24">
        <f t="shared" ref="AI65:AI70" si="208">IF(E65="",0,IF(E65="wo",0,IF(F65="wo",2,IF(AG65=AH65,0,IF(AG65&gt;AH65,2,1)))))</f>
        <v>2</v>
      </c>
      <c r="AJ65" s="24">
        <f t="shared" ref="AJ65:AJ70" si="209">IF(F65="",0,IF(F65="wo",0,IF(E65="wo",2,IF(AH65=AG65,0,IF(AH65&gt;AG65,2,1)))))</f>
        <v>1</v>
      </c>
      <c r="AK65" s="25">
        <f t="shared" ref="AK65:AK70" si="210">IF(E65="","",IF(E65="wo",0,IF(F65="wo",0,IF(E65=F65,"ERROR",IF(E65&gt;F65,F65,-1*E65)))))</f>
        <v>9</v>
      </c>
      <c r="AL65" s="25">
        <f t="shared" ref="AL65:AL70" si="211">IF(G65="","",IF(G65="wo",0,IF(H65="wo",0,IF(G65=H65,"ERROR",IF(G65&gt;H65,H65,-1*G65)))))</f>
        <v>6</v>
      </c>
      <c r="AM65" s="25">
        <f t="shared" ref="AM65:AM70" si="212">IF(I65="","",IF(I65="wo",0,IF(J65="wo",0,IF(I65=J65,"ERROR",IF(I65&gt;J65,J65,-1*I65)))))</f>
        <v>9</v>
      </c>
      <c r="AN65" s="25" t="str">
        <f t="shared" ref="AN65:AN70" si="213">IF(K65="","",IF(K65="wo",0,IF(L65="wo",0,IF(K65=L65,"ERROR",IF(K65&gt;L65,L65,-1*K65)))))</f>
        <v/>
      </c>
      <c r="AO65" s="25" t="str">
        <f t="shared" ref="AO65:AO70" si="214">IF(M65="","",IF(M65="wo",0,IF(N65="wo",0,IF(M65=N65,"ERROR",IF(M65&gt;N65,N65,-1*M65)))))</f>
        <v/>
      </c>
      <c r="AP65" s="25" t="str">
        <f t="shared" ref="AP65:AP70" si="215">IF(O65="","",IF(O65="wo",0,IF(P65="wo",0,IF(O65=P65,"ERROR",IF(O65&gt;P65,P65,-1*O65)))))</f>
        <v/>
      </c>
      <c r="AQ65" s="25" t="str">
        <f t="shared" ref="AQ65:AQ70" si="216">IF(Q65="","",IF(Q65="wo",0,IF(R65="wo",0,IF(Q65=R65,"ERROR",IF(Q65&gt;R65,R65,-1*Q65)))))</f>
        <v/>
      </c>
      <c r="AR65" s="26" t="str">
        <f t="shared" ref="AR65:AR70" si="217">CONCATENATE(AG65," - ",AH65)</f>
        <v>3 - 0</v>
      </c>
      <c r="AS65" s="27" t="str">
        <f t="shared" ref="AS65:AS70" si="218">IF(E65="","",(IF(K65="",AK65&amp;","&amp;AL65&amp;","&amp;AM65,IF(M65="",AK65&amp;","&amp;AL65&amp;","&amp;AM65&amp;","&amp;AN65,IF(O65="",AK65&amp;","&amp;AL65&amp;","&amp;AM65&amp;","&amp;AN65&amp;","&amp;AO65,IF(Q65="",AK65&amp;","&amp;AL65&amp;","&amp;AM65&amp;","&amp;AN65&amp;","&amp;AO65&amp;","&amp;AP65,AK65&amp;","&amp;AL65&amp;","&amp;AM65&amp;","&amp;AN65&amp;","&amp;AO65&amp;","&amp;AP65&amp;","&amp;AQ65))))))</f>
        <v>9,6,9</v>
      </c>
      <c r="AT65" s="24">
        <f t="shared" ref="AT65:AT70" si="219">IF(F65="",0,IF(F65="wo",0,IF(E65="wo",2,IF(AH65=AG65,0,IF(AH65&gt;AG65,2,1)))))</f>
        <v>1</v>
      </c>
      <c r="AU65" s="24">
        <f t="shared" ref="AU65:AU70" si="220">IF(E65="",0,IF(E65="wo",0,IF(F65="wo",2,IF(AG65=AH65,0,IF(AG65&gt;AH65,2,1)))))</f>
        <v>2</v>
      </c>
      <c r="AV65" s="25">
        <f t="shared" ref="AV65:AV70" si="221">IF(F65="","",IF(F65="wo",0,IF(E65="wo",0,IF(F65=E65,"ERROR",IF(F65&gt;E65,E65,-1*F65)))))</f>
        <v>-9</v>
      </c>
      <c r="AW65" s="25">
        <f t="shared" ref="AW65:AW70" si="222">IF(H65="","",IF(H65="wo",0,IF(G65="wo",0,IF(H65=G65,"ERROR",IF(H65&gt;G65,G65,-1*H65)))))</f>
        <v>-6</v>
      </c>
      <c r="AX65" s="25">
        <f t="shared" ref="AX65:AX70" si="223">IF(J65="","",IF(J65="wo",0,IF(I65="wo",0,IF(J65=I65,"ERROR",IF(J65&gt;I65,I65,-1*J65)))))</f>
        <v>-9</v>
      </c>
      <c r="AY65" s="25" t="str">
        <f t="shared" ref="AY65:AY70" si="224">IF(L65="","",IF(L65="wo",0,IF(K65="wo",0,IF(L65=K65,"ERROR",IF(L65&gt;K65,K65,-1*L65)))))</f>
        <v/>
      </c>
      <c r="AZ65" s="25" t="str">
        <f t="shared" ref="AZ65:AZ70" si="225">IF(N65="","",IF(N65="wo",0,IF(M65="wo",0,IF(N65=M65,"ERROR",IF(N65&gt;M65,M65,-1*N65)))))</f>
        <v/>
      </c>
      <c r="BA65" s="25" t="str">
        <f t="shared" ref="BA65:BA70" si="226">IF(P65="","",IF(P65="wo",0,IF(O65="wo",0,IF(P65=O65,"ERROR",IF(P65&gt;O65,O65,-1*P65)))))</f>
        <v/>
      </c>
      <c r="BB65" s="25" t="str">
        <f t="shared" ref="BB65:BB70" si="227">IF(R65="","",IF(R65="wo",0,IF(Q65="wo",0,IF(R65=Q65,"ERROR",IF(R65&gt;Q65,Q65,-1*R65)))))</f>
        <v/>
      </c>
      <c r="BC65" s="26" t="str">
        <f t="shared" ref="BC65:BC70" si="228">CONCATENATE(AH65," - ",AG65)</f>
        <v>0 - 3</v>
      </c>
      <c r="BD65" s="27" t="str">
        <f t="shared" ref="BD65:BD70" si="229">IF(E65="","",(IF(K65="",AV65&amp;", "&amp;AW65&amp;", "&amp;AX65,IF(M65="",AV65&amp;","&amp;AW65&amp;","&amp;AX65&amp;","&amp;AY65,IF(O65="",AV65&amp;","&amp;AW65&amp;","&amp;AX65&amp;","&amp;AY65&amp;","&amp;AZ65,IF(Q65="",AV65&amp;","&amp;AW65&amp;","&amp;AX65&amp;","&amp;AY65&amp;","&amp;AZ65&amp;","&amp;BA65,AV65&amp;","&amp;AW65&amp;","&amp;AX65&amp;","&amp;AY65&amp;","&amp;AZ65&amp;","&amp;BA65&amp;","&amp;BB65))))))</f>
        <v>-9, -6, -9</v>
      </c>
      <c r="BE65" s="28">
        <f>SUMIF(C65:C72,1,AI65:AI72)+SUMIF(D65:D72,1,AJ65:AJ72)</f>
        <v>5</v>
      </c>
      <c r="BF65" s="28">
        <f>IF(BE65&lt;&gt;0,RANK(BE65,BE65:BE71),"")</f>
        <v>2</v>
      </c>
      <c r="BG65" s="29" t="e">
        <f>SUMIF(A65:A68,C65,B65:B68)</f>
        <v>#VALUE!</v>
      </c>
      <c r="BH65" s="30" t="e">
        <f>SUMIF(A65:A68,D65,B65:B68)</f>
        <v>#VALUE!</v>
      </c>
      <c r="BI65" s="122" t="e">
        <f>1+#REF!</f>
        <v>#REF!</v>
      </c>
      <c r="BJ65" s="123" t="e">
        <f>1*#REF!+1</f>
        <v>#REF!</v>
      </c>
      <c r="BK65" s="31">
        <v>1</v>
      </c>
      <c r="BL65" s="200" t="str">
        <f t="shared" ref="BL65:BL66" si="230">CONCATENATE(C65," ","-"," ",D65)</f>
        <v>1 - 3</v>
      </c>
      <c r="BM65" s="205"/>
      <c r="BN65" s="206"/>
      <c r="BO65" s="134"/>
      <c r="BP65" s="437">
        <v>1</v>
      </c>
      <c r="BQ65" s="438" t="e">
        <f>B65</f>
        <v>#VALUE!</v>
      </c>
      <c r="BR65" s="416" t="s">
        <v>194</v>
      </c>
      <c r="BS65" s="417"/>
      <c r="BT65" s="417"/>
      <c r="BU65" s="215" t="e">
        <f>IF(BQ65=0,0,VLOOKUP(BQ65,[1]Список!$A:P,7,FALSE))</f>
        <v>#VALUE!</v>
      </c>
      <c r="BV65" s="419" t="e">
        <f>IF(BQ65=0,0,VLOOKUP(BQ65,[1]Список!$A:$P,6,FALSE))</f>
        <v>#VALUE!</v>
      </c>
      <c r="BW65" s="451"/>
      <c r="BX65" s="421"/>
      <c r="BY65" s="452"/>
      <c r="BZ65" s="231"/>
      <c r="CA65" s="180">
        <f>IF(AG69&lt;AH69,AI69,IF(AH69&lt;AG69,AI69," "))</f>
        <v>1</v>
      </c>
      <c r="CB65" s="190"/>
      <c r="CC65" s="184"/>
      <c r="CD65" s="180">
        <f>IF(AG65&lt;AH65,AI65,IF(AH65&lt;AG65,AI65," "))</f>
        <v>2</v>
      </c>
      <c r="CE65" s="181"/>
      <c r="CF65" s="190"/>
      <c r="CG65" s="180">
        <f>IF(AG67&lt;AH67,AI67,IF(AH67&lt;AG67,AI67," "))</f>
        <v>2</v>
      </c>
      <c r="CH65" s="190"/>
      <c r="CI65" s="232"/>
      <c r="CJ65" s="423">
        <f>BE65</f>
        <v>5</v>
      </c>
      <c r="CK65" s="402"/>
      <c r="CL65" s="404">
        <f>IF(BF66="",BF65,BF66)</f>
        <v>2</v>
      </c>
    </row>
    <row r="66" spans="1:90" ht="17.45" customHeight="1" x14ac:dyDescent="0.25">
      <c r="A66" s="15">
        <v>2</v>
      </c>
      <c r="B66" s="16" t="e">
        <f>SUMIF('[1]М - 1 этап'!$CX$129:$CX$144,3,'[1]М - 1 этап'!$BQ$129:$BQ$144)</f>
        <v>#VALUE!</v>
      </c>
      <c r="C66" s="17">
        <v>2</v>
      </c>
      <c r="D66" s="17">
        <v>4</v>
      </c>
      <c r="E66" s="18">
        <v>14</v>
      </c>
      <c r="F66" s="19">
        <v>12</v>
      </c>
      <c r="G66" s="20">
        <v>11</v>
      </c>
      <c r="H66" s="21">
        <v>4</v>
      </c>
      <c r="I66" s="18">
        <v>13</v>
      </c>
      <c r="J66" s="19">
        <v>15</v>
      </c>
      <c r="K66" s="20">
        <v>5</v>
      </c>
      <c r="L66" s="21">
        <v>11</v>
      </c>
      <c r="M66" s="18">
        <v>11</v>
      </c>
      <c r="N66" s="19">
        <v>5</v>
      </c>
      <c r="O66" s="20"/>
      <c r="P66" s="21"/>
      <c r="Q66" s="18"/>
      <c r="R66" s="19"/>
      <c r="S66" s="22">
        <f t="shared" si="193"/>
        <v>1</v>
      </c>
      <c r="T66" s="22">
        <f t="shared" si="194"/>
        <v>0</v>
      </c>
      <c r="U66" s="22">
        <f t="shared" si="195"/>
        <v>1</v>
      </c>
      <c r="V66" s="22">
        <f t="shared" si="196"/>
        <v>0</v>
      </c>
      <c r="W66" s="22">
        <f t="shared" si="197"/>
        <v>0</v>
      </c>
      <c r="X66" s="22">
        <f t="shared" si="198"/>
        <v>1</v>
      </c>
      <c r="Y66" s="22">
        <f t="shared" si="199"/>
        <v>0</v>
      </c>
      <c r="Z66" s="22">
        <f t="shared" si="200"/>
        <v>1</v>
      </c>
      <c r="AA66" s="22">
        <f t="shared" si="201"/>
        <v>1</v>
      </c>
      <c r="AB66" s="22">
        <f t="shared" si="202"/>
        <v>0</v>
      </c>
      <c r="AC66" s="22">
        <f t="shared" si="203"/>
        <v>0</v>
      </c>
      <c r="AD66" s="22">
        <f t="shared" si="204"/>
        <v>0</v>
      </c>
      <c r="AE66" s="22">
        <f t="shared" si="205"/>
        <v>0</v>
      </c>
      <c r="AF66" s="22">
        <f t="shared" si="206"/>
        <v>0</v>
      </c>
      <c r="AG66" s="23">
        <f t="shared" si="207"/>
        <v>3</v>
      </c>
      <c r="AH66" s="23">
        <f t="shared" si="207"/>
        <v>2</v>
      </c>
      <c r="AI66" s="24">
        <f t="shared" si="208"/>
        <v>2</v>
      </c>
      <c r="AJ66" s="24">
        <f t="shared" si="209"/>
        <v>1</v>
      </c>
      <c r="AK66" s="25">
        <f t="shared" si="210"/>
        <v>12</v>
      </c>
      <c r="AL66" s="25">
        <f t="shared" si="211"/>
        <v>4</v>
      </c>
      <c r="AM66" s="25">
        <f t="shared" si="212"/>
        <v>-13</v>
      </c>
      <c r="AN66" s="25">
        <f t="shared" si="213"/>
        <v>-5</v>
      </c>
      <c r="AO66" s="25">
        <f t="shared" si="214"/>
        <v>5</v>
      </c>
      <c r="AP66" s="25" t="str">
        <f t="shared" si="215"/>
        <v/>
      </c>
      <c r="AQ66" s="25" t="str">
        <f t="shared" si="216"/>
        <v/>
      </c>
      <c r="AR66" s="26" t="str">
        <f t="shared" si="217"/>
        <v>3 - 2</v>
      </c>
      <c r="AS66" s="27" t="str">
        <f t="shared" si="218"/>
        <v>12,4,-13,-5,5</v>
      </c>
      <c r="AT66" s="24">
        <f t="shared" si="219"/>
        <v>1</v>
      </c>
      <c r="AU66" s="24">
        <f t="shared" si="220"/>
        <v>2</v>
      </c>
      <c r="AV66" s="25">
        <f t="shared" si="221"/>
        <v>-12</v>
      </c>
      <c r="AW66" s="25">
        <f t="shared" si="222"/>
        <v>-4</v>
      </c>
      <c r="AX66" s="25">
        <f t="shared" si="223"/>
        <v>13</v>
      </c>
      <c r="AY66" s="25">
        <f t="shared" si="224"/>
        <v>5</v>
      </c>
      <c r="AZ66" s="25">
        <f t="shared" si="225"/>
        <v>-5</v>
      </c>
      <c r="BA66" s="25" t="str">
        <f t="shared" si="226"/>
        <v/>
      </c>
      <c r="BB66" s="25" t="str">
        <f t="shared" si="227"/>
        <v/>
      </c>
      <c r="BC66" s="26" t="str">
        <f t="shared" si="228"/>
        <v>2 - 3</v>
      </c>
      <c r="BD66" s="27" t="str">
        <f t="shared" si="229"/>
        <v>-12,-4,13,5,-5</v>
      </c>
      <c r="BE66" s="32"/>
      <c r="BF66" s="32"/>
      <c r="BG66" s="29" t="e">
        <f>SUMIF(A65:A68,C66,B65:B68)</f>
        <v>#VALUE!</v>
      </c>
      <c r="BH66" s="30" t="e">
        <f>SUMIF(A65:A68,D66,B65:B68)</f>
        <v>#VALUE!</v>
      </c>
      <c r="BI66" s="122" t="e">
        <f>1+#REF!</f>
        <v>#REF!</v>
      </c>
      <c r="BJ66" s="123" t="e">
        <f>1+BJ65</f>
        <v>#REF!</v>
      </c>
      <c r="BK66" s="31">
        <v>1</v>
      </c>
      <c r="BL66" s="200" t="str">
        <f t="shared" si="230"/>
        <v>2 - 4</v>
      </c>
      <c r="BM66" s="205"/>
      <c r="BN66" s="208"/>
      <c r="BO66" s="134"/>
      <c r="BP66" s="437"/>
      <c r="BQ66" s="439"/>
      <c r="BR66" s="406" t="s">
        <v>195</v>
      </c>
      <c r="BS66" s="407"/>
      <c r="BT66" s="407"/>
      <c r="BU66" s="164" t="e">
        <f>IF(BQ65=0,0,VLOOKUP(BQ65,[1]Список!$A:P,8,FALSE))</f>
        <v>#VALUE!</v>
      </c>
      <c r="BV66" s="420"/>
      <c r="BW66" s="467"/>
      <c r="BX66" s="422"/>
      <c r="BY66" s="468"/>
      <c r="BZ66" s="410" t="str">
        <f>IF(AI69&lt;AJ69,AR69,IF(AJ69&lt;AI69,AS69," "))</f>
        <v>1 - 3</v>
      </c>
      <c r="CA66" s="410"/>
      <c r="CB66" s="410"/>
      <c r="CC66" s="409" t="str">
        <f>IF(AI65&lt;AJ65,AR65,IF(AJ65&lt;AI65,AS65," "))</f>
        <v>9,6,9</v>
      </c>
      <c r="CD66" s="410"/>
      <c r="CE66" s="411"/>
      <c r="CF66" s="410" t="str">
        <f>IF(AI67&lt;AJ67,AR67,IF(AJ67&lt;AI67,AS67," "))</f>
        <v>9,-5,9,-9,9</v>
      </c>
      <c r="CG66" s="410"/>
      <c r="CH66" s="410"/>
      <c r="CI66" s="228"/>
      <c r="CJ66" s="424"/>
      <c r="CK66" s="403"/>
      <c r="CL66" s="405"/>
    </row>
    <row r="67" spans="1:90" ht="17.45" customHeight="1" x14ac:dyDescent="0.25">
      <c r="A67" s="15">
        <v>3</v>
      </c>
      <c r="B67" s="16" t="e">
        <f>SUMIF('[1]М - 1 этап'!$CX$129:$CX$144,4,'[1]М - 1 этап'!$BQ$129:$BQ$144)</f>
        <v>#VALUE!</v>
      </c>
      <c r="C67" s="17">
        <v>1</v>
      </c>
      <c r="D67" s="17">
        <v>4</v>
      </c>
      <c r="E67" s="18">
        <v>11</v>
      </c>
      <c r="F67" s="19">
        <v>9</v>
      </c>
      <c r="G67" s="20">
        <v>5</v>
      </c>
      <c r="H67" s="21">
        <v>11</v>
      </c>
      <c r="I67" s="18">
        <v>11</v>
      </c>
      <c r="J67" s="19">
        <v>9</v>
      </c>
      <c r="K67" s="20">
        <v>9</v>
      </c>
      <c r="L67" s="21">
        <v>11</v>
      </c>
      <c r="M67" s="18">
        <v>11</v>
      </c>
      <c r="N67" s="19">
        <v>9</v>
      </c>
      <c r="O67" s="20"/>
      <c r="P67" s="21"/>
      <c r="Q67" s="18"/>
      <c r="R67" s="19"/>
      <c r="S67" s="22">
        <f t="shared" si="193"/>
        <v>1</v>
      </c>
      <c r="T67" s="22">
        <f t="shared" si="194"/>
        <v>0</v>
      </c>
      <c r="U67" s="22">
        <f t="shared" si="195"/>
        <v>0</v>
      </c>
      <c r="V67" s="22">
        <f t="shared" si="196"/>
        <v>1</v>
      </c>
      <c r="W67" s="22">
        <f t="shared" si="197"/>
        <v>1</v>
      </c>
      <c r="X67" s="22">
        <f t="shared" si="198"/>
        <v>0</v>
      </c>
      <c r="Y67" s="22">
        <f t="shared" si="199"/>
        <v>0</v>
      </c>
      <c r="Z67" s="22">
        <f t="shared" si="200"/>
        <v>1</v>
      </c>
      <c r="AA67" s="22">
        <f t="shared" si="201"/>
        <v>1</v>
      </c>
      <c r="AB67" s="22">
        <f t="shared" si="202"/>
        <v>0</v>
      </c>
      <c r="AC67" s="22">
        <f t="shared" si="203"/>
        <v>0</v>
      </c>
      <c r="AD67" s="22">
        <f t="shared" si="204"/>
        <v>0</v>
      </c>
      <c r="AE67" s="22">
        <f t="shared" si="205"/>
        <v>0</v>
      </c>
      <c r="AF67" s="22">
        <f t="shared" si="206"/>
        <v>0</v>
      </c>
      <c r="AG67" s="23">
        <f t="shared" si="207"/>
        <v>3</v>
      </c>
      <c r="AH67" s="23">
        <f t="shared" si="207"/>
        <v>2</v>
      </c>
      <c r="AI67" s="24">
        <f t="shared" si="208"/>
        <v>2</v>
      </c>
      <c r="AJ67" s="24">
        <f t="shared" si="209"/>
        <v>1</v>
      </c>
      <c r="AK67" s="25">
        <f t="shared" si="210"/>
        <v>9</v>
      </c>
      <c r="AL67" s="25">
        <f t="shared" si="211"/>
        <v>-5</v>
      </c>
      <c r="AM67" s="25">
        <f t="shared" si="212"/>
        <v>9</v>
      </c>
      <c r="AN67" s="25">
        <f t="shared" si="213"/>
        <v>-9</v>
      </c>
      <c r="AO67" s="25">
        <f t="shared" si="214"/>
        <v>9</v>
      </c>
      <c r="AP67" s="25" t="str">
        <f t="shared" si="215"/>
        <v/>
      </c>
      <c r="AQ67" s="25" t="str">
        <f t="shared" si="216"/>
        <v/>
      </c>
      <c r="AR67" s="26" t="str">
        <f t="shared" si="217"/>
        <v>3 - 2</v>
      </c>
      <c r="AS67" s="27" t="str">
        <f t="shared" si="218"/>
        <v>9,-5,9,-9,9</v>
      </c>
      <c r="AT67" s="24">
        <f t="shared" si="219"/>
        <v>1</v>
      </c>
      <c r="AU67" s="24">
        <f t="shared" si="220"/>
        <v>2</v>
      </c>
      <c r="AV67" s="25">
        <f t="shared" si="221"/>
        <v>-9</v>
      </c>
      <c r="AW67" s="25">
        <f t="shared" si="222"/>
        <v>5</v>
      </c>
      <c r="AX67" s="25">
        <f t="shared" si="223"/>
        <v>-9</v>
      </c>
      <c r="AY67" s="25">
        <f t="shared" si="224"/>
        <v>9</v>
      </c>
      <c r="AZ67" s="25">
        <f t="shared" si="225"/>
        <v>-9</v>
      </c>
      <c r="BA67" s="25" t="str">
        <f t="shared" si="226"/>
        <v/>
      </c>
      <c r="BB67" s="25" t="str">
        <f t="shared" si="227"/>
        <v/>
      </c>
      <c r="BC67" s="26" t="str">
        <f t="shared" si="228"/>
        <v>2 - 3</v>
      </c>
      <c r="BD67" s="27" t="str">
        <f t="shared" si="229"/>
        <v>-9,5,-9,9,-9</v>
      </c>
      <c r="BE67" s="28">
        <f>SUMIF(C65:C72,2,AI65:AI72)+SUMIF(D65:D72,2,AJ65:AJ72)</f>
        <v>6</v>
      </c>
      <c r="BF67" s="28">
        <f>IF(BE67&lt;&gt;0,RANK(BE67,BE65:BE71),"")</f>
        <v>1</v>
      </c>
      <c r="BG67" s="29" t="e">
        <f>SUMIF(A65:A68,C67,B65:B68)</f>
        <v>#VALUE!</v>
      </c>
      <c r="BH67" s="30" t="e">
        <f>SUMIF(A65:A68,D67,B65:B68)</f>
        <v>#VALUE!</v>
      </c>
      <c r="BI67" s="122" t="e">
        <f>1+#REF!</f>
        <v>#REF!</v>
      </c>
      <c r="BJ67" s="123" t="e">
        <f>1+BJ66</f>
        <v>#REF!</v>
      </c>
      <c r="BK67" s="31">
        <v>2</v>
      </c>
      <c r="BL67" s="212" t="s">
        <v>12</v>
      </c>
      <c r="BM67" s="205">
        <v>44601</v>
      </c>
      <c r="BN67" s="209" t="s">
        <v>16</v>
      </c>
      <c r="BO67" s="147">
        <v>6</v>
      </c>
      <c r="BP67" s="396">
        <v>2</v>
      </c>
      <c r="BQ67" s="438" t="e">
        <f>B66</f>
        <v>#VALUE!</v>
      </c>
      <c r="BR67" s="389" t="s">
        <v>20</v>
      </c>
      <c r="BS67" s="390"/>
      <c r="BT67" s="391"/>
      <c r="BU67" s="196" t="e">
        <f>IF(BQ67=0,0,VLOOKUP(BQ67,[1]Список!$A:P,7,FALSE))</f>
        <v>#VALUE!</v>
      </c>
      <c r="BV67" s="398" t="e">
        <f>IF(BQ67=0,0,VLOOKUP(BQ67,[1]Список!$A:$P,6,FALSE))</f>
        <v>#VALUE!</v>
      </c>
      <c r="BW67" s="230"/>
      <c r="BX67" s="150">
        <f>IF(AG69&lt;AH69,AT69,IF(AH69&lt;AG69,AT69," "))</f>
        <v>2</v>
      </c>
      <c r="BY67" s="186"/>
      <c r="BZ67" s="400"/>
      <c r="CA67" s="400"/>
      <c r="CB67" s="400"/>
      <c r="CC67" s="192"/>
      <c r="CD67" s="150">
        <f>IF(AG68&lt;AH68,AI68,IF(AH68&lt;AG68,AI68," "))</f>
        <v>2</v>
      </c>
      <c r="CE67" s="186"/>
      <c r="CF67" s="224"/>
      <c r="CG67" s="150">
        <f>IF(AG66&lt;AH66,AI66,IF(AH66&lt;AG66,AI66," "))</f>
        <v>2</v>
      </c>
      <c r="CH67" s="178"/>
      <c r="CI67" s="226"/>
      <c r="CJ67" s="386">
        <f>BE67</f>
        <v>6</v>
      </c>
      <c r="CK67" s="387"/>
      <c r="CL67" s="388">
        <f>IF(BF68="",BF67,BF68)</f>
        <v>1</v>
      </c>
    </row>
    <row r="68" spans="1:90" ht="17.45" customHeight="1" x14ac:dyDescent="0.25">
      <c r="A68" s="15">
        <v>4</v>
      </c>
      <c r="B68" s="16" t="e">
        <f>SUMIF('[1]М - 1 этап'!$CX$100:$CX$115,4,'[1]М - 1 этап'!$BQ$100:$BQ$115)</f>
        <v>#VALUE!</v>
      </c>
      <c r="C68" s="17">
        <v>2</v>
      </c>
      <c r="D68" s="17">
        <v>3</v>
      </c>
      <c r="E68" s="18">
        <v>11</v>
      </c>
      <c r="F68" s="19">
        <v>4</v>
      </c>
      <c r="G68" s="20">
        <v>11</v>
      </c>
      <c r="H68" s="21">
        <v>7</v>
      </c>
      <c r="I68" s="18">
        <v>11</v>
      </c>
      <c r="J68" s="19">
        <v>6</v>
      </c>
      <c r="K68" s="20"/>
      <c r="L68" s="21"/>
      <c r="M68" s="18"/>
      <c r="N68" s="19"/>
      <c r="O68" s="20"/>
      <c r="P68" s="21"/>
      <c r="Q68" s="18"/>
      <c r="R68" s="19"/>
      <c r="S68" s="22">
        <f t="shared" si="193"/>
        <v>1</v>
      </c>
      <c r="T68" s="22">
        <f t="shared" si="194"/>
        <v>0</v>
      </c>
      <c r="U68" s="22">
        <f t="shared" si="195"/>
        <v>1</v>
      </c>
      <c r="V68" s="22">
        <f t="shared" si="196"/>
        <v>0</v>
      </c>
      <c r="W68" s="22">
        <f t="shared" si="197"/>
        <v>1</v>
      </c>
      <c r="X68" s="22">
        <f t="shared" si="198"/>
        <v>0</v>
      </c>
      <c r="Y68" s="22">
        <f t="shared" si="199"/>
        <v>0</v>
      </c>
      <c r="Z68" s="22">
        <f t="shared" si="200"/>
        <v>0</v>
      </c>
      <c r="AA68" s="22">
        <f t="shared" si="201"/>
        <v>0</v>
      </c>
      <c r="AB68" s="22">
        <f t="shared" si="202"/>
        <v>0</v>
      </c>
      <c r="AC68" s="22">
        <f t="shared" si="203"/>
        <v>0</v>
      </c>
      <c r="AD68" s="22">
        <f t="shared" si="204"/>
        <v>0</v>
      </c>
      <c r="AE68" s="22">
        <f t="shared" si="205"/>
        <v>0</v>
      </c>
      <c r="AF68" s="22">
        <f t="shared" si="206"/>
        <v>0</v>
      </c>
      <c r="AG68" s="23">
        <f t="shared" si="207"/>
        <v>3</v>
      </c>
      <c r="AH68" s="23">
        <f t="shared" si="207"/>
        <v>0</v>
      </c>
      <c r="AI68" s="24">
        <f t="shared" si="208"/>
        <v>2</v>
      </c>
      <c r="AJ68" s="24">
        <f t="shared" si="209"/>
        <v>1</v>
      </c>
      <c r="AK68" s="25">
        <f t="shared" si="210"/>
        <v>4</v>
      </c>
      <c r="AL68" s="25">
        <f t="shared" si="211"/>
        <v>7</v>
      </c>
      <c r="AM68" s="25">
        <f t="shared" si="212"/>
        <v>6</v>
      </c>
      <c r="AN68" s="25" t="str">
        <f t="shared" si="213"/>
        <v/>
      </c>
      <c r="AO68" s="25" t="str">
        <f t="shared" si="214"/>
        <v/>
      </c>
      <c r="AP68" s="25" t="str">
        <f t="shared" si="215"/>
        <v/>
      </c>
      <c r="AQ68" s="25" t="str">
        <f t="shared" si="216"/>
        <v/>
      </c>
      <c r="AR68" s="26" t="str">
        <f t="shared" si="217"/>
        <v>3 - 0</v>
      </c>
      <c r="AS68" s="27" t="str">
        <f t="shared" si="218"/>
        <v>4,7,6</v>
      </c>
      <c r="AT68" s="24">
        <f t="shared" si="219"/>
        <v>1</v>
      </c>
      <c r="AU68" s="24">
        <f t="shared" si="220"/>
        <v>2</v>
      </c>
      <c r="AV68" s="25">
        <f t="shared" si="221"/>
        <v>-4</v>
      </c>
      <c r="AW68" s="25">
        <f t="shared" si="222"/>
        <v>-7</v>
      </c>
      <c r="AX68" s="25">
        <f t="shared" si="223"/>
        <v>-6</v>
      </c>
      <c r="AY68" s="25" t="str">
        <f t="shared" si="224"/>
        <v/>
      </c>
      <c r="AZ68" s="25" t="str">
        <f t="shared" si="225"/>
        <v/>
      </c>
      <c r="BA68" s="25" t="str">
        <f t="shared" si="226"/>
        <v/>
      </c>
      <c r="BB68" s="25" t="str">
        <f t="shared" si="227"/>
        <v/>
      </c>
      <c r="BC68" s="26" t="str">
        <f t="shared" si="228"/>
        <v>0 - 3</v>
      </c>
      <c r="BD68" s="27" t="str">
        <f t="shared" si="229"/>
        <v>-4, -7, -6</v>
      </c>
      <c r="BE68" s="32"/>
      <c r="BF68" s="32"/>
      <c r="BG68" s="29" t="e">
        <f>SUMIF(A65:A68,C68,B65:B68)</f>
        <v>#VALUE!</v>
      </c>
      <c r="BH68" s="30" t="e">
        <f>SUMIF(A65:A68,D68,B65:B68)</f>
        <v>#VALUE!</v>
      </c>
      <c r="BI68" s="122" t="e">
        <f>1+#REF!</f>
        <v>#REF!</v>
      </c>
      <c r="BJ68" s="123" t="e">
        <f>1+BJ67</f>
        <v>#REF!</v>
      </c>
      <c r="BK68" s="31">
        <v>2</v>
      </c>
      <c r="BL68" s="212" t="s">
        <v>13</v>
      </c>
      <c r="BM68" s="205">
        <v>44601</v>
      </c>
      <c r="BN68" s="209" t="s">
        <v>16</v>
      </c>
      <c r="BO68" s="147">
        <v>5</v>
      </c>
      <c r="BP68" s="395"/>
      <c r="BQ68" s="439"/>
      <c r="BR68" s="406" t="s">
        <v>21</v>
      </c>
      <c r="BS68" s="407"/>
      <c r="BT68" s="408"/>
      <c r="BU68" s="142" t="e">
        <f>IF(BQ67=0,0,VLOOKUP(BQ67,[1]Список!$A:P,8,FALSE))</f>
        <v>#VALUE!</v>
      </c>
      <c r="BV68" s="441"/>
      <c r="BW68" s="435" t="str">
        <f>IF(AI69&gt;AJ69,BC69,IF(AJ69&gt;AI69,BD69," "))</f>
        <v>-9,8,9,10</v>
      </c>
      <c r="BX68" s="434"/>
      <c r="BY68" s="436"/>
      <c r="BZ68" s="446"/>
      <c r="CA68" s="446"/>
      <c r="CB68" s="446"/>
      <c r="CC68" s="435" t="str">
        <f>IF(AI68&lt;AJ68,AR68,IF(AJ68&lt;AI68,AS68," "))</f>
        <v>4,7,6</v>
      </c>
      <c r="CD68" s="434"/>
      <c r="CE68" s="436"/>
      <c r="CF68" s="434" t="str">
        <f>IF(AI66&lt;AJ66,AR66,IF(AJ66&lt;AI66,AS66," "))</f>
        <v>12,4,-13,-5,5</v>
      </c>
      <c r="CG68" s="434"/>
      <c r="CH68" s="434"/>
      <c r="CI68" s="227"/>
      <c r="CJ68" s="449"/>
      <c r="CK68" s="431"/>
      <c r="CL68" s="433"/>
    </row>
    <row r="69" spans="1:90" ht="17.45" customHeight="1" x14ac:dyDescent="0.25">
      <c r="A69" s="15">
        <v>5</v>
      </c>
      <c r="B69" s="33"/>
      <c r="C69" s="17">
        <v>1</v>
      </c>
      <c r="D69" s="17">
        <v>2</v>
      </c>
      <c r="E69" s="18">
        <v>11</v>
      </c>
      <c r="F69" s="19">
        <v>9</v>
      </c>
      <c r="G69" s="20">
        <v>8</v>
      </c>
      <c r="H69" s="21">
        <v>11</v>
      </c>
      <c r="I69" s="18">
        <v>9</v>
      </c>
      <c r="J69" s="19">
        <v>11</v>
      </c>
      <c r="K69" s="20">
        <v>10</v>
      </c>
      <c r="L69" s="21">
        <v>12</v>
      </c>
      <c r="M69" s="18"/>
      <c r="N69" s="19"/>
      <c r="O69" s="20"/>
      <c r="P69" s="21"/>
      <c r="Q69" s="18"/>
      <c r="R69" s="19"/>
      <c r="S69" s="22">
        <f t="shared" si="193"/>
        <v>1</v>
      </c>
      <c r="T69" s="22">
        <f t="shared" si="194"/>
        <v>0</v>
      </c>
      <c r="U69" s="22">
        <f t="shared" si="195"/>
        <v>0</v>
      </c>
      <c r="V69" s="22">
        <f t="shared" si="196"/>
        <v>1</v>
      </c>
      <c r="W69" s="22">
        <f t="shared" si="197"/>
        <v>0</v>
      </c>
      <c r="X69" s="22">
        <f t="shared" si="198"/>
        <v>1</v>
      </c>
      <c r="Y69" s="22">
        <f t="shared" si="199"/>
        <v>0</v>
      </c>
      <c r="Z69" s="22">
        <f t="shared" si="200"/>
        <v>1</v>
      </c>
      <c r="AA69" s="22">
        <f t="shared" si="201"/>
        <v>0</v>
      </c>
      <c r="AB69" s="22">
        <f t="shared" si="202"/>
        <v>0</v>
      </c>
      <c r="AC69" s="22">
        <f t="shared" si="203"/>
        <v>0</v>
      </c>
      <c r="AD69" s="22">
        <f t="shared" si="204"/>
        <v>0</v>
      </c>
      <c r="AE69" s="22">
        <f t="shared" si="205"/>
        <v>0</v>
      </c>
      <c r="AF69" s="22">
        <f t="shared" si="206"/>
        <v>0</v>
      </c>
      <c r="AG69" s="23">
        <f t="shared" si="207"/>
        <v>1</v>
      </c>
      <c r="AH69" s="23">
        <f t="shared" si="207"/>
        <v>3</v>
      </c>
      <c r="AI69" s="24">
        <f t="shared" si="208"/>
        <v>1</v>
      </c>
      <c r="AJ69" s="24">
        <f t="shared" si="209"/>
        <v>2</v>
      </c>
      <c r="AK69" s="25">
        <f t="shared" si="210"/>
        <v>9</v>
      </c>
      <c r="AL69" s="25">
        <f t="shared" si="211"/>
        <v>-8</v>
      </c>
      <c r="AM69" s="25">
        <f t="shared" si="212"/>
        <v>-9</v>
      </c>
      <c r="AN69" s="25">
        <f t="shared" si="213"/>
        <v>-10</v>
      </c>
      <c r="AO69" s="25" t="str">
        <f t="shared" si="214"/>
        <v/>
      </c>
      <c r="AP69" s="25" t="str">
        <f t="shared" si="215"/>
        <v/>
      </c>
      <c r="AQ69" s="25" t="str">
        <f t="shared" si="216"/>
        <v/>
      </c>
      <c r="AR69" s="26" t="str">
        <f t="shared" si="217"/>
        <v>1 - 3</v>
      </c>
      <c r="AS69" s="27" t="str">
        <f t="shared" si="218"/>
        <v>9,-8,-9,-10</v>
      </c>
      <c r="AT69" s="24">
        <f t="shared" si="219"/>
        <v>2</v>
      </c>
      <c r="AU69" s="24">
        <f t="shared" si="220"/>
        <v>1</v>
      </c>
      <c r="AV69" s="25">
        <f t="shared" si="221"/>
        <v>-9</v>
      </c>
      <c r="AW69" s="25">
        <f t="shared" si="222"/>
        <v>8</v>
      </c>
      <c r="AX69" s="25">
        <f t="shared" si="223"/>
        <v>9</v>
      </c>
      <c r="AY69" s="25">
        <f t="shared" si="224"/>
        <v>10</v>
      </c>
      <c r="AZ69" s="25" t="str">
        <f t="shared" si="225"/>
        <v/>
      </c>
      <c r="BA69" s="25" t="str">
        <f t="shared" si="226"/>
        <v/>
      </c>
      <c r="BB69" s="25" t="str">
        <f t="shared" si="227"/>
        <v/>
      </c>
      <c r="BC69" s="26" t="str">
        <f t="shared" si="228"/>
        <v>3 - 1</v>
      </c>
      <c r="BD69" s="27" t="str">
        <f t="shared" si="229"/>
        <v>-9,8,9,10</v>
      </c>
      <c r="BE69" s="28">
        <f>SUMIF(C65:C72,3,AI65:AI72)+SUMIF(D65:D72,3,AJ65:AJ72)</f>
        <v>3</v>
      </c>
      <c r="BF69" s="28">
        <f>IF(BE69&lt;&gt;0,RANK(BE69,BE65:BE71),"")</f>
        <v>4</v>
      </c>
      <c r="BG69" s="29" t="e">
        <f>SUMIF(A65:A68,C69,B65:B68)</f>
        <v>#VALUE!</v>
      </c>
      <c r="BH69" s="30" t="e">
        <f>SUMIF(A65:A68,D69,B65:B68)</f>
        <v>#VALUE!</v>
      </c>
      <c r="BI69" s="122" t="e">
        <f>1+#REF!</f>
        <v>#REF!</v>
      </c>
      <c r="BJ69" s="123" t="e">
        <f>1+BJ68</f>
        <v>#REF!</v>
      </c>
      <c r="BK69" s="31">
        <v>3</v>
      </c>
      <c r="BL69" s="213" t="s">
        <v>14</v>
      </c>
      <c r="BM69" s="205">
        <v>44601</v>
      </c>
      <c r="BN69" s="208" t="s">
        <v>264</v>
      </c>
      <c r="BO69" s="134">
        <v>7</v>
      </c>
      <c r="BP69" s="396">
        <v>3</v>
      </c>
      <c r="BQ69" s="438" t="e">
        <f>B67</f>
        <v>#VALUE!</v>
      </c>
      <c r="BR69" s="389" t="s">
        <v>28</v>
      </c>
      <c r="BS69" s="390"/>
      <c r="BT69" s="391"/>
      <c r="BU69" s="135" t="e">
        <f>IF(BQ69=0,0,VLOOKUP(BQ69,[1]Список!$A:P,7,FALSE))</f>
        <v>#VALUE!</v>
      </c>
      <c r="BV69" s="440" t="e">
        <f>IF(BQ69=0,0,VLOOKUP(BQ69,[1]Список!$A:$P,6,FALSE))</f>
        <v>#VALUE!</v>
      </c>
      <c r="BW69" s="223"/>
      <c r="BX69" s="137">
        <f>IF(AG65&lt;AH65,AT65,IF(AH65&lt;AG65,AT65," "))</f>
        <v>1</v>
      </c>
      <c r="BY69" s="183"/>
      <c r="BZ69" s="177"/>
      <c r="CA69" s="137">
        <f>IF(AG68&lt;AH68,AT68,IF(AH68&lt;AG68,AT68," "))</f>
        <v>1</v>
      </c>
      <c r="CB69" s="177"/>
      <c r="CC69" s="399"/>
      <c r="CD69" s="400"/>
      <c r="CE69" s="401"/>
      <c r="CF69" s="224"/>
      <c r="CG69" s="150">
        <f>IF(AG70&lt;AH70,AI70,IF(AH70&lt;AG70,AI70," "))</f>
        <v>1</v>
      </c>
      <c r="CH69" s="178"/>
      <c r="CI69" s="226"/>
      <c r="CJ69" s="448">
        <f>BE69</f>
        <v>3</v>
      </c>
      <c r="CK69" s="387"/>
      <c r="CL69" s="432">
        <f>IF(BF70="",BF69,BF70)</f>
        <v>4</v>
      </c>
    </row>
    <row r="70" spans="1:90" ht="17.45" customHeight="1" x14ac:dyDescent="0.25">
      <c r="A70" s="15">
        <v>6</v>
      </c>
      <c r="C70" s="17">
        <v>3</v>
      </c>
      <c r="D70" s="17">
        <v>4</v>
      </c>
      <c r="E70" s="18">
        <v>16</v>
      </c>
      <c r="F70" s="19">
        <v>14</v>
      </c>
      <c r="G70" s="20">
        <v>5</v>
      </c>
      <c r="H70" s="21">
        <v>11</v>
      </c>
      <c r="I70" s="18">
        <v>2</v>
      </c>
      <c r="J70" s="19">
        <v>11</v>
      </c>
      <c r="K70" s="20">
        <v>2</v>
      </c>
      <c r="L70" s="21">
        <v>11</v>
      </c>
      <c r="M70" s="18"/>
      <c r="N70" s="19"/>
      <c r="O70" s="20"/>
      <c r="P70" s="21"/>
      <c r="Q70" s="18"/>
      <c r="R70" s="19"/>
      <c r="S70" s="22">
        <f t="shared" si="193"/>
        <v>1</v>
      </c>
      <c r="T70" s="22">
        <f t="shared" si="194"/>
        <v>0</v>
      </c>
      <c r="U70" s="22">
        <f t="shared" si="195"/>
        <v>0</v>
      </c>
      <c r="V70" s="22">
        <f t="shared" si="196"/>
        <v>1</v>
      </c>
      <c r="W70" s="22">
        <f t="shared" si="197"/>
        <v>0</v>
      </c>
      <c r="X70" s="22">
        <f t="shared" si="198"/>
        <v>1</v>
      </c>
      <c r="Y70" s="22">
        <f t="shared" si="199"/>
        <v>0</v>
      </c>
      <c r="Z70" s="22">
        <f t="shared" si="200"/>
        <v>1</v>
      </c>
      <c r="AA70" s="22">
        <f t="shared" si="201"/>
        <v>0</v>
      </c>
      <c r="AB70" s="22">
        <f t="shared" si="202"/>
        <v>0</v>
      </c>
      <c r="AC70" s="22">
        <f t="shared" si="203"/>
        <v>0</v>
      </c>
      <c r="AD70" s="22">
        <f t="shared" si="204"/>
        <v>0</v>
      </c>
      <c r="AE70" s="22">
        <f t="shared" si="205"/>
        <v>0</v>
      </c>
      <c r="AF70" s="22">
        <f t="shared" si="206"/>
        <v>0</v>
      </c>
      <c r="AG70" s="23">
        <f t="shared" si="207"/>
        <v>1</v>
      </c>
      <c r="AH70" s="23">
        <f t="shared" si="207"/>
        <v>3</v>
      </c>
      <c r="AI70" s="24">
        <f t="shared" si="208"/>
        <v>1</v>
      </c>
      <c r="AJ70" s="24">
        <f t="shared" si="209"/>
        <v>2</v>
      </c>
      <c r="AK70" s="25">
        <f t="shared" si="210"/>
        <v>14</v>
      </c>
      <c r="AL70" s="25">
        <f t="shared" si="211"/>
        <v>-5</v>
      </c>
      <c r="AM70" s="25">
        <f t="shared" si="212"/>
        <v>-2</v>
      </c>
      <c r="AN70" s="25">
        <f t="shared" si="213"/>
        <v>-2</v>
      </c>
      <c r="AO70" s="25" t="str">
        <f t="shared" si="214"/>
        <v/>
      </c>
      <c r="AP70" s="25" t="str">
        <f t="shared" si="215"/>
        <v/>
      </c>
      <c r="AQ70" s="25" t="str">
        <f t="shared" si="216"/>
        <v/>
      </c>
      <c r="AR70" s="26" t="str">
        <f t="shared" si="217"/>
        <v>1 - 3</v>
      </c>
      <c r="AS70" s="27" t="str">
        <f t="shared" si="218"/>
        <v>14,-5,-2,-2</v>
      </c>
      <c r="AT70" s="24">
        <f t="shared" si="219"/>
        <v>2</v>
      </c>
      <c r="AU70" s="24">
        <f t="shared" si="220"/>
        <v>1</v>
      </c>
      <c r="AV70" s="25">
        <f t="shared" si="221"/>
        <v>-14</v>
      </c>
      <c r="AW70" s="25">
        <f t="shared" si="222"/>
        <v>5</v>
      </c>
      <c r="AX70" s="25">
        <f t="shared" si="223"/>
        <v>2</v>
      </c>
      <c r="AY70" s="25">
        <f t="shared" si="224"/>
        <v>2</v>
      </c>
      <c r="AZ70" s="25" t="str">
        <f t="shared" si="225"/>
        <v/>
      </c>
      <c r="BA70" s="25" t="str">
        <f t="shared" si="226"/>
        <v/>
      </c>
      <c r="BB70" s="25" t="str">
        <f t="shared" si="227"/>
        <v/>
      </c>
      <c r="BC70" s="26" t="str">
        <f t="shared" si="228"/>
        <v>3 - 1</v>
      </c>
      <c r="BD70" s="27" t="str">
        <f t="shared" si="229"/>
        <v>-14,5,2,2</v>
      </c>
      <c r="BE70" s="32"/>
      <c r="BF70" s="32"/>
      <c r="BG70" s="29" t="e">
        <f>SUMIF(A65:A68,C70,B65:B68)</f>
        <v>#VALUE!</v>
      </c>
      <c r="BH70" s="30" t="e">
        <f>SUMIF(A65:A68,D70,B65:B68)</f>
        <v>#VALUE!</v>
      </c>
      <c r="BI70" s="122" t="e">
        <f>1+#REF!</f>
        <v>#REF!</v>
      </c>
      <c r="BJ70" s="123" t="e">
        <f>1+BJ69</f>
        <v>#REF!</v>
      </c>
      <c r="BK70" s="31">
        <v>3</v>
      </c>
      <c r="BL70" s="214" t="s">
        <v>15</v>
      </c>
      <c r="BM70" s="289">
        <v>44601</v>
      </c>
      <c r="BN70" s="211" t="s">
        <v>264</v>
      </c>
      <c r="BO70" s="156">
        <v>8</v>
      </c>
      <c r="BP70" s="395"/>
      <c r="BQ70" s="439"/>
      <c r="BR70" s="389" t="s">
        <v>29</v>
      </c>
      <c r="BS70" s="390"/>
      <c r="BT70" s="391"/>
      <c r="BU70" s="142" t="e">
        <f>IF(BQ69=0,0,VLOOKUP(BQ69,[1]Список!$A:P,8,FALSE))</f>
        <v>#VALUE!</v>
      </c>
      <c r="BV70" s="441"/>
      <c r="BW70" s="435" t="str">
        <f>IF(AI65&gt;AJ65,BC65,IF(AJ65&gt;AI65,BD65," "))</f>
        <v>0 - 3</v>
      </c>
      <c r="BX70" s="434"/>
      <c r="BY70" s="436"/>
      <c r="BZ70" s="434" t="str">
        <f>IF(AI68&gt;AJ68,BC68,IF(AJ68&gt;AI68,BD68," "))</f>
        <v>0 - 3</v>
      </c>
      <c r="CA70" s="434"/>
      <c r="CB70" s="434"/>
      <c r="CC70" s="445"/>
      <c r="CD70" s="446"/>
      <c r="CE70" s="447"/>
      <c r="CF70" s="434" t="str">
        <f>IF(AI70&lt;AJ70,AR70,IF(AJ70&lt;AI70,AS70," "))</f>
        <v>1 - 3</v>
      </c>
      <c r="CG70" s="434"/>
      <c r="CH70" s="434"/>
      <c r="CI70" s="227"/>
      <c r="CJ70" s="449"/>
      <c r="CK70" s="431"/>
      <c r="CL70" s="433"/>
    </row>
    <row r="71" spans="1:90" ht="17.45" customHeight="1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V71" s="2"/>
      <c r="AW71" s="2"/>
      <c r="AX71" s="2"/>
      <c r="AY71" s="2"/>
      <c r="AZ71" s="2"/>
      <c r="BE71" s="28">
        <f>SUMIF(C65:C72,4,AI65:AI72)+SUMIF(D65:D72,4,AJ65:AJ72)</f>
        <v>4</v>
      </c>
      <c r="BF71" s="28">
        <f>IF(BE71&lt;&gt;0,RANK(BE71,BE65:BE71),"")</f>
        <v>3</v>
      </c>
      <c r="BG71" s="34"/>
      <c r="BH71" s="34"/>
      <c r="BK71" s="14"/>
      <c r="BP71" s="396">
        <v>4</v>
      </c>
      <c r="BQ71" s="438" t="e">
        <f>B68</f>
        <v>#VALUE!</v>
      </c>
      <c r="BR71" s="416" t="s">
        <v>26</v>
      </c>
      <c r="BS71" s="417"/>
      <c r="BT71" s="418"/>
      <c r="BU71" s="135" t="e">
        <f>IF(BQ71=0,0,VLOOKUP(BQ71,[1]Список!$A:P,7,FALSE))</f>
        <v>#VALUE!</v>
      </c>
      <c r="BV71" s="440" t="e">
        <f>IF(BQ71=0,0,VLOOKUP(BQ71,[1]Список!$A:$P,6,FALSE))</f>
        <v>#VALUE!</v>
      </c>
      <c r="BW71" s="223"/>
      <c r="BX71" s="137">
        <f>IF(AG67&lt;AH67,AT67,IF(AH67&lt;AG67,AT67," "))</f>
        <v>1</v>
      </c>
      <c r="BY71" s="183"/>
      <c r="BZ71" s="177"/>
      <c r="CA71" s="137">
        <f>IF(AG66&lt;AH66,AT66,IF(AH66&lt;AG66,AT66," "))</f>
        <v>1</v>
      </c>
      <c r="CB71" s="177"/>
      <c r="CC71" s="182"/>
      <c r="CD71" s="137">
        <f>IF(AG70&lt;AH70,AT70,IF(AH70&lt;AG70,AT70," "))</f>
        <v>2</v>
      </c>
      <c r="CE71" s="183"/>
      <c r="CF71" s="443"/>
      <c r="CG71" s="443"/>
      <c r="CH71" s="443"/>
      <c r="CI71" s="226"/>
      <c r="CJ71" s="448">
        <f>BE71</f>
        <v>4</v>
      </c>
      <c r="CK71" s="450"/>
      <c r="CL71" s="432">
        <f>IF(BF72="",BF71,BF72)</f>
        <v>3</v>
      </c>
    </row>
    <row r="72" spans="1:90" ht="17.45" customHeight="1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V72" s="2"/>
      <c r="AW72" s="2"/>
      <c r="AX72" s="2"/>
      <c r="AY72" s="2"/>
      <c r="AZ72" s="2"/>
      <c r="BE72" s="32"/>
      <c r="BF72" s="32"/>
      <c r="BG72" s="34"/>
      <c r="BH72" s="34"/>
      <c r="BK72" s="35"/>
      <c r="BL72" s="160"/>
      <c r="BM72" s="161"/>
      <c r="BN72" s="162"/>
      <c r="BO72" s="163"/>
      <c r="BP72" s="413"/>
      <c r="BQ72" s="415"/>
      <c r="BR72" s="406" t="s">
        <v>27</v>
      </c>
      <c r="BS72" s="407"/>
      <c r="BT72" s="408"/>
      <c r="BU72" s="164" t="e">
        <f>IF(BQ71=0,0,VLOOKUP(BQ71,[1]Список!$A:P,8,FALSE))</f>
        <v>#VALUE!</v>
      </c>
      <c r="BV72" s="420"/>
      <c r="BW72" s="409" t="str">
        <f>IF(AI67&gt;AJ67,BC67,IF(AJ67&gt;AI67,BD67," "))</f>
        <v>2 - 3</v>
      </c>
      <c r="BX72" s="410"/>
      <c r="BY72" s="411"/>
      <c r="BZ72" s="410" t="str">
        <f>IF(AI66&gt;AJ66,BC66,IF(AJ66&gt;AI66,BD66," "))</f>
        <v>2 - 3</v>
      </c>
      <c r="CA72" s="410"/>
      <c r="CB72" s="410"/>
      <c r="CC72" s="409" t="str">
        <f>IF(AI70&gt;AJ70,BC70,IF(AJ70&gt;AI70,BD70," "))</f>
        <v>-14,5,2,2</v>
      </c>
      <c r="CD72" s="410"/>
      <c r="CE72" s="411"/>
      <c r="CF72" s="422"/>
      <c r="CG72" s="422"/>
      <c r="CH72" s="422"/>
      <c r="CI72" s="228"/>
      <c r="CJ72" s="424"/>
      <c r="CK72" s="403"/>
      <c r="CL72" s="405"/>
    </row>
    <row r="73" spans="1:90" ht="17.45" customHeight="1" x14ac:dyDescent="0.25">
      <c r="Z73" s="6"/>
      <c r="BL73" s="380" t="str">
        <f>C74</f>
        <v>Женщины. Полуфинальный этап (1-8 место). Группа  B</v>
      </c>
      <c r="BM73" s="380"/>
      <c r="BN73" s="380"/>
      <c r="BO73" s="380"/>
      <c r="BP73" s="380"/>
      <c r="BQ73" s="380"/>
      <c r="BR73" s="380"/>
      <c r="BS73" s="380"/>
      <c r="BT73" s="380"/>
      <c r="BU73" s="380"/>
      <c r="BV73" s="380"/>
      <c r="BW73" s="380"/>
      <c r="BX73" s="380"/>
      <c r="BY73" s="380"/>
      <c r="BZ73" s="380"/>
      <c r="CA73" s="380"/>
      <c r="CB73" s="380"/>
      <c r="CC73" s="380"/>
      <c r="CD73" s="380"/>
      <c r="CE73" s="380"/>
      <c r="CF73" s="380"/>
      <c r="CG73" s="380"/>
      <c r="CH73" s="380"/>
      <c r="CI73" s="380"/>
      <c r="CJ73" s="380"/>
      <c r="CK73" s="380"/>
      <c r="CL73" s="380"/>
    </row>
    <row r="74" spans="1:90" ht="17.45" customHeight="1" x14ac:dyDescent="0.25">
      <c r="A74" s="7">
        <v>3</v>
      </c>
      <c r="B74" s="8">
        <v>4</v>
      </c>
      <c r="C74" s="9" t="s">
        <v>282</v>
      </c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1">
        <v>3</v>
      </c>
      <c r="Z74" s="6"/>
      <c r="AR74" s="12" t="e">
        <f>IF(B75=0,0,(IF(B76=0,1,IF(B77=0,2,IF(B78=0,3,IF(B78&gt;0,4))))))</f>
        <v>#VALUE!</v>
      </c>
      <c r="BC74" s="12">
        <f>IF(BE74=15,3,IF(BE74&gt;15,4))</f>
        <v>4</v>
      </c>
      <c r="BE74" s="13">
        <f>SUM(BE75,BE77,BE79,BE81)</f>
        <v>18</v>
      </c>
      <c r="BF74" s="13">
        <f>SUM(BF75,BF77,BF79,BF81)</f>
        <v>10</v>
      </c>
      <c r="BK74" s="14"/>
      <c r="BL74" s="124" t="s">
        <v>4</v>
      </c>
      <c r="BM74" s="125" t="s">
        <v>5</v>
      </c>
      <c r="BN74" s="125" t="s">
        <v>6</v>
      </c>
      <c r="BO74" s="126" t="s">
        <v>7</v>
      </c>
      <c r="BP74" s="216" t="s">
        <v>8</v>
      </c>
      <c r="BQ74" s="458" t="s">
        <v>9</v>
      </c>
      <c r="BR74" s="458"/>
      <c r="BS74" s="458"/>
      <c r="BT74" s="458"/>
      <c r="BU74" s="459" t="s">
        <v>10</v>
      </c>
      <c r="BV74" s="459"/>
      <c r="BW74" s="460">
        <v>1</v>
      </c>
      <c r="BX74" s="461"/>
      <c r="BY74" s="462"/>
      <c r="BZ74" s="461">
        <v>2</v>
      </c>
      <c r="CA74" s="461"/>
      <c r="CB74" s="461"/>
      <c r="CC74" s="460">
        <v>3</v>
      </c>
      <c r="CD74" s="461"/>
      <c r="CE74" s="462"/>
      <c r="CF74" s="461">
        <v>4</v>
      </c>
      <c r="CG74" s="461"/>
      <c r="CH74" s="461"/>
      <c r="CI74" s="225"/>
      <c r="CJ74" s="282" t="s">
        <v>1</v>
      </c>
      <c r="CK74" s="220" t="s">
        <v>2</v>
      </c>
      <c r="CL74" s="283" t="s">
        <v>3</v>
      </c>
    </row>
    <row r="75" spans="1:90" ht="17.45" customHeight="1" x14ac:dyDescent="0.25">
      <c r="A75" s="15">
        <v>1</v>
      </c>
      <c r="B75" s="16" t="e">
        <f>SUMIF('[1]М - 1 этап'!$CX$13:$CX$28,5,'[1]М - 1 этап'!$BQ$13:$BQ$28)</f>
        <v>#VALUE!</v>
      </c>
      <c r="C75" s="17">
        <v>1</v>
      </c>
      <c r="D75" s="17">
        <v>3</v>
      </c>
      <c r="E75" s="18">
        <v>11</v>
      </c>
      <c r="F75" s="19">
        <v>8</v>
      </c>
      <c r="G75" s="20">
        <v>11</v>
      </c>
      <c r="H75" s="21">
        <v>7</v>
      </c>
      <c r="I75" s="18">
        <v>11</v>
      </c>
      <c r="J75" s="19">
        <v>5</v>
      </c>
      <c r="K75" s="20"/>
      <c r="L75" s="21"/>
      <c r="M75" s="18"/>
      <c r="N75" s="19"/>
      <c r="O75" s="20"/>
      <c r="P75" s="21"/>
      <c r="Q75" s="18"/>
      <c r="R75" s="19"/>
      <c r="S75" s="22">
        <f t="shared" ref="S75:S80" si="231">IF(E75="wo",0,IF(F75="wo",1,IF(E75&gt;F75,1,0)))</f>
        <v>1</v>
      </c>
      <c r="T75" s="22">
        <f t="shared" ref="T75:T80" si="232">IF(E75="wo",1,IF(F75="wo",0,IF(F75&gt;E75,1,0)))</f>
        <v>0</v>
      </c>
      <c r="U75" s="22">
        <f t="shared" ref="U75:U80" si="233">IF(G75="wo",0,IF(H75="wo",1,IF(G75&gt;H75,1,0)))</f>
        <v>1</v>
      </c>
      <c r="V75" s="22">
        <f t="shared" ref="V75:V80" si="234">IF(G75="wo",1,IF(H75="wo",0,IF(H75&gt;G75,1,0)))</f>
        <v>0</v>
      </c>
      <c r="W75" s="22">
        <f t="shared" ref="W75:W80" si="235">IF(I75="wo",0,IF(J75="wo",1,IF(I75&gt;J75,1,0)))</f>
        <v>1</v>
      </c>
      <c r="X75" s="22">
        <f t="shared" ref="X75:X80" si="236">IF(I75="wo",1,IF(J75="wo",0,IF(J75&gt;I75,1,0)))</f>
        <v>0</v>
      </c>
      <c r="Y75" s="22">
        <f t="shared" ref="Y75:Y80" si="237">IF(K75="wo",0,IF(L75="wo",1,IF(K75&gt;L75,1,0)))</f>
        <v>0</v>
      </c>
      <c r="Z75" s="22">
        <f t="shared" ref="Z75:Z80" si="238">IF(K75="wo",1,IF(L75="wo",0,IF(L75&gt;K75,1,0)))</f>
        <v>0</v>
      </c>
      <c r="AA75" s="22">
        <f t="shared" ref="AA75:AA80" si="239">IF(M75="wo",0,IF(N75="wo",1,IF(M75&gt;N75,1,0)))</f>
        <v>0</v>
      </c>
      <c r="AB75" s="22">
        <f t="shared" ref="AB75:AB80" si="240">IF(M75="wo",1,IF(N75="wo",0,IF(N75&gt;M75,1,0)))</f>
        <v>0</v>
      </c>
      <c r="AC75" s="22">
        <f t="shared" ref="AC75:AC80" si="241">IF(O75="wo",0,IF(P75="wo",1,IF(O75&gt;P75,1,0)))</f>
        <v>0</v>
      </c>
      <c r="AD75" s="22">
        <f t="shared" ref="AD75:AD80" si="242">IF(O75="wo",1,IF(P75="wo",0,IF(P75&gt;O75,1,0)))</f>
        <v>0</v>
      </c>
      <c r="AE75" s="22">
        <f t="shared" ref="AE75:AE80" si="243">IF(Q75="wo",0,IF(R75="wo",1,IF(Q75&gt;R75,1,0)))</f>
        <v>0</v>
      </c>
      <c r="AF75" s="22">
        <f t="shared" ref="AF75:AF80" si="244">IF(Q75="wo",1,IF(R75="wo",0,IF(R75&gt;Q75,1,0)))</f>
        <v>0</v>
      </c>
      <c r="AG75" s="23">
        <f t="shared" ref="AG75:AH80" si="245">IF(E75="wo","wo",+S75+U75+W75+Y75+AA75+AC75+AE75)</f>
        <v>3</v>
      </c>
      <c r="AH75" s="23">
        <f t="shared" si="245"/>
        <v>0</v>
      </c>
      <c r="AI75" s="24">
        <f t="shared" ref="AI75:AI80" si="246">IF(E75="",0,IF(E75="wo",0,IF(F75="wo",2,IF(AG75=AH75,0,IF(AG75&gt;AH75,2,1)))))</f>
        <v>2</v>
      </c>
      <c r="AJ75" s="24">
        <f t="shared" ref="AJ75:AJ80" si="247">IF(F75="",0,IF(F75="wo",0,IF(E75="wo",2,IF(AH75=AG75,0,IF(AH75&gt;AG75,2,1)))))</f>
        <v>1</v>
      </c>
      <c r="AK75" s="25">
        <f t="shared" ref="AK75:AK80" si="248">IF(E75="","",IF(E75="wo",0,IF(F75="wo",0,IF(E75=F75,"ERROR",IF(E75&gt;F75,F75,-1*E75)))))</f>
        <v>8</v>
      </c>
      <c r="AL75" s="25">
        <f t="shared" ref="AL75:AL80" si="249">IF(G75="","",IF(G75="wo",0,IF(H75="wo",0,IF(G75=H75,"ERROR",IF(G75&gt;H75,H75,-1*G75)))))</f>
        <v>7</v>
      </c>
      <c r="AM75" s="25">
        <f t="shared" ref="AM75:AM80" si="250">IF(I75="","",IF(I75="wo",0,IF(J75="wo",0,IF(I75=J75,"ERROR",IF(I75&gt;J75,J75,-1*I75)))))</f>
        <v>5</v>
      </c>
      <c r="AN75" s="25" t="str">
        <f t="shared" ref="AN75:AN80" si="251">IF(K75="","",IF(K75="wo",0,IF(L75="wo",0,IF(K75=L75,"ERROR",IF(K75&gt;L75,L75,-1*K75)))))</f>
        <v/>
      </c>
      <c r="AO75" s="25" t="str">
        <f t="shared" ref="AO75:AO80" si="252">IF(M75="","",IF(M75="wo",0,IF(N75="wo",0,IF(M75=N75,"ERROR",IF(M75&gt;N75,N75,-1*M75)))))</f>
        <v/>
      </c>
      <c r="AP75" s="25" t="str">
        <f t="shared" ref="AP75:AP80" si="253">IF(O75="","",IF(O75="wo",0,IF(P75="wo",0,IF(O75=P75,"ERROR",IF(O75&gt;P75,P75,-1*O75)))))</f>
        <v/>
      </c>
      <c r="AQ75" s="25" t="str">
        <f t="shared" ref="AQ75:AQ80" si="254">IF(Q75="","",IF(Q75="wo",0,IF(R75="wo",0,IF(Q75=R75,"ERROR",IF(Q75&gt;R75,R75,-1*Q75)))))</f>
        <v/>
      </c>
      <c r="AR75" s="26" t="str">
        <f t="shared" ref="AR75:AR80" si="255">CONCATENATE(AG75," - ",AH75)</f>
        <v>3 - 0</v>
      </c>
      <c r="AS75" s="27" t="str">
        <f t="shared" ref="AS75:AS80" si="256">IF(E75="","",(IF(K75="",AK75&amp;","&amp;AL75&amp;","&amp;AM75,IF(M75="",AK75&amp;","&amp;AL75&amp;","&amp;AM75&amp;","&amp;AN75,IF(O75="",AK75&amp;","&amp;AL75&amp;","&amp;AM75&amp;","&amp;AN75&amp;","&amp;AO75,IF(Q75="",AK75&amp;","&amp;AL75&amp;","&amp;AM75&amp;","&amp;AN75&amp;","&amp;AO75&amp;","&amp;AP75,AK75&amp;","&amp;AL75&amp;","&amp;AM75&amp;","&amp;AN75&amp;","&amp;AO75&amp;","&amp;AP75&amp;","&amp;AQ75))))))</f>
        <v>8,7,5</v>
      </c>
      <c r="AT75" s="24">
        <f t="shared" ref="AT75:AT80" si="257">IF(F75="",0,IF(F75="wo",0,IF(E75="wo",2,IF(AH75=AG75,0,IF(AH75&gt;AG75,2,1)))))</f>
        <v>1</v>
      </c>
      <c r="AU75" s="24">
        <f t="shared" ref="AU75:AU80" si="258">IF(E75="",0,IF(E75="wo",0,IF(F75="wo",2,IF(AG75=AH75,0,IF(AG75&gt;AH75,2,1)))))</f>
        <v>2</v>
      </c>
      <c r="AV75" s="25">
        <f t="shared" ref="AV75:AV80" si="259">IF(F75="","",IF(F75="wo",0,IF(E75="wo",0,IF(F75=E75,"ERROR",IF(F75&gt;E75,E75,-1*F75)))))</f>
        <v>-8</v>
      </c>
      <c r="AW75" s="25">
        <f t="shared" ref="AW75:AW80" si="260">IF(H75="","",IF(H75="wo",0,IF(G75="wo",0,IF(H75=G75,"ERROR",IF(H75&gt;G75,G75,-1*H75)))))</f>
        <v>-7</v>
      </c>
      <c r="AX75" s="25">
        <f t="shared" ref="AX75:AX80" si="261">IF(J75="","",IF(J75="wo",0,IF(I75="wo",0,IF(J75=I75,"ERROR",IF(J75&gt;I75,I75,-1*J75)))))</f>
        <v>-5</v>
      </c>
      <c r="AY75" s="25" t="str">
        <f t="shared" ref="AY75:AY80" si="262">IF(L75="","",IF(L75="wo",0,IF(K75="wo",0,IF(L75=K75,"ERROR",IF(L75&gt;K75,K75,-1*L75)))))</f>
        <v/>
      </c>
      <c r="AZ75" s="25" t="str">
        <f t="shared" ref="AZ75:AZ80" si="263">IF(N75="","",IF(N75="wo",0,IF(M75="wo",0,IF(N75=M75,"ERROR",IF(N75&gt;M75,M75,-1*N75)))))</f>
        <v/>
      </c>
      <c r="BA75" s="25" t="str">
        <f t="shared" ref="BA75:BA80" si="264">IF(P75="","",IF(P75="wo",0,IF(O75="wo",0,IF(P75=O75,"ERROR",IF(P75&gt;O75,O75,-1*P75)))))</f>
        <v/>
      </c>
      <c r="BB75" s="25" t="str">
        <f t="shared" ref="BB75:BB80" si="265">IF(R75="","",IF(R75="wo",0,IF(Q75="wo",0,IF(R75=Q75,"ERROR",IF(R75&gt;Q75,Q75,-1*R75)))))</f>
        <v/>
      </c>
      <c r="BC75" s="26" t="str">
        <f t="shared" ref="BC75:BC80" si="266">CONCATENATE(AH75," - ",AG75)</f>
        <v>0 - 3</v>
      </c>
      <c r="BD75" s="27" t="str">
        <f t="shared" ref="BD75:BD80" si="267">IF(E75="","",(IF(K75="",AV75&amp;", "&amp;AW75&amp;", "&amp;AX75,IF(M75="",AV75&amp;","&amp;AW75&amp;","&amp;AX75&amp;","&amp;AY75,IF(O75="",AV75&amp;","&amp;AW75&amp;","&amp;AX75&amp;","&amp;AY75&amp;","&amp;AZ75,IF(Q75="",AV75&amp;","&amp;AW75&amp;","&amp;AX75&amp;","&amp;AY75&amp;","&amp;AZ75&amp;","&amp;BA75,AV75&amp;","&amp;AW75&amp;","&amp;AX75&amp;","&amp;AY75&amp;","&amp;AZ75&amp;","&amp;BA75&amp;","&amp;BB75))))))</f>
        <v>-8, -7, -5</v>
      </c>
      <c r="BE75" s="28">
        <f>SUMIF(C75:C82,1,AI75:AI82)+SUMIF(D75:D82,1,AJ75:AJ82)</f>
        <v>6</v>
      </c>
      <c r="BF75" s="28">
        <f>IF(BE75&lt;&gt;0,RANK(BE75,BE75:BE81),"")</f>
        <v>1</v>
      </c>
      <c r="BG75" s="29" t="e">
        <f>SUMIF(A75:A78,C75,B75:B78)</f>
        <v>#VALUE!</v>
      </c>
      <c r="BH75" s="30" t="e">
        <f>SUMIF(A75:A78,D75,B75:B78)</f>
        <v>#VALUE!</v>
      </c>
      <c r="BI75" s="122">
        <v>1</v>
      </c>
      <c r="BJ75" s="123" t="e">
        <f>1*BJ70+1</f>
        <v>#REF!</v>
      </c>
      <c r="BK75" s="31">
        <v>1</v>
      </c>
      <c r="BL75" s="200" t="str">
        <f t="shared" ref="BL75:BL76" si="268">CONCATENATE(C75," ","-"," ",D75)</f>
        <v>1 - 3</v>
      </c>
      <c r="BM75" s="132"/>
      <c r="BN75" s="133"/>
      <c r="BO75" s="134"/>
      <c r="BP75" s="465">
        <v>1</v>
      </c>
      <c r="BQ75" s="414" t="e">
        <f>B75</f>
        <v>#VALUE!</v>
      </c>
      <c r="BR75" s="416" t="s">
        <v>23</v>
      </c>
      <c r="BS75" s="417"/>
      <c r="BT75" s="418"/>
      <c r="BU75" s="215" t="e">
        <f>IF(BQ75=0,0,VLOOKUP(BQ75,[1]Список!$A:P,7,FALSE))</f>
        <v>#VALUE!</v>
      </c>
      <c r="BV75" s="419" t="e">
        <f>IF(BQ75=0,0,VLOOKUP(BQ75,[1]Список!$A:$P,6,FALSE))</f>
        <v>#VALUE!</v>
      </c>
      <c r="BW75" s="451"/>
      <c r="BX75" s="421"/>
      <c r="BY75" s="452"/>
      <c r="BZ75" s="231"/>
      <c r="CA75" s="180">
        <f>IF(AG79&lt;AH79,AI79,IF(AH79&lt;AG79,AI79," "))</f>
        <v>2</v>
      </c>
      <c r="CB75" s="190"/>
      <c r="CC75" s="184"/>
      <c r="CD75" s="180">
        <f>IF(AG75&lt;AH75,AI75,IF(AH75&lt;AG75,AI75," "))</f>
        <v>2</v>
      </c>
      <c r="CE75" s="181"/>
      <c r="CF75" s="190"/>
      <c r="CG75" s="180">
        <f>IF(AG77&lt;AH77,AI77,IF(AH77&lt;AG77,AI77," "))</f>
        <v>2</v>
      </c>
      <c r="CH75" s="190"/>
      <c r="CI75" s="232"/>
      <c r="CJ75" s="423">
        <f>BE75</f>
        <v>6</v>
      </c>
      <c r="CK75" s="402"/>
      <c r="CL75" s="404">
        <f>IF(BF76="",BF75,BF76)</f>
        <v>1</v>
      </c>
    </row>
    <row r="76" spans="1:90" ht="17.45" customHeight="1" x14ac:dyDescent="0.25">
      <c r="A76" s="15">
        <v>2</v>
      </c>
      <c r="B76" s="16" t="e">
        <f>SUMIF('[1]М - 1 этап'!$CX$216:$CX$231,5,'[1]М - 1 этап'!$BQ$216:$BQ$231)</f>
        <v>#VALUE!</v>
      </c>
      <c r="C76" s="17">
        <v>2</v>
      </c>
      <c r="D76" s="17">
        <v>4</v>
      </c>
      <c r="E76" s="18">
        <v>11</v>
      </c>
      <c r="F76" s="19">
        <v>4</v>
      </c>
      <c r="G76" s="20">
        <v>21</v>
      </c>
      <c r="H76" s="21">
        <v>19</v>
      </c>
      <c r="I76" s="18">
        <v>11</v>
      </c>
      <c r="J76" s="19">
        <v>7</v>
      </c>
      <c r="K76" s="20"/>
      <c r="L76" s="21"/>
      <c r="M76" s="18"/>
      <c r="N76" s="19"/>
      <c r="O76" s="20"/>
      <c r="P76" s="21"/>
      <c r="Q76" s="18"/>
      <c r="R76" s="19"/>
      <c r="S76" s="22">
        <f t="shared" si="231"/>
        <v>1</v>
      </c>
      <c r="T76" s="22">
        <f t="shared" si="232"/>
        <v>0</v>
      </c>
      <c r="U76" s="22">
        <f t="shared" si="233"/>
        <v>1</v>
      </c>
      <c r="V76" s="22">
        <f t="shared" si="234"/>
        <v>0</v>
      </c>
      <c r="W76" s="22">
        <f t="shared" si="235"/>
        <v>1</v>
      </c>
      <c r="X76" s="22">
        <f t="shared" si="236"/>
        <v>0</v>
      </c>
      <c r="Y76" s="22">
        <f t="shared" si="237"/>
        <v>0</v>
      </c>
      <c r="Z76" s="22">
        <f t="shared" si="238"/>
        <v>0</v>
      </c>
      <c r="AA76" s="22">
        <f t="shared" si="239"/>
        <v>0</v>
      </c>
      <c r="AB76" s="22">
        <f t="shared" si="240"/>
        <v>0</v>
      </c>
      <c r="AC76" s="22">
        <f t="shared" si="241"/>
        <v>0</v>
      </c>
      <c r="AD76" s="22">
        <f t="shared" si="242"/>
        <v>0</v>
      </c>
      <c r="AE76" s="22">
        <f t="shared" si="243"/>
        <v>0</v>
      </c>
      <c r="AF76" s="22">
        <f t="shared" si="244"/>
        <v>0</v>
      </c>
      <c r="AG76" s="23">
        <f t="shared" si="245"/>
        <v>3</v>
      </c>
      <c r="AH76" s="23">
        <f t="shared" si="245"/>
        <v>0</v>
      </c>
      <c r="AI76" s="24">
        <f t="shared" si="246"/>
        <v>2</v>
      </c>
      <c r="AJ76" s="24">
        <f t="shared" si="247"/>
        <v>1</v>
      </c>
      <c r="AK76" s="25">
        <f t="shared" si="248"/>
        <v>4</v>
      </c>
      <c r="AL76" s="25">
        <f t="shared" si="249"/>
        <v>19</v>
      </c>
      <c r="AM76" s="25">
        <f t="shared" si="250"/>
        <v>7</v>
      </c>
      <c r="AN76" s="25" t="str">
        <f t="shared" si="251"/>
        <v/>
      </c>
      <c r="AO76" s="25" t="str">
        <f t="shared" si="252"/>
        <v/>
      </c>
      <c r="AP76" s="25" t="str">
        <f t="shared" si="253"/>
        <v/>
      </c>
      <c r="AQ76" s="25" t="str">
        <f t="shared" si="254"/>
        <v/>
      </c>
      <c r="AR76" s="26" t="str">
        <f t="shared" si="255"/>
        <v>3 - 0</v>
      </c>
      <c r="AS76" s="27" t="str">
        <f t="shared" si="256"/>
        <v>4,19,7</v>
      </c>
      <c r="AT76" s="24">
        <f t="shared" si="257"/>
        <v>1</v>
      </c>
      <c r="AU76" s="24">
        <f t="shared" si="258"/>
        <v>2</v>
      </c>
      <c r="AV76" s="25">
        <f t="shared" si="259"/>
        <v>-4</v>
      </c>
      <c r="AW76" s="25">
        <f t="shared" si="260"/>
        <v>-19</v>
      </c>
      <c r="AX76" s="25">
        <f t="shared" si="261"/>
        <v>-7</v>
      </c>
      <c r="AY76" s="25" t="str">
        <f t="shared" si="262"/>
        <v/>
      </c>
      <c r="AZ76" s="25" t="str">
        <f t="shared" si="263"/>
        <v/>
      </c>
      <c r="BA76" s="25" t="str">
        <f t="shared" si="264"/>
        <v/>
      </c>
      <c r="BB76" s="25" t="str">
        <f t="shared" si="265"/>
        <v/>
      </c>
      <c r="BC76" s="26" t="str">
        <f t="shared" si="266"/>
        <v>0 - 3</v>
      </c>
      <c r="BD76" s="27" t="str">
        <f t="shared" si="267"/>
        <v>-4, -19, -7</v>
      </c>
      <c r="BE76" s="32"/>
      <c r="BF76" s="32"/>
      <c r="BG76" s="29" t="e">
        <f>SUMIF(A75:A78,C76,B75:B78)</f>
        <v>#VALUE!</v>
      </c>
      <c r="BH76" s="30" t="e">
        <f>SUMIF(A75:A78,D76,B75:B78)</f>
        <v>#VALUE!</v>
      </c>
      <c r="BI76" s="122">
        <v>1</v>
      </c>
      <c r="BJ76" s="123" t="e">
        <f>1+BJ75</f>
        <v>#REF!</v>
      </c>
      <c r="BK76" s="31">
        <v>1</v>
      </c>
      <c r="BL76" s="200" t="str">
        <f t="shared" si="268"/>
        <v>2 - 4</v>
      </c>
      <c r="BM76" s="132"/>
      <c r="BN76" s="133"/>
      <c r="BO76" s="134"/>
      <c r="BP76" s="466"/>
      <c r="BQ76" s="415"/>
      <c r="BR76" s="406" t="s">
        <v>22</v>
      </c>
      <c r="BS76" s="407"/>
      <c r="BT76" s="408"/>
      <c r="BU76" s="164" t="e">
        <f>IF(BQ75=0,0,VLOOKUP(BQ75,[1]Список!$A:P,8,FALSE))</f>
        <v>#VALUE!</v>
      </c>
      <c r="BV76" s="420"/>
      <c r="BW76" s="467"/>
      <c r="BX76" s="422"/>
      <c r="BY76" s="468"/>
      <c r="BZ76" s="410" t="str">
        <f>IF(AI79&lt;AJ79,AR79,IF(AJ79&lt;AI79,AS79," "))</f>
        <v>5,-5,9,6</v>
      </c>
      <c r="CA76" s="410"/>
      <c r="CB76" s="410"/>
      <c r="CC76" s="409" t="str">
        <f>IF(AI75&lt;AJ75,AR75,IF(AJ75&lt;AI75,AS75," "))</f>
        <v>8,7,5</v>
      </c>
      <c r="CD76" s="410"/>
      <c r="CE76" s="411"/>
      <c r="CF76" s="410" t="str">
        <f>IF(AI77&lt;AJ77,AR77,IF(AJ77&lt;AI77,AS77," "))</f>
        <v>7,7,8</v>
      </c>
      <c r="CG76" s="410"/>
      <c r="CH76" s="410"/>
      <c r="CI76" s="228"/>
      <c r="CJ76" s="424"/>
      <c r="CK76" s="403"/>
      <c r="CL76" s="405"/>
    </row>
    <row r="77" spans="1:90" ht="17.45" customHeight="1" x14ac:dyDescent="0.25">
      <c r="A77" s="15">
        <v>3</v>
      </c>
      <c r="B77" s="16" t="e">
        <f>SUMIF('[1]М - 1 этап'!$CX$216:$CX$231,6,'[1]М - 1 этап'!$BQ$216:$BQ$231)</f>
        <v>#VALUE!</v>
      </c>
      <c r="C77" s="17">
        <v>1</v>
      </c>
      <c r="D77" s="17">
        <v>4</v>
      </c>
      <c r="E77" s="18">
        <v>11</v>
      </c>
      <c r="F77" s="19">
        <v>7</v>
      </c>
      <c r="G77" s="20">
        <v>11</v>
      </c>
      <c r="H77" s="21">
        <v>7</v>
      </c>
      <c r="I77" s="18">
        <v>11</v>
      </c>
      <c r="J77" s="19">
        <v>8</v>
      </c>
      <c r="K77" s="20"/>
      <c r="L77" s="21"/>
      <c r="M77" s="18"/>
      <c r="N77" s="19"/>
      <c r="O77" s="20"/>
      <c r="P77" s="21"/>
      <c r="Q77" s="18"/>
      <c r="R77" s="19"/>
      <c r="S77" s="22">
        <f t="shared" si="231"/>
        <v>1</v>
      </c>
      <c r="T77" s="22">
        <f t="shared" si="232"/>
        <v>0</v>
      </c>
      <c r="U77" s="22">
        <f t="shared" si="233"/>
        <v>1</v>
      </c>
      <c r="V77" s="22">
        <f t="shared" si="234"/>
        <v>0</v>
      </c>
      <c r="W77" s="22">
        <f t="shared" si="235"/>
        <v>1</v>
      </c>
      <c r="X77" s="22">
        <f t="shared" si="236"/>
        <v>0</v>
      </c>
      <c r="Y77" s="22">
        <f t="shared" si="237"/>
        <v>0</v>
      </c>
      <c r="Z77" s="22">
        <f t="shared" si="238"/>
        <v>0</v>
      </c>
      <c r="AA77" s="22">
        <f t="shared" si="239"/>
        <v>0</v>
      </c>
      <c r="AB77" s="22">
        <f t="shared" si="240"/>
        <v>0</v>
      </c>
      <c r="AC77" s="22">
        <f t="shared" si="241"/>
        <v>0</v>
      </c>
      <c r="AD77" s="22">
        <f t="shared" si="242"/>
        <v>0</v>
      </c>
      <c r="AE77" s="22">
        <f t="shared" si="243"/>
        <v>0</v>
      </c>
      <c r="AF77" s="22">
        <f t="shared" si="244"/>
        <v>0</v>
      </c>
      <c r="AG77" s="23">
        <f t="shared" si="245"/>
        <v>3</v>
      </c>
      <c r="AH77" s="23">
        <f t="shared" si="245"/>
        <v>0</v>
      </c>
      <c r="AI77" s="24">
        <f t="shared" si="246"/>
        <v>2</v>
      </c>
      <c r="AJ77" s="24">
        <f t="shared" si="247"/>
        <v>1</v>
      </c>
      <c r="AK77" s="25">
        <f t="shared" si="248"/>
        <v>7</v>
      </c>
      <c r="AL77" s="25">
        <f t="shared" si="249"/>
        <v>7</v>
      </c>
      <c r="AM77" s="25">
        <f t="shared" si="250"/>
        <v>8</v>
      </c>
      <c r="AN77" s="25" t="str">
        <f t="shared" si="251"/>
        <v/>
      </c>
      <c r="AO77" s="25" t="str">
        <f t="shared" si="252"/>
        <v/>
      </c>
      <c r="AP77" s="25" t="str">
        <f t="shared" si="253"/>
        <v/>
      </c>
      <c r="AQ77" s="25" t="str">
        <f t="shared" si="254"/>
        <v/>
      </c>
      <c r="AR77" s="26" t="str">
        <f t="shared" si="255"/>
        <v>3 - 0</v>
      </c>
      <c r="AS77" s="27" t="str">
        <f t="shared" si="256"/>
        <v>7,7,8</v>
      </c>
      <c r="AT77" s="24">
        <f t="shared" si="257"/>
        <v>1</v>
      </c>
      <c r="AU77" s="24">
        <f t="shared" si="258"/>
        <v>2</v>
      </c>
      <c r="AV77" s="25">
        <f t="shared" si="259"/>
        <v>-7</v>
      </c>
      <c r="AW77" s="25">
        <f t="shared" si="260"/>
        <v>-7</v>
      </c>
      <c r="AX77" s="25">
        <f t="shared" si="261"/>
        <v>-8</v>
      </c>
      <c r="AY77" s="25" t="str">
        <f t="shared" si="262"/>
        <v/>
      </c>
      <c r="AZ77" s="25" t="str">
        <f t="shared" si="263"/>
        <v/>
      </c>
      <c r="BA77" s="25" t="str">
        <f t="shared" si="264"/>
        <v/>
      </c>
      <c r="BB77" s="25" t="str">
        <f t="shared" si="265"/>
        <v/>
      </c>
      <c r="BC77" s="26" t="str">
        <f t="shared" si="266"/>
        <v>0 - 3</v>
      </c>
      <c r="BD77" s="27" t="str">
        <f t="shared" si="267"/>
        <v>-7, -7, -8</v>
      </c>
      <c r="BE77" s="28">
        <f>SUMIF(C75:C82,2,AI75:AI82)+SUMIF(D75:D82,2,AJ75:AJ82)</f>
        <v>5</v>
      </c>
      <c r="BF77" s="28">
        <f>IF(BE77&lt;&gt;0,RANK(BE77,BE75:BE81),"")</f>
        <v>2</v>
      </c>
      <c r="BG77" s="29" t="e">
        <f>SUMIF(A75:A78,C77,B75:B78)</f>
        <v>#VALUE!</v>
      </c>
      <c r="BH77" s="30" t="e">
        <f>SUMIF(A75:A78,D77,B75:B78)</f>
        <v>#VALUE!</v>
      </c>
      <c r="BI77" s="122">
        <v>1</v>
      </c>
      <c r="BJ77" s="123" t="e">
        <f>1+BJ76</f>
        <v>#REF!</v>
      </c>
      <c r="BK77" s="31">
        <v>2</v>
      </c>
      <c r="BL77" s="212" t="s">
        <v>12</v>
      </c>
      <c r="BM77" s="205">
        <v>44601</v>
      </c>
      <c r="BN77" s="209" t="s">
        <v>16</v>
      </c>
      <c r="BO77" s="147">
        <v>7</v>
      </c>
      <c r="BP77" s="425">
        <v>2</v>
      </c>
      <c r="BQ77" s="397" t="e">
        <f>B76</f>
        <v>#VALUE!</v>
      </c>
      <c r="BR77" s="389" t="s">
        <v>24</v>
      </c>
      <c r="BS77" s="390"/>
      <c r="BT77" s="391"/>
      <c r="BU77" s="196" t="e">
        <f>IF(BQ77=0,0,VLOOKUP(BQ77,[1]Список!$A:P,7,FALSE))</f>
        <v>#VALUE!</v>
      </c>
      <c r="BV77" s="398" t="e">
        <f>IF(BQ77=0,0,VLOOKUP(BQ77,[1]Список!$A:$P,6,FALSE))</f>
        <v>#VALUE!</v>
      </c>
      <c r="BW77" s="230"/>
      <c r="BX77" s="150">
        <f>IF(AG79&lt;AH79,AT79,IF(AH79&lt;AG79,AT79," "))</f>
        <v>1</v>
      </c>
      <c r="BY77" s="186"/>
      <c r="BZ77" s="400"/>
      <c r="CA77" s="400"/>
      <c r="CB77" s="400"/>
      <c r="CC77" s="192"/>
      <c r="CD77" s="150">
        <f>IF(AG78&lt;AH78,AI78,IF(AH78&lt;AG78,AI78," "))</f>
        <v>2</v>
      </c>
      <c r="CE77" s="186"/>
      <c r="CF77" s="224"/>
      <c r="CG77" s="150">
        <f>IF(AG76&lt;AH76,AI76,IF(AH76&lt;AG76,AI76," "))</f>
        <v>2</v>
      </c>
      <c r="CH77" s="178"/>
      <c r="CI77" s="226"/>
      <c r="CJ77" s="386">
        <f>BE77</f>
        <v>5</v>
      </c>
      <c r="CK77" s="387"/>
      <c r="CL77" s="388">
        <f>IF(BF78="",BF77,BF78)</f>
        <v>2</v>
      </c>
    </row>
    <row r="78" spans="1:90" ht="17.45" customHeight="1" x14ac:dyDescent="0.25">
      <c r="A78" s="15">
        <v>4</v>
      </c>
      <c r="B78" s="16" t="e">
        <f>SUMIF('[1]М - 1 этап'!$CX$13:$CX$28,6,'[1]М - 1 этап'!$BQ$13:$BQ$28)</f>
        <v>#VALUE!</v>
      </c>
      <c r="C78" s="17">
        <v>2</v>
      </c>
      <c r="D78" s="17">
        <v>3</v>
      </c>
      <c r="E78" s="18">
        <v>11</v>
      </c>
      <c r="F78" s="19">
        <v>0</v>
      </c>
      <c r="G78" s="20">
        <v>11</v>
      </c>
      <c r="H78" s="21">
        <v>2</v>
      </c>
      <c r="I78" s="18">
        <v>11</v>
      </c>
      <c r="J78" s="19">
        <v>4</v>
      </c>
      <c r="K78" s="20"/>
      <c r="L78" s="21"/>
      <c r="M78" s="18"/>
      <c r="N78" s="19"/>
      <c r="O78" s="20"/>
      <c r="P78" s="21"/>
      <c r="Q78" s="18"/>
      <c r="R78" s="19"/>
      <c r="S78" s="22">
        <f t="shared" si="231"/>
        <v>1</v>
      </c>
      <c r="T78" s="22">
        <f t="shared" si="232"/>
        <v>0</v>
      </c>
      <c r="U78" s="22">
        <f t="shared" si="233"/>
        <v>1</v>
      </c>
      <c r="V78" s="22">
        <f t="shared" si="234"/>
        <v>0</v>
      </c>
      <c r="W78" s="22">
        <f t="shared" si="235"/>
        <v>1</v>
      </c>
      <c r="X78" s="22">
        <f t="shared" si="236"/>
        <v>0</v>
      </c>
      <c r="Y78" s="22">
        <f t="shared" si="237"/>
        <v>0</v>
      </c>
      <c r="Z78" s="22">
        <f t="shared" si="238"/>
        <v>0</v>
      </c>
      <c r="AA78" s="22">
        <f t="shared" si="239"/>
        <v>0</v>
      </c>
      <c r="AB78" s="22">
        <f t="shared" si="240"/>
        <v>0</v>
      </c>
      <c r="AC78" s="22">
        <f t="shared" si="241"/>
        <v>0</v>
      </c>
      <c r="AD78" s="22">
        <f t="shared" si="242"/>
        <v>0</v>
      </c>
      <c r="AE78" s="22">
        <f t="shared" si="243"/>
        <v>0</v>
      </c>
      <c r="AF78" s="22">
        <f t="shared" si="244"/>
        <v>0</v>
      </c>
      <c r="AG78" s="23">
        <f t="shared" si="245"/>
        <v>3</v>
      </c>
      <c r="AH78" s="23">
        <f t="shared" si="245"/>
        <v>0</v>
      </c>
      <c r="AI78" s="24">
        <f t="shared" si="246"/>
        <v>2</v>
      </c>
      <c r="AJ78" s="24">
        <f t="shared" si="247"/>
        <v>1</v>
      </c>
      <c r="AK78" s="25">
        <f t="shared" si="248"/>
        <v>0</v>
      </c>
      <c r="AL78" s="25">
        <f t="shared" si="249"/>
        <v>2</v>
      </c>
      <c r="AM78" s="25">
        <f t="shared" si="250"/>
        <v>4</v>
      </c>
      <c r="AN78" s="25" t="str">
        <f t="shared" si="251"/>
        <v/>
      </c>
      <c r="AO78" s="25" t="str">
        <f t="shared" si="252"/>
        <v/>
      </c>
      <c r="AP78" s="25" t="str">
        <f t="shared" si="253"/>
        <v/>
      </c>
      <c r="AQ78" s="25" t="str">
        <f t="shared" si="254"/>
        <v/>
      </c>
      <c r="AR78" s="26" t="str">
        <f t="shared" si="255"/>
        <v>3 - 0</v>
      </c>
      <c r="AS78" s="27" t="str">
        <f t="shared" si="256"/>
        <v>0,2,4</v>
      </c>
      <c r="AT78" s="24">
        <f t="shared" si="257"/>
        <v>1</v>
      </c>
      <c r="AU78" s="24">
        <f t="shared" si="258"/>
        <v>2</v>
      </c>
      <c r="AV78" s="25">
        <f t="shared" si="259"/>
        <v>0</v>
      </c>
      <c r="AW78" s="25">
        <f t="shared" si="260"/>
        <v>-2</v>
      </c>
      <c r="AX78" s="25">
        <f t="shared" si="261"/>
        <v>-4</v>
      </c>
      <c r="AY78" s="25" t="str">
        <f t="shared" si="262"/>
        <v/>
      </c>
      <c r="AZ78" s="25" t="str">
        <f t="shared" si="263"/>
        <v/>
      </c>
      <c r="BA78" s="25" t="str">
        <f t="shared" si="264"/>
        <v/>
      </c>
      <c r="BB78" s="25" t="str">
        <f t="shared" si="265"/>
        <v/>
      </c>
      <c r="BC78" s="26" t="str">
        <f t="shared" si="266"/>
        <v>0 - 3</v>
      </c>
      <c r="BD78" s="27" t="str">
        <f t="shared" si="267"/>
        <v>0, -2, -4</v>
      </c>
      <c r="BE78" s="32"/>
      <c r="BF78" s="32"/>
      <c r="BG78" s="29" t="e">
        <f>SUMIF(A75:A78,C78,B75:B78)</f>
        <v>#VALUE!</v>
      </c>
      <c r="BH78" s="30" t="e">
        <f>SUMIF(A75:A78,D78,B75:B78)</f>
        <v>#VALUE!</v>
      </c>
      <c r="BI78" s="122">
        <v>1</v>
      </c>
      <c r="BJ78" s="123" t="e">
        <f>1+BJ77</f>
        <v>#REF!</v>
      </c>
      <c r="BK78" s="31">
        <v>2</v>
      </c>
      <c r="BL78" s="212" t="s">
        <v>13</v>
      </c>
      <c r="BM78" s="205">
        <v>44601</v>
      </c>
      <c r="BN78" s="209" t="s">
        <v>16</v>
      </c>
      <c r="BO78" s="147">
        <v>8</v>
      </c>
      <c r="BP78" s="425"/>
      <c r="BQ78" s="397"/>
      <c r="BR78" s="389" t="s">
        <v>25</v>
      </c>
      <c r="BS78" s="390"/>
      <c r="BT78" s="391"/>
      <c r="BU78" s="196" t="e">
        <f>IF(BQ77=0,0,VLOOKUP(BQ77,[1]Список!$A:P,8,FALSE))</f>
        <v>#VALUE!</v>
      </c>
      <c r="BV78" s="398"/>
      <c r="BW78" s="393" t="str">
        <f>IF(AI79&gt;AJ79,BC79,IF(AJ79&gt;AI79,BD79," "))</f>
        <v>1 - 3</v>
      </c>
      <c r="BX78" s="392"/>
      <c r="BY78" s="394"/>
      <c r="BZ78" s="400"/>
      <c r="CA78" s="400"/>
      <c r="CB78" s="400"/>
      <c r="CC78" s="393" t="str">
        <f>IF(AI78&lt;AJ78,AR78,IF(AJ78&lt;AI78,AS78," "))</f>
        <v>0,2,4</v>
      </c>
      <c r="CD78" s="392"/>
      <c r="CE78" s="394"/>
      <c r="CF78" s="392" t="str">
        <f>IF(AI76&lt;AJ76,AR76,IF(AJ76&lt;AI76,AS76," "))</f>
        <v>4,19,7</v>
      </c>
      <c r="CG78" s="392"/>
      <c r="CH78" s="392"/>
      <c r="CI78" s="227"/>
      <c r="CJ78" s="386"/>
      <c r="CK78" s="387"/>
      <c r="CL78" s="388"/>
    </row>
    <row r="79" spans="1:90" ht="17.45" customHeight="1" x14ac:dyDescent="0.25">
      <c r="A79" s="15">
        <v>5</v>
      </c>
      <c r="B79" s="33"/>
      <c r="C79" s="17">
        <v>1</v>
      </c>
      <c r="D79" s="17">
        <v>2</v>
      </c>
      <c r="E79" s="18">
        <v>11</v>
      </c>
      <c r="F79" s="19">
        <v>5</v>
      </c>
      <c r="G79" s="20">
        <v>5</v>
      </c>
      <c r="H79" s="21">
        <v>11</v>
      </c>
      <c r="I79" s="18">
        <v>11</v>
      </c>
      <c r="J79" s="19">
        <v>9</v>
      </c>
      <c r="K79" s="20">
        <v>11</v>
      </c>
      <c r="L79" s="21">
        <v>6</v>
      </c>
      <c r="M79" s="18"/>
      <c r="N79" s="19"/>
      <c r="O79" s="20"/>
      <c r="P79" s="21"/>
      <c r="Q79" s="18"/>
      <c r="R79" s="19"/>
      <c r="S79" s="22">
        <f t="shared" si="231"/>
        <v>1</v>
      </c>
      <c r="T79" s="22">
        <f t="shared" si="232"/>
        <v>0</v>
      </c>
      <c r="U79" s="22">
        <f t="shared" si="233"/>
        <v>0</v>
      </c>
      <c r="V79" s="22">
        <f t="shared" si="234"/>
        <v>1</v>
      </c>
      <c r="W79" s="22">
        <f t="shared" si="235"/>
        <v>1</v>
      </c>
      <c r="X79" s="22">
        <f t="shared" si="236"/>
        <v>0</v>
      </c>
      <c r="Y79" s="22">
        <f t="shared" si="237"/>
        <v>1</v>
      </c>
      <c r="Z79" s="22">
        <f t="shared" si="238"/>
        <v>0</v>
      </c>
      <c r="AA79" s="22">
        <f t="shared" si="239"/>
        <v>0</v>
      </c>
      <c r="AB79" s="22">
        <f t="shared" si="240"/>
        <v>0</v>
      </c>
      <c r="AC79" s="22">
        <f t="shared" si="241"/>
        <v>0</v>
      </c>
      <c r="AD79" s="22">
        <f t="shared" si="242"/>
        <v>0</v>
      </c>
      <c r="AE79" s="22">
        <f t="shared" si="243"/>
        <v>0</v>
      </c>
      <c r="AF79" s="22">
        <f t="shared" si="244"/>
        <v>0</v>
      </c>
      <c r="AG79" s="23">
        <f t="shared" si="245"/>
        <v>3</v>
      </c>
      <c r="AH79" s="23">
        <f t="shared" si="245"/>
        <v>1</v>
      </c>
      <c r="AI79" s="24">
        <f t="shared" si="246"/>
        <v>2</v>
      </c>
      <c r="AJ79" s="24">
        <f t="shared" si="247"/>
        <v>1</v>
      </c>
      <c r="AK79" s="25">
        <f t="shared" si="248"/>
        <v>5</v>
      </c>
      <c r="AL79" s="25">
        <f t="shared" si="249"/>
        <v>-5</v>
      </c>
      <c r="AM79" s="25">
        <f t="shared" si="250"/>
        <v>9</v>
      </c>
      <c r="AN79" s="25">
        <f t="shared" si="251"/>
        <v>6</v>
      </c>
      <c r="AO79" s="25" t="str">
        <f t="shared" si="252"/>
        <v/>
      </c>
      <c r="AP79" s="25" t="str">
        <f t="shared" si="253"/>
        <v/>
      </c>
      <c r="AQ79" s="25" t="str">
        <f t="shared" si="254"/>
        <v/>
      </c>
      <c r="AR79" s="26" t="str">
        <f t="shared" si="255"/>
        <v>3 - 1</v>
      </c>
      <c r="AS79" s="27" t="str">
        <f t="shared" si="256"/>
        <v>5,-5,9,6</v>
      </c>
      <c r="AT79" s="24">
        <f t="shared" si="257"/>
        <v>1</v>
      </c>
      <c r="AU79" s="24">
        <f t="shared" si="258"/>
        <v>2</v>
      </c>
      <c r="AV79" s="25">
        <f t="shared" si="259"/>
        <v>-5</v>
      </c>
      <c r="AW79" s="25">
        <f t="shared" si="260"/>
        <v>5</v>
      </c>
      <c r="AX79" s="25">
        <f t="shared" si="261"/>
        <v>-9</v>
      </c>
      <c r="AY79" s="25">
        <f t="shared" si="262"/>
        <v>-6</v>
      </c>
      <c r="AZ79" s="25" t="str">
        <f t="shared" si="263"/>
        <v/>
      </c>
      <c r="BA79" s="25" t="str">
        <f t="shared" si="264"/>
        <v/>
      </c>
      <c r="BB79" s="25" t="str">
        <f t="shared" si="265"/>
        <v/>
      </c>
      <c r="BC79" s="26" t="str">
        <f t="shared" si="266"/>
        <v>1 - 3</v>
      </c>
      <c r="BD79" s="27" t="str">
        <f t="shared" si="267"/>
        <v>-5,5,-9,-6</v>
      </c>
      <c r="BE79" s="28">
        <f>SUMIF(C75:C82,3,AI75:AI82)+SUMIF(D75:D82,3,AJ75:AJ82)</f>
        <v>3</v>
      </c>
      <c r="BF79" s="28">
        <f>IF(BE79&lt;&gt;0,RANK(BE79,BE75:BE81),"")</f>
        <v>4</v>
      </c>
      <c r="BG79" s="29" t="e">
        <f>SUMIF(A75:A78,C79,B75:B78)</f>
        <v>#VALUE!</v>
      </c>
      <c r="BH79" s="30" t="e">
        <f>SUMIF(A75:A78,D79,B75:B78)</f>
        <v>#VALUE!</v>
      </c>
      <c r="BI79" s="122">
        <v>1</v>
      </c>
      <c r="BJ79" s="123" t="e">
        <f>1+BJ78</f>
        <v>#REF!</v>
      </c>
      <c r="BK79" s="31">
        <v>3</v>
      </c>
      <c r="BL79" s="213" t="s">
        <v>14</v>
      </c>
      <c r="BM79" s="205">
        <v>44601</v>
      </c>
      <c r="BN79" s="208" t="s">
        <v>264</v>
      </c>
      <c r="BO79" s="134">
        <v>6</v>
      </c>
      <c r="BP79" s="412">
        <v>3</v>
      </c>
      <c r="BQ79" s="414" t="e">
        <f>B77</f>
        <v>#VALUE!</v>
      </c>
      <c r="BR79" s="416" t="s">
        <v>198</v>
      </c>
      <c r="BS79" s="417"/>
      <c r="BT79" s="418"/>
      <c r="BU79" s="215" t="e">
        <f>IF(BQ79=0,0,VLOOKUP(BQ79,[1]Список!$A:P,7,FALSE))</f>
        <v>#VALUE!</v>
      </c>
      <c r="BV79" s="419" t="e">
        <f>IF(BQ79=0,0,VLOOKUP(BQ79,[1]Список!$A:$P,6,FALSE))</f>
        <v>#VALUE!</v>
      </c>
      <c r="BW79" s="193"/>
      <c r="BX79" s="180">
        <f>IF(AG75&lt;AH75,AT75,IF(AH75&lt;AG75,AT75," "))</f>
        <v>1</v>
      </c>
      <c r="BY79" s="181"/>
      <c r="BZ79" s="190"/>
      <c r="CA79" s="180">
        <f>IF(AG78&lt;AH78,AT78,IF(AH78&lt;AG78,AT78," "))</f>
        <v>1</v>
      </c>
      <c r="CB79" s="190"/>
      <c r="CC79" s="451"/>
      <c r="CD79" s="421"/>
      <c r="CE79" s="452"/>
      <c r="CF79" s="231"/>
      <c r="CG79" s="180">
        <f>IF(AG80&lt;AH80,AI80,IF(AH80&lt;AG80,AI80," "))</f>
        <v>1</v>
      </c>
      <c r="CH79" s="190"/>
      <c r="CI79" s="232"/>
      <c r="CJ79" s="423">
        <f>BE79</f>
        <v>3</v>
      </c>
      <c r="CK79" s="402"/>
      <c r="CL79" s="404">
        <f>IF(BF80="",BF79,BF80)</f>
        <v>4</v>
      </c>
    </row>
    <row r="80" spans="1:90" ht="17.45" customHeight="1" x14ac:dyDescent="0.25">
      <c r="A80" s="15">
        <v>6</v>
      </c>
      <c r="C80" s="17">
        <v>3</v>
      </c>
      <c r="D80" s="17">
        <v>4</v>
      </c>
      <c r="E80" s="18">
        <v>7</v>
      </c>
      <c r="F80" s="19">
        <v>11</v>
      </c>
      <c r="G80" s="20">
        <v>11</v>
      </c>
      <c r="H80" s="21">
        <v>7</v>
      </c>
      <c r="I80" s="18">
        <v>9</v>
      </c>
      <c r="J80" s="19">
        <v>11</v>
      </c>
      <c r="K80" s="20">
        <v>2</v>
      </c>
      <c r="L80" s="21">
        <v>11</v>
      </c>
      <c r="M80" s="18"/>
      <c r="N80" s="19"/>
      <c r="O80" s="20"/>
      <c r="P80" s="21"/>
      <c r="Q80" s="18"/>
      <c r="R80" s="19"/>
      <c r="S80" s="22">
        <f t="shared" si="231"/>
        <v>0</v>
      </c>
      <c r="T80" s="22">
        <f t="shared" si="232"/>
        <v>1</v>
      </c>
      <c r="U80" s="22">
        <f t="shared" si="233"/>
        <v>1</v>
      </c>
      <c r="V80" s="22">
        <f t="shared" si="234"/>
        <v>0</v>
      </c>
      <c r="W80" s="22">
        <f t="shared" si="235"/>
        <v>0</v>
      </c>
      <c r="X80" s="22">
        <f t="shared" si="236"/>
        <v>1</v>
      </c>
      <c r="Y80" s="22">
        <f t="shared" si="237"/>
        <v>0</v>
      </c>
      <c r="Z80" s="22">
        <f t="shared" si="238"/>
        <v>1</v>
      </c>
      <c r="AA80" s="22">
        <f t="shared" si="239"/>
        <v>0</v>
      </c>
      <c r="AB80" s="22">
        <f t="shared" si="240"/>
        <v>0</v>
      </c>
      <c r="AC80" s="22">
        <f t="shared" si="241"/>
        <v>0</v>
      </c>
      <c r="AD80" s="22">
        <f t="shared" si="242"/>
        <v>0</v>
      </c>
      <c r="AE80" s="22">
        <f t="shared" si="243"/>
        <v>0</v>
      </c>
      <c r="AF80" s="22">
        <f t="shared" si="244"/>
        <v>0</v>
      </c>
      <c r="AG80" s="23">
        <f t="shared" si="245"/>
        <v>1</v>
      </c>
      <c r="AH80" s="23">
        <f t="shared" si="245"/>
        <v>3</v>
      </c>
      <c r="AI80" s="24">
        <f t="shared" si="246"/>
        <v>1</v>
      </c>
      <c r="AJ80" s="24">
        <f t="shared" si="247"/>
        <v>2</v>
      </c>
      <c r="AK80" s="25">
        <f t="shared" si="248"/>
        <v>-7</v>
      </c>
      <c r="AL80" s="25">
        <f t="shared" si="249"/>
        <v>7</v>
      </c>
      <c r="AM80" s="25">
        <f t="shared" si="250"/>
        <v>-9</v>
      </c>
      <c r="AN80" s="25">
        <f t="shared" si="251"/>
        <v>-2</v>
      </c>
      <c r="AO80" s="25" t="str">
        <f t="shared" si="252"/>
        <v/>
      </c>
      <c r="AP80" s="25" t="str">
        <f t="shared" si="253"/>
        <v/>
      </c>
      <c r="AQ80" s="25" t="str">
        <f t="shared" si="254"/>
        <v/>
      </c>
      <c r="AR80" s="26" t="str">
        <f t="shared" si="255"/>
        <v>1 - 3</v>
      </c>
      <c r="AS80" s="27" t="str">
        <f t="shared" si="256"/>
        <v>-7,7,-9,-2</v>
      </c>
      <c r="AT80" s="24">
        <f t="shared" si="257"/>
        <v>2</v>
      </c>
      <c r="AU80" s="24">
        <f t="shared" si="258"/>
        <v>1</v>
      </c>
      <c r="AV80" s="25">
        <f t="shared" si="259"/>
        <v>7</v>
      </c>
      <c r="AW80" s="25">
        <f t="shared" si="260"/>
        <v>-7</v>
      </c>
      <c r="AX80" s="25">
        <f t="shared" si="261"/>
        <v>9</v>
      </c>
      <c r="AY80" s="25">
        <f t="shared" si="262"/>
        <v>2</v>
      </c>
      <c r="AZ80" s="25" t="str">
        <f t="shared" si="263"/>
        <v/>
      </c>
      <c r="BA80" s="25" t="str">
        <f t="shared" si="264"/>
        <v/>
      </c>
      <c r="BB80" s="25" t="str">
        <f t="shared" si="265"/>
        <v/>
      </c>
      <c r="BC80" s="26" t="str">
        <f t="shared" si="266"/>
        <v>3 - 1</v>
      </c>
      <c r="BD80" s="27" t="str">
        <f t="shared" si="267"/>
        <v>7,-7,9,2</v>
      </c>
      <c r="BE80" s="32"/>
      <c r="BF80" s="32"/>
      <c r="BG80" s="29" t="e">
        <f>SUMIF(A75:A78,C80,B75:B78)</f>
        <v>#VALUE!</v>
      </c>
      <c r="BH80" s="30" t="e">
        <f>SUMIF(A75:A78,D80,B75:B78)</f>
        <v>#VALUE!</v>
      </c>
      <c r="BI80" s="122">
        <v>1</v>
      </c>
      <c r="BJ80" s="123" t="e">
        <f>1+BJ79</f>
        <v>#REF!</v>
      </c>
      <c r="BK80" s="31">
        <v>3</v>
      </c>
      <c r="BL80" s="214" t="s">
        <v>15</v>
      </c>
      <c r="BM80" s="289">
        <v>44601</v>
      </c>
      <c r="BN80" s="211" t="s">
        <v>264</v>
      </c>
      <c r="BO80" s="156">
        <v>5</v>
      </c>
      <c r="BP80" s="413"/>
      <c r="BQ80" s="415"/>
      <c r="BR80" s="406" t="s">
        <v>199</v>
      </c>
      <c r="BS80" s="407"/>
      <c r="BT80" s="408"/>
      <c r="BU80" s="164" t="e">
        <f>IF(BQ79=0,0,VLOOKUP(BQ79,[1]Список!$A:P,8,FALSE))</f>
        <v>#VALUE!</v>
      </c>
      <c r="BV80" s="420"/>
      <c r="BW80" s="409" t="str">
        <f>IF(AI75&gt;AJ75,BC75,IF(AJ75&gt;AI75,BD75," "))</f>
        <v>0 - 3</v>
      </c>
      <c r="BX80" s="410"/>
      <c r="BY80" s="411"/>
      <c r="BZ80" s="410" t="str">
        <f>IF(AI78&gt;AJ78,BC78,IF(AJ78&gt;AI78,BD78," "))</f>
        <v>0 - 3</v>
      </c>
      <c r="CA80" s="410"/>
      <c r="CB80" s="410"/>
      <c r="CC80" s="467"/>
      <c r="CD80" s="422"/>
      <c r="CE80" s="468"/>
      <c r="CF80" s="410" t="str">
        <f>IF(AI80&lt;AJ80,AR80,IF(AJ80&lt;AI80,AS80," "))</f>
        <v>1 - 3</v>
      </c>
      <c r="CG80" s="410"/>
      <c r="CH80" s="410"/>
      <c r="CI80" s="228"/>
      <c r="CJ80" s="424"/>
      <c r="CK80" s="403"/>
      <c r="CL80" s="405"/>
    </row>
    <row r="81" spans="1:90" ht="17.45" customHeight="1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V81" s="2"/>
      <c r="AW81" s="2"/>
      <c r="AX81" s="2"/>
      <c r="AY81" s="2"/>
      <c r="AZ81" s="2"/>
      <c r="BE81" s="28">
        <f>SUMIF(C75:C82,4,AI75:AI82)+SUMIF(D75:D82,4,AJ75:AJ82)</f>
        <v>4</v>
      </c>
      <c r="BF81" s="28">
        <f>IF(BE81&lt;&gt;0,RANK(BE81,BE75:BE81),"")</f>
        <v>3</v>
      </c>
      <c r="BG81" s="34"/>
      <c r="BH81" s="34"/>
      <c r="BK81" s="14"/>
      <c r="BP81" s="425">
        <v>4</v>
      </c>
      <c r="BQ81" s="397" t="e">
        <f>B78</f>
        <v>#VALUE!</v>
      </c>
      <c r="BR81" s="389" t="s">
        <v>79</v>
      </c>
      <c r="BS81" s="390"/>
      <c r="BT81" s="391"/>
      <c r="BU81" s="196" t="e">
        <f>IF(BQ81=0,0,VLOOKUP(BQ81,[1]Список!$A:P,7,FALSE))</f>
        <v>#VALUE!</v>
      </c>
      <c r="BV81" s="398" t="e">
        <f>IF(BQ81=0,0,VLOOKUP(BQ81,[1]Список!$A:$P,6,FALSE))</f>
        <v>#VALUE!</v>
      </c>
      <c r="BW81" s="230"/>
      <c r="BX81" s="150">
        <f>IF(AG77&lt;AH77,AT77,IF(AH77&lt;AG77,AT77," "))</f>
        <v>1</v>
      </c>
      <c r="BY81" s="186"/>
      <c r="BZ81" s="178"/>
      <c r="CA81" s="150">
        <f>IF(AG76&lt;AH76,AT76,IF(AH76&lt;AG76,AT76," "))</f>
        <v>1</v>
      </c>
      <c r="CB81" s="178"/>
      <c r="CC81" s="192"/>
      <c r="CD81" s="150">
        <f>IF(AG80&lt;AH80,AT80,IF(AH80&lt;AG80,AT80," "))</f>
        <v>2</v>
      </c>
      <c r="CE81" s="186"/>
      <c r="CF81" s="400"/>
      <c r="CG81" s="400"/>
      <c r="CH81" s="400"/>
      <c r="CI81" s="226"/>
      <c r="CJ81" s="386">
        <f>BE81</f>
        <v>4</v>
      </c>
      <c r="CK81" s="387"/>
      <c r="CL81" s="388">
        <f>IF(BF82="",BF81,BF82)</f>
        <v>3</v>
      </c>
    </row>
    <row r="82" spans="1:90" ht="17.45" customHeight="1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V82" s="2"/>
      <c r="AW82" s="2"/>
      <c r="AX82" s="2"/>
      <c r="AY82" s="2"/>
      <c r="AZ82" s="2"/>
      <c r="BD82" s="3"/>
      <c r="BE82" s="32"/>
      <c r="BF82" s="32"/>
      <c r="BG82" s="34"/>
      <c r="BH82" s="34"/>
      <c r="BK82" s="14"/>
      <c r="BL82" s="160"/>
      <c r="BM82" s="161"/>
      <c r="BN82" s="162"/>
      <c r="BO82" s="163"/>
      <c r="BP82" s="413"/>
      <c r="BQ82" s="397"/>
      <c r="BR82" s="406" t="s">
        <v>31</v>
      </c>
      <c r="BS82" s="407"/>
      <c r="BT82" s="408"/>
      <c r="BU82" s="164" t="e">
        <f>IF(BQ81=0,0,VLOOKUP(BQ81,[1]Список!$A:P,8,FALSE))</f>
        <v>#VALUE!</v>
      </c>
      <c r="BV82" s="420"/>
      <c r="BW82" s="409" t="str">
        <f>IF(AI77&gt;AJ77,BC77,IF(AJ77&gt;AI77,BD77," "))</f>
        <v>0 - 3</v>
      </c>
      <c r="BX82" s="410"/>
      <c r="BY82" s="411"/>
      <c r="BZ82" s="410" t="str">
        <f>IF(AI76&gt;AJ76,BC76,IF(AJ76&gt;AI76,BD76," "))</f>
        <v>0 - 3</v>
      </c>
      <c r="CA82" s="410"/>
      <c r="CB82" s="410"/>
      <c r="CC82" s="409" t="str">
        <f>IF(AI80&gt;AJ80,BC80,IF(AJ80&gt;AI80,BD80," "))</f>
        <v>7,-7,9,2</v>
      </c>
      <c r="CD82" s="410"/>
      <c r="CE82" s="411"/>
      <c r="CF82" s="400"/>
      <c r="CG82" s="400"/>
      <c r="CH82" s="400"/>
      <c r="CI82" s="228"/>
      <c r="CJ82" s="386"/>
      <c r="CK82" s="403"/>
      <c r="CL82" s="388"/>
    </row>
    <row r="83" spans="1:90" ht="17.45" customHeight="1" x14ac:dyDescent="0.25">
      <c r="Z83" s="6"/>
      <c r="BK83" s="14"/>
      <c r="BL83" s="380" t="str">
        <f>C84</f>
        <v>Женщины. Полуфинальный этап (9-16 место). Группа  C</v>
      </c>
      <c r="BM83" s="380"/>
      <c r="BN83" s="380"/>
      <c r="BO83" s="380"/>
      <c r="BP83" s="380"/>
      <c r="BQ83" s="380"/>
      <c r="BR83" s="380"/>
      <c r="BS83" s="380"/>
      <c r="BT83" s="380"/>
      <c r="BU83" s="380"/>
      <c r="BV83" s="380"/>
      <c r="BW83" s="380"/>
      <c r="BX83" s="380"/>
      <c r="BY83" s="380"/>
      <c r="BZ83" s="380"/>
      <c r="CA83" s="380"/>
      <c r="CB83" s="380"/>
      <c r="CC83" s="380"/>
      <c r="CD83" s="380"/>
      <c r="CE83" s="380"/>
      <c r="CF83" s="380"/>
      <c r="CG83" s="380"/>
      <c r="CH83" s="380"/>
      <c r="CI83" s="380"/>
      <c r="CJ83" s="380"/>
      <c r="CK83" s="380"/>
      <c r="CL83" s="380"/>
    </row>
    <row r="84" spans="1:90" ht="17.45" customHeight="1" x14ac:dyDescent="0.25">
      <c r="A84" s="7">
        <v>4</v>
      </c>
      <c r="B84" s="8">
        <v>4</v>
      </c>
      <c r="C84" s="9" t="s">
        <v>283</v>
      </c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1">
        <v>4</v>
      </c>
      <c r="Z84" s="6"/>
      <c r="AR84" s="12" t="e">
        <f>IF(B85=0,0,(IF(B86=0,1,IF(B87=0,2,IF(B88=0,3,IF(B88&gt;0,4))))))</f>
        <v>#VALUE!</v>
      </c>
      <c r="BC84" s="12">
        <f>IF(BE84=15,3,IF(BE84&gt;15,4))</f>
        <v>4</v>
      </c>
      <c r="BE84" s="13">
        <f>SUM(BE85,BE87,BE89,BE91)</f>
        <v>18</v>
      </c>
      <c r="BF84" s="13">
        <f>SUM(BF85,BF87,BF89,BF91)</f>
        <v>10</v>
      </c>
      <c r="BK84" s="14"/>
      <c r="BL84" s="124" t="s">
        <v>4</v>
      </c>
      <c r="BM84" s="125" t="s">
        <v>5</v>
      </c>
      <c r="BN84" s="125" t="s">
        <v>6</v>
      </c>
      <c r="BO84" s="126" t="s">
        <v>7</v>
      </c>
      <c r="BP84" s="216" t="s">
        <v>8</v>
      </c>
      <c r="BQ84" s="458" t="s">
        <v>9</v>
      </c>
      <c r="BR84" s="458"/>
      <c r="BS84" s="458"/>
      <c r="BT84" s="458"/>
      <c r="BU84" s="459" t="s">
        <v>10</v>
      </c>
      <c r="BV84" s="459"/>
      <c r="BW84" s="460">
        <v>1</v>
      </c>
      <c r="BX84" s="461"/>
      <c r="BY84" s="462"/>
      <c r="BZ84" s="461">
        <v>2</v>
      </c>
      <c r="CA84" s="461"/>
      <c r="CB84" s="461"/>
      <c r="CC84" s="460">
        <v>3</v>
      </c>
      <c r="CD84" s="461"/>
      <c r="CE84" s="462"/>
      <c r="CF84" s="461">
        <v>4</v>
      </c>
      <c r="CG84" s="461"/>
      <c r="CH84" s="461"/>
      <c r="CI84" s="225"/>
      <c r="CJ84" s="282" t="s">
        <v>1</v>
      </c>
      <c r="CK84" s="220" t="s">
        <v>2</v>
      </c>
      <c r="CL84" s="283" t="s">
        <v>3</v>
      </c>
    </row>
    <row r="85" spans="1:90" ht="17.45" customHeight="1" x14ac:dyDescent="0.25">
      <c r="A85" s="15">
        <v>1</v>
      </c>
      <c r="B85" s="16" t="e">
        <f>SUMIF('[1]М - 1 этап'!$CX$42:$CX$57,5,'[1]М - 1 этап'!$BQ$42:$BQ$57)</f>
        <v>#VALUE!</v>
      </c>
      <c r="C85" s="17">
        <v>1</v>
      </c>
      <c r="D85" s="17">
        <v>3</v>
      </c>
      <c r="E85" s="18">
        <v>11</v>
      </c>
      <c r="F85" s="19">
        <v>5</v>
      </c>
      <c r="G85" s="20">
        <v>7</v>
      </c>
      <c r="H85" s="21">
        <v>11</v>
      </c>
      <c r="I85" s="18">
        <v>11</v>
      </c>
      <c r="J85" s="19">
        <v>8</v>
      </c>
      <c r="K85" s="20">
        <v>11</v>
      </c>
      <c r="L85" s="21">
        <v>4</v>
      </c>
      <c r="M85" s="18"/>
      <c r="N85" s="19"/>
      <c r="O85" s="20"/>
      <c r="P85" s="21"/>
      <c r="Q85" s="18"/>
      <c r="R85" s="19"/>
      <c r="S85" s="22">
        <f t="shared" ref="S85:S90" si="269">IF(E85="wo",0,IF(F85="wo",1,IF(E85&gt;F85,1,0)))</f>
        <v>1</v>
      </c>
      <c r="T85" s="22">
        <f t="shared" ref="T85:T90" si="270">IF(E85="wo",1,IF(F85="wo",0,IF(F85&gt;E85,1,0)))</f>
        <v>0</v>
      </c>
      <c r="U85" s="22">
        <f t="shared" ref="U85:U90" si="271">IF(G85="wo",0,IF(H85="wo",1,IF(G85&gt;H85,1,0)))</f>
        <v>0</v>
      </c>
      <c r="V85" s="22">
        <f t="shared" ref="V85:V90" si="272">IF(G85="wo",1,IF(H85="wo",0,IF(H85&gt;G85,1,0)))</f>
        <v>1</v>
      </c>
      <c r="W85" s="22">
        <f t="shared" ref="W85:W90" si="273">IF(I85="wo",0,IF(J85="wo",1,IF(I85&gt;J85,1,0)))</f>
        <v>1</v>
      </c>
      <c r="X85" s="22">
        <f t="shared" ref="X85:X90" si="274">IF(I85="wo",1,IF(J85="wo",0,IF(J85&gt;I85,1,0)))</f>
        <v>0</v>
      </c>
      <c r="Y85" s="22">
        <f t="shared" ref="Y85:Y90" si="275">IF(K85="wo",0,IF(L85="wo",1,IF(K85&gt;L85,1,0)))</f>
        <v>1</v>
      </c>
      <c r="Z85" s="22">
        <f t="shared" ref="Z85:Z90" si="276">IF(K85="wo",1,IF(L85="wo",0,IF(L85&gt;K85,1,0)))</f>
        <v>0</v>
      </c>
      <c r="AA85" s="22">
        <f t="shared" ref="AA85:AA90" si="277">IF(M85="wo",0,IF(N85="wo",1,IF(M85&gt;N85,1,0)))</f>
        <v>0</v>
      </c>
      <c r="AB85" s="22">
        <f t="shared" ref="AB85:AB90" si="278">IF(M85="wo",1,IF(N85="wo",0,IF(N85&gt;M85,1,0)))</f>
        <v>0</v>
      </c>
      <c r="AC85" s="22">
        <f t="shared" ref="AC85:AC90" si="279">IF(O85="wo",0,IF(P85="wo",1,IF(O85&gt;P85,1,0)))</f>
        <v>0</v>
      </c>
      <c r="AD85" s="22">
        <f t="shared" ref="AD85:AD90" si="280">IF(O85="wo",1,IF(P85="wo",0,IF(P85&gt;O85,1,0)))</f>
        <v>0</v>
      </c>
      <c r="AE85" s="22">
        <f t="shared" ref="AE85:AE90" si="281">IF(Q85="wo",0,IF(R85="wo",1,IF(Q85&gt;R85,1,0)))</f>
        <v>0</v>
      </c>
      <c r="AF85" s="22">
        <f t="shared" ref="AF85:AF90" si="282">IF(Q85="wo",1,IF(R85="wo",0,IF(R85&gt;Q85,1,0)))</f>
        <v>0</v>
      </c>
      <c r="AG85" s="23">
        <f t="shared" ref="AG85:AH90" si="283">IF(E85="wo","wo",+S85+U85+W85+Y85+AA85+AC85+AE85)</f>
        <v>3</v>
      </c>
      <c r="AH85" s="23">
        <f t="shared" si="283"/>
        <v>1</v>
      </c>
      <c r="AI85" s="24">
        <f t="shared" ref="AI85:AI90" si="284">IF(E85="",0,IF(E85="wo",0,IF(F85="wo",2,IF(AG85=AH85,0,IF(AG85&gt;AH85,2,1)))))</f>
        <v>2</v>
      </c>
      <c r="AJ85" s="24">
        <f t="shared" ref="AJ85:AJ90" si="285">IF(F85="",0,IF(F85="wo",0,IF(E85="wo",2,IF(AH85=AG85,0,IF(AH85&gt;AG85,2,1)))))</f>
        <v>1</v>
      </c>
      <c r="AK85" s="25">
        <f t="shared" ref="AK85:AK90" si="286">IF(E85="","",IF(E85="wo",0,IF(F85="wo",0,IF(E85=F85,"ERROR",IF(E85&gt;F85,F85,-1*E85)))))</f>
        <v>5</v>
      </c>
      <c r="AL85" s="25">
        <f t="shared" ref="AL85:AL90" si="287">IF(G85="","",IF(G85="wo",0,IF(H85="wo",0,IF(G85=H85,"ERROR",IF(G85&gt;H85,H85,-1*G85)))))</f>
        <v>-7</v>
      </c>
      <c r="AM85" s="25">
        <f t="shared" ref="AM85:AM90" si="288">IF(I85="","",IF(I85="wo",0,IF(J85="wo",0,IF(I85=J85,"ERROR",IF(I85&gt;J85,J85,-1*I85)))))</f>
        <v>8</v>
      </c>
      <c r="AN85" s="25">
        <f t="shared" ref="AN85:AN90" si="289">IF(K85="","",IF(K85="wo",0,IF(L85="wo",0,IF(K85=L85,"ERROR",IF(K85&gt;L85,L85,-1*K85)))))</f>
        <v>4</v>
      </c>
      <c r="AO85" s="25" t="str">
        <f t="shared" ref="AO85:AO90" si="290">IF(M85="","",IF(M85="wo",0,IF(N85="wo",0,IF(M85=N85,"ERROR",IF(M85&gt;N85,N85,-1*M85)))))</f>
        <v/>
      </c>
      <c r="AP85" s="25" t="str">
        <f t="shared" ref="AP85:AP90" si="291">IF(O85="","",IF(O85="wo",0,IF(P85="wo",0,IF(O85=P85,"ERROR",IF(O85&gt;P85,P85,-1*O85)))))</f>
        <v/>
      </c>
      <c r="AQ85" s="25" t="str">
        <f t="shared" ref="AQ85:AQ90" si="292">IF(Q85="","",IF(Q85="wo",0,IF(R85="wo",0,IF(Q85=R85,"ERROR",IF(Q85&gt;R85,R85,-1*Q85)))))</f>
        <v/>
      </c>
      <c r="AR85" s="26" t="str">
        <f t="shared" ref="AR85:AR90" si="293">CONCATENATE(AG85," - ",AH85)</f>
        <v>3 - 1</v>
      </c>
      <c r="AS85" s="27" t="str">
        <f t="shared" ref="AS85:AS90" si="294">IF(E85="","",(IF(K85="",AK85&amp;","&amp;AL85&amp;","&amp;AM85,IF(M85="",AK85&amp;","&amp;AL85&amp;","&amp;AM85&amp;","&amp;AN85,IF(O85="",AK85&amp;","&amp;AL85&amp;","&amp;AM85&amp;","&amp;AN85&amp;","&amp;AO85,IF(Q85="",AK85&amp;","&amp;AL85&amp;","&amp;AM85&amp;","&amp;AN85&amp;","&amp;AO85&amp;","&amp;AP85,AK85&amp;","&amp;AL85&amp;","&amp;AM85&amp;","&amp;AN85&amp;","&amp;AO85&amp;","&amp;AP85&amp;","&amp;AQ85))))))</f>
        <v>5,-7,8,4</v>
      </c>
      <c r="AT85" s="24">
        <f t="shared" ref="AT85:AT90" si="295">IF(F85="",0,IF(F85="wo",0,IF(E85="wo",2,IF(AH85=AG85,0,IF(AH85&gt;AG85,2,1)))))</f>
        <v>1</v>
      </c>
      <c r="AU85" s="24">
        <f t="shared" ref="AU85:AU90" si="296">IF(E85="",0,IF(E85="wo",0,IF(F85="wo",2,IF(AG85=AH85,0,IF(AG85&gt;AH85,2,1)))))</f>
        <v>2</v>
      </c>
      <c r="AV85" s="25">
        <f t="shared" ref="AV85:AV90" si="297">IF(F85="","",IF(F85="wo",0,IF(E85="wo",0,IF(F85=E85,"ERROR",IF(F85&gt;E85,E85,-1*F85)))))</f>
        <v>-5</v>
      </c>
      <c r="AW85" s="25">
        <f t="shared" ref="AW85:AW90" si="298">IF(H85="","",IF(H85="wo",0,IF(G85="wo",0,IF(H85=G85,"ERROR",IF(H85&gt;G85,G85,-1*H85)))))</f>
        <v>7</v>
      </c>
      <c r="AX85" s="25">
        <f t="shared" ref="AX85:AX90" si="299">IF(J85="","",IF(J85="wo",0,IF(I85="wo",0,IF(J85=I85,"ERROR",IF(J85&gt;I85,I85,-1*J85)))))</f>
        <v>-8</v>
      </c>
      <c r="AY85" s="25">
        <f t="shared" ref="AY85:AY90" si="300">IF(L85="","",IF(L85="wo",0,IF(K85="wo",0,IF(L85=K85,"ERROR",IF(L85&gt;K85,K85,-1*L85)))))</f>
        <v>-4</v>
      </c>
      <c r="AZ85" s="25" t="str">
        <f t="shared" ref="AZ85:AZ90" si="301">IF(N85="","",IF(N85="wo",0,IF(M85="wo",0,IF(N85=M85,"ERROR",IF(N85&gt;M85,M85,-1*N85)))))</f>
        <v/>
      </c>
      <c r="BA85" s="25" t="str">
        <f t="shared" ref="BA85:BA90" si="302">IF(P85="","",IF(P85="wo",0,IF(O85="wo",0,IF(P85=O85,"ERROR",IF(P85&gt;O85,O85,-1*P85)))))</f>
        <v/>
      </c>
      <c r="BB85" s="25" t="str">
        <f t="shared" ref="BB85:BB90" si="303">IF(R85="","",IF(R85="wo",0,IF(Q85="wo",0,IF(R85=Q85,"ERROR",IF(R85&gt;Q85,Q85,-1*R85)))))</f>
        <v/>
      </c>
      <c r="BC85" s="26" t="str">
        <f t="shared" ref="BC85:BC90" si="304">CONCATENATE(AH85," - ",AG85)</f>
        <v>1 - 3</v>
      </c>
      <c r="BD85" s="27" t="str">
        <f t="shared" ref="BD85:BD90" si="305">IF(E85="","",(IF(K85="",AV85&amp;", "&amp;AW85&amp;", "&amp;AX85,IF(M85="",AV85&amp;","&amp;AW85&amp;","&amp;AX85&amp;","&amp;AY85,IF(O85="",AV85&amp;","&amp;AW85&amp;","&amp;AX85&amp;","&amp;AY85&amp;","&amp;AZ85,IF(Q85="",AV85&amp;","&amp;AW85&amp;","&amp;AX85&amp;","&amp;AY85&amp;","&amp;AZ85&amp;","&amp;BA85,AV85&amp;","&amp;AW85&amp;","&amp;AX85&amp;","&amp;AY85&amp;","&amp;AZ85&amp;","&amp;BA85&amp;","&amp;BB85))))))</f>
        <v>-5,7,-8,-4</v>
      </c>
      <c r="BE85" s="28">
        <f>SUMIF(C85:C92,1,AI85:AI92)+SUMIF(D85:D92,1,AJ85:AJ92)</f>
        <v>4</v>
      </c>
      <c r="BF85" s="28">
        <f>IF(BE85&lt;&gt;0,RANK(BE85,BE85:BE91),"")</f>
        <v>3</v>
      </c>
      <c r="BG85" s="29" t="e">
        <f>SUMIF(A85:A88,C85,B85:B88)</f>
        <v>#VALUE!</v>
      </c>
      <c r="BH85" s="30" t="e">
        <f>SUMIF(A85:A88,D85,B85:B88)</f>
        <v>#VALUE!</v>
      </c>
      <c r="BI85" s="122">
        <f t="shared" ref="BI85:BI90" si="306">1+BI75</f>
        <v>2</v>
      </c>
      <c r="BJ85" s="123" t="e">
        <f>1*BJ80+1</f>
        <v>#REF!</v>
      </c>
      <c r="BK85" s="31">
        <v>1</v>
      </c>
      <c r="BL85" s="200" t="str">
        <f t="shared" ref="BL85:BL86" si="307">CONCATENATE(C85," ","-"," ",D85)</f>
        <v>1 - 3</v>
      </c>
      <c r="BM85" s="132"/>
      <c r="BN85" s="133"/>
      <c r="BO85" s="134"/>
      <c r="BP85" s="465">
        <v>1</v>
      </c>
      <c r="BQ85" s="414" t="e">
        <f>B85</f>
        <v>#VALUE!</v>
      </c>
      <c r="BR85" s="416" t="s">
        <v>84</v>
      </c>
      <c r="BS85" s="417"/>
      <c r="BT85" s="418"/>
      <c r="BU85" s="215" t="e">
        <f>IF(BQ85=0,0,VLOOKUP(BQ85,[1]Список!$A:P,7,FALSE))</f>
        <v>#VALUE!</v>
      </c>
      <c r="BV85" s="419" t="e">
        <f>IF(BQ85=0,0,VLOOKUP(BQ85,[1]Список!$A:$P,6,FALSE))</f>
        <v>#VALUE!</v>
      </c>
      <c r="BW85" s="451"/>
      <c r="BX85" s="421"/>
      <c r="BY85" s="452"/>
      <c r="BZ85" s="231"/>
      <c r="CA85" s="180">
        <f>IF(AG89&lt;AH89,AI89,IF(AH89&lt;AG89,AI89," "))</f>
        <v>1</v>
      </c>
      <c r="CB85" s="190"/>
      <c r="CC85" s="184"/>
      <c r="CD85" s="180">
        <f>IF(AG85&lt;AH85,AI85,IF(AH85&lt;AG85,AI85," "))</f>
        <v>2</v>
      </c>
      <c r="CE85" s="181"/>
      <c r="CF85" s="190"/>
      <c r="CG85" s="180">
        <f>IF(AG87&lt;AH87,AI87,IF(AH87&lt;AG87,AI87," "))</f>
        <v>1</v>
      </c>
      <c r="CH85" s="190"/>
      <c r="CI85" s="232"/>
      <c r="CJ85" s="423">
        <f>BE85</f>
        <v>4</v>
      </c>
      <c r="CK85" s="402"/>
      <c r="CL85" s="404">
        <f>IF(BF86="",BF85,BF86)</f>
        <v>3</v>
      </c>
    </row>
    <row r="86" spans="1:90" ht="17.45" customHeight="1" x14ac:dyDescent="0.25">
      <c r="A86" s="15">
        <v>2</v>
      </c>
      <c r="B86" s="16" t="e">
        <f>SUMIF('[1]М - 1 этап'!$CX$187:$CX$202,5,'[1]М - 1 этап'!$BQ$187:$BQ$202)</f>
        <v>#VALUE!</v>
      </c>
      <c r="C86" s="17">
        <v>2</v>
      </c>
      <c r="D86" s="17">
        <v>4</v>
      </c>
      <c r="E86" s="18">
        <v>11</v>
      </c>
      <c r="F86" s="19">
        <v>8</v>
      </c>
      <c r="G86" s="20">
        <v>7</v>
      </c>
      <c r="H86" s="21">
        <v>11</v>
      </c>
      <c r="I86" s="18">
        <v>11</v>
      </c>
      <c r="J86" s="19">
        <v>5</v>
      </c>
      <c r="K86" s="20">
        <v>6</v>
      </c>
      <c r="L86" s="21">
        <v>11</v>
      </c>
      <c r="M86" s="18">
        <v>14</v>
      </c>
      <c r="N86" s="19">
        <v>12</v>
      </c>
      <c r="O86" s="20"/>
      <c r="P86" s="21"/>
      <c r="Q86" s="18"/>
      <c r="R86" s="19"/>
      <c r="S86" s="22">
        <f t="shared" si="269"/>
        <v>1</v>
      </c>
      <c r="T86" s="22">
        <f t="shared" si="270"/>
        <v>0</v>
      </c>
      <c r="U86" s="22">
        <f t="shared" si="271"/>
        <v>0</v>
      </c>
      <c r="V86" s="22">
        <f t="shared" si="272"/>
        <v>1</v>
      </c>
      <c r="W86" s="22">
        <f t="shared" si="273"/>
        <v>1</v>
      </c>
      <c r="X86" s="22">
        <f t="shared" si="274"/>
        <v>0</v>
      </c>
      <c r="Y86" s="22">
        <f t="shared" si="275"/>
        <v>0</v>
      </c>
      <c r="Z86" s="22">
        <f t="shared" si="276"/>
        <v>1</v>
      </c>
      <c r="AA86" s="22">
        <f t="shared" si="277"/>
        <v>1</v>
      </c>
      <c r="AB86" s="22">
        <f t="shared" si="278"/>
        <v>0</v>
      </c>
      <c r="AC86" s="22">
        <f t="shared" si="279"/>
        <v>0</v>
      </c>
      <c r="AD86" s="22">
        <f t="shared" si="280"/>
        <v>0</v>
      </c>
      <c r="AE86" s="22">
        <f t="shared" si="281"/>
        <v>0</v>
      </c>
      <c r="AF86" s="22">
        <f t="shared" si="282"/>
        <v>0</v>
      </c>
      <c r="AG86" s="23">
        <f t="shared" si="283"/>
        <v>3</v>
      </c>
      <c r="AH86" s="23">
        <f t="shared" si="283"/>
        <v>2</v>
      </c>
      <c r="AI86" s="24">
        <f t="shared" si="284"/>
        <v>2</v>
      </c>
      <c r="AJ86" s="24">
        <f t="shared" si="285"/>
        <v>1</v>
      </c>
      <c r="AK86" s="25">
        <f t="shared" si="286"/>
        <v>8</v>
      </c>
      <c r="AL86" s="25">
        <f t="shared" si="287"/>
        <v>-7</v>
      </c>
      <c r="AM86" s="25">
        <f t="shared" si="288"/>
        <v>5</v>
      </c>
      <c r="AN86" s="25">
        <f t="shared" si="289"/>
        <v>-6</v>
      </c>
      <c r="AO86" s="25">
        <f t="shared" si="290"/>
        <v>12</v>
      </c>
      <c r="AP86" s="25" t="str">
        <f t="shared" si="291"/>
        <v/>
      </c>
      <c r="AQ86" s="25" t="str">
        <f t="shared" si="292"/>
        <v/>
      </c>
      <c r="AR86" s="26" t="str">
        <f t="shared" si="293"/>
        <v>3 - 2</v>
      </c>
      <c r="AS86" s="27" t="str">
        <f t="shared" si="294"/>
        <v>8,-7,5,-6,12</v>
      </c>
      <c r="AT86" s="24">
        <f t="shared" si="295"/>
        <v>1</v>
      </c>
      <c r="AU86" s="24">
        <f t="shared" si="296"/>
        <v>2</v>
      </c>
      <c r="AV86" s="25">
        <f t="shared" si="297"/>
        <v>-8</v>
      </c>
      <c r="AW86" s="25">
        <f t="shared" si="298"/>
        <v>7</v>
      </c>
      <c r="AX86" s="25">
        <f t="shared" si="299"/>
        <v>-5</v>
      </c>
      <c r="AY86" s="25">
        <f t="shared" si="300"/>
        <v>6</v>
      </c>
      <c r="AZ86" s="25">
        <f t="shared" si="301"/>
        <v>-12</v>
      </c>
      <c r="BA86" s="25" t="str">
        <f t="shared" si="302"/>
        <v/>
      </c>
      <c r="BB86" s="25" t="str">
        <f t="shared" si="303"/>
        <v/>
      </c>
      <c r="BC86" s="26" t="str">
        <f t="shared" si="304"/>
        <v>2 - 3</v>
      </c>
      <c r="BD86" s="27" t="str">
        <f t="shared" si="305"/>
        <v>-8,7,-5,6,-12</v>
      </c>
      <c r="BE86" s="32"/>
      <c r="BF86" s="32"/>
      <c r="BG86" s="29" t="e">
        <f>SUMIF(A85:A88,C86,B85:B88)</f>
        <v>#VALUE!</v>
      </c>
      <c r="BH86" s="30" t="e">
        <f>SUMIF(A85:A88,D86,B85:B88)</f>
        <v>#VALUE!</v>
      </c>
      <c r="BI86" s="122">
        <f t="shared" si="306"/>
        <v>2</v>
      </c>
      <c r="BJ86" s="123" t="e">
        <f>1+BJ85</f>
        <v>#REF!</v>
      </c>
      <c r="BK86" s="31">
        <v>1</v>
      </c>
      <c r="BL86" s="200" t="str">
        <f t="shared" si="307"/>
        <v>2 - 4</v>
      </c>
      <c r="BM86" s="132"/>
      <c r="BN86" s="133"/>
      <c r="BO86" s="134"/>
      <c r="BP86" s="466"/>
      <c r="BQ86" s="415"/>
      <c r="BR86" s="406" t="s">
        <v>89</v>
      </c>
      <c r="BS86" s="407"/>
      <c r="BT86" s="408"/>
      <c r="BU86" s="164" t="e">
        <f>IF(BQ85=0,0,VLOOKUP(BQ85,[1]Список!$A:P,8,FALSE))</f>
        <v>#VALUE!</v>
      </c>
      <c r="BV86" s="420"/>
      <c r="BW86" s="467"/>
      <c r="BX86" s="422"/>
      <c r="BY86" s="468"/>
      <c r="BZ86" s="410" t="str">
        <f>IF(AI89&lt;AJ89,AR89,IF(AJ89&lt;AI89,AS89," "))</f>
        <v>0 - 3</v>
      </c>
      <c r="CA86" s="410"/>
      <c r="CB86" s="410"/>
      <c r="CC86" s="409" t="str">
        <f>IF(AI85&lt;AJ85,AR85,IF(AJ85&lt;AI85,AS85," "))</f>
        <v>5,-7,8,4</v>
      </c>
      <c r="CD86" s="410"/>
      <c r="CE86" s="411"/>
      <c r="CF86" s="410" t="str">
        <f>IF(AI87&lt;AJ87,AR87,IF(AJ87&lt;AI87,AS87," "))</f>
        <v>0 - 3</v>
      </c>
      <c r="CG86" s="410"/>
      <c r="CH86" s="410"/>
      <c r="CI86" s="228"/>
      <c r="CJ86" s="424"/>
      <c r="CK86" s="403"/>
      <c r="CL86" s="405"/>
    </row>
    <row r="87" spans="1:90" ht="17.45" customHeight="1" x14ac:dyDescent="0.25">
      <c r="A87" s="15">
        <v>3</v>
      </c>
      <c r="B87" s="16" t="e">
        <f>SUMIF('[1]М - 1 этап'!$CX$187:$CX$202,6,'[1]М - 1 этап'!$BQ$187:$BQ$202)</f>
        <v>#VALUE!</v>
      </c>
      <c r="C87" s="17">
        <v>1</v>
      </c>
      <c r="D87" s="17">
        <v>4</v>
      </c>
      <c r="E87" s="18">
        <v>8</v>
      </c>
      <c r="F87" s="19">
        <v>11</v>
      </c>
      <c r="G87" s="20">
        <v>7</v>
      </c>
      <c r="H87" s="21">
        <v>11</v>
      </c>
      <c r="I87" s="18">
        <v>9</v>
      </c>
      <c r="J87" s="19">
        <v>11</v>
      </c>
      <c r="K87" s="20"/>
      <c r="L87" s="21"/>
      <c r="M87" s="18"/>
      <c r="N87" s="19"/>
      <c r="O87" s="20"/>
      <c r="P87" s="21"/>
      <c r="Q87" s="18"/>
      <c r="R87" s="19"/>
      <c r="S87" s="22">
        <f t="shared" si="269"/>
        <v>0</v>
      </c>
      <c r="T87" s="22">
        <f t="shared" si="270"/>
        <v>1</v>
      </c>
      <c r="U87" s="22">
        <f t="shared" si="271"/>
        <v>0</v>
      </c>
      <c r="V87" s="22">
        <f t="shared" si="272"/>
        <v>1</v>
      </c>
      <c r="W87" s="22">
        <f t="shared" si="273"/>
        <v>0</v>
      </c>
      <c r="X87" s="22">
        <f t="shared" si="274"/>
        <v>1</v>
      </c>
      <c r="Y87" s="22">
        <f t="shared" si="275"/>
        <v>0</v>
      </c>
      <c r="Z87" s="22">
        <f t="shared" si="276"/>
        <v>0</v>
      </c>
      <c r="AA87" s="22">
        <f t="shared" si="277"/>
        <v>0</v>
      </c>
      <c r="AB87" s="22">
        <f t="shared" si="278"/>
        <v>0</v>
      </c>
      <c r="AC87" s="22">
        <f t="shared" si="279"/>
        <v>0</v>
      </c>
      <c r="AD87" s="22">
        <f t="shared" si="280"/>
        <v>0</v>
      </c>
      <c r="AE87" s="22">
        <f t="shared" si="281"/>
        <v>0</v>
      </c>
      <c r="AF87" s="22">
        <f t="shared" si="282"/>
        <v>0</v>
      </c>
      <c r="AG87" s="23">
        <f t="shared" si="283"/>
        <v>0</v>
      </c>
      <c r="AH87" s="23">
        <f t="shared" si="283"/>
        <v>3</v>
      </c>
      <c r="AI87" s="24">
        <f t="shared" si="284"/>
        <v>1</v>
      </c>
      <c r="AJ87" s="24">
        <f t="shared" si="285"/>
        <v>2</v>
      </c>
      <c r="AK87" s="25">
        <f t="shared" si="286"/>
        <v>-8</v>
      </c>
      <c r="AL87" s="25">
        <f t="shared" si="287"/>
        <v>-7</v>
      </c>
      <c r="AM87" s="25">
        <f t="shared" si="288"/>
        <v>-9</v>
      </c>
      <c r="AN87" s="25" t="str">
        <f t="shared" si="289"/>
        <v/>
      </c>
      <c r="AO87" s="25" t="str">
        <f t="shared" si="290"/>
        <v/>
      </c>
      <c r="AP87" s="25" t="str">
        <f t="shared" si="291"/>
        <v/>
      </c>
      <c r="AQ87" s="25" t="str">
        <f t="shared" si="292"/>
        <v/>
      </c>
      <c r="AR87" s="26" t="str">
        <f t="shared" si="293"/>
        <v>0 - 3</v>
      </c>
      <c r="AS87" s="27" t="str">
        <f t="shared" si="294"/>
        <v>-8,-7,-9</v>
      </c>
      <c r="AT87" s="24">
        <f t="shared" si="295"/>
        <v>2</v>
      </c>
      <c r="AU87" s="24">
        <f t="shared" si="296"/>
        <v>1</v>
      </c>
      <c r="AV87" s="25">
        <f t="shared" si="297"/>
        <v>8</v>
      </c>
      <c r="AW87" s="25">
        <f t="shared" si="298"/>
        <v>7</v>
      </c>
      <c r="AX87" s="25">
        <f t="shared" si="299"/>
        <v>9</v>
      </c>
      <c r="AY87" s="25" t="str">
        <f t="shared" si="300"/>
        <v/>
      </c>
      <c r="AZ87" s="25" t="str">
        <f t="shared" si="301"/>
        <v/>
      </c>
      <c r="BA87" s="25" t="str">
        <f t="shared" si="302"/>
        <v/>
      </c>
      <c r="BB87" s="25" t="str">
        <f t="shared" si="303"/>
        <v/>
      </c>
      <c r="BC87" s="26" t="str">
        <f t="shared" si="304"/>
        <v>3 - 0</v>
      </c>
      <c r="BD87" s="27" t="str">
        <f t="shared" si="305"/>
        <v>8, 7, 9</v>
      </c>
      <c r="BE87" s="28">
        <f>SUMIF(C85:C92,2,AI85:AI92)+SUMIF(D85:D92,2,AJ85:AJ92)</f>
        <v>6</v>
      </c>
      <c r="BF87" s="28">
        <f>IF(BE87&lt;&gt;0,RANK(BE87,BE85:BE91),"")</f>
        <v>1</v>
      </c>
      <c r="BG87" s="29" t="e">
        <f>SUMIF(A85:A88,C87,B85:B88)</f>
        <v>#VALUE!</v>
      </c>
      <c r="BH87" s="30" t="e">
        <f>SUMIF(A85:A88,D87,B85:B88)</f>
        <v>#VALUE!</v>
      </c>
      <c r="BI87" s="122">
        <f t="shared" si="306"/>
        <v>2</v>
      </c>
      <c r="BJ87" s="123" t="e">
        <f>1+BJ86</f>
        <v>#REF!</v>
      </c>
      <c r="BK87" s="31">
        <v>2</v>
      </c>
      <c r="BL87" s="212" t="s">
        <v>12</v>
      </c>
      <c r="BM87" s="205">
        <v>44601</v>
      </c>
      <c r="BN87" s="209" t="s">
        <v>16</v>
      </c>
      <c r="BO87" s="147">
        <v>2</v>
      </c>
      <c r="BP87" s="425">
        <v>2</v>
      </c>
      <c r="BQ87" s="397" t="e">
        <f>B86</f>
        <v>#VALUE!</v>
      </c>
      <c r="BR87" s="389" t="s">
        <v>75</v>
      </c>
      <c r="BS87" s="390"/>
      <c r="BT87" s="391"/>
      <c r="BU87" s="196" t="e">
        <f>IF(BQ87=0,0,VLOOKUP(BQ87,[1]Список!$A:P,7,FALSE))</f>
        <v>#VALUE!</v>
      </c>
      <c r="BV87" s="398" t="e">
        <f>IF(BQ87=0,0,VLOOKUP(BQ87,[1]Список!$A:$P,6,FALSE))</f>
        <v>#VALUE!</v>
      </c>
      <c r="BW87" s="230"/>
      <c r="BX87" s="150">
        <f>IF(AG89&lt;AH89,AT89,IF(AH89&lt;AG89,AT89," "))</f>
        <v>2</v>
      </c>
      <c r="BY87" s="186"/>
      <c r="BZ87" s="400"/>
      <c r="CA87" s="400"/>
      <c r="CB87" s="400"/>
      <c r="CC87" s="192"/>
      <c r="CD87" s="150">
        <f>IF(AG88&lt;AH88,AI88,IF(AH88&lt;AG88,AI88," "))</f>
        <v>2</v>
      </c>
      <c r="CE87" s="186"/>
      <c r="CF87" s="224"/>
      <c r="CG87" s="150">
        <f>IF(AG86&lt;AH86,AI86,IF(AH86&lt;AG86,AI86," "))</f>
        <v>2</v>
      </c>
      <c r="CH87" s="178"/>
      <c r="CI87" s="226"/>
      <c r="CJ87" s="386">
        <f>BE87</f>
        <v>6</v>
      </c>
      <c r="CK87" s="387"/>
      <c r="CL87" s="388">
        <f>IF(BF88="",BF87,BF88)</f>
        <v>1</v>
      </c>
    </row>
    <row r="88" spans="1:90" ht="17.45" customHeight="1" x14ac:dyDescent="0.25">
      <c r="A88" s="15">
        <v>4</v>
      </c>
      <c r="B88" s="16" t="e">
        <f>SUMIF('[1]М - 1 этап'!$CX$42:$CX$57,6,'[1]М - 1 этап'!$BQ$42:$BQ$57)</f>
        <v>#VALUE!</v>
      </c>
      <c r="C88" s="17">
        <v>2</v>
      </c>
      <c r="D88" s="17">
        <v>3</v>
      </c>
      <c r="E88" s="18">
        <v>13</v>
      </c>
      <c r="F88" s="19">
        <v>11</v>
      </c>
      <c r="G88" s="20">
        <v>11</v>
      </c>
      <c r="H88" s="21">
        <v>8</v>
      </c>
      <c r="I88" s="18">
        <v>11</v>
      </c>
      <c r="J88" s="19">
        <v>9</v>
      </c>
      <c r="K88" s="20"/>
      <c r="L88" s="21"/>
      <c r="M88" s="18"/>
      <c r="N88" s="19"/>
      <c r="O88" s="20"/>
      <c r="P88" s="21"/>
      <c r="Q88" s="18"/>
      <c r="R88" s="19"/>
      <c r="S88" s="22">
        <f t="shared" si="269"/>
        <v>1</v>
      </c>
      <c r="T88" s="22">
        <f t="shared" si="270"/>
        <v>0</v>
      </c>
      <c r="U88" s="22">
        <f t="shared" si="271"/>
        <v>1</v>
      </c>
      <c r="V88" s="22">
        <f t="shared" si="272"/>
        <v>0</v>
      </c>
      <c r="W88" s="22">
        <f t="shared" si="273"/>
        <v>1</v>
      </c>
      <c r="X88" s="22">
        <f t="shared" si="274"/>
        <v>0</v>
      </c>
      <c r="Y88" s="22">
        <f t="shared" si="275"/>
        <v>0</v>
      </c>
      <c r="Z88" s="22">
        <f t="shared" si="276"/>
        <v>0</v>
      </c>
      <c r="AA88" s="22">
        <f t="shared" si="277"/>
        <v>0</v>
      </c>
      <c r="AB88" s="22">
        <f t="shared" si="278"/>
        <v>0</v>
      </c>
      <c r="AC88" s="22">
        <f t="shared" si="279"/>
        <v>0</v>
      </c>
      <c r="AD88" s="22">
        <f t="shared" si="280"/>
        <v>0</v>
      </c>
      <c r="AE88" s="22">
        <f t="shared" si="281"/>
        <v>0</v>
      </c>
      <c r="AF88" s="22">
        <f t="shared" si="282"/>
        <v>0</v>
      </c>
      <c r="AG88" s="23">
        <f t="shared" si="283"/>
        <v>3</v>
      </c>
      <c r="AH88" s="23">
        <f t="shared" si="283"/>
        <v>0</v>
      </c>
      <c r="AI88" s="24">
        <f t="shared" si="284"/>
        <v>2</v>
      </c>
      <c r="AJ88" s="24">
        <f t="shared" si="285"/>
        <v>1</v>
      </c>
      <c r="AK88" s="25">
        <f t="shared" si="286"/>
        <v>11</v>
      </c>
      <c r="AL88" s="25">
        <f t="shared" si="287"/>
        <v>8</v>
      </c>
      <c r="AM88" s="25">
        <f t="shared" si="288"/>
        <v>9</v>
      </c>
      <c r="AN88" s="25" t="str">
        <f t="shared" si="289"/>
        <v/>
      </c>
      <c r="AO88" s="25" t="str">
        <f t="shared" si="290"/>
        <v/>
      </c>
      <c r="AP88" s="25" t="str">
        <f t="shared" si="291"/>
        <v/>
      </c>
      <c r="AQ88" s="25" t="str">
        <f t="shared" si="292"/>
        <v/>
      </c>
      <c r="AR88" s="26" t="str">
        <f t="shared" si="293"/>
        <v>3 - 0</v>
      </c>
      <c r="AS88" s="27" t="str">
        <f t="shared" si="294"/>
        <v>11,8,9</v>
      </c>
      <c r="AT88" s="24">
        <f t="shared" si="295"/>
        <v>1</v>
      </c>
      <c r="AU88" s="24">
        <f t="shared" si="296"/>
        <v>2</v>
      </c>
      <c r="AV88" s="25">
        <f t="shared" si="297"/>
        <v>-11</v>
      </c>
      <c r="AW88" s="25">
        <f t="shared" si="298"/>
        <v>-8</v>
      </c>
      <c r="AX88" s="25">
        <f t="shared" si="299"/>
        <v>-9</v>
      </c>
      <c r="AY88" s="25" t="str">
        <f t="shared" si="300"/>
        <v/>
      </c>
      <c r="AZ88" s="25" t="str">
        <f t="shared" si="301"/>
        <v/>
      </c>
      <c r="BA88" s="25" t="str">
        <f t="shared" si="302"/>
        <v/>
      </c>
      <c r="BB88" s="25" t="str">
        <f t="shared" si="303"/>
        <v/>
      </c>
      <c r="BC88" s="26" t="str">
        <f t="shared" si="304"/>
        <v>0 - 3</v>
      </c>
      <c r="BD88" s="27" t="str">
        <f t="shared" si="305"/>
        <v>-11, -8, -9</v>
      </c>
      <c r="BE88" s="32"/>
      <c r="BF88" s="32"/>
      <c r="BG88" s="29" t="e">
        <f>SUMIF(A85:A88,C88,B85:B88)</f>
        <v>#VALUE!</v>
      </c>
      <c r="BH88" s="30" t="e">
        <f>SUMIF(A85:A88,D88,B85:B88)</f>
        <v>#VALUE!</v>
      </c>
      <c r="BI88" s="122">
        <f t="shared" si="306"/>
        <v>2</v>
      </c>
      <c r="BJ88" s="123" t="e">
        <f>1+BJ87</f>
        <v>#REF!</v>
      </c>
      <c r="BK88" s="31">
        <v>2</v>
      </c>
      <c r="BL88" s="212" t="s">
        <v>13</v>
      </c>
      <c r="BM88" s="205">
        <v>44601</v>
      </c>
      <c r="BN88" s="209" t="s">
        <v>16</v>
      </c>
      <c r="BO88" s="147">
        <v>1</v>
      </c>
      <c r="BP88" s="425"/>
      <c r="BQ88" s="397"/>
      <c r="BR88" s="389" t="s">
        <v>87</v>
      </c>
      <c r="BS88" s="390"/>
      <c r="BT88" s="391"/>
      <c r="BU88" s="196" t="e">
        <f>IF(BQ87=0,0,VLOOKUP(BQ87,[1]Список!$A:P,8,FALSE))</f>
        <v>#VALUE!</v>
      </c>
      <c r="BV88" s="398"/>
      <c r="BW88" s="393" t="str">
        <f>IF(AI89&gt;AJ89,BC89,IF(AJ89&gt;AI89,BD89," "))</f>
        <v>7, 9, 3</v>
      </c>
      <c r="BX88" s="392"/>
      <c r="BY88" s="394"/>
      <c r="BZ88" s="400"/>
      <c r="CA88" s="400"/>
      <c r="CB88" s="400"/>
      <c r="CC88" s="393" t="str">
        <f>IF(AI88&lt;AJ88,AR88,IF(AJ88&lt;AI88,AS88," "))</f>
        <v>11,8,9</v>
      </c>
      <c r="CD88" s="392"/>
      <c r="CE88" s="394"/>
      <c r="CF88" s="392" t="str">
        <f>IF(AI86&lt;AJ86,AR86,IF(AJ86&lt;AI86,AS86," "))</f>
        <v>8,-7,5,-6,12</v>
      </c>
      <c r="CG88" s="392"/>
      <c r="CH88" s="392"/>
      <c r="CI88" s="227"/>
      <c r="CJ88" s="386"/>
      <c r="CK88" s="387"/>
      <c r="CL88" s="388"/>
    </row>
    <row r="89" spans="1:90" ht="17.45" customHeight="1" x14ac:dyDescent="0.25">
      <c r="A89" s="15">
        <v>5</v>
      </c>
      <c r="B89" s="33"/>
      <c r="C89" s="17">
        <v>1</v>
      </c>
      <c r="D89" s="17">
        <v>2</v>
      </c>
      <c r="E89" s="18">
        <v>7</v>
      </c>
      <c r="F89" s="19">
        <v>11</v>
      </c>
      <c r="G89" s="20">
        <v>9</v>
      </c>
      <c r="H89" s="21">
        <v>11</v>
      </c>
      <c r="I89" s="18">
        <v>3</v>
      </c>
      <c r="J89" s="19">
        <v>11</v>
      </c>
      <c r="K89" s="20"/>
      <c r="L89" s="21"/>
      <c r="M89" s="18"/>
      <c r="N89" s="19"/>
      <c r="O89" s="20"/>
      <c r="P89" s="21"/>
      <c r="Q89" s="18"/>
      <c r="R89" s="19"/>
      <c r="S89" s="22">
        <f t="shared" si="269"/>
        <v>0</v>
      </c>
      <c r="T89" s="22">
        <f t="shared" si="270"/>
        <v>1</v>
      </c>
      <c r="U89" s="22">
        <f t="shared" si="271"/>
        <v>0</v>
      </c>
      <c r="V89" s="22">
        <f t="shared" si="272"/>
        <v>1</v>
      </c>
      <c r="W89" s="22">
        <f t="shared" si="273"/>
        <v>0</v>
      </c>
      <c r="X89" s="22">
        <f t="shared" si="274"/>
        <v>1</v>
      </c>
      <c r="Y89" s="22">
        <f t="shared" si="275"/>
        <v>0</v>
      </c>
      <c r="Z89" s="22">
        <f t="shared" si="276"/>
        <v>0</v>
      </c>
      <c r="AA89" s="22">
        <f t="shared" si="277"/>
        <v>0</v>
      </c>
      <c r="AB89" s="22">
        <f t="shared" si="278"/>
        <v>0</v>
      </c>
      <c r="AC89" s="22">
        <f t="shared" si="279"/>
        <v>0</v>
      </c>
      <c r="AD89" s="22">
        <f t="shared" si="280"/>
        <v>0</v>
      </c>
      <c r="AE89" s="22">
        <f t="shared" si="281"/>
        <v>0</v>
      </c>
      <c r="AF89" s="22">
        <f t="shared" si="282"/>
        <v>0</v>
      </c>
      <c r="AG89" s="23">
        <f t="shared" si="283"/>
        <v>0</v>
      </c>
      <c r="AH89" s="23">
        <f t="shared" si="283"/>
        <v>3</v>
      </c>
      <c r="AI89" s="24">
        <f t="shared" si="284"/>
        <v>1</v>
      </c>
      <c r="AJ89" s="24">
        <f t="shared" si="285"/>
        <v>2</v>
      </c>
      <c r="AK89" s="25">
        <f t="shared" si="286"/>
        <v>-7</v>
      </c>
      <c r="AL89" s="25">
        <f t="shared" si="287"/>
        <v>-9</v>
      </c>
      <c r="AM89" s="25">
        <f t="shared" si="288"/>
        <v>-3</v>
      </c>
      <c r="AN89" s="25" t="str">
        <f t="shared" si="289"/>
        <v/>
      </c>
      <c r="AO89" s="25" t="str">
        <f t="shared" si="290"/>
        <v/>
      </c>
      <c r="AP89" s="25" t="str">
        <f t="shared" si="291"/>
        <v/>
      </c>
      <c r="AQ89" s="25" t="str">
        <f t="shared" si="292"/>
        <v/>
      </c>
      <c r="AR89" s="26" t="str">
        <f t="shared" si="293"/>
        <v>0 - 3</v>
      </c>
      <c r="AS89" s="27" t="str">
        <f t="shared" si="294"/>
        <v>-7,-9,-3</v>
      </c>
      <c r="AT89" s="24">
        <f t="shared" si="295"/>
        <v>2</v>
      </c>
      <c r="AU89" s="24">
        <f t="shared" si="296"/>
        <v>1</v>
      </c>
      <c r="AV89" s="25">
        <f t="shared" si="297"/>
        <v>7</v>
      </c>
      <c r="AW89" s="25">
        <f t="shared" si="298"/>
        <v>9</v>
      </c>
      <c r="AX89" s="25">
        <f t="shared" si="299"/>
        <v>3</v>
      </c>
      <c r="AY89" s="25" t="str">
        <f t="shared" si="300"/>
        <v/>
      </c>
      <c r="AZ89" s="25" t="str">
        <f t="shared" si="301"/>
        <v/>
      </c>
      <c r="BA89" s="25" t="str">
        <f t="shared" si="302"/>
        <v/>
      </c>
      <c r="BB89" s="25" t="str">
        <f t="shared" si="303"/>
        <v/>
      </c>
      <c r="BC89" s="26" t="str">
        <f t="shared" si="304"/>
        <v>3 - 0</v>
      </c>
      <c r="BD89" s="27" t="str">
        <f t="shared" si="305"/>
        <v>7, 9, 3</v>
      </c>
      <c r="BE89" s="28">
        <f>SUMIF(C85:C92,3,AI85:AI92)+SUMIF(D85:D92,3,AJ85:AJ92)</f>
        <v>3</v>
      </c>
      <c r="BF89" s="28">
        <f>IF(BE89&lt;&gt;0,RANK(BE89,BE85:BE91),"")</f>
        <v>4</v>
      </c>
      <c r="BG89" s="29" t="e">
        <f>SUMIF(A85:A88,C89,B85:B88)</f>
        <v>#VALUE!</v>
      </c>
      <c r="BH89" s="30" t="e">
        <f>SUMIF(A85:A88,D89,B85:B88)</f>
        <v>#VALUE!</v>
      </c>
      <c r="BI89" s="122">
        <f t="shared" si="306"/>
        <v>2</v>
      </c>
      <c r="BJ89" s="123" t="e">
        <f>1+BJ88</f>
        <v>#REF!</v>
      </c>
      <c r="BK89" s="31">
        <v>3</v>
      </c>
      <c r="BL89" s="213" t="s">
        <v>14</v>
      </c>
      <c r="BM89" s="205">
        <v>44601</v>
      </c>
      <c r="BN89" s="208" t="s">
        <v>264</v>
      </c>
      <c r="BO89" s="134">
        <v>3</v>
      </c>
      <c r="BP89" s="412">
        <v>3</v>
      </c>
      <c r="BQ89" s="414" t="e">
        <f>B87</f>
        <v>#VALUE!</v>
      </c>
      <c r="BR89" s="416" t="s">
        <v>210</v>
      </c>
      <c r="BS89" s="417"/>
      <c r="BT89" s="418"/>
      <c r="BU89" s="215" t="e">
        <f>IF(BQ89=0,0,VLOOKUP(BQ89,[1]Список!$A:P,7,FALSE))</f>
        <v>#VALUE!</v>
      </c>
      <c r="BV89" s="419" t="e">
        <f>IF(BQ89=0,0,VLOOKUP(BQ89,[1]Список!$A:$P,6,FALSE))</f>
        <v>#VALUE!</v>
      </c>
      <c r="BW89" s="193"/>
      <c r="BX89" s="180">
        <f>IF(AG85&lt;AH85,AT85,IF(AH85&lt;AG85,AT85," "))</f>
        <v>1</v>
      </c>
      <c r="BY89" s="181"/>
      <c r="BZ89" s="190"/>
      <c r="CA89" s="180">
        <f>IF(AG88&lt;AH88,AT88,IF(AH88&lt;AG88,AT88," "))</f>
        <v>1</v>
      </c>
      <c r="CB89" s="190"/>
      <c r="CC89" s="451"/>
      <c r="CD89" s="421"/>
      <c r="CE89" s="452"/>
      <c r="CF89" s="231"/>
      <c r="CG89" s="180">
        <f>IF(AG90&lt;AH90,AI90,IF(AH90&lt;AG90,AI90," "))</f>
        <v>1</v>
      </c>
      <c r="CH89" s="190"/>
      <c r="CI89" s="232"/>
      <c r="CJ89" s="423">
        <f>BE89</f>
        <v>3</v>
      </c>
      <c r="CK89" s="402"/>
      <c r="CL89" s="404">
        <f>IF(BF90="",BF89,BF90)</f>
        <v>4</v>
      </c>
    </row>
    <row r="90" spans="1:90" ht="17.45" customHeight="1" x14ac:dyDescent="0.25">
      <c r="A90" s="15">
        <v>6</v>
      </c>
      <c r="C90" s="17">
        <v>3</v>
      </c>
      <c r="D90" s="17">
        <v>4</v>
      </c>
      <c r="E90" s="18">
        <v>6</v>
      </c>
      <c r="F90" s="19">
        <v>11</v>
      </c>
      <c r="G90" s="20">
        <v>7</v>
      </c>
      <c r="H90" s="21">
        <v>11</v>
      </c>
      <c r="I90" s="18">
        <v>4</v>
      </c>
      <c r="J90" s="19">
        <v>11</v>
      </c>
      <c r="K90" s="20"/>
      <c r="L90" s="21"/>
      <c r="M90" s="18"/>
      <c r="N90" s="19"/>
      <c r="O90" s="20"/>
      <c r="P90" s="21"/>
      <c r="Q90" s="18"/>
      <c r="R90" s="19"/>
      <c r="S90" s="22">
        <f t="shared" si="269"/>
        <v>0</v>
      </c>
      <c r="T90" s="22">
        <f t="shared" si="270"/>
        <v>1</v>
      </c>
      <c r="U90" s="22">
        <f t="shared" si="271"/>
        <v>0</v>
      </c>
      <c r="V90" s="22">
        <f t="shared" si="272"/>
        <v>1</v>
      </c>
      <c r="W90" s="22">
        <f t="shared" si="273"/>
        <v>0</v>
      </c>
      <c r="X90" s="22">
        <f t="shared" si="274"/>
        <v>1</v>
      </c>
      <c r="Y90" s="22">
        <f t="shared" si="275"/>
        <v>0</v>
      </c>
      <c r="Z90" s="22">
        <f t="shared" si="276"/>
        <v>0</v>
      </c>
      <c r="AA90" s="22">
        <f t="shared" si="277"/>
        <v>0</v>
      </c>
      <c r="AB90" s="22">
        <f t="shared" si="278"/>
        <v>0</v>
      </c>
      <c r="AC90" s="22">
        <f t="shared" si="279"/>
        <v>0</v>
      </c>
      <c r="AD90" s="22">
        <f t="shared" si="280"/>
        <v>0</v>
      </c>
      <c r="AE90" s="22">
        <f t="shared" si="281"/>
        <v>0</v>
      </c>
      <c r="AF90" s="22">
        <f t="shared" si="282"/>
        <v>0</v>
      </c>
      <c r="AG90" s="23">
        <f t="shared" si="283"/>
        <v>0</v>
      </c>
      <c r="AH90" s="23">
        <f t="shared" si="283"/>
        <v>3</v>
      </c>
      <c r="AI90" s="24">
        <f t="shared" si="284"/>
        <v>1</v>
      </c>
      <c r="AJ90" s="24">
        <f t="shared" si="285"/>
        <v>2</v>
      </c>
      <c r="AK90" s="25">
        <f t="shared" si="286"/>
        <v>-6</v>
      </c>
      <c r="AL90" s="25">
        <f t="shared" si="287"/>
        <v>-7</v>
      </c>
      <c r="AM90" s="25">
        <f t="shared" si="288"/>
        <v>-4</v>
      </c>
      <c r="AN90" s="25" t="str">
        <f t="shared" si="289"/>
        <v/>
      </c>
      <c r="AO90" s="25" t="str">
        <f t="shared" si="290"/>
        <v/>
      </c>
      <c r="AP90" s="25" t="str">
        <f t="shared" si="291"/>
        <v/>
      </c>
      <c r="AQ90" s="25" t="str">
        <f t="shared" si="292"/>
        <v/>
      </c>
      <c r="AR90" s="26" t="str">
        <f t="shared" si="293"/>
        <v>0 - 3</v>
      </c>
      <c r="AS90" s="27" t="str">
        <f t="shared" si="294"/>
        <v>-6,-7,-4</v>
      </c>
      <c r="AT90" s="24">
        <f t="shared" si="295"/>
        <v>2</v>
      </c>
      <c r="AU90" s="24">
        <f t="shared" si="296"/>
        <v>1</v>
      </c>
      <c r="AV90" s="25">
        <f t="shared" si="297"/>
        <v>6</v>
      </c>
      <c r="AW90" s="25">
        <f t="shared" si="298"/>
        <v>7</v>
      </c>
      <c r="AX90" s="25">
        <f t="shared" si="299"/>
        <v>4</v>
      </c>
      <c r="AY90" s="25" t="str">
        <f t="shared" si="300"/>
        <v/>
      </c>
      <c r="AZ90" s="25" t="str">
        <f t="shared" si="301"/>
        <v/>
      </c>
      <c r="BA90" s="25" t="str">
        <f t="shared" si="302"/>
        <v/>
      </c>
      <c r="BB90" s="25" t="str">
        <f t="shared" si="303"/>
        <v/>
      </c>
      <c r="BC90" s="26" t="str">
        <f t="shared" si="304"/>
        <v>3 - 0</v>
      </c>
      <c r="BD90" s="27" t="str">
        <f t="shared" si="305"/>
        <v>6, 7, 4</v>
      </c>
      <c r="BE90" s="32"/>
      <c r="BF90" s="32"/>
      <c r="BG90" s="29" t="e">
        <f>SUMIF(A85:A88,C90,B85:B88)</f>
        <v>#VALUE!</v>
      </c>
      <c r="BH90" s="30" t="e">
        <f>SUMIF(A85:A88,D90,B85:B88)</f>
        <v>#VALUE!</v>
      </c>
      <c r="BI90" s="122">
        <f t="shared" si="306"/>
        <v>2</v>
      </c>
      <c r="BJ90" s="123" t="e">
        <f>1+BJ89</f>
        <v>#REF!</v>
      </c>
      <c r="BK90" s="31">
        <v>3</v>
      </c>
      <c r="BL90" s="214" t="s">
        <v>15</v>
      </c>
      <c r="BM90" s="289">
        <v>44601</v>
      </c>
      <c r="BN90" s="211" t="s">
        <v>264</v>
      </c>
      <c r="BO90" s="156">
        <v>4</v>
      </c>
      <c r="BP90" s="413"/>
      <c r="BQ90" s="415"/>
      <c r="BR90" s="406" t="s">
        <v>196</v>
      </c>
      <c r="BS90" s="407"/>
      <c r="BT90" s="408"/>
      <c r="BU90" s="164" t="e">
        <f>IF(BQ89=0,0,VLOOKUP(BQ89,[1]Список!$A:P,8,FALSE))</f>
        <v>#VALUE!</v>
      </c>
      <c r="BV90" s="420"/>
      <c r="BW90" s="409" t="str">
        <f>IF(AI85&gt;AJ85,BC85,IF(AJ85&gt;AI85,BD85," "))</f>
        <v>1 - 3</v>
      </c>
      <c r="BX90" s="410"/>
      <c r="BY90" s="411"/>
      <c r="BZ90" s="410" t="str">
        <f>IF(AI88&gt;AJ88,BC88,IF(AJ88&gt;AI88,BD88," "))</f>
        <v>0 - 3</v>
      </c>
      <c r="CA90" s="410"/>
      <c r="CB90" s="410"/>
      <c r="CC90" s="467"/>
      <c r="CD90" s="422"/>
      <c r="CE90" s="468"/>
      <c r="CF90" s="410" t="str">
        <f>IF(AI90&lt;AJ90,AR90,IF(AJ90&lt;AI90,AS90," "))</f>
        <v>0 - 3</v>
      </c>
      <c r="CG90" s="410"/>
      <c r="CH90" s="410"/>
      <c r="CI90" s="228"/>
      <c r="CJ90" s="424"/>
      <c r="CK90" s="403"/>
      <c r="CL90" s="405"/>
    </row>
    <row r="91" spans="1:90" ht="17.45" customHeight="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V91" s="2"/>
      <c r="AW91" s="2"/>
      <c r="AX91" s="2"/>
      <c r="AY91" s="2"/>
      <c r="AZ91" s="2"/>
      <c r="BE91" s="28">
        <f>SUMIF(C85:C92,4,AI85:AI92)+SUMIF(D85:D92,4,AJ85:AJ92)</f>
        <v>5</v>
      </c>
      <c r="BF91" s="28">
        <f>IF(BE91&lt;&gt;0,RANK(BE91,BE85:BE91),"")</f>
        <v>2</v>
      </c>
      <c r="BG91" s="34"/>
      <c r="BH91" s="34"/>
      <c r="BK91" s="14"/>
      <c r="BP91" s="425">
        <v>4</v>
      </c>
      <c r="BQ91" s="397" t="e">
        <f>B88</f>
        <v>#VALUE!</v>
      </c>
      <c r="BR91" s="389" t="s">
        <v>76</v>
      </c>
      <c r="BS91" s="390"/>
      <c r="BT91" s="391"/>
      <c r="BU91" s="196" t="e">
        <f>IF(BQ91=0,0,VLOOKUP(BQ91,[1]Список!$A:P,7,FALSE))</f>
        <v>#VALUE!</v>
      </c>
      <c r="BV91" s="398" t="e">
        <f>IF(BQ91=0,0,VLOOKUP(BQ91,[1]Список!$A:$P,6,FALSE))</f>
        <v>#VALUE!</v>
      </c>
      <c r="BW91" s="230"/>
      <c r="BX91" s="150">
        <f>IF(AG87&lt;AH87,AT87,IF(AH87&lt;AG87,AT87," "))</f>
        <v>2</v>
      </c>
      <c r="BY91" s="186"/>
      <c r="BZ91" s="178"/>
      <c r="CA91" s="150">
        <f>IF(AG86&lt;AH86,AT86,IF(AH86&lt;AG86,AT86," "))</f>
        <v>1</v>
      </c>
      <c r="CB91" s="178"/>
      <c r="CC91" s="192"/>
      <c r="CD91" s="150">
        <f>IF(AG90&lt;AH90,AT90,IF(AH90&lt;AG90,AT90," "))</f>
        <v>2</v>
      </c>
      <c r="CE91" s="186"/>
      <c r="CF91" s="400"/>
      <c r="CG91" s="400"/>
      <c r="CH91" s="400"/>
      <c r="CI91" s="226"/>
      <c r="CJ91" s="386">
        <f>BE91</f>
        <v>5</v>
      </c>
      <c r="CK91" s="387"/>
      <c r="CL91" s="388">
        <f>IF(BF92="",BF91,BF92)</f>
        <v>2</v>
      </c>
    </row>
    <row r="92" spans="1:90" ht="17.45" customHeight="1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V92" s="2"/>
      <c r="AW92" s="2"/>
      <c r="AX92" s="2"/>
      <c r="AY92" s="2"/>
      <c r="AZ92" s="2"/>
      <c r="BD92" s="3"/>
      <c r="BE92" s="32"/>
      <c r="BF92" s="32"/>
      <c r="BG92" s="34"/>
      <c r="BH92" s="34"/>
      <c r="BK92" s="14"/>
      <c r="BL92" s="160"/>
      <c r="BM92" s="161"/>
      <c r="BN92" s="162"/>
      <c r="BO92" s="163"/>
      <c r="BP92" s="413"/>
      <c r="BQ92" s="415"/>
      <c r="BR92" s="406" t="s">
        <v>77</v>
      </c>
      <c r="BS92" s="407"/>
      <c r="BT92" s="408"/>
      <c r="BU92" s="164" t="e">
        <f>IF(BQ91=0,0,VLOOKUP(BQ91,[1]Список!$A:P,8,FALSE))</f>
        <v>#VALUE!</v>
      </c>
      <c r="BV92" s="420"/>
      <c r="BW92" s="409" t="str">
        <f>IF(AI87&gt;AJ87,BC87,IF(AJ87&gt;AI87,BD87," "))</f>
        <v>8, 7, 9</v>
      </c>
      <c r="BX92" s="410"/>
      <c r="BY92" s="411"/>
      <c r="BZ92" s="410" t="str">
        <f>IF(AI86&gt;AJ86,BC86,IF(AJ86&gt;AI86,BD86," "))</f>
        <v>2 - 3</v>
      </c>
      <c r="CA92" s="410"/>
      <c r="CB92" s="410"/>
      <c r="CC92" s="409" t="str">
        <f>IF(AI90&gt;AJ90,BC90,IF(AJ90&gt;AI90,BD90," "))</f>
        <v>6, 7, 4</v>
      </c>
      <c r="CD92" s="410"/>
      <c r="CE92" s="411"/>
      <c r="CF92" s="422"/>
      <c r="CG92" s="422"/>
      <c r="CH92" s="422"/>
      <c r="CI92" s="228"/>
      <c r="CJ92" s="424"/>
      <c r="CK92" s="403"/>
      <c r="CL92" s="405"/>
    </row>
    <row r="93" spans="1:90" ht="17.45" customHeight="1" x14ac:dyDescent="0.25">
      <c r="Z93" s="6"/>
      <c r="BK93" s="14"/>
      <c r="BL93" s="380" t="str">
        <f>C94</f>
        <v>Женщины. Полуфинальный этап (9-16 место). Группа  D</v>
      </c>
      <c r="BM93" s="380"/>
      <c r="BN93" s="380"/>
      <c r="BO93" s="380"/>
      <c r="BP93" s="380"/>
      <c r="BQ93" s="380"/>
      <c r="BR93" s="380"/>
      <c r="BS93" s="380"/>
      <c r="BT93" s="380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  <c r="CE93" s="380"/>
      <c r="CF93" s="380"/>
      <c r="CG93" s="380"/>
      <c r="CH93" s="380"/>
      <c r="CI93" s="380"/>
      <c r="CJ93" s="380"/>
      <c r="CK93" s="380"/>
      <c r="CL93" s="380"/>
    </row>
    <row r="94" spans="1:90" ht="17.45" customHeight="1" x14ac:dyDescent="0.25">
      <c r="A94" s="7">
        <f>1+A84</f>
        <v>5</v>
      </c>
      <c r="B94" s="8">
        <v>4</v>
      </c>
      <c r="C94" s="9" t="s">
        <v>284</v>
      </c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1">
        <f>1+R84</f>
        <v>5</v>
      </c>
      <c r="Z94" s="6"/>
      <c r="AR94" s="12" t="e">
        <f>IF(B95=0,0,(IF(B96=0,1,IF(B97=0,2,IF(B98=0,3,IF(B98&gt;0,4))))))</f>
        <v>#VALUE!</v>
      </c>
      <c r="BC94" s="12">
        <f>IF(BE94=15,3,IF(BE94&gt;15,4))</f>
        <v>4</v>
      </c>
      <c r="BE94" s="13">
        <f>SUM(BE95,BE97,BE99,BE101)</f>
        <v>18</v>
      </c>
      <c r="BF94" s="13">
        <f>SUM(BF95,BF97,BF99,BF101)</f>
        <v>10</v>
      </c>
      <c r="BK94" s="14"/>
      <c r="BL94" s="124" t="s">
        <v>4</v>
      </c>
      <c r="BM94" s="125" t="s">
        <v>5</v>
      </c>
      <c r="BN94" s="125" t="s">
        <v>6</v>
      </c>
      <c r="BO94" s="126" t="s">
        <v>7</v>
      </c>
      <c r="BP94" s="174" t="s">
        <v>8</v>
      </c>
      <c r="BQ94" s="381" t="s">
        <v>9</v>
      </c>
      <c r="BR94" s="381"/>
      <c r="BS94" s="381"/>
      <c r="BT94" s="381"/>
      <c r="BU94" s="382" t="s">
        <v>10</v>
      </c>
      <c r="BV94" s="382"/>
      <c r="BW94" s="383">
        <v>1</v>
      </c>
      <c r="BX94" s="384"/>
      <c r="BY94" s="385"/>
      <c r="BZ94" s="384">
        <v>2</v>
      </c>
      <c r="CA94" s="384"/>
      <c r="CB94" s="384"/>
      <c r="CC94" s="383">
        <v>3</v>
      </c>
      <c r="CD94" s="384"/>
      <c r="CE94" s="385"/>
      <c r="CF94" s="384">
        <v>4</v>
      </c>
      <c r="CG94" s="384"/>
      <c r="CH94" s="384"/>
      <c r="CI94" s="175"/>
      <c r="CJ94" s="278" t="s">
        <v>1</v>
      </c>
      <c r="CK94" s="281" t="s">
        <v>2</v>
      </c>
      <c r="CL94" s="279" t="s">
        <v>3</v>
      </c>
    </row>
    <row r="95" spans="1:90" ht="17.45" customHeight="1" x14ac:dyDescent="0.25">
      <c r="A95" s="15">
        <v>1</v>
      </c>
      <c r="B95" s="16" t="e">
        <f>SUMIF('[1]М - 1 этап'!$CX$71:$CX$86,5,'[1]М - 1 этап'!$BQ$71:$BQ$86)</f>
        <v>#VALUE!</v>
      </c>
      <c r="C95" s="17">
        <v>1</v>
      </c>
      <c r="D95" s="17">
        <v>3</v>
      </c>
      <c r="E95" s="18">
        <v>11</v>
      </c>
      <c r="F95" s="19">
        <v>2</v>
      </c>
      <c r="G95" s="20">
        <v>11</v>
      </c>
      <c r="H95" s="21">
        <v>4</v>
      </c>
      <c r="I95" s="18">
        <v>11</v>
      </c>
      <c r="J95" s="19">
        <v>3</v>
      </c>
      <c r="K95" s="20"/>
      <c r="L95" s="21"/>
      <c r="M95" s="18"/>
      <c r="N95" s="19"/>
      <c r="O95" s="20"/>
      <c r="P95" s="21"/>
      <c r="Q95" s="18"/>
      <c r="R95" s="19"/>
      <c r="S95" s="22">
        <f t="shared" ref="S95:S100" si="308">IF(E95="wo",0,IF(F95="wo",1,IF(E95&gt;F95,1,0)))</f>
        <v>1</v>
      </c>
      <c r="T95" s="22">
        <f t="shared" ref="T95:T100" si="309">IF(E95="wo",1,IF(F95="wo",0,IF(F95&gt;E95,1,0)))</f>
        <v>0</v>
      </c>
      <c r="U95" s="22">
        <f t="shared" ref="U95:U100" si="310">IF(G95="wo",0,IF(H95="wo",1,IF(G95&gt;H95,1,0)))</f>
        <v>1</v>
      </c>
      <c r="V95" s="22">
        <f t="shared" ref="V95:V100" si="311">IF(G95="wo",1,IF(H95="wo",0,IF(H95&gt;G95,1,0)))</f>
        <v>0</v>
      </c>
      <c r="W95" s="22">
        <f t="shared" ref="W95:W100" si="312">IF(I95="wo",0,IF(J95="wo",1,IF(I95&gt;J95,1,0)))</f>
        <v>1</v>
      </c>
      <c r="X95" s="22">
        <f t="shared" ref="X95:X100" si="313">IF(I95="wo",1,IF(J95="wo",0,IF(J95&gt;I95,1,0)))</f>
        <v>0</v>
      </c>
      <c r="Y95" s="22">
        <f t="shared" ref="Y95:Y100" si="314">IF(K95="wo",0,IF(L95="wo",1,IF(K95&gt;L95,1,0)))</f>
        <v>0</v>
      </c>
      <c r="Z95" s="22">
        <f t="shared" ref="Z95:Z100" si="315">IF(K95="wo",1,IF(L95="wo",0,IF(L95&gt;K95,1,0)))</f>
        <v>0</v>
      </c>
      <c r="AA95" s="22">
        <f t="shared" ref="AA95:AA100" si="316">IF(M95="wo",0,IF(N95="wo",1,IF(M95&gt;N95,1,0)))</f>
        <v>0</v>
      </c>
      <c r="AB95" s="22">
        <f t="shared" ref="AB95:AB100" si="317">IF(M95="wo",1,IF(N95="wo",0,IF(N95&gt;M95,1,0)))</f>
        <v>0</v>
      </c>
      <c r="AC95" s="22">
        <f t="shared" ref="AC95:AC100" si="318">IF(O95="wo",0,IF(P95="wo",1,IF(O95&gt;P95,1,0)))</f>
        <v>0</v>
      </c>
      <c r="AD95" s="22">
        <f t="shared" ref="AD95:AD100" si="319">IF(O95="wo",1,IF(P95="wo",0,IF(P95&gt;O95,1,0)))</f>
        <v>0</v>
      </c>
      <c r="AE95" s="22">
        <f t="shared" ref="AE95:AE100" si="320">IF(Q95="wo",0,IF(R95="wo",1,IF(Q95&gt;R95,1,0)))</f>
        <v>0</v>
      </c>
      <c r="AF95" s="22">
        <f t="shared" ref="AF95:AF100" si="321">IF(Q95="wo",1,IF(R95="wo",0,IF(R95&gt;Q95,1,0)))</f>
        <v>0</v>
      </c>
      <c r="AG95" s="23">
        <f t="shared" ref="AG95:AH100" si="322">IF(E95="wo","wo",+S95+U95+W95+Y95+AA95+AC95+AE95)</f>
        <v>3</v>
      </c>
      <c r="AH95" s="23">
        <f t="shared" si="322"/>
        <v>0</v>
      </c>
      <c r="AI95" s="24">
        <f t="shared" ref="AI95:AI100" si="323">IF(E95="",0,IF(E95="wo",0,IF(F95="wo",2,IF(AG95=AH95,0,IF(AG95&gt;AH95,2,1)))))</f>
        <v>2</v>
      </c>
      <c r="AJ95" s="24">
        <f t="shared" ref="AJ95:AJ100" si="324">IF(F95="",0,IF(F95="wo",0,IF(E95="wo",2,IF(AH95=AG95,0,IF(AH95&gt;AG95,2,1)))))</f>
        <v>1</v>
      </c>
      <c r="AK95" s="25">
        <f t="shared" ref="AK95:AK100" si="325">IF(E95="","",IF(E95="wo",0,IF(F95="wo",0,IF(E95=F95,"ERROR",IF(E95&gt;F95,F95,-1*E95)))))</f>
        <v>2</v>
      </c>
      <c r="AL95" s="25">
        <f t="shared" ref="AL95:AL100" si="326">IF(G95="","",IF(G95="wo",0,IF(H95="wo",0,IF(G95=H95,"ERROR",IF(G95&gt;H95,H95,-1*G95)))))</f>
        <v>4</v>
      </c>
      <c r="AM95" s="25">
        <f t="shared" ref="AM95:AM100" si="327">IF(I95="","",IF(I95="wo",0,IF(J95="wo",0,IF(I95=J95,"ERROR",IF(I95&gt;J95,J95,-1*I95)))))</f>
        <v>3</v>
      </c>
      <c r="AN95" s="25" t="str">
        <f t="shared" ref="AN95:AN100" si="328">IF(K95="","",IF(K95="wo",0,IF(L95="wo",0,IF(K95=L95,"ERROR",IF(K95&gt;L95,L95,-1*K95)))))</f>
        <v/>
      </c>
      <c r="AO95" s="25" t="str">
        <f t="shared" ref="AO95:AO100" si="329">IF(M95="","",IF(M95="wo",0,IF(N95="wo",0,IF(M95=N95,"ERROR",IF(M95&gt;N95,N95,-1*M95)))))</f>
        <v/>
      </c>
      <c r="AP95" s="25" t="str">
        <f t="shared" ref="AP95:AP100" si="330">IF(O95="","",IF(O95="wo",0,IF(P95="wo",0,IF(O95=P95,"ERROR",IF(O95&gt;P95,P95,-1*O95)))))</f>
        <v/>
      </c>
      <c r="AQ95" s="25" t="str">
        <f t="shared" ref="AQ95:AQ100" si="331">IF(Q95="","",IF(Q95="wo",0,IF(R95="wo",0,IF(Q95=R95,"ERROR",IF(Q95&gt;R95,R95,-1*Q95)))))</f>
        <v/>
      </c>
      <c r="AR95" s="26" t="str">
        <f t="shared" ref="AR95:AR100" si="332">CONCATENATE(AG95," - ",AH95)</f>
        <v>3 - 0</v>
      </c>
      <c r="AS95" s="27" t="str">
        <f t="shared" ref="AS95:AS100" si="333">IF(E95="","",(IF(K95="",AK95&amp;","&amp;AL95&amp;","&amp;AM95,IF(M95="",AK95&amp;","&amp;AL95&amp;","&amp;AM95&amp;","&amp;AN95,IF(O95="",AK95&amp;","&amp;AL95&amp;","&amp;AM95&amp;","&amp;AN95&amp;","&amp;AO95,IF(Q95="",AK95&amp;","&amp;AL95&amp;","&amp;AM95&amp;","&amp;AN95&amp;","&amp;AO95&amp;","&amp;AP95,AK95&amp;","&amp;AL95&amp;","&amp;AM95&amp;","&amp;AN95&amp;","&amp;AO95&amp;","&amp;AP95&amp;","&amp;AQ95))))))</f>
        <v>2,4,3</v>
      </c>
      <c r="AT95" s="24">
        <f t="shared" ref="AT95:AT100" si="334">IF(F95="",0,IF(F95="wo",0,IF(E95="wo",2,IF(AH95=AG95,0,IF(AH95&gt;AG95,2,1)))))</f>
        <v>1</v>
      </c>
      <c r="AU95" s="24">
        <f t="shared" ref="AU95:AU100" si="335">IF(E95="",0,IF(E95="wo",0,IF(F95="wo",2,IF(AG95=AH95,0,IF(AG95&gt;AH95,2,1)))))</f>
        <v>2</v>
      </c>
      <c r="AV95" s="25">
        <f t="shared" ref="AV95:AV100" si="336">IF(F95="","",IF(F95="wo",0,IF(E95="wo",0,IF(F95=E95,"ERROR",IF(F95&gt;E95,E95,-1*F95)))))</f>
        <v>-2</v>
      </c>
      <c r="AW95" s="25">
        <f t="shared" ref="AW95:AW100" si="337">IF(H95="","",IF(H95="wo",0,IF(G95="wo",0,IF(H95=G95,"ERROR",IF(H95&gt;G95,G95,-1*H95)))))</f>
        <v>-4</v>
      </c>
      <c r="AX95" s="25">
        <f t="shared" ref="AX95:AX100" si="338">IF(J95="","",IF(J95="wo",0,IF(I95="wo",0,IF(J95=I95,"ERROR",IF(J95&gt;I95,I95,-1*J95)))))</f>
        <v>-3</v>
      </c>
      <c r="AY95" s="25" t="str">
        <f t="shared" ref="AY95:AY100" si="339">IF(L95="","",IF(L95="wo",0,IF(K95="wo",0,IF(L95=K95,"ERROR",IF(L95&gt;K95,K95,-1*L95)))))</f>
        <v/>
      </c>
      <c r="AZ95" s="25" t="str">
        <f t="shared" ref="AZ95:AZ100" si="340">IF(N95="","",IF(N95="wo",0,IF(M95="wo",0,IF(N95=M95,"ERROR",IF(N95&gt;M95,M95,-1*N95)))))</f>
        <v/>
      </c>
      <c r="BA95" s="25" t="str">
        <f t="shared" ref="BA95:BA100" si="341">IF(P95="","",IF(P95="wo",0,IF(O95="wo",0,IF(P95=O95,"ERROR",IF(P95&gt;O95,O95,-1*P95)))))</f>
        <v/>
      </c>
      <c r="BB95" s="25" t="str">
        <f t="shared" ref="BB95:BB100" si="342">IF(R95="","",IF(R95="wo",0,IF(Q95="wo",0,IF(R95=Q95,"ERROR",IF(R95&gt;Q95,Q95,-1*R95)))))</f>
        <v/>
      </c>
      <c r="BC95" s="26" t="str">
        <f t="shared" ref="BC95:BC100" si="343">CONCATENATE(AH95," - ",AG95)</f>
        <v>0 - 3</v>
      </c>
      <c r="BD95" s="27" t="str">
        <f t="shared" ref="BD95:BD100" si="344">IF(E95="","",(IF(K95="",AV95&amp;", "&amp;AW95&amp;", "&amp;AX95,IF(M95="",AV95&amp;","&amp;AW95&amp;","&amp;AX95&amp;","&amp;AY95,IF(O95="",AV95&amp;","&amp;AW95&amp;","&amp;AX95&amp;","&amp;AY95&amp;","&amp;AZ95,IF(Q95="",AV95&amp;","&amp;AW95&amp;","&amp;AX95&amp;","&amp;AY95&amp;","&amp;AZ95&amp;","&amp;BA95,AV95&amp;","&amp;AW95&amp;","&amp;AX95&amp;","&amp;AY95&amp;","&amp;AZ95&amp;","&amp;BA95&amp;","&amp;BB95))))))</f>
        <v>-2, -4, -3</v>
      </c>
      <c r="BE95" s="28">
        <f>SUMIF(C95:C102,1,AI95:AI102)+SUMIF(D95:D102,1,AJ95:AJ102)</f>
        <v>6</v>
      </c>
      <c r="BF95" s="28">
        <f>IF(BE95&lt;&gt;0,RANK(BE95,BE95:BE101),"")</f>
        <v>1</v>
      </c>
      <c r="BG95" s="29" t="e">
        <f>SUMIF(A95:A98,C95,B95:B98)</f>
        <v>#VALUE!</v>
      </c>
      <c r="BH95" s="30" t="e">
        <f>SUMIF(A95:A98,D95,B95:B98)</f>
        <v>#VALUE!</v>
      </c>
      <c r="BI95" s="122">
        <f t="shared" ref="BI95:BI100" si="345">1+BI85</f>
        <v>3</v>
      </c>
      <c r="BJ95" s="123" t="e">
        <f>1*BJ90+1</f>
        <v>#REF!</v>
      </c>
      <c r="BK95" s="31">
        <v>1</v>
      </c>
      <c r="BL95" s="200" t="str">
        <f t="shared" ref="BL95:BL96" si="346">CONCATENATE(C95," ","-"," ",D95)</f>
        <v>1 - 3</v>
      </c>
      <c r="BM95" s="132"/>
      <c r="BN95" s="133"/>
      <c r="BO95" s="134"/>
      <c r="BP95" s="395">
        <v>1</v>
      </c>
      <c r="BQ95" s="397" t="e">
        <f>B95</f>
        <v>#VALUE!</v>
      </c>
      <c r="BR95" s="389" t="s">
        <v>18</v>
      </c>
      <c r="BS95" s="390"/>
      <c r="BT95" s="391"/>
      <c r="BU95" s="196" t="e">
        <f>IF(BQ95=0,0,VLOOKUP(BQ95,[1]Список!$A:P,7,FALSE))</f>
        <v>#VALUE!</v>
      </c>
      <c r="BV95" s="398" t="e">
        <f>IF(BQ95=0,0,VLOOKUP(BQ95,[1]Список!$A:$P,6,FALSE))</f>
        <v>#VALUE!</v>
      </c>
      <c r="BW95" s="399"/>
      <c r="BX95" s="400"/>
      <c r="BY95" s="401"/>
      <c r="BZ95" s="224"/>
      <c r="CA95" s="150">
        <f>IF(AG99&lt;AH99,AI99,IF(AH99&lt;AG99,AI99," "))</f>
        <v>2</v>
      </c>
      <c r="CB95" s="178"/>
      <c r="CC95" s="192"/>
      <c r="CD95" s="150">
        <f>IF(AG95&lt;AH95,AI95,IF(AH95&lt;AG95,AI95," "))</f>
        <v>2</v>
      </c>
      <c r="CE95" s="186"/>
      <c r="CF95" s="178"/>
      <c r="CG95" s="150">
        <f>IF(AG97&lt;AH97,AI97,IF(AH97&lt;AG97,AI97," "))</f>
        <v>2</v>
      </c>
      <c r="CH95" s="178"/>
      <c r="CI95" s="226"/>
      <c r="CJ95" s="386">
        <f>BE95</f>
        <v>6</v>
      </c>
      <c r="CK95" s="387"/>
      <c r="CL95" s="388">
        <f>IF(BF96="",BF95,BF96)</f>
        <v>1</v>
      </c>
    </row>
    <row r="96" spans="1:90" ht="17.45" customHeight="1" x14ac:dyDescent="0.25">
      <c r="A96" s="15">
        <v>2</v>
      </c>
      <c r="B96" s="16" t="e">
        <f>SUMIF('[1]М - 1 этап'!$CX$158:$CX$173,5,'[1]М - 1 этап'!$BQ$158:$BQ$173)</f>
        <v>#VALUE!</v>
      </c>
      <c r="C96" s="17">
        <v>2</v>
      </c>
      <c r="D96" s="17">
        <v>4</v>
      </c>
      <c r="E96" s="18">
        <v>13</v>
      </c>
      <c r="F96" s="19">
        <v>11</v>
      </c>
      <c r="G96" s="20">
        <v>6</v>
      </c>
      <c r="H96" s="21">
        <v>11</v>
      </c>
      <c r="I96" s="18">
        <v>11</v>
      </c>
      <c r="J96" s="19">
        <v>6</v>
      </c>
      <c r="K96" s="20">
        <v>11</v>
      </c>
      <c r="L96" s="21">
        <v>4</v>
      </c>
      <c r="M96" s="18"/>
      <c r="N96" s="19"/>
      <c r="O96" s="20"/>
      <c r="P96" s="21"/>
      <c r="Q96" s="18"/>
      <c r="R96" s="19"/>
      <c r="S96" s="22">
        <f t="shared" si="308"/>
        <v>1</v>
      </c>
      <c r="T96" s="22">
        <f t="shared" si="309"/>
        <v>0</v>
      </c>
      <c r="U96" s="22">
        <f t="shared" si="310"/>
        <v>0</v>
      </c>
      <c r="V96" s="22">
        <f t="shared" si="311"/>
        <v>1</v>
      </c>
      <c r="W96" s="22">
        <f t="shared" si="312"/>
        <v>1</v>
      </c>
      <c r="X96" s="22">
        <f t="shared" si="313"/>
        <v>0</v>
      </c>
      <c r="Y96" s="22">
        <f t="shared" si="314"/>
        <v>1</v>
      </c>
      <c r="Z96" s="22">
        <f t="shared" si="315"/>
        <v>0</v>
      </c>
      <c r="AA96" s="22">
        <f t="shared" si="316"/>
        <v>0</v>
      </c>
      <c r="AB96" s="22">
        <f t="shared" si="317"/>
        <v>0</v>
      </c>
      <c r="AC96" s="22">
        <f t="shared" si="318"/>
        <v>0</v>
      </c>
      <c r="AD96" s="22">
        <f t="shared" si="319"/>
        <v>0</v>
      </c>
      <c r="AE96" s="22">
        <f t="shared" si="320"/>
        <v>0</v>
      </c>
      <c r="AF96" s="22">
        <f t="shared" si="321"/>
        <v>0</v>
      </c>
      <c r="AG96" s="23">
        <f t="shared" si="322"/>
        <v>3</v>
      </c>
      <c r="AH96" s="23">
        <f t="shared" si="322"/>
        <v>1</v>
      </c>
      <c r="AI96" s="24">
        <f t="shared" si="323"/>
        <v>2</v>
      </c>
      <c r="AJ96" s="24">
        <f t="shared" si="324"/>
        <v>1</v>
      </c>
      <c r="AK96" s="25">
        <f t="shared" si="325"/>
        <v>11</v>
      </c>
      <c r="AL96" s="25">
        <f t="shared" si="326"/>
        <v>-6</v>
      </c>
      <c r="AM96" s="25">
        <f t="shared" si="327"/>
        <v>6</v>
      </c>
      <c r="AN96" s="25">
        <f t="shared" si="328"/>
        <v>4</v>
      </c>
      <c r="AO96" s="25" t="str">
        <f t="shared" si="329"/>
        <v/>
      </c>
      <c r="AP96" s="25" t="str">
        <f t="shared" si="330"/>
        <v/>
      </c>
      <c r="AQ96" s="25" t="str">
        <f t="shared" si="331"/>
        <v/>
      </c>
      <c r="AR96" s="26" t="str">
        <f t="shared" si="332"/>
        <v>3 - 1</v>
      </c>
      <c r="AS96" s="27" t="str">
        <f t="shared" si="333"/>
        <v>11,-6,6,4</v>
      </c>
      <c r="AT96" s="24">
        <f t="shared" si="334"/>
        <v>1</v>
      </c>
      <c r="AU96" s="24">
        <f t="shared" si="335"/>
        <v>2</v>
      </c>
      <c r="AV96" s="25">
        <f t="shared" si="336"/>
        <v>-11</v>
      </c>
      <c r="AW96" s="25">
        <f t="shared" si="337"/>
        <v>6</v>
      </c>
      <c r="AX96" s="25">
        <f t="shared" si="338"/>
        <v>-6</v>
      </c>
      <c r="AY96" s="25">
        <f t="shared" si="339"/>
        <v>-4</v>
      </c>
      <c r="AZ96" s="25" t="str">
        <f t="shared" si="340"/>
        <v/>
      </c>
      <c r="BA96" s="25" t="str">
        <f t="shared" si="341"/>
        <v/>
      </c>
      <c r="BB96" s="25" t="str">
        <f t="shared" si="342"/>
        <v/>
      </c>
      <c r="BC96" s="26" t="str">
        <f t="shared" si="343"/>
        <v>1 - 3</v>
      </c>
      <c r="BD96" s="27" t="str">
        <f t="shared" si="344"/>
        <v>-11,6,-6,-4</v>
      </c>
      <c r="BE96" s="32"/>
      <c r="BF96" s="32"/>
      <c r="BG96" s="29" t="e">
        <f>SUMIF(A95:A98,C96,B95:B98)</f>
        <v>#VALUE!</v>
      </c>
      <c r="BH96" s="30" t="e">
        <f>SUMIF(A95:A98,D96,B95:B98)</f>
        <v>#VALUE!</v>
      </c>
      <c r="BI96" s="122">
        <f t="shared" si="345"/>
        <v>3</v>
      </c>
      <c r="BJ96" s="123" t="e">
        <f>1+BJ95</f>
        <v>#REF!</v>
      </c>
      <c r="BK96" s="31">
        <v>1</v>
      </c>
      <c r="BL96" s="200" t="str">
        <f t="shared" si="346"/>
        <v>2 - 4</v>
      </c>
      <c r="BM96" s="132"/>
      <c r="BN96" s="133"/>
      <c r="BO96" s="134"/>
      <c r="BP96" s="396"/>
      <c r="BQ96" s="397"/>
      <c r="BR96" s="389" t="s">
        <v>19</v>
      </c>
      <c r="BS96" s="390"/>
      <c r="BT96" s="391"/>
      <c r="BU96" s="196" t="e">
        <f>IF(BQ95=0,0,VLOOKUP(BQ95,[1]Список!$A:P,8,FALSE))</f>
        <v>#VALUE!</v>
      </c>
      <c r="BV96" s="398"/>
      <c r="BW96" s="399"/>
      <c r="BX96" s="400"/>
      <c r="BY96" s="401"/>
      <c r="BZ96" s="392" t="str">
        <f>IF(AI99&lt;AJ99,AR99,IF(AJ99&lt;AI99,AS99," "))</f>
        <v>7,7,2</v>
      </c>
      <c r="CA96" s="392"/>
      <c r="CB96" s="392"/>
      <c r="CC96" s="393" t="str">
        <f>IF(AI95&lt;AJ95,AR95,IF(AJ95&lt;AI95,AS95," "))</f>
        <v>2,4,3</v>
      </c>
      <c r="CD96" s="392"/>
      <c r="CE96" s="394"/>
      <c r="CF96" s="392" t="str">
        <f>IF(AI97&lt;AJ97,AR97,IF(AJ97&lt;AI97,AS97," "))</f>
        <v>10,-9,3,7</v>
      </c>
      <c r="CG96" s="392"/>
      <c r="CH96" s="392"/>
      <c r="CI96" s="227"/>
      <c r="CJ96" s="386"/>
      <c r="CK96" s="387"/>
      <c r="CL96" s="388"/>
    </row>
    <row r="97" spans="1:90" ht="17.45" customHeight="1" x14ac:dyDescent="0.25">
      <c r="A97" s="15">
        <v>3</v>
      </c>
      <c r="B97" s="16" t="e">
        <f>SUMIF('[1]М - 1 этап'!$CX$158:$CX$173,6,'[1]М - 1 этап'!$BQ$158:$BQ$173)</f>
        <v>#VALUE!</v>
      </c>
      <c r="C97" s="17">
        <v>1</v>
      </c>
      <c r="D97" s="17">
        <v>4</v>
      </c>
      <c r="E97" s="18">
        <v>12</v>
      </c>
      <c r="F97" s="19">
        <v>10</v>
      </c>
      <c r="G97" s="20">
        <v>9</v>
      </c>
      <c r="H97" s="21">
        <v>11</v>
      </c>
      <c r="I97" s="18">
        <v>11</v>
      </c>
      <c r="J97" s="19">
        <v>3</v>
      </c>
      <c r="K97" s="20">
        <v>11</v>
      </c>
      <c r="L97" s="21">
        <v>7</v>
      </c>
      <c r="M97" s="18"/>
      <c r="N97" s="19"/>
      <c r="O97" s="20"/>
      <c r="P97" s="21"/>
      <c r="Q97" s="18"/>
      <c r="R97" s="19"/>
      <c r="S97" s="22">
        <f t="shared" si="308"/>
        <v>1</v>
      </c>
      <c r="T97" s="22">
        <f t="shared" si="309"/>
        <v>0</v>
      </c>
      <c r="U97" s="22">
        <f t="shared" si="310"/>
        <v>0</v>
      </c>
      <c r="V97" s="22">
        <f t="shared" si="311"/>
        <v>1</v>
      </c>
      <c r="W97" s="22">
        <f t="shared" si="312"/>
        <v>1</v>
      </c>
      <c r="X97" s="22">
        <f t="shared" si="313"/>
        <v>0</v>
      </c>
      <c r="Y97" s="22">
        <f t="shared" si="314"/>
        <v>1</v>
      </c>
      <c r="Z97" s="22">
        <f t="shared" si="315"/>
        <v>0</v>
      </c>
      <c r="AA97" s="22">
        <f t="shared" si="316"/>
        <v>0</v>
      </c>
      <c r="AB97" s="22">
        <f t="shared" si="317"/>
        <v>0</v>
      </c>
      <c r="AC97" s="22">
        <f t="shared" si="318"/>
        <v>0</v>
      </c>
      <c r="AD97" s="22">
        <f t="shared" si="319"/>
        <v>0</v>
      </c>
      <c r="AE97" s="22">
        <f t="shared" si="320"/>
        <v>0</v>
      </c>
      <c r="AF97" s="22">
        <f t="shared" si="321"/>
        <v>0</v>
      </c>
      <c r="AG97" s="23">
        <f t="shared" si="322"/>
        <v>3</v>
      </c>
      <c r="AH97" s="23">
        <f t="shared" si="322"/>
        <v>1</v>
      </c>
      <c r="AI97" s="24">
        <f t="shared" si="323"/>
        <v>2</v>
      </c>
      <c r="AJ97" s="24">
        <f t="shared" si="324"/>
        <v>1</v>
      </c>
      <c r="AK97" s="25">
        <f t="shared" si="325"/>
        <v>10</v>
      </c>
      <c r="AL97" s="25">
        <f t="shared" si="326"/>
        <v>-9</v>
      </c>
      <c r="AM97" s="25">
        <f t="shared" si="327"/>
        <v>3</v>
      </c>
      <c r="AN97" s="25">
        <f t="shared" si="328"/>
        <v>7</v>
      </c>
      <c r="AO97" s="25" t="str">
        <f t="shared" si="329"/>
        <v/>
      </c>
      <c r="AP97" s="25" t="str">
        <f t="shared" si="330"/>
        <v/>
      </c>
      <c r="AQ97" s="25" t="str">
        <f t="shared" si="331"/>
        <v/>
      </c>
      <c r="AR97" s="26" t="str">
        <f t="shared" si="332"/>
        <v>3 - 1</v>
      </c>
      <c r="AS97" s="27" t="str">
        <f t="shared" si="333"/>
        <v>10,-9,3,7</v>
      </c>
      <c r="AT97" s="24">
        <f t="shared" si="334"/>
        <v>1</v>
      </c>
      <c r="AU97" s="24">
        <f t="shared" si="335"/>
        <v>2</v>
      </c>
      <c r="AV97" s="25">
        <f t="shared" si="336"/>
        <v>-10</v>
      </c>
      <c r="AW97" s="25">
        <f t="shared" si="337"/>
        <v>9</v>
      </c>
      <c r="AX97" s="25">
        <f t="shared" si="338"/>
        <v>-3</v>
      </c>
      <c r="AY97" s="25">
        <f t="shared" si="339"/>
        <v>-7</v>
      </c>
      <c r="AZ97" s="25" t="str">
        <f t="shared" si="340"/>
        <v/>
      </c>
      <c r="BA97" s="25" t="str">
        <f t="shared" si="341"/>
        <v/>
      </c>
      <c r="BB97" s="25" t="str">
        <f t="shared" si="342"/>
        <v/>
      </c>
      <c r="BC97" s="26" t="str">
        <f t="shared" si="343"/>
        <v>1 - 3</v>
      </c>
      <c r="BD97" s="27" t="str">
        <f t="shared" si="344"/>
        <v>-10,9,-3,-7</v>
      </c>
      <c r="BE97" s="28">
        <f>SUMIF(C95:C102,2,AI95:AI102)+SUMIF(D95:D102,2,AJ95:AJ102)</f>
        <v>4</v>
      </c>
      <c r="BF97" s="28">
        <f>IF(BE97&lt;&gt;0,RANK(BE97,BE95:BE101),"")</f>
        <v>3</v>
      </c>
      <c r="BG97" s="29" t="e">
        <f>SUMIF(A95:A98,C97,B95:B98)</f>
        <v>#VALUE!</v>
      </c>
      <c r="BH97" s="30" t="e">
        <f>SUMIF(A95:A98,D97,B95:B98)</f>
        <v>#VALUE!</v>
      </c>
      <c r="BI97" s="122">
        <f t="shared" si="345"/>
        <v>3</v>
      </c>
      <c r="BJ97" s="123" t="e">
        <f>1+BJ96</f>
        <v>#REF!</v>
      </c>
      <c r="BK97" s="31">
        <v>2</v>
      </c>
      <c r="BL97" s="212" t="s">
        <v>12</v>
      </c>
      <c r="BM97" s="205">
        <v>44601</v>
      </c>
      <c r="BN97" s="209" t="s">
        <v>16</v>
      </c>
      <c r="BO97" s="147">
        <v>3</v>
      </c>
      <c r="BP97" s="412">
        <v>2</v>
      </c>
      <c r="BQ97" s="414" t="e">
        <f>B96</f>
        <v>#VALUE!</v>
      </c>
      <c r="BR97" s="416" t="s">
        <v>85</v>
      </c>
      <c r="BS97" s="417"/>
      <c r="BT97" s="418"/>
      <c r="BU97" s="215" t="e">
        <f>IF(BQ97=0,0,VLOOKUP(BQ97,[1]Список!$A:P,7,FALSE))</f>
        <v>#VALUE!</v>
      </c>
      <c r="BV97" s="419" t="e">
        <f>IF(BQ97=0,0,VLOOKUP(BQ97,[1]Список!$A:$P,6,FALSE))</f>
        <v>#VALUE!</v>
      </c>
      <c r="BW97" s="193"/>
      <c r="BX97" s="180">
        <f>IF(AG99&lt;AH99,AT99,IF(AH99&lt;AG99,AT99," "))</f>
        <v>1</v>
      </c>
      <c r="BY97" s="181"/>
      <c r="BZ97" s="421"/>
      <c r="CA97" s="421"/>
      <c r="CB97" s="421"/>
      <c r="CC97" s="184"/>
      <c r="CD97" s="180">
        <f>IF(AG98&lt;AH98,AI98,IF(AH98&lt;AG98,AI98," "))</f>
        <v>1</v>
      </c>
      <c r="CE97" s="181"/>
      <c r="CF97" s="231"/>
      <c r="CG97" s="180">
        <f>IF(AG96&lt;AH96,AI96,IF(AH96&lt;AG96,AI96," "))</f>
        <v>2</v>
      </c>
      <c r="CH97" s="190"/>
      <c r="CI97" s="232"/>
      <c r="CJ97" s="423">
        <f>BE97</f>
        <v>4</v>
      </c>
      <c r="CK97" s="402"/>
      <c r="CL97" s="404">
        <f>IF(BF98="",BF97,BF98)</f>
        <v>3</v>
      </c>
    </row>
    <row r="98" spans="1:90" ht="17.45" customHeight="1" x14ac:dyDescent="0.25">
      <c r="A98" s="15">
        <v>4</v>
      </c>
      <c r="B98" s="16" t="e">
        <f>SUMIF('[1]М - 1 этап'!$CX$71:$CX$86,6,'[1]М - 1 этап'!$BQ$71:$BQ$86)</f>
        <v>#VALUE!</v>
      </c>
      <c r="C98" s="17">
        <v>2</v>
      </c>
      <c r="D98" s="17">
        <v>3</v>
      </c>
      <c r="E98" s="18">
        <v>3</v>
      </c>
      <c r="F98" s="19">
        <v>11</v>
      </c>
      <c r="G98" s="20">
        <v>11</v>
      </c>
      <c r="H98" s="21">
        <v>9</v>
      </c>
      <c r="I98" s="18">
        <v>11</v>
      </c>
      <c r="J98" s="19">
        <v>8</v>
      </c>
      <c r="K98" s="20">
        <v>7</v>
      </c>
      <c r="L98" s="21">
        <v>11</v>
      </c>
      <c r="M98" s="18">
        <v>7</v>
      </c>
      <c r="N98" s="19">
        <v>11</v>
      </c>
      <c r="O98" s="20"/>
      <c r="P98" s="21"/>
      <c r="Q98" s="18"/>
      <c r="R98" s="19"/>
      <c r="S98" s="22">
        <f t="shared" si="308"/>
        <v>0</v>
      </c>
      <c r="T98" s="22">
        <f t="shared" si="309"/>
        <v>1</v>
      </c>
      <c r="U98" s="22">
        <f t="shared" si="310"/>
        <v>1</v>
      </c>
      <c r="V98" s="22">
        <f t="shared" si="311"/>
        <v>0</v>
      </c>
      <c r="W98" s="22">
        <f t="shared" si="312"/>
        <v>1</v>
      </c>
      <c r="X98" s="22">
        <f t="shared" si="313"/>
        <v>0</v>
      </c>
      <c r="Y98" s="22">
        <f t="shared" si="314"/>
        <v>0</v>
      </c>
      <c r="Z98" s="22">
        <f t="shared" si="315"/>
        <v>1</v>
      </c>
      <c r="AA98" s="22">
        <f t="shared" si="316"/>
        <v>0</v>
      </c>
      <c r="AB98" s="22">
        <f t="shared" si="317"/>
        <v>1</v>
      </c>
      <c r="AC98" s="22">
        <f t="shared" si="318"/>
        <v>0</v>
      </c>
      <c r="AD98" s="22">
        <f t="shared" si="319"/>
        <v>0</v>
      </c>
      <c r="AE98" s="22">
        <f t="shared" si="320"/>
        <v>0</v>
      </c>
      <c r="AF98" s="22">
        <f t="shared" si="321"/>
        <v>0</v>
      </c>
      <c r="AG98" s="23">
        <f t="shared" si="322"/>
        <v>2</v>
      </c>
      <c r="AH98" s="23">
        <f t="shared" si="322"/>
        <v>3</v>
      </c>
      <c r="AI98" s="24">
        <f t="shared" si="323"/>
        <v>1</v>
      </c>
      <c r="AJ98" s="24">
        <f t="shared" si="324"/>
        <v>2</v>
      </c>
      <c r="AK98" s="25">
        <f t="shared" si="325"/>
        <v>-3</v>
      </c>
      <c r="AL98" s="25">
        <f t="shared" si="326"/>
        <v>9</v>
      </c>
      <c r="AM98" s="25">
        <f t="shared" si="327"/>
        <v>8</v>
      </c>
      <c r="AN98" s="25">
        <f t="shared" si="328"/>
        <v>-7</v>
      </c>
      <c r="AO98" s="25">
        <f t="shared" si="329"/>
        <v>-7</v>
      </c>
      <c r="AP98" s="25" t="str">
        <f t="shared" si="330"/>
        <v/>
      </c>
      <c r="AQ98" s="25" t="str">
        <f t="shared" si="331"/>
        <v/>
      </c>
      <c r="AR98" s="26" t="str">
        <f t="shared" si="332"/>
        <v>2 - 3</v>
      </c>
      <c r="AS98" s="27" t="str">
        <f t="shared" si="333"/>
        <v>-3,9,8,-7,-7</v>
      </c>
      <c r="AT98" s="24">
        <f t="shared" si="334"/>
        <v>2</v>
      </c>
      <c r="AU98" s="24">
        <f t="shared" si="335"/>
        <v>1</v>
      </c>
      <c r="AV98" s="25">
        <f t="shared" si="336"/>
        <v>3</v>
      </c>
      <c r="AW98" s="25">
        <f t="shared" si="337"/>
        <v>-9</v>
      </c>
      <c r="AX98" s="25">
        <f t="shared" si="338"/>
        <v>-8</v>
      </c>
      <c r="AY98" s="25">
        <f t="shared" si="339"/>
        <v>7</v>
      </c>
      <c r="AZ98" s="25">
        <f t="shared" si="340"/>
        <v>7</v>
      </c>
      <c r="BA98" s="25" t="str">
        <f t="shared" si="341"/>
        <v/>
      </c>
      <c r="BB98" s="25" t="str">
        <f t="shared" si="342"/>
        <v/>
      </c>
      <c r="BC98" s="26" t="str">
        <f t="shared" si="343"/>
        <v>3 - 2</v>
      </c>
      <c r="BD98" s="27" t="str">
        <f t="shared" si="344"/>
        <v>3,-9,-8,7,7</v>
      </c>
      <c r="BE98" s="32"/>
      <c r="BF98" s="32"/>
      <c r="BG98" s="29" t="e">
        <f>SUMIF(A95:A98,C98,B95:B98)</f>
        <v>#VALUE!</v>
      </c>
      <c r="BH98" s="30" t="e">
        <f>SUMIF(A95:A98,D98,B95:B98)</f>
        <v>#VALUE!</v>
      </c>
      <c r="BI98" s="122">
        <f t="shared" si="345"/>
        <v>3</v>
      </c>
      <c r="BJ98" s="123" t="e">
        <f>1+BJ97</f>
        <v>#REF!</v>
      </c>
      <c r="BK98" s="31">
        <v>2</v>
      </c>
      <c r="BL98" s="212" t="s">
        <v>13</v>
      </c>
      <c r="BM98" s="205">
        <v>44601</v>
      </c>
      <c r="BN98" s="209" t="s">
        <v>16</v>
      </c>
      <c r="BO98" s="147">
        <v>4</v>
      </c>
      <c r="BP98" s="413"/>
      <c r="BQ98" s="415"/>
      <c r="BR98" s="406" t="s">
        <v>86</v>
      </c>
      <c r="BS98" s="407"/>
      <c r="BT98" s="408"/>
      <c r="BU98" s="164" t="e">
        <f>IF(BQ97=0,0,VLOOKUP(BQ97,[1]Список!$A:P,8,FALSE))</f>
        <v>#VALUE!</v>
      </c>
      <c r="BV98" s="420"/>
      <c r="BW98" s="409" t="str">
        <f>IF(AI99&gt;AJ99,BC99,IF(AJ99&gt;AI99,BD99," "))</f>
        <v>0 - 3</v>
      </c>
      <c r="BX98" s="410"/>
      <c r="BY98" s="411"/>
      <c r="BZ98" s="422"/>
      <c r="CA98" s="422"/>
      <c r="CB98" s="422"/>
      <c r="CC98" s="409" t="str">
        <f>IF(AI98&lt;AJ98,AR98,IF(AJ98&lt;AI98,AS98," "))</f>
        <v>2 - 3</v>
      </c>
      <c r="CD98" s="410"/>
      <c r="CE98" s="411"/>
      <c r="CF98" s="410" t="str">
        <f>IF(AI96&lt;AJ96,AR96,IF(AJ96&lt;AI96,AS96," "))</f>
        <v>11,-6,6,4</v>
      </c>
      <c r="CG98" s="410"/>
      <c r="CH98" s="410"/>
      <c r="CI98" s="228"/>
      <c r="CJ98" s="424"/>
      <c r="CK98" s="403"/>
      <c r="CL98" s="405"/>
    </row>
    <row r="99" spans="1:90" ht="17.45" customHeight="1" x14ac:dyDescent="0.25">
      <c r="A99" s="15">
        <v>5</v>
      </c>
      <c r="B99" s="33"/>
      <c r="C99" s="17">
        <v>1</v>
      </c>
      <c r="D99" s="17">
        <v>2</v>
      </c>
      <c r="E99" s="18">
        <v>11</v>
      </c>
      <c r="F99" s="19">
        <v>7</v>
      </c>
      <c r="G99" s="20">
        <v>11</v>
      </c>
      <c r="H99" s="21">
        <v>7</v>
      </c>
      <c r="I99" s="18">
        <v>11</v>
      </c>
      <c r="J99" s="19">
        <v>2</v>
      </c>
      <c r="K99" s="20"/>
      <c r="L99" s="21"/>
      <c r="M99" s="18"/>
      <c r="N99" s="19"/>
      <c r="O99" s="20"/>
      <c r="P99" s="21"/>
      <c r="Q99" s="18"/>
      <c r="R99" s="19"/>
      <c r="S99" s="22">
        <f t="shared" si="308"/>
        <v>1</v>
      </c>
      <c r="T99" s="22">
        <f t="shared" si="309"/>
        <v>0</v>
      </c>
      <c r="U99" s="22">
        <f t="shared" si="310"/>
        <v>1</v>
      </c>
      <c r="V99" s="22">
        <f t="shared" si="311"/>
        <v>0</v>
      </c>
      <c r="W99" s="22">
        <f t="shared" si="312"/>
        <v>1</v>
      </c>
      <c r="X99" s="22">
        <f t="shared" si="313"/>
        <v>0</v>
      </c>
      <c r="Y99" s="22">
        <f t="shared" si="314"/>
        <v>0</v>
      </c>
      <c r="Z99" s="22">
        <f t="shared" si="315"/>
        <v>0</v>
      </c>
      <c r="AA99" s="22">
        <f t="shared" si="316"/>
        <v>0</v>
      </c>
      <c r="AB99" s="22">
        <f t="shared" si="317"/>
        <v>0</v>
      </c>
      <c r="AC99" s="22">
        <f t="shared" si="318"/>
        <v>0</v>
      </c>
      <c r="AD99" s="22">
        <f t="shared" si="319"/>
        <v>0</v>
      </c>
      <c r="AE99" s="22">
        <f t="shared" si="320"/>
        <v>0</v>
      </c>
      <c r="AF99" s="22">
        <f t="shared" si="321"/>
        <v>0</v>
      </c>
      <c r="AG99" s="23">
        <f t="shared" si="322"/>
        <v>3</v>
      </c>
      <c r="AH99" s="23">
        <f t="shared" si="322"/>
        <v>0</v>
      </c>
      <c r="AI99" s="24">
        <f t="shared" si="323"/>
        <v>2</v>
      </c>
      <c r="AJ99" s="24">
        <f t="shared" si="324"/>
        <v>1</v>
      </c>
      <c r="AK99" s="25">
        <f t="shared" si="325"/>
        <v>7</v>
      </c>
      <c r="AL99" s="25">
        <f t="shared" si="326"/>
        <v>7</v>
      </c>
      <c r="AM99" s="25">
        <f t="shared" si="327"/>
        <v>2</v>
      </c>
      <c r="AN99" s="25" t="str">
        <f t="shared" si="328"/>
        <v/>
      </c>
      <c r="AO99" s="25" t="str">
        <f t="shared" si="329"/>
        <v/>
      </c>
      <c r="AP99" s="25" t="str">
        <f t="shared" si="330"/>
        <v/>
      </c>
      <c r="AQ99" s="25" t="str">
        <f t="shared" si="331"/>
        <v/>
      </c>
      <c r="AR99" s="26" t="str">
        <f t="shared" si="332"/>
        <v>3 - 0</v>
      </c>
      <c r="AS99" s="27" t="str">
        <f t="shared" si="333"/>
        <v>7,7,2</v>
      </c>
      <c r="AT99" s="24">
        <f t="shared" si="334"/>
        <v>1</v>
      </c>
      <c r="AU99" s="24">
        <f t="shared" si="335"/>
        <v>2</v>
      </c>
      <c r="AV99" s="25">
        <f t="shared" si="336"/>
        <v>-7</v>
      </c>
      <c r="AW99" s="25">
        <f t="shared" si="337"/>
        <v>-7</v>
      </c>
      <c r="AX99" s="25">
        <f t="shared" si="338"/>
        <v>-2</v>
      </c>
      <c r="AY99" s="25" t="str">
        <f t="shared" si="339"/>
        <v/>
      </c>
      <c r="AZ99" s="25" t="str">
        <f t="shared" si="340"/>
        <v/>
      </c>
      <c r="BA99" s="25" t="str">
        <f t="shared" si="341"/>
        <v/>
      </c>
      <c r="BB99" s="25" t="str">
        <f t="shared" si="342"/>
        <v/>
      </c>
      <c r="BC99" s="26" t="str">
        <f t="shared" si="343"/>
        <v>0 - 3</v>
      </c>
      <c r="BD99" s="27" t="str">
        <f t="shared" si="344"/>
        <v>-7, -7, -2</v>
      </c>
      <c r="BE99" s="28">
        <f>SUMIF(C95:C102,3,AI95:AI102)+SUMIF(D95:D102,3,AJ95:AJ102)</f>
        <v>5</v>
      </c>
      <c r="BF99" s="28">
        <f>IF(BE99&lt;&gt;0,RANK(BE99,BE95:BE101),"")</f>
        <v>2</v>
      </c>
      <c r="BG99" s="29" t="e">
        <f>SUMIF(A95:A98,C99,B95:B98)</f>
        <v>#VALUE!</v>
      </c>
      <c r="BH99" s="30" t="e">
        <f>SUMIF(A95:A98,D99,B95:B98)</f>
        <v>#VALUE!</v>
      </c>
      <c r="BI99" s="122">
        <f t="shared" si="345"/>
        <v>3</v>
      </c>
      <c r="BJ99" s="123" t="e">
        <f>1+BJ98</f>
        <v>#REF!</v>
      </c>
      <c r="BK99" s="31">
        <v>3</v>
      </c>
      <c r="BL99" s="213" t="s">
        <v>14</v>
      </c>
      <c r="BM99" s="205">
        <v>44601</v>
      </c>
      <c r="BN99" s="208" t="s">
        <v>264</v>
      </c>
      <c r="BO99" s="134">
        <v>2</v>
      </c>
      <c r="BP99" s="425">
        <v>3</v>
      </c>
      <c r="BQ99" s="397" t="e">
        <f>B97</f>
        <v>#VALUE!</v>
      </c>
      <c r="BR99" s="389" t="s">
        <v>90</v>
      </c>
      <c r="BS99" s="390"/>
      <c r="BT99" s="391"/>
      <c r="BU99" s="196" t="e">
        <f>IF(BQ99=0,0,VLOOKUP(BQ99,[1]Список!$A:P,7,FALSE))</f>
        <v>#VALUE!</v>
      </c>
      <c r="BV99" s="398" t="e">
        <f>IF(BQ99=0,0,VLOOKUP(BQ99,[1]Список!$A:$P,6,FALSE))</f>
        <v>#VALUE!</v>
      </c>
      <c r="BW99" s="230"/>
      <c r="BX99" s="150">
        <f>IF(AG95&lt;AH95,AT95,IF(AH95&lt;AG95,AT95," "))</f>
        <v>1</v>
      </c>
      <c r="BY99" s="186"/>
      <c r="BZ99" s="178"/>
      <c r="CA99" s="150">
        <f>IF(AG98&lt;AH98,AT98,IF(AH98&lt;AG98,AT98," "))</f>
        <v>2</v>
      </c>
      <c r="CB99" s="178"/>
      <c r="CC99" s="399"/>
      <c r="CD99" s="400"/>
      <c r="CE99" s="401"/>
      <c r="CF99" s="224"/>
      <c r="CG99" s="150">
        <f>IF(AG100&lt;AH100,AI100,IF(AH100&lt;AG100,AI100," "))</f>
        <v>2</v>
      </c>
      <c r="CH99" s="178"/>
      <c r="CI99" s="226"/>
      <c r="CJ99" s="386">
        <f>BE99</f>
        <v>5</v>
      </c>
      <c r="CK99" s="387"/>
      <c r="CL99" s="388">
        <f>IF(BF100="",BF99,BF100)</f>
        <v>2</v>
      </c>
    </row>
    <row r="100" spans="1:90" ht="17.45" customHeight="1" x14ac:dyDescent="0.25">
      <c r="A100" s="15">
        <v>6</v>
      </c>
      <c r="C100" s="17">
        <v>3</v>
      </c>
      <c r="D100" s="17">
        <v>4</v>
      </c>
      <c r="E100" s="18">
        <v>7</v>
      </c>
      <c r="F100" s="19">
        <v>11</v>
      </c>
      <c r="G100" s="20">
        <v>11</v>
      </c>
      <c r="H100" s="21">
        <v>7</v>
      </c>
      <c r="I100" s="18">
        <v>7</v>
      </c>
      <c r="J100" s="19">
        <v>11</v>
      </c>
      <c r="K100" s="20">
        <v>11</v>
      </c>
      <c r="L100" s="21">
        <v>7</v>
      </c>
      <c r="M100" s="18">
        <v>11</v>
      </c>
      <c r="N100" s="19">
        <v>3</v>
      </c>
      <c r="O100" s="20"/>
      <c r="P100" s="21"/>
      <c r="Q100" s="18"/>
      <c r="R100" s="19"/>
      <c r="S100" s="22">
        <f t="shared" si="308"/>
        <v>0</v>
      </c>
      <c r="T100" s="22">
        <f t="shared" si="309"/>
        <v>1</v>
      </c>
      <c r="U100" s="22">
        <f t="shared" si="310"/>
        <v>1</v>
      </c>
      <c r="V100" s="22">
        <f t="shared" si="311"/>
        <v>0</v>
      </c>
      <c r="W100" s="22">
        <f t="shared" si="312"/>
        <v>0</v>
      </c>
      <c r="X100" s="22">
        <f t="shared" si="313"/>
        <v>1</v>
      </c>
      <c r="Y100" s="22">
        <f t="shared" si="314"/>
        <v>1</v>
      </c>
      <c r="Z100" s="22">
        <f t="shared" si="315"/>
        <v>0</v>
      </c>
      <c r="AA100" s="22">
        <f t="shared" si="316"/>
        <v>1</v>
      </c>
      <c r="AB100" s="22">
        <f t="shared" si="317"/>
        <v>0</v>
      </c>
      <c r="AC100" s="22">
        <f t="shared" si="318"/>
        <v>0</v>
      </c>
      <c r="AD100" s="22">
        <f t="shared" si="319"/>
        <v>0</v>
      </c>
      <c r="AE100" s="22">
        <f t="shared" si="320"/>
        <v>0</v>
      </c>
      <c r="AF100" s="22">
        <f t="shared" si="321"/>
        <v>0</v>
      </c>
      <c r="AG100" s="23">
        <f t="shared" si="322"/>
        <v>3</v>
      </c>
      <c r="AH100" s="23">
        <f t="shared" si="322"/>
        <v>2</v>
      </c>
      <c r="AI100" s="24">
        <f t="shared" si="323"/>
        <v>2</v>
      </c>
      <c r="AJ100" s="24">
        <f t="shared" si="324"/>
        <v>1</v>
      </c>
      <c r="AK100" s="25">
        <f t="shared" si="325"/>
        <v>-7</v>
      </c>
      <c r="AL100" s="25">
        <f t="shared" si="326"/>
        <v>7</v>
      </c>
      <c r="AM100" s="25">
        <f t="shared" si="327"/>
        <v>-7</v>
      </c>
      <c r="AN100" s="25">
        <f t="shared" si="328"/>
        <v>7</v>
      </c>
      <c r="AO100" s="25">
        <f t="shared" si="329"/>
        <v>3</v>
      </c>
      <c r="AP100" s="25" t="str">
        <f t="shared" si="330"/>
        <v/>
      </c>
      <c r="AQ100" s="25" t="str">
        <f t="shared" si="331"/>
        <v/>
      </c>
      <c r="AR100" s="26" t="str">
        <f t="shared" si="332"/>
        <v>3 - 2</v>
      </c>
      <c r="AS100" s="27" t="str">
        <f t="shared" si="333"/>
        <v>-7,7,-7,7,3</v>
      </c>
      <c r="AT100" s="24">
        <f t="shared" si="334"/>
        <v>1</v>
      </c>
      <c r="AU100" s="24">
        <f t="shared" si="335"/>
        <v>2</v>
      </c>
      <c r="AV100" s="25">
        <f t="shared" si="336"/>
        <v>7</v>
      </c>
      <c r="AW100" s="25">
        <f t="shared" si="337"/>
        <v>-7</v>
      </c>
      <c r="AX100" s="25">
        <f t="shared" si="338"/>
        <v>7</v>
      </c>
      <c r="AY100" s="25">
        <f t="shared" si="339"/>
        <v>-7</v>
      </c>
      <c r="AZ100" s="25">
        <f t="shared" si="340"/>
        <v>-3</v>
      </c>
      <c r="BA100" s="25" t="str">
        <f t="shared" si="341"/>
        <v/>
      </c>
      <c r="BB100" s="25" t="str">
        <f t="shared" si="342"/>
        <v/>
      </c>
      <c r="BC100" s="26" t="str">
        <f t="shared" si="343"/>
        <v>2 - 3</v>
      </c>
      <c r="BD100" s="27" t="str">
        <f t="shared" si="344"/>
        <v>7,-7,7,-7,-3</v>
      </c>
      <c r="BE100" s="32"/>
      <c r="BF100" s="32"/>
      <c r="BG100" s="29" t="e">
        <f>SUMIF(A95:A98,C100,B95:B98)</f>
        <v>#VALUE!</v>
      </c>
      <c r="BH100" s="30" t="e">
        <f>SUMIF(A95:A98,D100,B95:B98)</f>
        <v>#VALUE!</v>
      </c>
      <c r="BI100" s="122">
        <f t="shared" si="345"/>
        <v>3</v>
      </c>
      <c r="BJ100" s="123" t="e">
        <f>1+BJ99</f>
        <v>#REF!</v>
      </c>
      <c r="BK100" s="31">
        <v>3</v>
      </c>
      <c r="BL100" s="214" t="s">
        <v>15</v>
      </c>
      <c r="BM100" s="289">
        <v>44601</v>
      </c>
      <c r="BN100" s="211" t="s">
        <v>264</v>
      </c>
      <c r="BO100" s="156">
        <v>1</v>
      </c>
      <c r="BP100" s="425"/>
      <c r="BQ100" s="397"/>
      <c r="BR100" s="389" t="s">
        <v>30</v>
      </c>
      <c r="BS100" s="390"/>
      <c r="BT100" s="391"/>
      <c r="BU100" s="196" t="e">
        <f>IF(BQ99=0,0,VLOOKUP(BQ99,[1]Список!$A:P,8,FALSE))</f>
        <v>#VALUE!</v>
      </c>
      <c r="BV100" s="398"/>
      <c r="BW100" s="393" t="str">
        <f>IF(AI95&gt;AJ95,BC95,IF(AJ95&gt;AI95,BD95," "))</f>
        <v>0 - 3</v>
      </c>
      <c r="BX100" s="392"/>
      <c r="BY100" s="394"/>
      <c r="BZ100" s="392" t="str">
        <f>IF(AI98&gt;AJ98,BC98,IF(AJ98&gt;AI98,BD98," "))</f>
        <v>3,-9,-8,7,7</v>
      </c>
      <c r="CA100" s="392"/>
      <c r="CB100" s="392"/>
      <c r="CC100" s="399"/>
      <c r="CD100" s="400"/>
      <c r="CE100" s="401"/>
      <c r="CF100" s="392" t="str">
        <f>IF(AI100&lt;AJ100,AR100,IF(AJ100&lt;AI100,AS100," "))</f>
        <v>-7,7,-7,7,3</v>
      </c>
      <c r="CG100" s="392"/>
      <c r="CH100" s="392"/>
      <c r="CI100" s="227"/>
      <c r="CJ100" s="386"/>
      <c r="CK100" s="387"/>
      <c r="CL100" s="388"/>
    </row>
    <row r="101" spans="1:90" ht="17.45" customHeight="1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V101" s="2"/>
      <c r="AW101" s="2"/>
      <c r="AX101" s="2"/>
      <c r="AY101" s="2"/>
      <c r="AZ101" s="2"/>
      <c r="BE101" s="28">
        <f>SUMIF(C95:C102,4,AI95:AI102)+SUMIF(D95:D102,4,AJ95:AJ102)</f>
        <v>3</v>
      </c>
      <c r="BF101" s="28">
        <f>IF(BE101&lt;&gt;0,RANK(BE101,BE95:BE101),"")</f>
        <v>4</v>
      </c>
      <c r="BG101" s="34"/>
      <c r="BH101" s="34"/>
      <c r="BK101" s="14"/>
      <c r="BP101" s="412">
        <v>4</v>
      </c>
      <c r="BQ101" s="414" t="e">
        <f>B98</f>
        <v>#VALUE!</v>
      </c>
      <c r="BR101" s="416" t="s">
        <v>197</v>
      </c>
      <c r="BS101" s="417"/>
      <c r="BT101" s="418"/>
      <c r="BU101" s="215" t="e">
        <f>IF(BQ101=0,0,VLOOKUP(BQ101,[1]Список!$A:P,7,FALSE))</f>
        <v>#VALUE!</v>
      </c>
      <c r="BV101" s="419" t="e">
        <f>IF(BQ101=0,0,VLOOKUP(BQ101,[1]Список!$A:$P,6,FALSE))</f>
        <v>#VALUE!</v>
      </c>
      <c r="BW101" s="193"/>
      <c r="BX101" s="180">
        <f>IF(AG97&lt;AH97,AT97,IF(AH97&lt;AG97,AT97," "))</f>
        <v>1</v>
      </c>
      <c r="BY101" s="181"/>
      <c r="BZ101" s="190"/>
      <c r="CA101" s="180">
        <f>IF(AG96&lt;AH96,AT96,IF(AH96&lt;AG96,AT96," "))</f>
        <v>1</v>
      </c>
      <c r="CB101" s="190"/>
      <c r="CC101" s="184"/>
      <c r="CD101" s="180">
        <f>IF(AG100&lt;AH100,AT100,IF(AH100&lt;AG100,AT100," "))</f>
        <v>1</v>
      </c>
      <c r="CE101" s="181"/>
      <c r="CF101" s="421"/>
      <c r="CG101" s="421"/>
      <c r="CH101" s="421"/>
      <c r="CI101" s="232"/>
      <c r="CJ101" s="423">
        <f>BE101</f>
        <v>3</v>
      </c>
      <c r="CK101" s="402"/>
      <c r="CL101" s="404">
        <f>IF(BF102="",BF101,BF102)</f>
        <v>4</v>
      </c>
    </row>
    <row r="102" spans="1:90" ht="17.45" customHeight="1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V102" s="2"/>
      <c r="AW102" s="2"/>
      <c r="AX102" s="2"/>
      <c r="AY102" s="2"/>
      <c r="AZ102" s="2"/>
      <c r="BE102" s="32"/>
      <c r="BF102" s="32"/>
      <c r="BG102" s="34"/>
      <c r="BH102" s="34"/>
      <c r="BK102" s="35"/>
      <c r="BL102" s="160"/>
      <c r="BM102" s="161"/>
      <c r="BN102" s="162"/>
      <c r="BO102" s="163"/>
      <c r="BP102" s="413"/>
      <c r="BQ102" s="415"/>
      <c r="BR102" s="406" t="s">
        <v>196</v>
      </c>
      <c r="BS102" s="407"/>
      <c r="BT102" s="408"/>
      <c r="BU102" s="164" t="e">
        <f>IF(BQ101=0,0,VLOOKUP(BQ101,[1]Список!$A:P,8,FALSE))</f>
        <v>#VALUE!</v>
      </c>
      <c r="BV102" s="420"/>
      <c r="BW102" s="409" t="str">
        <f>IF(AI97&gt;AJ97,BC97,IF(AJ97&gt;AI97,BD97," "))</f>
        <v>1 - 3</v>
      </c>
      <c r="BX102" s="410"/>
      <c r="BY102" s="411"/>
      <c r="BZ102" s="410" t="str">
        <f>IF(AI96&gt;AJ96,BC96,IF(AJ96&gt;AI96,BD96," "))</f>
        <v>1 - 3</v>
      </c>
      <c r="CA102" s="410"/>
      <c r="CB102" s="410"/>
      <c r="CC102" s="409" t="str">
        <f>IF(AI100&gt;AJ100,BC100,IF(AJ100&gt;AI100,BD100," "))</f>
        <v>2 - 3</v>
      </c>
      <c r="CD102" s="410"/>
      <c r="CE102" s="411"/>
      <c r="CF102" s="422"/>
      <c r="CG102" s="422"/>
      <c r="CH102" s="422"/>
      <c r="CI102" s="228"/>
      <c r="CJ102" s="424"/>
      <c r="CK102" s="403"/>
      <c r="CL102" s="405"/>
    </row>
    <row r="103" spans="1:90" ht="17.45" customHeight="1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V103" s="2"/>
      <c r="AW103" s="2"/>
      <c r="AX103" s="2"/>
      <c r="AY103" s="2"/>
      <c r="AZ103" s="2"/>
      <c r="BE103" s="32"/>
      <c r="BF103" s="32"/>
      <c r="BG103" s="34"/>
      <c r="BH103" s="34"/>
      <c r="BK103" s="35"/>
      <c r="BL103" s="160"/>
      <c r="BM103" s="161"/>
      <c r="BN103" s="162"/>
      <c r="BO103" s="161"/>
      <c r="BP103" s="255"/>
      <c r="BQ103" s="256"/>
      <c r="BR103" s="285"/>
      <c r="BS103" s="285"/>
      <c r="BT103" s="285"/>
      <c r="BU103" s="286"/>
      <c r="BV103" s="287"/>
      <c r="BW103" s="288"/>
      <c r="BX103" s="288"/>
      <c r="BY103" s="288"/>
      <c r="BZ103" s="288"/>
      <c r="CA103" s="288"/>
      <c r="CB103" s="288"/>
      <c r="CC103" s="288"/>
      <c r="CD103" s="288"/>
      <c r="CE103" s="288"/>
      <c r="CF103" s="257"/>
      <c r="CG103" s="257"/>
      <c r="CH103" s="257"/>
      <c r="CI103" s="258"/>
      <c r="CJ103" s="259"/>
      <c r="CK103" s="260"/>
      <c r="CL103" s="261"/>
    </row>
    <row r="104" spans="1:90" ht="17.45" customHeight="1" x14ac:dyDescent="0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V104" s="2"/>
      <c r="AW104" s="2"/>
      <c r="AX104" s="2"/>
      <c r="AY104" s="2"/>
      <c r="AZ104" s="2"/>
      <c r="BE104" s="32"/>
      <c r="BF104" s="32"/>
      <c r="BG104" s="34"/>
      <c r="BH104" s="34"/>
      <c r="BK104" s="35"/>
      <c r="BL104" s="160"/>
      <c r="BM104" s="161"/>
      <c r="BN104" s="162"/>
      <c r="BO104" s="161"/>
      <c r="BP104" s="271" t="s">
        <v>205</v>
      </c>
      <c r="BQ104" s="271"/>
      <c r="BR104" s="271"/>
      <c r="BS104" s="271"/>
      <c r="BT104" s="271"/>
      <c r="BU104" s="271"/>
      <c r="BV104" s="271"/>
      <c r="BW104" s="271"/>
      <c r="BX104" s="271"/>
      <c r="BY104" s="271"/>
      <c r="BZ104" s="271"/>
      <c r="CA104" s="271"/>
      <c r="CB104" s="271"/>
      <c r="CC104" s="271"/>
      <c r="CD104" s="271"/>
      <c r="CE104" s="271"/>
      <c r="CF104" s="271"/>
      <c r="CG104" s="271"/>
      <c r="CH104" s="271"/>
      <c r="CI104" s="271"/>
      <c r="CJ104" s="271"/>
      <c r="CK104" s="271"/>
      <c r="CL104" s="271"/>
    </row>
    <row r="105" spans="1:90" ht="17.45" customHeight="1" x14ac:dyDescent="0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V105" s="2"/>
      <c r="AW105" s="2"/>
      <c r="AX105" s="2"/>
      <c r="AY105" s="2"/>
      <c r="AZ105" s="2"/>
      <c r="BE105" s="32"/>
      <c r="BF105" s="32"/>
      <c r="BG105" s="34"/>
      <c r="BH105" s="34"/>
      <c r="BK105" s="35"/>
      <c r="BL105" s="160"/>
      <c r="BM105" s="161"/>
      <c r="BN105" s="162"/>
      <c r="BO105" s="161"/>
      <c r="BP105" s="271" t="s">
        <v>204</v>
      </c>
      <c r="BQ105" s="271"/>
      <c r="BR105" s="271"/>
      <c r="BS105" s="271"/>
      <c r="BT105" s="271"/>
      <c r="BU105" s="271"/>
      <c r="BV105" s="271"/>
      <c r="BW105" s="271"/>
      <c r="BX105" s="271"/>
      <c r="BY105" s="271"/>
      <c r="BZ105" s="271"/>
      <c r="CA105" s="271"/>
      <c r="CB105" s="271"/>
      <c r="CC105" s="271"/>
      <c r="CD105" s="271"/>
      <c r="CE105" s="271"/>
      <c r="CF105" s="271"/>
      <c r="CG105" s="271"/>
      <c r="CH105" s="271"/>
      <c r="CI105" s="271"/>
      <c r="CJ105" s="271"/>
      <c r="CK105" s="271"/>
      <c r="CL105" s="271"/>
    </row>
    <row r="106" spans="1:90" ht="20.100000000000001" customHeight="1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V106" s="2"/>
      <c r="AW106" s="2"/>
      <c r="AX106" s="2"/>
      <c r="AY106" s="2"/>
      <c r="AZ106" s="2"/>
      <c r="BE106" s="32"/>
      <c r="BF106" s="32"/>
      <c r="BG106" s="34"/>
      <c r="BH106" s="34"/>
      <c r="BK106" s="35"/>
      <c r="BL106" s="160"/>
      <c r="BM106" s="161"/>
      <c r="BN106" s="162"/>
      <c r="BO106" s="161"/>
      <c r="BP106" s="233"/>
      <c r="BQ106" s="234"/>
      <c r="BR106" s="254"/>
      <c r="BS106" s="254"/>
      <c r="BT106" s="254"/>
      <c r="BU106" s="236"/>
      <c r="BV106" s="237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199"/>
      <c r="CG106" s="199"/>
      <c r="CH106" s="199"/>
      <c r="CI106" s="188"/>
      <c r="CJ106" s="239"/>
      <c r="CK106" s="240"/>
      <c r="CL106" s="241"/>
    </row>
    <row r="107" spans="1:90" ht="20.100000000000001" customHeight="1" x14ac:dyDescent="0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V107" s="2"/>
      <c r="AW107" s="2"/>
      <c r="AX107" s="2"/>
      <c r="AY107" s="2"/>
      <c r="AZ107" s="2"/>
      <c r="BE107" s="32"/>
      <c r="BF107" s="32"/>
      <c r="BG107" s="34"/>
      <c r="BH107" s="34"/>
      <c r="BK107" s="35"/>
      <c r="BL107" s="378" t="s">
        <v>279</v>
      </c>
      <c r="BM107" s="378"/>
      <c r="BN107" s="378"/>
      <c r="BO107" s="378"/>
      <c r="BP107" s="378"/>
      <c r="BQ107" s="378"/>
      <c r="BR107" s="378"/>
      <c r="BS107" s="378"/>
      <c r="BT107" s="378"/>
      <c r="BU107" s="378"/>
      <c r="BV107" s="378"/>
      <c r="BW107" s="378"/>
      <c r="BX107" s="378"/>
      <c r="BY107" s="378"/>
      <c r="BZ107" s="378"/>
      <c r="CA107" s="378"/>
      <c r="CB107" s="378"/>
      <c r="CC107" s="378"/>
      <c r="CD107" s="378"/>
      <c r="CE107" s="378"/>
      <c r="CF107" s="378"/>
      <c r="CG107" s="378"/>
      <c r="CH107" s="378"/>
      <c r="CI107" s="378"/>
      <c r="CJ107" s="378"/>
      <c r="CK107" s="378"/>
      <c r="CL107" s="378"/>
    </row>
    <row r="108" spans="1:90" ht="20.100000000000001" customHeight="1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V108" s="2"/>
      <c r="AW108" s="2"/>
      <c r="AX108" s="2"/>
      <c r="AY108" s="2"/>
      <c r="AZ108" s="2"/>
      <c r="BE108" s="32"/>
      <c r="BF108" s="32"/>
      <c r="BG108" s="34"/>
      <c r="BH108" s="34"/>
      <c r="BK108" s="35"/>
      <c r="BL108" s="345" t="s">
        <v>11</v>
      </c>
      <c r="BM108" s="345"/>
      <c r="BN108" s="345"/>
      <c r="BO108" s="345"/>
      <c r="BP108" s="345"/>
      <c r="BQ108" s="345"/>
      <c r="BR108" s="345"/>
      <c r="BS108" s="345"/>
      <c r="BT108" s="345"/>
      <c r="BU108" s="345"/>
      <c r="BV108" s="345"/>
      <c r="BW108" s="345"/>
      <c r="BX108" s="345"/>
      <c r="BY108" s="345"/>
      <c r="BZ108" s="345"/>
      <c r="CA108" s="345"/>
      <c r="CB108" s="345"/>
      <c r="CC108" s="345"/>
      <c r="CD108" s="345"/>
      <c r="CE108" s="345"/>
      <c r="CF108" s="345"/>
      <c r="CG108" s="345"/>
      <c r="CH108" s="345"/>
      <c r="CI108" s="345"/>
      <c r="CJ108" s="345"/>
      <c r="CK108" s="345"/>
      <c r="CL108" s="345"/>
    </row>
    <row r="109" spans="1:90" ht="20.100000000000001" customHeight="1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V109" s="2"/>
      <c r="AW109" s="2"/>
      <c r="AX109" s="2"/>
      <c r="AY109" s="2"/>
      <c r="AZ109" s="2"/>
      <c r="BE109" s="32"/>
      <c r="BF109" s="32"/>
      <c r="BG109" s="34"/>
      <c r="BH109" s="34"/>
      <c r="BK109" s="35"/>
      <c r="BL109" s="346" t="s">
        <v>294</v>
      </c>
      <c r="BM109" s="346"/>
      <c r="BN109" s="346"/>
      <c r="BO109" s="346"/>
      <c r="BP109" s="346"/>
      <c r="BQ109" s="346"/>
      <c r="BR109" s="346"/>
      <c r="BS109" s="346"/>
      <c r="BT109" s="346"/>
      <c r="BU109" s="346"/>
      <c r="BV109" s="346"/>
      <c r="BW109" s="346"/>
      <c r="BX109" s="346"/>
      <c r="BY109" s="346"/>
      <c r="BZ109" s="346"/>
      <c r="CA109" s="346"/>
      <c r="CB109" s="346"/>
      <c r="CC109" s="346"/>
      <c r="CD109" s="346"/>
      <c r="CE109" s="346"/>
      <c r="CF109" s="346"/>
      <c r="CG109" s="346"/>
      <c r="CH109" s="346"/>
      <c r="CI109" s="346"/>
      <c r="CJ109" s="346"/>
      <c r="CK109" s="346"/>
      <c r="CL109" s="346"/>
    </row>
    <row r="110" spans="1:90" ht="17.45" customHeight="1" x14ac:dyDescent="0.25">
      <c r="Z110" s="6"/>
      <c r="BK110" s="14"/>
      <c r="BL110" s="380" t="str">
        <f>C111</f>
        <v>Женщины. 1-4 места</v>
      </c>
      <c r="BM110" s="380"/>
      <c r="BN110" s="380"/>
      <c r="BO110" s="380"/>
      <c r="BP110" s="380"/>
      <c r="BQ110" s="380"/>
      <c r="BR110" s="380"/>
      <c r="BS110" s="380"/>
      <c r="BT110" s="380"/>
      <c r="BU110" s="380"/>
      <c r="BV110" s="380"/>
      <c r="BW110" s="380"/>
      <c r="BX110" s="380"/>
      <c r="BY110" s="380"/>
      <c r="BZ110" s="380"/>
      <c r="CA110" s="380"/>
      <c r="CB110" s="380"/>
      <c r="CC110" s="380"/>
      <c r="CD110" s="380"/>
      <c r="CE110" s="380"/>
      <c r="CF110" s="380"/>
      <c r="CG110" s="380"/>
      <c r="CH110" s="380"/>
      <c r="CI110" s="380"/>
      <c r="CJ110" s="380"/>
      <c r="CK110" s="380"/>
      <c r="CL110" s="380"/>
    </row>
    <row r="111" spans="1:90" ht="17.45" customHeight="1" x14ac:dyDescent="0.25">
      <c r="A111" s="7">
        <f>1+A94</f>
        <v>6</v>
      </c>
      <c r="B111" s="8">
        <v>4</v>
      </c>
      <c r="C111" s="9" t="s">
        <v>290</v>
      </c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1">
        <f>1+R94</f>
        <v>6</v>
      </c>
      <c r="Z111" s="6"/>
      <c r="AR111" s="12" t="e">
        <f>IF(B112=0,0,(IF(B113=0,1,IF(B114=0,2,IF(B115=0,3,IF(B115&gt;0,4))))))</f>
        <v>#VALUE!</v>
      </c>
      <c r="BC111" s="12">
        <f>IF(BE111=15,3,IF(BE111&gt;15,4))</f>
        <v>4</v>
      </c>
      <c r="BE111" s="13">
        <f>SUM(BE112,BE114,BE116,BE118)</f>
        <v>18</v>
      </c>
      <c r="BF111" s="13">
        <f>SUM(BF112,BF114,BF116,BF118)</f>
        <v>10</v>
      </c>
      <c r="BK111" s="14"/>
      <c r="BL111" s="124" t="s">
        <v>4</v>
      </c>
      <c r="BM111" s="125" t="s">
        <v>5</v>
      </c>
      <c r="BN111" s="125" t="s">
        <v>6</v>
      </c>
      <c r="BO111" s="126" t="s">
        <v>7</v>
      </c>
      <c r="BP111" s="216" t="s">
        <v>8</v>
      </c>
      <c r="BQ111" s="458" t="s">
        <v>9</v>
      </c>
      <c r="BR111" s="458"/>
      <c r="BS111" s="458"/>
      <c r="BT111" s="458"/>
      <c r="BU111" s="459" t="s">
        <v>10</v>
      </c>
      <c r="BV111" s="459"/>
      <c r="BW111" s="460">
        <v>1</v>
      </c>
      <c r="BX111" s="461"/>
      <c r="BY111" s="462"/>
      <c r="BZ111" s="461">
        <v>2</v>
      </c>
      <c r="CA111" s="461"/>
      <c r="CB111" s="461"/>
      <c r="CC111" s="460">
        <v>3</v>
      </c>
      <c r="CD111" s="461"/>
      <c r="CE111" s="462"/>
      <c r="CF111" s="461">
        <v>4</v>
      </c>
      <c r="CG111" s="461"/>
      <c r="CH111" s="461"/>
      <c r="CI111" s="310"/>
      <c r="CJ111" s="220" t="s">
        <v>1</v>
      </c>
      <c r="CK111" s="307" t="s">
        <v>2</v>
      </c>
      <c r="CL111" s="307" t="s">
        <v>3</v>
      </c>
    </row>
    <row r="112" spans="1:90" ht="17.45" customHeight="1" x14ac:dyDescent="0.25">
      <c r="A112" s="15">
        <v>1</v>
      </c>
      <c r="B112" s="16" t="e">
        <f>SUMIF('[1]М - 1 этап'!$CX$100:$CX$115,5,'[1]М - 1 этап'!$BQ$100:$BQ$115)</f>
        <v>#VALUE!</v>
      </c>
      <c r="C112" s="17">
        <v>1</v>
      </c>
      <c r="D112" s="17">
        <v>3</v>
      </c>
      <c r="E112" s="18">
        <v>9</v>
      </c>
      <c r="F112" s="19">
        <v>11</v>
      </c>
      <c r="G112" s="20">
        <v>11</v>
      </c>
      <c r="H112" s="21">
        <v>8</v>
      </c>
      <c r="I112" s="18">
        <v>11</v>
      </c>
      <c r="J112" s="19">
        <v>9</v>
      </c>
      <c r="K112" s="20">
        <v>12</v>
      </c>
      <c r="L112" s="21">
        <v>10</v>
      </c>
      <c r="M112" s="18"/>
      <c r="N112" s="19"/>
      <c r="O112" s="20"/>
      <c r="P112" s="21"/>
      <c r="Q112" s="18"/>
      <c r="R112" s="19"/>
      <c r="S112" s="22">
        <f t="shared" ref="S112:S117" si="347">IF(E112="wo",0,IF(F112="wo",1,IF(E112&gt;F112,1,0)))</f>
        <v>0</v>
      </c>
      <c r="T112" s="22">
        <f t="shared" ref="T112:T117" si="348">IF(E112="wo",1,IF(F112="wo",0,IF(F112&gt;E112,1,0)))</f>
        <v>1</v>
      </c>
      <c r="U112" s="22">
        <f t="shared" ref="U112:U117" si="349">IF(G112="wo",0,IF(H112="wo",1,IF(G112&gt;H112,1,0)))</f>
        <v>1</v>
      </c>
      <c r="V112" s="22">
        <f t="shared" ref="V112:V117" si="350">IF(G112="wo",1,IF(H112="wo",0,IF(H112&gt;G112,1,0)))</f>
        <v>0</v>
      </c>
      <c r="W112" s="22">
        <f t="shared" ref="W112:W117" si="351">IF(I112="wo",0,IF(J112="wo",1,IF(I112&gt;J112,1,0)))</f>
        <v>1</v>
      </c>
      <c r="X112" s="22">
        <f t="shared" ref="X112:X117" si="352">IF(I112="wo",1,IF(J112="wo",0,IF(J112&gt;I112,1,0)))</f>
        <v>0</v>
      </c>
      <c r="Y112" s="22">
        <f t="shared" ref="Y112:Y117" si="353">IF(K112="wo",0,IF(L112="wo",1,IF(K112&gt;L112,1,0)))</f>
        <v>1</v>
      </c>
      <c r="Z112" s="22">
        <f t="shared" ref="Z112:Z117" si="354">IF(K112="wo",1,IF(L112="wo",0,IF(L112&gt;K112,1,0)))</f>
        <v>0</v>
      </c>
      <c r="AA112" s="22">
        <f t="shared" ref="AA112:AA117" si="355">IF(M112="wo",0,IF(N112="wo",1,IF(M112&gt;N112,1,0)))</f>
        <v>0</v>
      </c>
      <c r="AB112" s="22">
        <f t="shared" ref="AB112:AB117" si="356">IF(M112="wo",1,IF(N112="wo",0,IF(N112&gt;M112,1,0)))</f>
        <v>0</v>
      </c>
      <c r="AC112" s="22">
        <f t="shared" ref="AC112:AC117" si="357">IF(O112="wo",0,IF(P112="wo",1,IF(O112&gt;P112,1,0)))</f>
        <v>0</v>
      </c>
      <c r="AD112" s="22">
        <f t="shared" ref="AD112:AD117" si="358">IF(O112="wo",1,IF(P112="wo",0,IF(P112&gt;O112,1,0)))</f>
        <v>0</v>
      </c>
      <c r="AE112" s="22">
        <f t="shared" ref="AE112:AE117" si="359">IF(Q112="wo",0,IF(R112="wo",1,IF(Q112&gt;R112,1,0)))</f>
        <v>0</v>
      </c>
      <c r="AF112" s="22">
        <f t="shared" ref="AF112:AF117" si="360">IF(Q112="wo",1,IF(R112="wo",0,IF(R112&gt;Q112,1,0)))</f>
        <v>0</v>
      </c>
      <c r="AG112" s="23">
        <f t="shared" ref="AG112:AH117" si="361">IF(E112="wo","wo",+S112+U112+W112+Y112+AA112+AC112+AE112)</f>
        <v>3</v>
      </c>
      <c r="AH112" s="23">
        <f t="shared" si="361"/>
        <v>1</v>
      </c>
      <c r="AI112" s="24">
        <f t="shared" ref="AI112:AI117" si="362">IF(E112="",0,IF(E112="wo",0,IF(F112="wo",2,IF(AG112=AH112,0,IF(AG112&gt;AH112,2,1)))))</f>
        <v>2</v>
      </c>
      <c r="AJ112" s="24">
        <f t="shared" ref="AJ112:AJ117" si="363">IF(F112="",0,IF(F112="wo",0,IF(E112="wo",2,IF(AH112=AG112,0,IF(AH112&gt;AG112,2,1)))))</f>
        <v>1</v>
      </c>
      <c r="AK112" s="25">
        <f t="shared" ref="AK112:AK117" si="364">IF(E112="","",IF(E112="wo",0,IF(F112="wo",0,IF(E112=F112,"ERROR",IF(E112&gt;F112,F112,-1*E112)))))</f>
        <v>-9</v>
      </c>
      <c r="AL112" s="25">
        <f t="shared" ref="AL112:AL117" si="365">IF(G112="","",IF(G112="wo",0,IF(H112="wo",0,IF(G112=H112,"ERROR",IF(G112&gt;H112,H112,-1*G112)))))</f>
        <v>8</v>
      </c>
      <c r="AM112" s="25">
        <f t="shared" ref="AM112:AM117" si="366">IF(I112="","",IF(I112="wo",0,IF(J112="wo",0,IF(I112=J112,"ERROR",IF(I112&gt;J112,J112,-1*I112)))))</f>
        <v>9</v>
      </c>
      <c r="AN112" s="25">
        <f t="shared" ref="AN112:AN117" si="367">IF(K112="","",IF(K112="wo",0,IF(L112="wo",0,IF(K112=L112,"ERROR",IF(K112&gt;L112,L112,-1*K112)))))</f>
        <v>10</v>
      </c>
      <c r="AO112" s="25" t="str">
        <f t="shared" ref="AO112:AO117" si="368">IF(M112="","",IF(M112="wo",0,IF(N112="wo",0,IF(M112=N112,"ERROR",IF(M112&gt;N112,N112,-1*M112)))))</f>
        <v/>
      </c>
      <c r="AP112" s="25" t="str">
        <f t="shared" ref="AP112:AP117" si="369">IF(O112="","",IF(O112="wo",0,IF(P112="wo",0,IF(O112=P112,"ERROR",IF(O112&gt;P112,P112,-1*O112)))))</f>
        <v/>
      </c>
      <c r="AQ112" s="25" t="str">
        <f t="shared" ref="AQ112:AQ117" si="370">IF(Q112="","",IF(Q112="wo",0,IF(R112="wo",0,IF(Q112=R112,"ERROR",IF(Q112&gt;R112,R112,-1*Q112)))))</f>
        <v/>
      </c>
      <c r="AR112" s="26" t="str">
        <f t="shared" ref="AR112:AR117" si="371">CONCATENATE(AG112," - ",AH112)</f>
        <v>3 - 1</v>
      </c>
      <c r="AS112" s="27" t="str">
        <f t="shared" ref="AS112:AS117" si="372">IF(E112="","",(IF(K112="",AK112&amp;","&amp;AL112&amp;","&amp;AM112,IF(M112="",AK112&amp;","&amp;AL112&amp;","&amp;AM112&amp;","&amp;AN112,IF(O112="",AK112&amp;","&amp;AL112&amp;","&amp;AM112&amp;","&amp;AN112&amp;","&amp;AO112,IF(Q112="",AK112&amp;","&amp;AL112&amp;","&amp;AM112&amp;","&amp;AN112&amp;","&amp;AO112&amp;","&amp;AP112,AK112&amp;","&amp;AL112&amp;","&amp;AM112&amp;","&amp;AN112&amp;","&amp;AO112&amp;","&amp;AP112&amp;","&amp;AQ112))))))</f>
        <v>-9,8,9,10</v>
      </c>
      <c r="AT112" s="24">
        <f t="shared" ref="AT112:AT117" si="373">IF(F112="",0,IF(F112="wo",0,IF(E112="wo",2,IF(AH112=AG112,0,IF(AH112&gt;AG112,2,1)))))</f>
        <v>1</v>
      </c>
      <c r="AU112" s="24">
        <f t="shared" ref="AU112:AU117" si="374">IF(E112="",0,IF(E112="wo",0,IF(F112="wo",2,IF(AG112=AH112,0,IF(AG112&gt;AH112,2,1)))))</f>
        <v>2</v>
      </c>
      <c r="AV112" s="25">
        <f t="shared" ref="AV112:AV117" si="375">IF(F112="","",IF(F112="wo",0,IF(E112="wo",0,IF(F112=E112,"ERROR",IF(F112&gt;E112,E112,-1*F112)))))</f>
        <v>9</v>
      </c>
      <c r="AW112" s="25">
        <f t="shared" ref="AW112:AW117" si="376">IF(H112="","",IF(H112="wo",0,IF(G112="wo",0,IF(H112=G112,"ERROR",IF(H112&gt;G112,G112,-1*H112)))))</f>
        <v>-8</v>
      </c>
      <c r="AX112" s="25">
        <f t="shared" ref="AX112:AX117" si="377">IF(J112="","",IF(J112="wo",0,IF(I112="wo",0,IF(J112=I112,"ERROR",IF(J112&gt;I112,I112,-1*J112)))))</f>
        <v>-9</v>
      </c>
      <c r="AY112" s="25">
        <f t="shared" ref="AY112:AY117" si="378">IF(L112="","",IF(L112="wo",0,IF(K112="wo",0,IF(L112=K112,"ERROR",IF(L112&gt;K112,K112,-1*L112)))))</f>
        <v>-10</v>
      </c>
      <c r="AZ112" s="25" t="str">
        <f t="shared" ref="AZ112:AZ117" si="379">IF(N112="","",IF(N112="wo",0,IF(M112="wo",0,IF(N112=M112,"ERROR",IF(N112&gt;M112,M112,-1*N112)))))</f>
        <v/>
      </c>
      <c r="BA112" s="25" t="str">
        <f t="shared" ref="BA112:BA117" si="380">IF(P112="","",IF(P112="wo",0,IF(O112="wo",0,IF(P112=O112,"ERROR",IF(P112&gt;O112,O112,-1*P112)))))</f>
        <v/>
      </c>
      <c r="BB112" s="25" t="str">
        <f t="shared" ref="BB112:BB117" si="381">IF(R112="","",IF(R112="wo",0,IF(Q112="wo",0,IF(R112=Q112,"ERROR",IF(R112&gt;Q112,Q112,-1*R112)))))</f>
        <v/>
      </c>
      <c r="BC112" s="26" t="str">
        <f t="shared" ref="BC112:BC117" si="382">CONCATENATE(AH112," - ",AG112)</f>
        <v>1 - 3</v>
      </c>
      <c r="BD112" s="27" t="str">
        <f t="shared" ref="BD112:BD117" si="383">IF(E112="","",(IF(K112="",AV112&amp;", "&amp;AW112&amp;", "&amp;AX112,IF(M112="",AV112&amp;","&amp;AW112&amp;","&amp;AX112&amp;","&amp;AY112,IF(O112="",AV112&amp;","&amp;AW112&amp;","&amp;AX112&amp;","&amp;AY112&amp;","&amp;AZ112,IF(Q112="",AV112&amp;","&amp;AW112&amp;","&amp;AX112&amp;","&amp;AY112&amp;","&amp;AZ112&amp;","&amp;BA112,AV112&amp;","&amp;AW112&amp;","&amp;AX112&amp;","&amp;AY112&amp;","&amp;AZ112&amp;","&amp;BA112&amp;","&amp;BB112))))))</f>
        <v>9,-8,-9,-10</v>
      </c>
      <c r="BE112" s="28">
        <f>SUMIF(C112:C119,1,AI112:AI119)+SUMIF(D112:D119,1,AJ112:AJ119)</f>
        <v>4</v>
      </c>
      <c r="BF112" s="28">
        <f>IF(BE112&lt;&gt;0,RANK(BE112,BE112:BE118),"")</f>
        <v>3</v>
      </c>
      <c r="BG112" s="29" t="e">
        <f>SUMIF(A112:A115,C112,B112:B115)</f>
        <v>#VALUE!</v>
      </c>
      <c r="BH112" s="30" t="e">
        <f>SUMIF(A112:A115,D112,B112:B115)</f>
        <v>#VALUE!</v>
      </c>
      <c r="BI112" s="122">
        <f t="shared" ref="BI112:BI117" si="384">1+BI95</f>
        <v>4</v>
      </c>
      <c r="BJ112" s="123" t="e">
        <f>1*BJ100+1</f>
        <v>#REF!</v>
      </c>
      <c r="BK112" s="31">
        <v>1</v>
      </c>
      <c r="BL112" s="200" t="str">
        <f t="shared" ref="BL112:BL113" si="385">CONCATENATE(C112," ","-"," ",D112)</f>
        <v>1 - 3</v>
      </c>
      <c r="BM112" s="132"/>
      <c r="BN112" s="133"/>
      <c r="BO112" s="134"/>
      <c r="BP112" s="465">
        <v>1</v>
      </c>
      <c r="BQ112" s="414" t="e">
        <f>B112</f>
        <v>#VALUE!</v>
      </c>
      <c r="BR112" s="416" t="s">
        <v>20</v>
      </c>
      <c r="BS112" s="417"/>
      <c r="BT112" s="418"/>
      <c r="BU112" s="215" t="e">
        <f>IF(BQ112=0,0,VLOOKUP(BQ112,[1]Список!$A:P,7,FALSE))</f>
        <v>#VALUE!</v>
      </c>
      <c r="BV112" s="419" t="e">
        <f>IF(BQ112=0,0,VLOOKUP(BQ112,[1]Список!$A:$P,6,FALSE))</f>
        <v>#VALUE!</v>
      </c>
      <c r="BW112" s="451"/>
      <c r="BX112" s="421"/>
      <c r="BY112" s="452"/>
      <c r="BZ112" s="231"/>
      <c r="CA112" s="180">
        <f>IF(AG116&lt;AH116,AI116,IF(AH116&lt;AG116,AI116," "))</f>
        <v>1</v>
      </c>
      <c r="CB112" s="190"/>
      <c r="CC112" s="184"/>
      <c r="CD112" s="180">
        <f>IF(AG112&lt;AH112,AI112,IF(AH112&lt;AG112,AI112," "))</f>
        <v>2</v>
      </c>
      <c r="CE112" s="181"/>
      <c r="CF112" s="190"/>
      <c r="CG112" s="180">
        <f>IF(AG114&lt;AH114,AI114,IF(AH114&lt;AG114,AI114," "))</f>
        <v>1</v>
      </c>
      <c r="CH112" s="190"/>
      <c r="CI112" s="314"/>
      <c r="CJ112" s="471">
        <f>BE112</f>
        <v>4</v>
      </c>
      <c r="CK112" s="469"/>
      <c r="CL112" s="404">
        <f>IF(BF113="",BF112,BF113)</f>
        <v>3</v>
      </c>
    </row>
    <row r="113" spans="1:90" ht="17.45" customHeight="1" x14ac:dyDescent="0.25">
      <c r="A113" s="15">
        <v>2</v>
      </c>
      <c r="B113" s="16" t="e">
        <f>SUMIF('[1]М - 1 этап'!$CX$129:$CX$144,5,'[1]М - 1 этап'!$BQ$129:$BQ$144)</f>
        <v>#VALUE!</v>
      </c>
      <c r="C113" s="17">
        <v>2</v>
      </c>
      <c r="D113" s="17">
        <v>4</v>
      </c>
      <c r="E113" s="18">
        <v>11</v>
      </c>
      <c r="F113" s="19">
        <v>5</v>
      </c>
      <c r="G113" s="20">
        <v>5</v>
      </c>
      <c r="H113" s="21">
        <v>11</v>
      </c>
      <c r="I113" s="18">
        <v>11</v>
      </c>
      <c r="J113" s="19">
        <v>9</v>
      </c>
      <c r="K113" s="20">
        <v>11</v>
      </c>
      <c r="L113" s="21">
        <v>6</v>
      </c>
      <c r="M113" s="18"/>
      <c r="N113" s="19"/>
      <c r="O113" s="20"/>
      <c r="P113" s="21"/>
      <c r="Q113" s="18"/>
      <c r="R113" s="19"/>
      <c r="S113" s="22">
        <f t="shared" si="347"/>
        <v>1</v>
      </c>
      <c r="T113" s="22">
        <f t="shared" si="348"/>
        <v>0</v>
      </c>
      <c r="U113" s="22">
        <f t="shared" si="349"/>
        <v>0</v>
      </c>
      <c r="V113" s="22">
        <f t="shared" si="350"/>
        <v>1</v>
      </c>
      <c r="W113" s="22">
        <f t="shared" si="351"/>
        <v>1</v>
      </c>
      <c r="X113" s="22">
        <f t="shared" si="352"/>
        <v>0</v>
      </c>
      <c r="Y113" s="22">
        <f t="shared" si="353"/>
        <v>1</v>
      </c>
      <c r="Z113" s="22">
        <f t="shared" si="354"/>
        <v>0</v>
      </c>
      <c r="AA113" s="22">
        <f t="shared" si="355"/>
        <v>0</v>
      </c>
      <c r="AB113" s="22">
        <f t="shared" si="356"/>
        <v>0</v>
      </c>
      <c r="AC113" s="22">
        <f t="shared" si="357"/>
        <v>0</v>
      </c>
      <c r="AD113" s="22">
        <f t="shared" si="358"/>
        <v>0</v>
      </c>
      <c r="AE113" s="22">
        <f t="shared" si="359"/>
        <v>0</v>
      </c>
      <c r="AF113" s="22">
        <f t="shared" si="360"/>
        <v>0</v>
      </c>
      <c r="AG113" s="23">
        <f t="shared" si="361"/>
        <v>3</v>
      </c>
      <c r="AH113" s="23">
        <f t="shared" si="361"/>
        <v>1</v>
      </c>
      <c r="AI113" s="24">
        <f t="shared" si="362"/>
        <v>2</v>
      </c>
      <c r="AJ113" s="24">
        <f t="shared" si="363"/>
        <v>1</v>
      </c>
      <c r="AK113" s="25">
        <f t="shared" si="364"/>
        <v>5</v>
      </c>
      <c r="AL113" s="25">
        <f t="shared" si="365"/>
        <v>-5</v>
      </c>
      <c r="AM113" s="25">
        <f t="shared" si="366"/>
        <v>9</v>
      </c>
      <c r="AN113" s="25">
        <f t="shared" si="367"/>
        <v>6</v>
      </c>
      <c r="AO113" s="25" t="str">
        <f t="shared" si="368"/>
        <v/>
      </c>
      <c r="AP113" s="25" t="str">
        <f t="shared" si="369"/>
        <v/>
      </c>
      <c r="AQ113" s="25" t="str">
        <f t="shared" si="370"/>
        <v/>
      </c>
      <c r="AR113" s="26" t="str">
        <f t="shared" si="371"/>
        <v>3 - 1</v>
      </c>
      <c r="AS113" s="27" t="str">
        <f t="shared" si="372"/>
        <v>5,-5,9,6</v>
      </c>
      <c r="AT113" s="24">
        <f t="shared" si="373"/>
        <v>1</v>
      </c>
      <c r="AU113" s="24">
        <f t="shared" si="374"/>
        <v>2</v>
      </c>
      <c r="AV113" s="25">
        <f t="shared" si="375"/>
        <v>-5</v>
      </c>
      <c r="AW113" s="25">
        <f t="shared" si="376"/>
        <v>5</v>
      </c>
      <c r="AX113" s="25">
        <f t="shared" si="377"/>
        <v>-9</v>
      </c>
      <c r="AY113" s="25">
        <f t="shared" si="378"/>
        <v>-6</v>
      </c>
      <c r="AZ113" s="25" t="str">
        <f t="shared" si="379"/>
        <v/>
      </c>
      <c r="BA113" s="25" t="str">
        <f t="shared" si="380"/>
        <v/>
      </c>
      <c r="BB113" s="25" t="str">
        <f t="shared" si="381"/>
        <v/>
      </c>
      <c r="BC113" s="26" t="str">
        <f t="shared" si="382"/>
        <v>1 - 3</v>
      </c>
      <c r="BD113" s="27" t="str">
        <f t="shared" si="383"/>
        <v>-5,5,-9,-6</v>
      </c>
      <c r="BE113" s="32"/>
      <c r="BF113" s="32"/>
      <c r="BG113" s="29" t="e">
        <f>SUMIF(A112:A115,C113,B112:B115)</f>
        <v>#VALUE!</v>
      </c>
      <c r="BH113" s="30" t="e">
        <f>SUMIF(A112:A115,D113,B112:B115)</f>
        <v>#VALUE!</v>
      </c>
      <c r="BI113" s="122">
        <f t="shared" si="384"/>
        <v>4</v>
      </c>
      <c r="BJ113" s="123" t="e">
        <f>1+BJ112</f>
        <v>#REF!</v>
      </c>
      <c r="BK113" s="31">
        <v>1</v>
      </c>
      <c r="BL113" s="200" t="str">
        <f t="shared" si="385"/>
        <v>2 - 4</v>
      </c>
      <c r="BM113" s="132"/>
      <c r="BN113" s="133"/>
      <c r="BO113" s="134"/>
      <c r="BP113" s="466"/>
      <c r="BQ113" s="415"/>
      <c r="BR113" s="406" t="s">
        <v>21</v>
      </c>
      <c r="BS113" s="407"/>
      <c r="BT113" s="408"/>
      <c r="BU113" s="164" t="e">
        <f>IF(BQ112=0,0,VLOOKUP(BQ112,[1]Список!$A:P,8,FALSE))</f>
        <v>#VALUE!</v>
      </c>
      <c r="BV113" s="420"/>
      <c r="BW113" s="467"/>
      <c r="BX113" s="422"/>
      <c r="BY113" s="468"/>
      <c r="BZ113" s="410" t="str">
        <f>IF(AI116&lt;AJ116,AR116,IF(AJ116&lt;AI116,AS116," "))</f>
        <v>0 - 3</v>
      </c>
      <c r="CA113" s="410"/>
      <c r="CB113" s="410"/>
      <c r="CC113" s="409" t="str">
        <f>IF(AI112&lt;AJ112,AR112,IF(AJ112&lt;AI112,AS112," "))</f>
        <v>-9,8,9,10</v>
      </c>
      <c r="CD113" s="410"/>
      <c r="CE113" s="411"/>
      <c r="CF113" s="410" t="str">
        <f>IF(AI114&lt;AJ114,AR114,IF(AJ114&lt;AI114,AS114," "))</f>
        <v>0 - 3</v>
      </c>
      <c r="CG113" s="410"/>
      <c r="CH113" s="410"/>
      <c r="CI113" s="313"/>
      <c r="CJ113" s="472"/>
      <c r="CK113" s="470"/>
      <c r="CL113" s="405"/>
    </row>
    <row r="114" spans="1:90" ht="17.45" customHeight="1" x14ac:dyDescent="0.25">
      <c r="A114" s="15">
        <v>3</v>
      </c>
      <c r="B114" s="16" t="e">
        <f>SUMIF('[1]М - 1 этап'!$CX$129:$CX$144,6,'[1]М - 1 этап'!$BQ$129:$BQ$144)</f>
        <v>#VALUE!</v>
      </c>
      <c r="C114" s="17">
        <v>1</v>
      </c>
      <c r="D114" s="17">
        <v>4</v>
      </c>
      <c r="E114" s="18">
        <v>6</v>
      </c>
      <c r="F114" s="19">
        <v>11</v>
      </c>
      <c r="G114" s="20">
        <v>9</v>
      </c>
      <c r="H114" s="21">
        <v>11</v>
      </c>
      <c r="I114" s="18">
        <v>2</v>
      </c>
      <c r="J114" s="19">
        <v>11</v>
      </c>
      <c r="K114" s="20"/>
      <c r="L114" s="21"/>
      <c r="M114" s="18"/>
      <c r="N114" s="19"/>
      <c r="O114" s="20"/>
      <c r="P114" s="21"/>
      <c r="Q114" s="18"/>
      <c r="R114" s="19"/>
      <c r="S114" s="22">
        <f t="shared" si="347"/>
        <v>0</v>
      </c>
      <c r="T114" s="22">
        <f t="shared" si="348"/>
        <v>1</v>
      </c>
      <c r="U114" s="22">
        <f t="shared" si="349"/>
        <v>0</v>
      </c>
      <c r="V114" s="22">
        <f t="shared" si="350"/>
        <v>1</v>
      </c>
      <c r="W114" s="22">
        <f t="shared" si="351"/>
        <v>0</v>
      </c>
      <c r="X114" s="22">
        <f t="shared" si="352"/>
        <v>1</v>
      </c>
      <c r="Y114" s="22">
        <f t="shared" si="353"/>
        <v>0</v>
      </c>
      <c r="Z114" s="22">
        <f t="shared" si="354"/>
        <v>0</v>
      </c>
      <c r="AA114" s="22">
        <f t="shared" si="355"/>
        <v>0</v>
      </c>
      <c r="AB114" s="22">
        <f t="shared" si="356"/>
        <v>0</v>
      </c>
      <c r="AC114" s="22">
        <f t="shared" si="357"/>
        <v>0</v>
      </c>
      <c r="AD114" s="22">
        <f t="shared" si="358"/>
        <v>0</v>
      </c>
      <c r="AE114" s="22">
        <f t="shared" si="359"/>
        <v>0</v>
      </c>
      <c r="AF114" s="22">
        <f t="shared" si="360"/>
        <v>0</v>
      </c>
      <c r="AG114" s="23">
        <f t="shared" si="361"/>
        <v>0</v>
      </c>
      <c r="AH114" s="23">
        <f t="shared" si="361"/>
        <v>3</v>
      </c>
      <c r="AI114" s="24">
        <f t="shared" si="362"/>
        <v>1</v>
      </c>
      <c r="AJ114" s="24">
        <f t="shared" si="363"/>
        <v>2</v>
      </c>
      <c r="AK114" s="25">
        <f t="shared" si="364"/>
        <v>-6</v>
      </c>
      <c r="AL114" s="25">
        <f t="shared" si="365"/>
        <v>-9</v>
      </c>
      <c r="AM114" s="25">
        <f t="shared" si="366"/>
        <v>-2</v>
      </c>
      <c r="AN114" s="25" t="str">
        <f t="shared" si="367"/>
        <v/>
      </c>
      <c r="AO114" s="25" t="str">
        <f t="shared" si="368"/>
        <v/>
      </c>
      <c r="AP114" s="25" t="str">
        <f t="shared" si="369"/>
        <v/>
      </c>
      <c r="AQ114" s="25" t="str">
        <f t="shared" si="370"/>
        <v/>
      </c>
      <c r="AR114" s="26" t="str">
        <f t="shared" si="371"/>
        <v>0 - 3</v>
      </c>
      <c r="AS114" s="27" t="str">
        <f t="shared" si="372"/>
        <v>-6,-9,-2</v>
      </c>
      <c r="AT114" s="24">
        <f t="shared" si="373"/>
        <v>2</v>
      </c>
      <c r="AU114" s="24">
        <f t="shared" si="374"/>
        <v>1</v>
      </c>
      <c r="AV114" s="25">
        <f t="shared" si="375"/>
        <v>6</v>
      </c>
      <c r="AW114" s="25">
        <f t="shared" si="376"/>
        <v>9</v>
      </c>
      <c r="AX114" s="25">
        <f t="shared" si="377"/>
        <v>2</v>
      </c>
      <c r="AY114" s="25" t="str">
        <f t="shared" si="378"/>
        <v/>
      </c>
      <c r="AZ114" s="25" t="str">
        <f t="shared" si="379"/>
        <v/>
      </c>
      <c r="BA114" s="25" t="str">
        <f t="shared" si="380"/>
        <v/>
      </c>
      <c r="BB114" s="25" t="str">
        <f t="shared" si="381"/>
        <v/>
      </c>
      <c r="BC114" s="26" t="str">
        <f t="shared" si="382"/>
        <v>3 - 0</v>
      </c>
      <c r="BD114" s="27" t="str">
        <f t="shared" si="383"/>
        <v>6, 9, 2</v>
      </c>
      <c r="BE114" s="28">
        <f>SUMIF(C112:C119,2,AI112:AI119)+SUMIF(D112:D119,2,AJ112:AJ119)</f>
        <v>6</v>
      </c>
      <c r="BF114" s="28">
        <f>IF(BE114&lt;&gt;0,RANK(BE114,BE112:BE118),"")</f>
        <v>1</v>
      </c>
      <c r="BG114" s="29" t="e">
        <f>SUMIF(A112:A115,C114,B112:B115)</f>
        <v>#VALUE!</v>
      </c>
      <c r="BH114" s="30" t="e">
        <f>SUMIF(A112:A115,D114,B112:B115)</f>
        <v>#VALUE!</v>
      </c>
      <c r="BI114" s="122">
        <f t="shared" si="384"/>
        <v>4</v>
      </c>
      <c r="BJ114" s="123" t="e">
        <f>1+BJ113</f>
        <v>#REF!</v>
      </c>
      <c r="BK114" s="31">
        <v>2</v>
      </c>
      <c r="BL114" s="212" t="s">
        <v>14</v>
      </c>
      <c r="BM114" s="205">
        <v>44601</v>
      </c>
      <c r="BN114" s="209" t="s">
        <v>17</v>
      </c>
      <c r="BO114" s="147">
        <v>6</v>
      </c>
      <c r="BP114" s="425">
        <v>2</v>
      </c>
      <c r="BQ114" s="397" t="e">
        <f>B113</f>
        <v>#VALUE!</v>
      </c>
      <c r="BR114" s="389" t="s">
        <v>23</v>
      </c>
      <c r="BS114" s="390"/>
      <c r="BT114" s="391"/>
      <c r="BU114" s="196" t="e">
        <f>IF(BQ114=0,0,VLOOKUP(BQ114,[1]Список!$A:P,7,FALSE))</f>
        <v>#VALUE!</v>
      </c>
      <c r="BV114" s="398" t="e">
        <f>IF(BQ114=0,0,VLOOKUP(BQ114,[1]Список!$A:$P,6,FALSE))</f>
        <v>#VALUE!</v>
      </c>
      <c r="BW114" s="230"/>
      <c r="BX114" s="150">
        <f>IF(AG116&lt;AH116,AT116,IF(AH116&lt;AG116,AT116," "))</f>
        <v>2</v>
      </c>
      <c r="BY114" s="186"/>
      <c r="BZ114" s="400"/>
      <c r="CA114" s="400"/>
      <c r="CB114" s="400"/>
      <c r="CC114" s="192"/>
      <c r="CD114" s="150">
        <f>IF(AG115&lt;AH115,AI115,IF(AH115&lt;AG115,AI115," "))</f>
        <v>2</v>
      </c>
      <c r="CE114" s="186"/>
      <c r="CF114" s="224"/>
      <c r="CG114" s="150">
        <f>IF(AG113&lt;AH113,AI113,IF(AH113&lt;AG113,AI113," "))</f>
        <v>2</v>
      </c>
      <c r="CH114" s="178"/>
      <c r="CI114" s="311"/>
      <c r="CJ114" s="474">
        <f>BE114</f>
        <v>6</v>
      </c>
      <c r="CK114" s="473"/>
      <c r="CL114" s="388">
        <f>IF(BF115="",BF114,BF115)</f>
        <v>1</v>
      </c>
    </row>
    <row r="115" spans="1:90" ht="17.45" customHeight="1" x14ac:dyDescent="0.25">
      <c r="A115" s="15">
        <v>4</v>
      </c>
      <c r="B115" s="16" t="e">
        <f>SUMIF('[1]М - 1 этап'!$CX$100:$CX$115,6,'[1]М - 1 этап'!$BQ$100:$BQ$115)</f>
        <v>#VALUE!</v>
      </c>
      <c r="C115" s="17">
        <v>2</v>
      </c>
      <c r="D115" s="17">
        <v>3</v>
      </c>
      <c r="E115" s="18">
        <v>11</v>
      </c>
      <c r="F115" s="19">
        <v>3</v>
      </c>
      <c r="G115" s="20">
        <v>15</v>
      </c>
      <c r="H115" s="21">
        <v>13</v>
      </c>
      <c r="I115" s="18">
        <v>9</v>
      </c>
      <c r="J115" s="19">
        <v>11</v>
      </c>
      <c r="K115" s="20">
        <v>11</v>
      </c>
      <c r="L115" s="21">
        <v>6</v>
      </c>
      <c r="M115" s="18"/>
      <c r="N115" s="19"/>
      <c r="O115" s="20"/>
      <c r="P115" s="21"/>
      <c r="Q115" s="18"/>
      <c r="R115" s="19"/>
      <c r="S115" s="22">
        <f t="shared" si="347"/>
        <v>1</v>
      </c>
      <c r="T115" s="22">
        <f t="shared" si="348"/>
        <v>0</v>
      </c>
      <c r="U115" s="22">
        <f t="shared" si="349"/>
        <v>1</v>
      </c>
      <c r="V115" s="22">
        <f t="shared" si="350"/>
        <v>0</v>
      </c>
      <c r="W115" s="22">
        <f t="shared" si="351"/>
        <v>0</v>
      </c>
      <c r="X115" s="22">
        <f t="shared" si="352"/>
        <v>1</v>
      </c>
      <c r="Y115" s="22">
        <f t="shared" si="353"/>
        <v>1</v>
      </c>
      <c r="Z115" s="22">
        <f t="shared" si="354"/>
        <v>0</v>
      </c>
      <c r="AA115" s="22">
        <f t="shared" si="355"/>
        <v>0</v>
      </c>
      <c r="AB115" s="22">
        <f t="shared" si="356"/>
        <v>0</v>
      </c>
      <c r="AC115" s="22">
        <f t="shared" si="357"/>
        <v>0</v>
      </c>
      <c r="AD115" s="22">
        <f t="shared" si="358"/>
        <v>0</v>
      </c>
      <c r="AE115" s="22">
        <f t="shared" si="359"/>
        <v>0</v>
      </c>
      <c r="AF115" s="22">
        <f t="shared" si="360"/>
        <v>0</v>
      </c>
      <c r="AG115" s="23">
        <f t="shared" si="361"/>
        <v>3</v>
      </c>
      <c r="AH115" s="23">
        <f t="shared" si="361"/>
        <v>1</v>
      </c>
      <c r="AI115" s="24">
        <f t="shared" si="362"/>
        <v>2</v>
      </c>
      <c r="AJ115" s="24">
        <f t="shared" si="363"/>
        <v>1</v>
      </c>
      <c r="AK115" s="25">
        <f t="shared" si="364"/>
        <v>3</v>
      </c>
      <c r="AL115" s="25">
        <f t="shared" si="365"/>
        <v>13</v>
      </c>
      <c r="AM115" s="25">
        <f t="shared" si="366"/>
        <v>-9</v>
      </c>
      <c r="AN115" s="25">
        <f t="shared" si="367"/>
        <v>6</v>
      </c>
      <c r="AO115" s="25" t="str">
        <f t="shared" si="368"/>
        <v/>
      </c>
      <c r="AP115" s="25" t="str">
        <f t="shared" si="369"/>
        <v/>
      </c>
      <c r="AQ115" s="25" t="str">
        <f t="shared" si="370"/>
        <v/>
      </c>
      <c r="AR115" s="26" t="str">
        <f t="shared" si="371"/>
        <v>3 - 1</v>
      </c>
      <c r="AS115" s="27" t="str">
        <f t="shared" si="372"/>
        <v>3,13,-9,6</v>
      </c>
      <c r="AT115" s="24">
        <f t="shared" si="373"/>
        <v>1</v>
      </c>
      <c r="AU115" s="24">
        <f t="shared" si="374"/>
        <v>2</v>
      </c>
      <c r="AV115" s="25">
        <f t="shared" si="375"/>
        <v>-3</v>
      </c>
      <c r="AW115" s="25">
        <f t="shared" si="376"/>
        <v>-13</v>
      </c>
      <c r="AX115" s="25">
        <f t="shared" si="377"/>
        <v>9</v>
      </c>
      <c r="AY115" s="25">
        <f t="shared" si="378"/>
        <v>-6</v>
      </c>
      <c r="AZ115" s="25" t="str">
        <f t="shared" si="379"/>
        <v/>
      </c>
      <c r="BA115" s="25" t="str">
        <f t="shared" si="380"/>
        <v/>
      </c>
      <c r="BB115" s="25" t="str">
        <f t="shared" si="381"/>
        <v/>
      </c>
      <c r="BC115" s="26" t="str">
        <f t="shared" si="382"/>
        <v>1 - 3</v>
      </c>
      <c r="BD115" s="27" t="str">
        <f t="shared" si="383"/>
        <v>-3,-13,9,-6</v>
      </c>
      <c r="BE115" s="32"/>
      <c r="BF115" s="32"/>
      <c r="BG115" s="29" t="e">
        <f>SUMIF(A112:A115,C115,B112:B115)</f>
        <v>#VALUE!</v>
      </c>
      <c r="BH115" s="30" t="e">
        <f>SUMIF(A112:A115,D115,B112:B115)</f>
        <v>#VALUE!</v>
      </c>
      <c r="BI115" s="122">
        <f t="shared" si="384"/>
        <v>4</v>
      </c>
      <c r="BJ115" s="123" t="e">
        <f>1+BJ114</f>
        <v>#REF!</v>
      </c>
      <c r="BK115" s="31">
        <v>2</v>
      </c>
      <c r="BL115" s="212" t="s">
        <v>15</v>
      </c>
      <c r="BM115" s="205">
        <v>44601</v>
      </c>
      <c r="BN115" s="209" t="s">
        <v>17</v>
      </c>
      <c r="BO115" s="147">
        <v>7</v>
      </c>
      <c r="BP115" s="395"/>
      <c r="BQ115" s="439"/>
      <c r="BR115" s="389" t="s">
        <v>22</v>
      </c>
      <c r="BS115" s="390"/>
      <c r="BT115" s="391"/>
      <c r="BU115" s="196" t="e">
        <f>IF(BQ114=0,0,VLOOKUP(BQ114,[1]Список!$A:P,8,FALSE))</f>
        <v>#VALUE!</v>
      </c>
      <c r="BV115" s="398"/>
      <c r="BW115" s="393" t="str">
        <f>IF(AI116&gt;AJ116,BC116,IF(AJ116&gt;AI116,BD116," "))</f>
        <v>7, 4, 14</v>
      </c>
      <c r="BX115" s="392"/>
      <c r="BY115" s="394"/>
      <c r="BZ115" s="400"/>
      <c r="CA115" s="400"/>
      <c r="CB115" s="400"/>
      <c r="CC115" s="393" t="str">
        <f>IF(AI115&lt;AJ115,AR115,IF(AJ115&lt;AI115,AS115," "))</f>
        <v>3,13,-9,6</v>
      </c>
      <c r="CD115" s="392"/>
      <c r="CE115" s="394"/>
      <c r="CF115" s="392" t="str">
        <f>IF(AI113&lt;AJ113,AR113,IF(AJ113&lt;AI113,AS113," "))</f>
        <v>5,-5,9,6</v>
      </c>
      <c r="CG115" s="392"/>
      <c r="CH115" s="392"/>
      <c r="CI115" s="312"/>
      <c r="CJ115" s="474"/>
      <c r="CK115" s="473"/>
      <c r="CL115" s="388"/>
    </row>
    <row r="116" spans="1:90" ht="17.45" customHeight="1" x14ac:dyDescent="0.25">
      <c r="A116" s="15">
        <v>5</v>
      </c>
      <c r="B116" s="33"/>
      <c r="C116" s="17">
        <v>1</v>
      </c>
      <c r="D116" s="17">
        <v>2</v>
      </c>
      <c r="E116" s="18">
        <v>7</v>
      </c>
      <c r="F116" s="19">
        <v>11</v>
      </c>
      <c r="G116" s="20">
        <v>4</v>
      </c>
      <c r="H116" s="21">
        <v>11</v>
      </c>
      <c r="I116" s="18">
        <v>14</v>
      </c>
      <c r="J116" s="19">
        <v>16</v>
      </c>
      <c r="K116" s="20"/>
      <c r="L116" s="21"/>
      <c r="M116" s="18"/>
      <c r="N116" s="19"/>
      <c r="O116" s="20"/>
      <c r="P116" s="21"/>
      <c r="Q116" s="18"/>
      <c r="R116" s="19"/>
      <c r="S116" s="22">
        <f t="shared" si="347"/>
        <v>0</v>
      </c>
      <c r="T116" s="22">
        <f t="shared" si="348"/>
        <v>1</v>
      </c>
      <c r="U116" s="22">
        <f t="shared" si="349"/>
        <v>0</v>
      </c>
      <c r="V116" s="22">
        <f t="shared" si="350"/>
        <v>1</v>
      </c>
      <c r="W116" s="22">
        <f t="shared" si="351"/>
        <v>0</v>
      </c>
      <c r="X116" s="22">
        <f t="shared" si="352"/>
        <v>1</v>
      </c>
      <c r="Y116" s="22">
        <f t="shared" si="353"/>
        <v>0</v>
      </c>
      <c r="Z116" s="22">
        <f t="shared" si="354"/>
        <v>0</v>
      </c>
      <c r="AA116" s="22">
        <f t="shared" si="355"/>
        <v>0</v>
      </c>
      <c r="AB116" s="22">
        <f t="shared" si="356"/>
        <v>0</v>
      </c>
      <c r="AC116" s="22">
        <f t="shared" si="357"/>
        <v>0</v>
      </c>
      <c r="AD116" s="22">
        <f t="shared" si="358"/>
        <v>0</v>
      </c>
      <c r="AE116" s="22">
        <f t="shared" si="359"/>
        <v>0</v>
      </c>
      <c r="AF116" s="22">
        <f t="shared" si="360"/>
        <v>0</v>
      </c>
      <c r="AG116" s="23">
        <f t="shared" si="361"/>
        <v>0</v>
      </c>
      <c r="AH116" s="23">
        <f t="shared" si="361"/>
        <v>3</v>
      </c>
      <c r="AI116" s="24">
        <f t="shared" si="362"/>
        <v>1</v>
      </c>
      <c r="AJ116" s="24">
        <f t="shared" si="363"/>
        <v>2</v>
      </c>
      <c r="AK116" s="25">
        <f t="shared" si="364"/>
        <v>-7</v>
      </c>
      <c r="AL116" s="25">
        <f t="shared" si="365"/>
        <v>-4</v>
      </c>
      <c r="AM116" s="25">
        <f t="shared" si="366"/>
        <v>-14</v>
      </c>
      <c r="AN116" s="25" t="str">
        <f t="shared" si="367"/>
        <v/>
      </c>
      <c r="AO116" s="25" t="str">
        <f t="shared" si="368"/>
        <v/>
      </c>
      <c r="AP116" s="25" t="str">
        <f t="shared" si="369"/>
        <v/>
      </c>
      <c r="AQ116" s="25" t="str">
        <f t="shared" si="370"/>
        <v/>
      </c>
      <c r="AR116" s="26" t="str">
        <f t="shared" si="371"/>
        <v>0 - 3</v>
      </c>
      <c r="AS116" s="27" t="str">
        <f t="shared" si="372"/>
        <v>-7,-4,-14</v>
      </c>
      <c r="AT116" s="24">
        <f t="shared" si="373"/>
        <v>2</v>
      </c>
      <c r="AU116" s="24">
        <f t="shared" si="374"/>
        <v>1</v>
      </c>
      <c r="AV116" s="25">
        <f t="shared" si="375"/>
        <v>7</v>
      </c>
      <c r="AW116" s="25">
        <f t="shared" si="376"/>
        <v>4</v>
      </c>
      <c r="AX116" s="25">
        <f t="shared" si="377"/>
        <v>14</v>
      </c>
      <c r="AY116" s="25" t="str">
        <f t="shared" si="378"/>
        <v/>
      </c>
      <c r="AZ116" s="25" t="str">
        <f t="shared" si="379"/>
        <v/>
      </c>
      <c r="BA116" s="25" t="str">
        <f t="shared" si="380"/>
        <v/>
      </c>
      <c r="BB116" s="25" t="str">
        <f t="shared" si="381"/>
        <v/>
      </c>
      <c r="BC116" s="26" t="str">
        <f t="shared" si="382"/>
        <v>3 - 0</v>
      </c>
      <c r="BD116" s="27" t="str">
        <f t="shared" si="383"/>
        <v>7, 4, 14</v>
      </c>
      <c r="BE116" s="28">
        <f>SUMIF(C112:C119,3,AI112:AI119)+SUMIF(D112:D119,3,AJ112:AJ119)</f>
        <v>3</v>
      </c>
      <c r="BF116" s="28">
        <f>IF(BE116&lt;&gt;0,RANK(BE116,BE112:BE118),"")</f>
        <v>4</v>
      </c>
      <c r="BG116" s="29" t="e">
        <f>SUMIF(A112:A115,C116,B112:B115)</f>
        <v>#VALUE!</v>
      </c>
      <c r="BH116" s="30" t="e">
        <f>SUMIF(A112:A115,D116,B112:B115)</f>
        <v>#VALUE!</v>
      </c>
      <c r="BI116" s="122">
        <f t="shared" si="384"/>
        <v>4</v>
      </c>
      <c r="BJ116" s="123" t="e">
        <f>1+BJ115</f>
        <v>#REF!</v>
      </c>
      <c r="BK116" s="31">
        <v>3</v>
      </c>
      <c r="BL116" s="212" t="s">
        <v>12</v>
      </c>
      <c r="BM116" s="205">
        <v>44601</v>
      </c>
      <c r="BN116" s="208" t="s">
        <v>297</v>
      </c>
      <c r="BO116" s="134">
        <v>7</v>
      </c>
      <c r="BP116" s="396">
        <v>3</v>
      </c>
      <c r="BQ116" s="438" t="e">
        <f>B114</f>
        <v>#VALUE!</v>
      </c>
      <c r="BR116" s="416" t="s">
        <v>194</v>
      </c>
      <c r="BS116" s="417"/>
      <c r="BT116" s="417"/>
      <c r="BU116" s="215" t="e">
        <f>IF(BQ116=0,0,VLOOKUP(BQ116,[1]Список!$A:P,7,FALSE))</f>
        <v>#VALUE!</v>
      </c>
      <c r="BV116" s="419" t="e">
        <f>IF(BQ116=0,0,VLOOKUP(BQ116,[1]Список!$A:$P,6,FALSE))</f>
        <v>#VALUE!</v>
      </c>
      <c r="BW116" s="193"/>
      <c r="BX116" s="180">
        <f>IF(AG112&lt;AH112,AT112,IF(AH112&lt;AG112,AT112," "))</f>
        <v>1</v>
      </c>
      <c r="BY116" s="181"/>
      <c r="BZ116" s="190"/>
      <c r="CA116" s="180">
        <f>IF(AG115&lt;AH115,AT115,IF(AH115&lt;AG115,AT115," "))</f>
        <v>1</v>
      </c>
      <c r="CB116" s="190"/>
      <c r="CC116" s="451"/>
      <c r="CD116" s="421"/>
      <c r="CE116" s="452"/>
      <c r="CF116" s="231"/>
      <c r="CG116" s="180">
        <f>IF(AG117&lt;AH117,AI117,IF(AH117&lt;AG117,AI117," "))</f>
        <v>1</v>
      </c>
      <c r="CH116" s="190"/>
      <c r="CI116" s="314"/>
      <c r="CJ116" s="471">
        <f>BE116</f>
        <v>3</v>
      </c>
      <c r="CK116" s="469"/>
      <c r="CL116" s="404">
        <f>IF(BF117="",BF116,BF117)</f>
        <v>4</v>
      </c>
    </row>
    <row r="117" spans="1:90" ht="17.45" customHeight="1" x14ac:dyDescent="0.25">
      <c r="A117" s="15">
        <v>6</v>
      </c>
      <c r="C117" s="17">
        <v>3</v>
      </c>
      <c r="D117" s="17">
        <v>4</v>
      </c>
      <c r="E117" s="18">
        <v>9</v>
      </c>
      <c r="F117" s="19">
        <v>11</v>
      </c>
      <c r="G117" s="20">
        <v>14</v>
      </c>
      <c r="H117" s="21">
        <v>12</v>
      </c>
      <c r="I117" s="18">
        <v>9</v>
      </c>
      <c r="J117" s="19">
        <v>11</v>
      </c>
      <c r="K117" s="20">
        <v>11</v>
      </c>
      <c r="L117" s="21">
        <v>4</v>
      </c>
      <c r="M117" s="18">
        <v>6</v>
      </c>
      <c r="N117" s="19">
        <v>11</v>
      </c>
      <c r="O117" s="20"/>
      <c r="P117" s="21"/>
      <c r="Q117" s="18"/>
      <c r="R117" s="19"/>
      <c r="S117" s="22">
        <f t="shared" si="347"/>
        <v>0</v>
      </c>
      <c r="T117" s="22">
        <f t="shared" si="348"/>
        <v>1</v>
      </c>
      <c r="U117" s="22">
        <f t="shared" si="349"/>
        <v>1</v>
      </c>
      <c r="V117" s="22">
        <f t="shared" si="350"/>
        <v>0</v>
      </c>
      <c r="W117" s="22">
        <f t="shared" si="351"/>
        <v>0</v>
      </c>
      <c r="X117" s="22">
        <f t="shared" si="352"/>
        <v>1</v>
      </c>
      <c r="Y117" s="22">
        <f t="shared" si="353"/>
        <v>1</v>
      </c>
      <c r="Z117" s="22">
        <f t="shared" si="354"/>
        <v>0</v>
      </c>
      <c r="AA117" s="22">
        <f t="shared" si="355"/>
        <v>0</v>
      </c>
      <c r="AB117" s="22">
        <f t="shared" si="356"/>
        <v>1</v>
      </c>
      <c r="AC117" s="22">
        <f t="shared" si="357"/>
        <v>0</v>
      </c>
      <c r="AD117" s="22">
        <f t="shared" si="358"/>
        <v>0</v>
      </c>
      <c r="AE117" s="22">
        <f t="shared" si="359"/>
        <v>0</v>
      </c>
      <c r="AF117" s="22">
        <f t="shared" si="360"/>
        <v>0</v>
      </c>
      <c r="AG117" s="23">
        <f t="shared" si="361"/>
        <v>2</v>
      </c>
      <c r="AH117" s="23">
        <f t="shared" si="361"/>
        <v>3</v>
      </c>
      <c r="AI117" s="24">
        <f t="shared" si="362"/>
        <v>1</v>
      </c>
      <c r="AJ117" s="24">
        <f t="shared" si="363"/>
        <v>2</v>
      </c>
      <c r="AK117" s="25">
        <f t="shared" si="364"/>
        <v>-9</v>
      </c>
      <c r="AL117" s="25">
        <f t="shared" si="365"/>
        <v>12</v>
      </c>
      <c r="AM117" s="25">
        <f t="shared" si="366"/>
        <v>-9</v>
      </c>
      <c r="AN117" s="25">
        <f t="shared" si="367"/>
        <v>4</v>
      </c>
      <c r="AO117" s="25">
        <f t="shared" si="368"/>
        <v>-6</v>
      </c>
      <c r="AP117" s="25" t="str">
        <f t="shared" si="369"/>
        <v/>
      </c>
      <c r="AQ117" s="25" t="str">
        <f t="shared" si="370"/>
        <v/>
      </c>
      <c r="AR117" s="26" t="str">
        <f t="shared" si="371"/>
        <v>2 - 3</v>
      </c>
      <c r="AS117" s="27" t="str">
        <f t="shared" si="372"/>
        <v>-9,12,-9,4,-6</v>
      </c>
      <c r="AT117" s="24">
        <f t="shared" si="373"/>
        <v>2</v>
      </c>
      <c r="AU117" s="24">
        <f t="shared" si="374"/>
        <v>1</v>
      </c>
      <c r="AV117" s="25">
        <f t="shared" si="375"/>
        <v>9</v>
      </c>
      <c r="AW117" s="25">
        <f t="shared" si="376"/>
        <v>-12</v>
      </c>
      <c r="AX117" s="25">
        <f t="shared" si="377"/>
        <v>9</v>
      </c>
      <c r="AY117" s="25">
        <f t="shared" si="378"/>
        <v>-4</v>
      </c>
      <c r="AZ117" s="25">
        <f t="shared" si="379"/>
        <v>6</v>
      </c>
      <c r="BA117" s="25" t="str">
        <f t="shared" si="380"/>
        <v/>
      </c>
      <c r="BB117" s="25" t="str">
        <f t="shared" si="381"/>
        <v/>
      </c>
      <c r="BC117" s="26" t="str">
        <f t="shared" si="382"/>
        <v>3 - 2</v>
      </c>
      <c r="BD117" s="27" t="str">
        <f t="shared" si="383"/>
        <v>9,-12,9,-4,6</v>
      </c>
      <c r="BE117" s="32"/>
      <c r="BF117" s="32"/>
      <c r="BG117" s="29" t="e">
        <f>SUMIF(A112:A115,C117,B112:B115)</f>
        <v>#VALUE!</v>
      </c>
      <c r="BH117" s="30" t="e">
        <f>SUMIF(A112:A115,D117,B112:B115)</f>
        <v>#VALUE!</v>
      </c>
      <c r="BI117" s="122">
        <f t="shared" si="384"/>
        <v>4</v>
      </c>
      <c r="BJ117" s="123" t="e">
        <f>1+BJ116</f>
        <v>#REF!</v>
      </c>
      <c r="BK117" s="31">
        <v>3</v>
      </c>
      <c r="BL117" s="212" t="s">
        <v>13</v>
      </c>
      <c r="BM117" s="289">
        <v>44601</v>
      </c>
      <c r="BN117" s="211" t="s">
        <v>297</v>
      </c>
      <c r="BO117" s="156">
        <v>6</v>
      </c>
      <c r="BP117" s="395"/>
      <c r="BQ117" s="439"/>
      <c r="BR117" s="406" t="s">
        <v>195</v>
      </c>
      <c r="BS117" s="407"/>
      <c r="BT117" s="407"/>
      <c r="BU117" s="164" t="e">
        <f>IF(BQ116=0,0,VLOOKUP(BQ116,[1]Список!$A:P,8,FALSE))</f>
        <v>#VALUE!</v>
      </c>
      <c r="BV117" s="420"/>
      <c r="BW117" s="409" t="str">
        <f>IF(AI112&gt;AJ112,BC112,IF(AJ112&gt;AI112,BD112," "))</f>
        <v>1 - 3</v>
      </c>
      <c r="BX117" s="410"/>
      <c r="BY117" s="411"/>
      <c r="BZ117" s="410" t="str">
        <f>IF(AI115&gt;AJ115,BC115,IF(AJ115&gt;AI115,BD115," "))</f>
        <v>1 - 3</v>
      </c>
      <c r="CA117" s="410"/>
      <c r="CB117" s="410"/>
      <c r="CC117" s="467"/>
      <c r="CD117" s="422"/>
      <c r="CE117" s="468"/>
      <c r="CF117" s="410" t="str">
        <f>IF(AI117&lt;AJ117,AR117,IF(AJ117&lt;AI117,AS117," "))</f>
        <v>2 - 3</v>
      </c>
      <c r="CG117" s="410"/>
      <c r="CH117" s="410"/>
      <c r="CI117" s="313"/>
      <c r="CJ117" s="472"/>
      <c r="CK117" s="470"/>
      <c r="CL117" s="405"/>
    </row>
    <row r="118" spans="1:90" ht="17.45" customHeight="1" x14ac:dyDescent="0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V118" s="2"/>
      <c r="AW118" s="2"/>
      <c r="AX118" s="2"/>
      <c r="AY118" s="2"/>
      <c r="AZ118" s="2"/>
      <c r="BE118" s="28">
        <f>SUMIF(C112:C119,4,AI112:AI119)+SUMIF(D112:D119,4,AJ112:AJ119)</f>
        <v>5</v>
      </c>
      <c r="BF118" s="28">
        <f>IF(BE118&lt;&gt;0,RANK(BE118,BE112:BE118),"")</f>
        <v>2</v>
      </c>
      <c r="BG118" s="34"/>
      <c r="BH118" s="34"/>
      <c r="BK118" s="14"/>
      <c r="BP118" s="396">
        <v>4</v>
      </c>
      <c r="BQ118" s="438" t="e">
        <f>B115</f>
        <v>#VALUE!</v>
      </c>
      <c r="BR118" s="389" t="s">
        <v>24</v>
      </c>
      <c r="BS118" s="390"/>
      <c r="BT118" s="391"/>
      <c r="BU118" s="196" t="e">
        <f>IF(BQ118=0,0,VLOOKUP(BQ118,[1]Список!$A:P,7,FALSE))</f>
        <v>#VALUE!</v>
      </c>
      <c r="BV118" s="398" t="e">
        <f>IF(BQ118=0,0,VLOOKUP(BQ118,[1]Список!$A:$P,6,FALSE))</f>
        <v>#VALUE!</v>
      </c>
      <c r="BW118" s="230"/>
      <c r="BX118" s="150">
        <f>IF(AG114&lt;AH114,AT114,IF(AH114&lt;AG114,AT114," "))</f>
        <v>2</v>
      </c>
      <c r="BY118" s="186"/>
      <c r="BZ118" s="178"/>
      <c r="CA118" s="150">
        <f>IF(AG113&lt;AH113,AT113,IF(AH113&lt;AG113,AT113," "))</f>
        <v>1</v>
      </c>
      <c r="CB118" s="178"/>
      <c r="CC118" s="192"/>
      <c r="CD118" s="150">
        <f>IF(AG117&lt;AH117,AT117,IF(AH117&lt;AG117,AT117," "))</f>
        <v>2</v>
      </c>
      <c r="CE118" s="186"/>
      <c r="CF118" s="400"/>
      <c r="CG118" s="400"/>
      <c r="CH118" s="400"/>
      <c r="CI118" s="311"/>
      <c r="CJ118" s="474">
        <f>BE118</f>
        <v>5</v>
      </c>
      <c r="CK118" s="473"/>
      <c r="CL118" s="388">
        <f>IF(BF119="",BF118,BF119)</f>
        <v>2</v>
      </c>
    </row>
    <row r="119" spans="1:90" ht="17.45" customHeight="1" x14ac:dyDescent="0.25">
      <c r="E119" s="2" t="s">
        <v>301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V119" s="2"/>
      <c r="AW119" s="2"/>
      <c r="AX119" s="2"/>
      <c r="AY119" s="2"/>
      <c r="AZ119" s="2"/>
      <c r="BE119" s="32"/>
      <c r="BF119" s="32"/>
      <c r="BG119" s="34"/>
      <c r="BH119" s="34"/>
      <c r="BK119" s="35"/>
      <c r="BL119" s="160"/>
      <c r="BM119" s="161"/>
      <c r="BN119" s="162"/>
      <c r="BO119" s="163"/>
      <c r="BP119" s="413"/>
      <c r="BQ119" s="415"/>
      <c r="BR119" s="406" t="s">
        <v>25</v>
      </c>
      <c r="BS119" s="407"/>
      <c r="BT119" s="408"/>
      <c r="BU119" s="164" t="e">
        <f>IF(BQ118=0,0,VLOOKUP(BQ118,[1]Список!$A:P,8,FALSE))</f>
        <v>#VALUE!</v>
      </c>
      <c r="BV119" s="420"/>
      <c r="BW119" s="409" t="str">
        <f>IF(AI114&gt;AJ114,BC114,IF(AJ114&gt;AI114,BD114," "))</f>
        <v>6, 9, 2</v>
      </c>
      <c r="BX119" s="410"/>
      <c r="BY119" s="411"/>
      <c r="BZ119" s="410" t="str">
        <f>IF(AI113&gt;AJ113,BC113,IF(AJ113&gt;AI113,BD113," "))</f>
        <v>1 - 3</v>
      </c>
      <c r="CA119" s="410"/>
      <c r="CB119" s="410"/>
      <c r="CC119" s="409" t="str">
        <f>IF(AI117&gt;AJ117,BC117,IF(AJ117&gt;AI117,BD117," "))</f>
        <v>9,-12,9,-4,6</v>
      </c>
      <c r="CD119" s="410"/>
      <c r="CE119" s="411"/>
      <c r="CF119" s="422"/>
      <c r="CG119" s="422"/>
      <c r="CH119" s="422"/>
      <c r="CI119" s="313"/>
      <c r="CJ119" s="472"/>
      <c r="CK119" s="470"/>
      <c r="CL119" s="405"/>
    </row>
    <row r="120" spans="1:90" ht="17.45" customHeight="1" x14ac:dyDescent="0.25">
      <c r="Z120" s="6"/>
      <c r="BK120" s="14"/>
      <c r="BL120" s="380" t="str">
        <f>C121</f>
        <v>Женщины. 5-8 места</v>
      </c>
      <c r="BM120" s="380"/>
      <c r="BN120" s="380"/>
      <c r="BO120" s="380"/>
      <c r="BP120" s="380"/>
      <c r="BQ120" s="380"/>
      <c r="BR120" s="380"/>
      <c r="BS120" s="380"/>
      <c r="BT120" s="380"/>
      <c r="BU120" s="380"/>
      <c r="BV120" s="380"/>
      <c r="BW120" s="380"/>
      <c r="BX120" s="380"/>
      <c r="BY120" s="380"/>
      <c r="BZ120" s="380"/>
      <c r="CA120" s="380"/>
      <c r="CB120" s="380"/>
      <c r="CC120" s="380"/>
      <c r="CD120" s="380"/>
      <c r="CE120" s="380"/>
      <c r="CF120" s="380"/>
      <c r="CG120" s="380"/>
      <c r="CH120" s="380"/>
      <c r="CI120" s="380"/>
      <c r="CJ120" s="380"/>
      <c r="CK120" s="380"/>
      <c r="CL120" s="380"/>
    </row>
    <row r="121" spans="1:90" ht="17.45" customHeight="1" x14ac:dyDescent="0.25">
      <c r="A121" s="7">
        <v>1</v>
      </c>
      <c r="B121" s="8">
        <v>4</v>
      </c>
      <c r="C121" s="9" t="s">
        <v>291</v>
      </c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1">
        <v>1</v>
      </c>
      <c r="Z121" s="6"/>
      <c r="AR121" s="12" t="e">
        <f>IF(B122=0,0,(IF(B123=0,1,IF(B124=0,2,IF(B125=0,3,IF(B125&gt;0,4))))))</f>
        <v>#VALUE!</v>
      </c>
      <c r="BC121" s="12">
        <f>IF(BE121=15,3,IF(BE121&gt;15,4))</f>
        <v>4</v>
      </c>
      <c r="BE121" s="13">
        <f>SUM(BE122,BE124,BE126,BE128)</f>
        <v>18</v>
      </c>
      <c r="BF121" s="13">
        <f>SUM(BF122,BF124,BF126,BF128)</f>
        <v>10</v>
      </c>
      <c r="BK121" s="14"/>
      <c r="BL121" s="124" t="s">
        <v>4</v>
      </c>
      <c r="BM121" s="125" t="s">
        <v>5</v>
      </c>
      <c r="BN121" s="125" t="s">
        <v>6</v>
      </c>
      <c r="BO121" s="126" t="s">
        <v>7</v>
      </c>
      <c r="BP121" s="216" t="s">
        <v>8</v>
      </c>
      <c r="BQ121" s="458" t="s">
        <v>9</v>
      </c>
      <c r="BR121" s="458"/>
      <c r="BS121" s="458"/>
      <c r="BT121" s="458"/>
      <c r="BU121" s="459" t="s">
        <v>10</v>
      </c>
      <c r="BV121" s="459"/>
      <c r="BW121" s="460">
        <v>1</v>
      </c>
      <c r="BX121" s="461"/>
      <c r="BY121" s="462"/>
      <c r="BZ121" s="461">
        <v>2</v>
      </c>
      <c r="CA121" s="461"/>
      <c r="CB121" s="461"/>
      <c r="CC121" s="460">
        <v>3</v>
      </c>
      <c r="CD121" s="461"/>
      <c r="CE121" s="462"/>
      <c r="CF121" s="461">
        <v>4</v>
      </c>
      <c r="CG121" s="461"/>
      <c r="CH121" s="461"/>
      <c r="CI121" s="310"/>
      <c r="CJ121" s="220" t="s">
        <v>1</v>
      </c>
      <c r="CK121" s="220" t="s">
        <v>2</v>
      </c>
      <c r="CL121" s="307" t="s">
        <v>3</v>
      </c>
    </row>
    <row r="122" spans="1:90" ht="17.45" customHeight="1" x14ac:dyDescent="0.25">
      <c r="A122" s="15">
        <v>1</v>
      </c>
      <c r="B122" s="16" t="e">
        <f>SUMIF('[1]М - 1 этап'!$CX$13:$CX$28,7,'[1]М - 1 этап'!$BQ$13:$BQ$28)</f>
        <v>#VALUE!</v>
      </c>
      <c r="C122" s="17">
        <v>1</v>
      </c>
      <c r="D122" s="17">
        <v>3</v>
      </c>
      <c r="E122" s="18">
        <v>14</v>
      </c>
      <c r="F122" s="19">
        <v>16</v>
      </c>
      <c r="G122" s="20">
        <v>11</v>
      </c>
      <c r="H122" s="21">
        <v>5</v>
      </c>
      <c r="I122" s="18">
        <v>11</v>
      </c>
      <c r="J122" s="19">
        <v>2</v>
      </c>
      <c r="K122" s="20">
        <v>11</v>
      </c>
      <c r="L122" s="21">
        <v>2</v>
      </c>
      <c r="M122" s="18"/>
      <c r="N122" s="19"/>
      <c r="O122" s="20"/>
      <c r="P122" s="21"/>
      <c r="Q122" s="18"/>
      <c r="R122" s="19"/>
      <c r="S122" s="22">
        <f t="shared" ref="S122:S127" si="386">IF(E122="wo",0,IF(F122="wo",1,IF(E122&gt;F122,1,0)))</f>
        <v>0</v>
      </c>
      <c r="T122" s="22">
        <f t="shared" ref="T122:T127" si="387">IF(E122="wo",1,IF(F122="wo",0,IF(F122&gt;E122,1,0)))</f>
        <v>1</v>
      </c>
      <c r="U122" s="22">
        <f t="shared" ref="U122:U127" si="388">IF(G122="wo",0,IF(H122="wo",1,IF(G122&gt;H122,1,0)))</f>
        <v>1</v>
      </c>
      <c r="V122" s="22">
        <f t="shared" ref="V122:V127" si="389">IF(G122="wo",1,IF(H122="wo",0,IF(H122&gt;G122,1,0)))</f>
        <v>0</v>
      </c>
      <c r="W122" s="22">
        <f t="shared" ref="W122:W127" si="390">IF(I122="wo",0,IF(J122="wo",1,IF(I122&gt;J122,1,0)))</f>
        <v>1</v>
      </c>
      <c r="X122" s="22">
        <f t="shared" ref="X122:X127" si="391">IF(I122="wo",1,IF(J122="wo",0,IF(J122&gt;I122,1,0)))</f>
        <v>0</v>
      </c>
      <c r="Y122" s="22">
        <f t="shared" ref="Y122:Y127" si="392">IF(K122="wo",0,IF(L122="wo",1,IF(K122&gt;L122,1,0)))</f>
        <v>1</v>
      </c>
      <c r="Z122" s="22">
        <f t="shared" ref="Z122:Z127" si="393">IF(K122="wo",1,IF(L122="wo",0,IF(L122&gt;K122,1,0)))</f>
        <v>0</v>
      </c>
      <c r="AA122" s="22">
        <f t="shared" ref="AA122:AA127" si="394">IF(M122="wo",0,IF(N122="wo",1,IF(M122&gt;N122,1,0)))</f>
        <v>0</v>
      </c>
      <c r="AB122" s="22">
        <f t="shared" ref="AB122:AB127" si="395">IF(M122="wo",1,IF(N122="wo",0,IF(N122&gt;M122,1,0)))</f>
        <v>0</v>
      </c>
      <c r="AC122" s="22">
        <f t="shared" ref="AC122:AC127" si="396">IF(O122="wo",0,IF(P122="wo",1,IF(O122&gt;P122,1,0)))</f>
        <v>0</v>
      </c>
      <c r="AD122" s="22">
        <f t="shared" ref="AD122:AD127" si="397">IF(O122="wo",1,IF(P122="wo",0,IF(P122&gt;O122,1,0)))</f>
        <v>0</v>
      </c>
      <c r="AE122" s="22">
        <f t="shared" ref="AE122:AE127" si="398">IF(Q122="wo",0,IF(R122="wo",1,IF(Q122&gt;R122,1,0)))</f>
        <v>0</v>
      </c>
      <c r="AF122" s="22">
        <f t="shared" ref="AF122:AF127" si="399">IF(Q122="wo",1,IF(R122="wo",0,IF(R122&gt;Q122,1,0)))</f>
        <v>0</v>
      </c>
      <c r="AG122" s="23">
        <f t="shared" ref="AG122:AH127" si="400">IF(E122="wo","wo",+S122+U122+W122+Y122+AA122+AC122+AE122)</f>
        <v>3</v>
      </c>
      <c r="AH122" s="23">
        <f t="shared" si="400"/>
        <v>1</v>
      </c>
      <c r="AI122" s="24">
        <f t="shared" ref="AI122:AI127" si="401">IF(E122="",0,IF(E122="wo",0,IF(F122="wo",2,IF(AG122=AH122,0,IF(AG122&gt;AH122,2,1)))))</f>
        <v>2</v>
      </c>
      <c r="AJ122" s="24">
        <f t="shared" ref="AJ122:AJ127" si="402">IF(F122="",0,IF(F122="wo",0,IF(E122="wo",2,IF(AH122=AG122,0,IF(AH122&gt;AG122,2,1)))))</f>
        <v>1</v>
      </c>
      <c r="AK122" s="25">
        <f t="shared" ref="AK122:AK127" si="403">IF(E122="","",IF(E122="wo",0,IF(F122="wo",0,IF(E122=F122,"ERROR",IF(E122&gt;F122,F122,-1*E122)))))</f>
        <v>-14</v>
      </c>
      <c r="AL122" s="25">
        <f t="shared" ref="AL122:AL127" si="404">IF(G122="","",IF(G122="wo",0,IF(H122="wo",0,IF(G122=H122,"ERROR",IF(G122&gt;H122,H122,-1*G122)))))</f>
        <v>5</v>
      </c>
      <c r="AM122" s="25">
        <f t="shared" ref="AM122:AM127" si="405">IF(I122="","",IF(I122="wo",0,IF(J122="wo",0,IF(I122=J122,"ERROR",IF(I122&gt;J122,J122,-1*I122)))))</f>
        <v>2</v>
      </c>
      <c r="AN122" s="25">
        <f t="shared" ref="AN122:AN127" si="406">IF(K122="","",IF(K122="wo",0,IF(L122="wo",0,IF(K122=L122,"ERROR",IF(K122&gt;L122,L122,-1*K122)))))</f>
        <v>2</v>
      </c>
      <c r="AO122" s="25" t="str">
        <f t="shared" ref="AO122:AO127" si="407">IF(M122="","",IF(M122="wo",0,IF(N122="wo",0,IF(M122=N122,"ERROR",IF(M122&gt;N122,N122,-1*M122)))))</f>
        <v/>
      </c>
      <c r="AP122" s="25" t="str">
        <f t="shared" ref="AP122:AP127" si="408">IF(O122="","",IF(O122="wo",0,IF(P122="wo",0,IF(O122=P122,"ERROR",IF(O122&gt;P122,P122,-1*O122)))))</f>
        <v/>
      </c>
      <c r="AQ122" s="25" t="str">
        <f t="shared" ref="AQ122:AQ127" si="409">IF(Q122="","",IF(Q122="wo",0,IF(R122="wo",0,IF(Q122=R122,"ERROR",IF(Q122&gt;R122,R122,-1*Q122)))))</f>
        <v/>
      </c>
      <c r="AR122" s="26" t="str">
        <f t="shared" ref="AR122:AR127" si="410">CONCATENATE(AG122," - ",AH122)</f>
        <v>3 - 1</v>
      </c>
      <c r="AS122" s="27" t="str">
        <f t="shared" ref="AS122:AS127" si="411">IF(E122="","",(IF(K122="",AK122&amp;","&amp;AL122&amp;","&amp;AM122,IF(M122="",AK122&amp;","&amp;AL122&amp;","&amp;AM122&amp;","&amp;AN122,IF(O122="",AK122&amp;","&amp;AL122&amp;","&amp;AM122&amp;","&amp;AN122&amp;","&amp;AO122,IF(Q122="",AK122&amp;","&amp;AL122&amp;","&amp;AM122&amp;","&amp;AN122&amp;","&amp;AO122&amp;","&amp;AP122,AK122&amp;","&amp;AL122&amp;","&amp;AM122&amp;","&amp;AN122&amp;","&amp;AO122&amp;","&amp;AP122&amp;","&amp;AQ122))))))</f>
        <v>-14,5,2,2</v>
      </c>
      <c r="AT122" s="24">
        <f t="shared" ref="AT122:AT127" si="412">IF(F122="",0,IF(F122="wo",0,IF(E122="wo",2,IF(AH122=AG122,0,IF(AH122&gt;AG122,2,1)))))</f>
        <v>1</v>
      </c>
      <c r="AU122" s="24">
        <f t="shared" ref="AU122:AU127" si="413">IF(E122="",0,IF(E122="wo",0,IF(F122="wo",2,IF(AG122=AH122,0,IF(AG122&gt;AH122,2,1)))))</f>
        <v>2</v>
      </c>
      <c r="AV122" s="25">
        <f t="shared" ref="AV122:AV127" si="414">IF(F122="","",IF(F122="wo",0,IF(E122="wo",0,IF(F122=E122,"ERROR",IF(F122&gt;E122,E122,-1*F122)))))</f>
        <v>14</v>
      </c>
      <c r="AW122" s="25">
        <f t="shared" ref="AW122:AW127" si="415">IF(H122="","",IF(H122="wo",0,IF(G122="wo",0,IF(H122=G122,"ERROR",IF(H122&gt;G122,G122,-1*H122)))))</f>
        <v>-5</v>
      </c>
      <c r="AX122" s="25">
        <f t="shared" ref="AX122:AX127" si="416">IF(J122="","",IF(J122="wo",0,IF(I122="wo",0,IF(J122=I122,"ERROR",IF(J122&gt;I122,I122,-1*J122)))))</f>
        <v>-2</v>
      </c>
      <c r="AY122" s="25">
        <f t="shared" ref="AY122:AY127" si="417">IF(L122="","",IF(L122="wo",0,IF(K122="wo",0,IF(L122=K122,"ERROR",IF(L122&gt;K122,K122,-1*L122)))))</f>
        <v>-2</v>
      </c>
      <c r="AZ122" s="25" t="str">
        <f t="shared" ref="AZ122:AZ127" si="418">IF(N122="","",IF(N122="wo",0,IF(M122="wo",0,IF(N122=M122,"ERROR",IF(N122&gt;M122,M122,-1*N122)))))</f>
        <v/>
      </c>
      <c r="BA122" s="25" t="str">
        <f t="shared" ref="BA122:BA127" si="419">IF(P122="","",IF(P122="wo",0,IF(O122="wo",0,IF(P122=O122,"ERROR",IF(P122&gt;O122,O122,-1*P122)))))</f>
        <v/>
      </c>
      <c r="BB122" s="25" t="str">
        <f t="shared" ref="BB122:BB127" si="420">IF(R122="","",IF(R122="wo",0,IF(Q122="wo",0,IF(R122=Q122,"ERROR",IF(R122&gt;Q122,Q122,-1*R122)))))</f>
        <v/>
      </c>
      <c r="BC122" s="26" t="str">
        <f t="shared" ref="BC122:BC127" si="421">CONCATENATE(AH122," - ",AG122)</f>
        <v>1 - 3</v>
      </c>
      <c r="BD122" s="27" t="str">
        <f t="shared" ref="BD122:BD127" si="422">IF(E122="","",(IF(K122="",AV122&amp;", "&amp;AW122&amp;", "&amp;AX122,IF(M122="",AV122&amp;","&amp;AW122&amp;","&amp;AX122&amp;","&amp;AY122,IF(O122="",AV122&amp;","&amp;AW122&amp;","&amp;AX122&amp;","&amp;AY122&amp;","&amp;AZ122,IF(Q122="",AV122&amp;","&amp;AW122&amp;","&amp;AX122&amp;","&amp;AY122&amp;","&amp;AZ122&amp;","&amp;BA122,AV122&amp;","&amp;AW122&amp;","&amp;AX122&amp;","&amp;AY122&amp;","&amp;AZ122&amp;","&amp;BA122&amp;","&amp;BB122))))))</f>
        <v>14,-5,-2,-2</v>
      </c>
      <c r="BE122" s="28">
        <f>SUMIF(C122:C129,1,AI122:AI129)+SUMIF(D122:D129,1,AJ122:AJ129)</f>
        <v>6</v>
      </c>
      <c r="BF122" s="28">
        <f>IF(BE122&lt;&gt;0,RANK(BE122,BE122:BE128),"")</f>
        <v>1</v>
      </c>
      <c r="BG122" s="29" t="e">
        <f>SUMIF(A122:A125,C122,B122:B125)</f>
        <v>#VALUE!</v>
      </c>
      <c r="BH122" s="30" t="e">
        <f>SUMIF(A122:A125,D122,B122:B125)</f>
        <v>#VALUE!</v>
      </c>
      <c r="BI122" s="122">
        <v>1</v>
      </c>
      <c r="BJ122" s="123" t="e">
        <f>1*BJ117+1</f>
        <v>#REF!</v>
      </c>
      <c r="BK122" s="31">
        <v>1</v>
      </c>
      <c r="BL122" s="200" t="str">
        <f t="shared" ref="BL122:BL123" si="423">CONCATENATE(C122," ","-"," ",D122)</f>
        <v>1 - 3</v>
      </c>
      <c r="BM122" s="132"/>
      <c r="BN122" s="133"/>
      <c r="BO122" s="134"/>
      <c r="BP122" s="465">
        <v>1</v>
      </c>
      <c r="BQ122" s="414" t="e">
        <f>B122</f>
        <v>#VALUE!</v>
      </c>
      <c r="BR122" s="416" t="s">
        <v>26</v>
      </c>
      <c r="BS122" s="417"/>
      <c r="BT122" s="418"/>
      <c r="BU122" s="215" t="e">
        <f>IF(BQ122=0,0,VLOOKUP(BQ122,[1]Список!$A:P,7,FALSE))</f>
        <v>#VALUE!</v>
      </c>
      <c r="BV122" s="419" t="e">
        <f>IF(BQ122=0,0,VLOOKUP(BQ122,[1]Список!$A:$P,6,FALSE))</f>
        <v>#VALUE!</v>
      </c>
      <c r="BW122" s="451"/>
      <c r="BX122" s="421"/>
      <c r="BY122" s="452"/>
      <c r="BZ122" s="231"/>
      <c r="CA122" s="180">
        <f>IF(AG126&lt;AH126,AI126,IF(AH126&lt;AG126,AI126," "))</f>
        <v>2</v>
      </c>
      <c r="CB122" s="190"/>
      <c r="CC122" s="184"/>
      <c r="CD122" s="180">
        <f>IF(AG122&lt;AH122,AI122,IF(AH122&lt;AG122,AI122," "))</f>
        <v>2</v>
      </c>
      <c r="CE122" s="181"/>
      <c r="CF122" s="190"/>
      <c r="CG122" s="180">
        <f>IF(AG124&lt;AH124,AI124,IF(AH124&lt;AG124,AI124," "))</f>
        <v>2</v>
      </c>
      <c r="CH122" s="190"/>
      <c r="CI122" s="314"/>
      <c r="CJ122" s="471">
        <f>BE122</f>
        <v>6</v>
      </c>
      <c r="CK122" s="402"/>
      <c r="CL122" s="404">
        <v>5</v>
      </c>
    </row>
    <row r="123" spans="1:90" ht="17.45" customHeight="1" x14ac:dyDescent="0.25">
      <c r="A123" s="15">
        <v>2</v>
      </c>
      <c r="B123" s="16" t="e">
        <f>SUMIF('[1]М - 1 этап'!$CX$216:$CX$231,7,'[1]М - 1 этап'!$BQ$216:$BQ$231)</f>
        <v>#VALUE!</v>
      </c>
      <c r="C123" s="17">
        <v>2</v>
      </c>
      <c r="D123" s="17">
        <v>4</v>
      </c>
      <c r="E123" s="18">
        <v>11</v>
      </c>
      <c r="F123" s="19">
        <v>7</v>
      </c>
      <c r="G123" s="20">
        <v>7</v>
      </c>
      <c r="H123" s="21">
        <v>11</v>
      </c>
      <c r="I123" s="18">
        <v>11</v>
      </c>
      <c r="J123" s="19">
        <v>9</v>
      </c>
      <c r="K123" s="20">
        <v>11</v>
      </c>
      <c r="L123" s="21">
        <v>2</v>
      </c>
      <c r="M123" s="18"/>
      <c r="N123" s="19"/>
      <c r="O123" s="20"/>
      <c r="P123" s="21"/>
      <c r="Q123" s="18"/>
      <c r="R123" s="19"/>
      <c r="S123" s="22">
        <f t="shared" si="386"/>
        <v>1</v>
      </c>
      <c r="T123" s="22">
        <f t="shared" si="387"/>
        <v>0</v>
      </c>
      <c r="U123" s="22">
        <f t="shared" si="388"/>
        <v>0</v>
      </c>
      <c r="V123" s="22">
        <f t="shared" si="389"/>
        <v>1</v>
      </c>
      <c r="W123" s="22">
        <f t="shared" si="390"/>
        <v>1</v>
      </c>
      <c r="X123" s="22">
        <f t="shared" si="391"/>
        <v>0</v>
      </c>
      <c r="Y123" s="22">
        <f t="shared" si="392"/>
        <v>1</v>
      </c>
      <c r="Z123" s="22">
        <f t="shared" si="393"/>
        <v>0</v>
      </c>
      <c r="AA123" s="22">
        <f t="shared" si="394"/>
        <v>0</v>
      </c>
      <c r="AB123" s="22">
        <f t="shared" si="395"/>
        <v>0</v>
      </c>
      <c r="AC123" s="22">
        <f t="shared" si="396"/>
        <v>0</v>
      </c>
      <c r="AD123" s="22">
        <f t="shared" si="397"/>
        <v>0</v>
      </c>
      <c r="AE123" s="22">
        <f t="shared" si="398"/>
        <v>0</v>
      </c>
      <c r="AF123" s="22">
        <f t="shared" si="399"/>
        <v>0</v>
      </c>
      <c r="AG123" s="23">
        <f t="shared" si="400"/>
        <v>3</v>
      </c>
      <c r="AH123" s="23">
        <f t="shared" si="400"/>
        <v>1</v>
      </c>
      <c r="AI123" s="24">
        <f t="shared" si="401"/>
        <v>2</v>
      </c>
      <c r="AJ123" s="24">
        <f t="shared" si="402"/>
        <v>1</v>
      </c>
      <c r="AK123" s="25">
        <f t="shared" si="403"/>
        <v>7</v>
      </c>
      <c r="AL123" s="25">
        <f t="shared" si="404"/>
        <v>-7</v>
      </c>
      <c r="AM123" s="25">
        <f t="shared" si="405"/>
        <v>9</v>
      </c>
      <c r="AN123" s="25">
        <f t="shared" si="406"/>
        <v>2</v>
      </c>
      <c r="AO123" s="25" t="str">
        <f t="shared" si="407"/>
        <v/>
      </c>
      <c r="AP123" s="25" t="str">
        <f t="shared" si="408"/>
        <v/>
      </c>
      <c r="AQ123" s="25" t="str">
        <f t="shared" si="409"/>
        <v/>
      </c>
      <c r="AR123" s="26" t="str">
        <f t="shared" si="410"/>
        <v>3 - 1</v>
      </c>
      <c r="AS123" s="27" t="str">
        <f t="shared" si="411"/>
        <v>7,-7,9,2</v>
      </c>
      <c r="AT123" s="24">
        <f t="shared" si="412"/>
        <v>1</v>
      </c>
      <c r="AU123" s="24">
        <f t="shared" si="413"/>
        <v>2</v>
      </c>
      <c r="AV123" s="25">
        <f t="shared" si="414"/>
        <v>-7</v>
      </c>
      <c r="AW123" s="25">
        <f t="shared" si="415"/>
        <v>7</v>
      </c>
      <c r="AX123" s="25">
        <f t="shared" si="416"/>
        <v>-9</v>
      </c>
      <c r="AY123" s="25">
        <f t="shared" si="417"/>
        <v>-2</v>
      </c>
      <c r="AZ123" s="25" t="str">
        <f t="shared" si="418"/>
        <v/>
      </c>
      <c r="BA123" s="25" t="str">
        <f t="shared" si="419"/>
        <v/>
      </c>
      <c r="BB123" s="25" t="str">
        <f t="shared" si="420"/>
        <v/>
      </c>
      <c r="BC123" s="26" t="str">
        <f t="shared" si="421"/>
        <v>1 - 3</v>
      </c>
      <c r="BD123" s="27" t="str">
        <f t="shared" si="422"/>
        <v>-7,7,-9,-2</v>
      </c>
      <c r="BE123" s="32"/>
      <c r="BF123" s="32"/>
      <c r="BG123" s="29" t="e">
        <f>SUMIF(A122:A125,C123,B122:B125)</f>
        <v>#VALUE!</v>
      </c>
      <c r="BH123" s="30" t="e">
        <f>SUMIF(A122:A125,D123,B122:B125)</f>
        <v>#VALUE!</v>
      </c>
      <c r="BI123" s="122">
        <v>1</v>
      </c>
      <c r="BJ123" s="123" t="e">
        <f>1+BJ122</f>
        <v>#REF!</v>
      </c>
      <c r="BK123" s="31">
        <v>1</v>
      </c>
      <c r="BL123" s="200" t="str">
        <f t="shared" si="423"/>
        <v>2 - 4</v>
      </c>
      <c r="BM123" s="132"/>
      <c r="BN123" s="133"/>
      <c r="BO123" s="134"/>
      <c r="BP123" s="466"/>
      <c r="BQ123" s="415"/>
      <c r="BR123" s="406" t="s">
        <v>27</v>
      </c>
      <c r="BS123" s="407"/>
      <c r="BT123" s="408"/>
      <c r="BU123" s="164" t="e">
        <f>IF(BQ122=0,0,VLOOKUP(BQ122,[1]Список!$A:P,8,FALSE))</f>
        <v>#VALUE!</v>
      </c>
      <c r="BV123" s="420"/>
      <c r="BW123" s="467"/>
      <c r="BX123" s="422"/>
      <c r="BY123" s="468"/>
      <c r="BZ123" s="410" t="str">
        <f>IF(AI126&lt;AJ126,AR126,IF(AJ126&lt;AI126,AS126," "))</f>
        <v>8,8,-7,1</v>
      </c>
      <c r="CA123" s="410"/>
      <c r="CB123" s="410"/>
      <c r="CC123" s="409" t="str">
        <f>IF(AI122&lt;AJ122,AR122,IF(AJ122&lt;AI122,AS122," "))</f>
        <v>-14,5,2,2</v>
      </c>
      <c r="CD123" s="410"/>
      <c r="CE123" s="411"/>
      <c r="CF123" s="410" t="str">
        <f>IF(AI124&lt;AJ124,AR124,IF(AJ124&lt;AI124,AS124," "))</f>
        <v>-8,8,-7,5,9</v>
      </c>
      <c r="CG123" s="410"/>
      <c r="CH123" s="410"/>
      <c r="CI123" s="313"/>
      <c r="CJ123" s="472"/>
      <c r="CK123" s="403"/>
      <c r="CL123" s="405"/>
    </row>
    <row r="124" spans="1:90" ht="17.45" customHeight="1" x14ac:dyDescent="0.25">
      <c r="A124" s="15">
        <v>3</v>
      </c>
      <c r="B124" s="16" t="e">
        <f>SUMIF('[1]М - 1 этап'!$CX$216:$CX$231,8,'[1]М - 1 этап'!$BQ$216:$BQ$231)</f>
        <v>#VALUE!</v>
      </c>
      <c r="C124" s="17">
        <v>1</v>
      </c>
      <c r="D124" s="17">
        <v>4</v>
      </c>
      <c r="E124" s="18">
        <v>8</v>
      </c>
      <c r="F124" s="19">
        <v>11</v>
      </c>
      <c r="G124" s="20">
        <v>11</v>
      </c>
      <c r="H124" s="21">
        <v>8</v>
      </c>
      <c r="I124" s="18">
        <v>7</v>
      </c>
      <c r="J124" s="19">
        <v>11</v>
      </c>
      <c r="K124" s="20">
        <v>11</v>
      </c>
      <c r="L124" s="21">
        <v>5</v>
      </c>
      <c r="M124" s="18">
        <v>11</v>
      </c>
      <c r="N124" s="19">
        <v>9</v>
      </c>
      <c r="O124" s="20"/>
      <c r="P124" s="21"/>
      <c r="Q124" s="18"/>
      <c r="R124" s="19"/>
      <c r="S124" s="22">
        <f t="shared" si="386"/>
        <v>0</v>
      </c>
      <c r="T124" s="22">
        <f t="shared" si="387"/>
        <v>1</v>
      </c>
      <c r="U124" s="22">
        <f t="shared" si="388"/>
        <v>1</v>
      </c>
      <c r="V124" s="22">
        <f t="shared" si="389"/>
        <v>0</v>
      </c>
      <c r="W124" s="22">
        <f t="shared" si="390"/>
        <v>0</v>
      </c>
      <c r="X124" s="22">
        <f t="shared" si="391"/>
        <v>1</v>
      </c>
      <c r="Y124" s="22">
        <f t="shared" si="392"/>
        <v>1</v>
      </c>
      <c r="Z124" s="22">
        <f t="shared" si="393"/>
        <v>0</v>
      </c>
      <c r="AA124" s="22">
        <f t="shared" si="394"/>
        <v>1</v>
      </c>
      <c r="AB124" s="22">
        <f t="shared" si="395"/>
        <v>0</v>
      </c>
      <c r="AC124" s="22">
        <f t="shared" si="396"/>
        <v>0</v>
      </c>
      <c r="AD124" s="22">
        <f t="shared" si="397"/>
        <v>0</v>
      </c>
      <c r="AE124" s="22">
        <f t="shared" si="398"/>
        <v>0</v>
      </c>
      <c r="AF124" s="22">
        <f t="shared" si="399"/>
        <v>0</v>
      </c>
      <c r="AG124" s="23">
        <f t="shared" si="400"/>
        <v>3</v>
      </c>
      <c r="AH124" s="23">
        <f t="shared" si="400"/>
        <v>2</v>
      </c>
      <c r="AI124" s="24">
        <f t="shared" si="401"/>
        <v>2</v>
      </c>
      <c r="AJ124" s="24">
        <f t="shared" si="402"/>
        <v>1</v>
      </c>
      <c r="AK124" s="25">
        <f t="shared" si="403"/>
        <v>-8</v>
      </c>
      <c r="AL124" s="25">
        <f t="shared" si="404"/>
        <v>8</v>
      </c>
      <c r="AM124" s="25">
        <f t="shared" si="405"/>
        <v>-7</v>
      </c>
      <c r="AN124" s="25">
        <f t="shared" si="406"/>
        <v>5</v>
      </c>
      <c r="AO124" s="25">
        <f t="shared" si="407"/>
        <v>9</v>
      </c>
      <c r="AP124" s="25" t="str">
        <f t="shared" si="408"/>
        <v/>
      </c>
      <c r="AQ124" s="25" t="str">
        <f t="shared" si="409"/>
        <v/>
      </c>
      <c r="AR124" s="26" t="str">
        <f t="shared" si="410"/>
        <v>3 - 2</v>
      </c>
      <c r="AS124" s="27" t="str">
        <f t="shared" si="411"/>
        <v>-8,8,-7,5,9</v>
      </c>
      <c r="AT124" s="24">
        <f t="shared" si="412"/>
        <v>1</v>
      </c>
      <c r="AU124" s="24">
        <f t="shared" si="413"/>
        <v>2</v>
      </c>
      <c r="AV124" s="25">
        <f t="shared" si="414"/>
        <v>8</v>
      </c>
      <c r="AW124" s="25">
        <f t="shared" si="415"/>
        <v>-8</v>
      </c>
      <c r="AX124" s="25">
        <f t="shared" si="416"/>
        <v>7</v>
      </c>
      <c r="AY124" s="25">
        <f t="shared" si="417"/>
        <v>-5</v>
      </c>
      <c r="AZ124" s="25">
        <f t="shared" si="418"/>
        <v>-9</v>
      </c>
      <c r="BA124" s="25" t="str">
        <f t="shared" si="419"/>
        <v/>
      </c>
      <c r="BB124" s="25" t="str">
        <f t="shared" si="420"/>
        <v/>
      </c>
      <c r="BC124" s="26" t="str">
        <f t="shared" si="421"/>
        <v>2 - 3</v>
      </c>
      <c r="BD124" s="27" t="str">
        <f t="shared" si="422"/>
        <v>8,-8,7,-5,-9</v>
      </c>
      <c r="BE124" s="28">
        <f>SUMIF(C122:C129,2,AI122:AI129)+SUMIF(D122:D129,2,AJ122:AJ129)</f>
        <v>4</v>
      </c>
      <c r="BF124" s="28">
        <f>IF(BE124&lt;&gt;0,RANK(BE124,BE122:BE128),"")</f>
        <v>3</v>
      </c>
      <c r="BG124" s="29" t="e">
        <f>SUMIF(A122:A125,C124,B122:B125)</f>
        <v>#VALUE!</v>
      </c>
      <c r="BH124" s="30" t="e">
        <f>SUMIF(A122:A125,D124,B122:B125)</f>
        <v>#VALUE!</v>
      </c>
      <c r="BI124" s="122">
        <v>1</v>
      </c>
      <c r="BJ124" s="123" t="e">
        <f>1+BJ123</f>
        <v>#REF!</v>
      </c>
      <c r="BK124" s="31">
        <v>2</v>
      </c>
      <c r="BL124" s="212" t="s">
        <v>14</v>
      </c>
      <c r="BM124" s="205">
        <v>44601</v>
      </c>
      <c r="BN124" s="209" t="s">
        <v>17</v>
      </c>
      <c r="BO124" s="147">
        <v>5</v>
      </c>
      <c r="BP124" s="425">
        <v>2</v>
      </c>
      <c r="BQ124" s="397" t="e">
        <f>B123</f>
        <v>#VALUE!</v>
      </c>
      <c r="BR124" s="389" t="s">
        <v>79</v>
      </c>
      <c r="BS124" s="390"/>
      <c r="BT124" s="391"/>
      <c r="BU124" s="196" t="e">
        <f>IF(BQ124=0,0,VLOOKUP(BQ124,[1]Список!$A:P,7,FALSE))</f>
        <v>#VALUE!</v>
      </c>
      <c r="BV124" s="398" t="e">
        <f>IF(BQ124=0,0,VLOOKUP(BQ124,[1]Список!$A:$P,6,FALSE))</f>
        <v>#VALUE!</v>
      </c>
      <c r="BW124" s="230"/>
      <c r="BX124" s="150">
        <f>IF(AG126&lt;AH126,AT126,IF(AH126&lt;AG126,AT126," "))</f>
        <v>1</v>
      </c>
      <c r="BY124" s="186"/>
      <c r="BZ124" s="400"/>
      <c r="CA124" s="400"/>
      <c r="CB124" s="400"/>
      <c r="CC124" s="192"/>
      <c r="CD124" s="150">
        <f>IF(AG125&lt;AH125,AI125,IF(AH125&lt;AG125,AI125," "))</f>
        <v>1</v>
      </c>
      <c r="CE124" s="186"/>
      <c r="CF124" s="224"/>
      <c r="CG124" s="150">
        <f>IF(AG123&lt;AH123,AI123,IF(AH123&lt;AG123,AI123," "))</f>
        <v>2</v>
      </c>
      <c r="CH124" s="178"/>
      <c r="CI124" s="311"/>
      <c r="CJ124" s="474">
        <f>BE124</f>
        <v>4</v>
      </c>
      <c r="CK124" s="387"/>
      <c r="CL124" s="388">
        <v>7</v>
      </c>
    </row>
    <row r="125" spans="1:90" ht="17.45" customHeight="1" x14ac:dyDescent="0.25">
      <c r="A125" s="15">
        <v>4</v>
      </c>
      <c r="B125" s="16" t="e">
        <f>SUMIF('[1]М - 1 этап'!$CX$13:$CX$28,8,'[1]М - 1 этап'!$BQ$13:$BQ$28)</f>
        <v>#VALUE!</v>
      </c>
      <c r="C125" s="17">
        <v>2</v>
      </c>
      <c r="D125" s="17">
        <v>3</v>
      </c>
      <c r="E125" s="18">
        <v>7</v>
      </c>
      <c r="F125" s="19">
        <v>11</v>
      </c>
      <c r="G125" s="20">
        <v>9</v>
      </c>
      <c r="H125" s="21">
        <v>11</v>
      </c>
      <c r="I125" s="18">
        <v>12</v>
      </c>
      <c r="J125" s="19">
        <v>10</v>
      </c>
      <c r="K125" s="20">
        <v>6</v>
      </c>
      <c r="L125" s="21">
        <v>11</v>
      </c>
      <c r="M125" s="18"/>
      <c r="N125" s="19"/>
      <c r="O125" s="20"/>
      <c r="P125" s="21"/>
      <c r="Q125" s="18"/>
      <c r="R125" s="19"/>
      <c r="S125" s="22">
        <f t="shared" si="386"/>
        <v>0</v>
      </c>
      <c r="T125" s="22">
        <f t="shared" si="387"/>
        <v>1</v>
      </c>
      <c r="U125" s="22">
        <f t="shared" si="388"/>
        <v>0</v>
      </c>
      <c r="V125" s="22">
        <f t="shared" si="389"/>
        <v>1</v>
      </c>
      <c r="W125" s="22">
        <f t="shared" si="390"/>
        <v>1</v>
      </c>
      <c r="X125" s="22">
        <f t="shared" si="391"/>
        <v>0</v>
      </c>
      <c r="Y125" s="22">
        <f t="shared" si="392"/>
        <v>0</v>
      </c>
      <c r="Z125" s="22">
        <f t="shared" si="393"/>
        <v>1</v>
      </c>
      <c r="AA125" s="22">
        <f t="shared" si="394"/>
        <v>0</v>
      </c>
      <c r="AB125" s="22">
        <f t="shared" si="395"/>
        <v>0</v>
      </c>
      <c r="AC125" s="22">
        <f t="shared" si="396"/>
        <v>0</v>
      </c>
      <c r="AD125" s="22">
        <f t="shared" si="397"/>
        <v>0</v>
      </c>
      <c r="AE125" s="22">
        <f t="shared" si="398"/>
        <v>0</v>
      </c>
      <c r="AF125" s="22">
        <f t="shared" si="399"/>
        <v>0</v>
      </c>
      <c r="AG125" s="23">
        <f t="shared" si="400"/>
        <v>1</v>
      </c>
      <c r="AH125" s="23">
        <f t="shared" si="400"/>
        <v>3</v>
      </c>
      <c r="AI125" s="24">
        <f t="shared" si="401"/>
        <v>1</v>
      </c>
      <c r="AJ125" s="24">
        <f t="shared" si="402"/>
        <v>2</v>
      </c>
      <c r="AK125" s="25">
        <f t="shared" si="403"/>
        <v>-7</v>
      </c>
      <c r="AL125" s="25">
        <f t="shared" si="404"/>
        <v>-9</v>
      </c>
      <c r="AM125" s="25">
        <f t="shared" si="405"/>
        <v>10</v>
      </c>
      <c r="AN125" s="25">
        <f t="shared" si="406"/>
        <v>-6</v>
      </c>
      <c r="AO125" s="25" t="str">
        <f t="shared" si="407"/>
        <v/>
      </c>
      <c r="AP125" s="25" t="str">
        <f t="shared" si="408"/>
        <v/>
      </c>
      <c r="AQ125" s="25" t="str">
        <f t="shared" si="409"/>
        <v/>
      </c>
      <c r="AR125" s="26" t="str">
        <f t="shared" si="410"/>
        <v>1 - 3</v>
      </c>
      <c r="AS125" s="27" t="str">
        <f t="shared" si="411"/>
        <v>-7,-9,10,-6</v>
      </c>
      <c r="AT125" s="24">
        <f t="shared" si="412"/>
        <v>2</v>
      </c>
      <c r="AU125" s="24">
        <f t="shared" si="413"/>
        <v>1</v>
      </c>
      <c r="AV125" s="25">
        <f t="shared" si="414"/>
        <v>7</v>
      </c>
      <c r="AW125" s="25">
        <f t="shared" si="415"/>
        <v>9</v>
      </c>
      <c r="AX125" s="25">
        <f t="shared" si="416"/>
        <v>-10</v>
      </c>
      <c r="AY125" s="25">
        <f t="shared" si="417"/>
        <v>6</v>
      </c>
      <c r="AZ125" s="25" t="str">
        <f t="shared" si="418"/>
        <v/>
      </c>
      <c r="BA125" s="25" t="str">
        <f t="shared" si="419"/>
        <v/>
      </c>
      <c r="BB125" s="25" t="str">
        <f t="shared" si="420"/>
        <v/>
      </c>
      <c r="BC125" s="26" t="str">
        <f t="shared" si="421"/>
        <v>3 - 1</v>
      </c>
      <c r="BD125" s="27" t="str">
        <f t="shared" si="422"/>
        <v>7,9,-10,6</v>
      </c>
      <c r="BE125" s="32"/>
      <c r="BF125" s="32"/>
      <c r="BG125" s="29" t="e">
        <f>SUMIF(A122:A125,C125,B122:B125)</f>
        <v>#VALUE!</v>
      </c>
      <c r="BH125" s="30" t="e">
        <f>SUMIF(A122:A125,D125,B122:B125)</f>
        <v>#VALUE!</v>
      </c>
      <c r="BI125" s="122">
        <v>1</v>
      </c>
      <c r="BJ125" s="123" t="e">
        <f>1+BJ124</f>
        <v>#REF!</v>
      </c>
      <c r="BK125" s="31">
        <v>2</v>
      </c>
      <c r="BL125" s="212" t="s">
        <v>15</v>
      </c>
      <c r="BM125" s="205">
        <v>44601</v>
      </c>
      <c r="BN125" s="209" t="s">
        <v>17</v>
      </c>
      <c r="BO125" s="147">
        <v>8</v>
      </c>
      <c r="BP125" s="425"/>
      <c r="BQ125" s="397"/>
      <c r="BR125" s="389" t="s">
        <v>31</v>
      </c>
      <c r="BS125" s="390"/>
      <c r="BT125" s="391"/>
      <c r="BU125" s="196" t="e">
        <f>IF(BQ124=0,0,VLOOKUP(BQ124,[1]Список!$A:P,8,FALSE))</f>
        <v>#VALUE!</v>
      </c>
      <c r="BV125" s="398"/>
      <c r="BW125" s="393" t="str">
        <f>IF(AI126&gt;AJ126,BC126,IF(AJ126&gt;AI126,BD126," "))</f>
        <v>1 - 3</v>
      </c>
      <c r="BX125" s="392"/>
      <c r="BY125" s="394"/>
      <c r="BZ125" s="400"/>
      <c r="CA125" s="400"/>
      <c r="CB125" s="400"/>
      <c r="CC125" s="393" t="str">
        <f>IF(AI125&lt;AJ125,AR125,IF(AJ125&lt;AI125,AS125," "))</f>
        <v>1 - 3</v>
      </c>
      <c r="CD125" s="392"/>
      <c r="CE125" s="394"/>
      <c r="CF125" s="392" t="str">
        <f>IF(AI123&lt;AJ123,AR123,IF(AJ123&lt;AI123,AS123," "))</f>
        <v>7,-7,9,2</v>
      </c>
      <c r="CG125" s="392"/>
      <c r="CH125" s="392"/>
      <c r="CI125" s="312"/>
      <c r="CJ125" s="474"/>
      <c r="CK125" s="387"/>
      <c r="CL125" s="388"/>
    </row>
    <row r="126" spans="1:90" ht="17.45" customHeight="1" x14ac:dyDescent="0.25">
      <c r="A126" s="15">
        <v>5</v>
      </c>
      <c r="B126" s="33"/>
      <c r="C126" s="17">
        <v>1</v>
      </c>
      <c r="D126" s="17">
        <v>2</v>
      </c>
      <c r="E126" s="18">
        <v>11</v>
      </c>
      <c r="F126" s="19">
        <v>8</v>
      </c>
      <c r="G126" s="20">
        <v>11</v>
      </c>
      <c r="H126" s="21">
        <v>8</v>
      </c>
      <c r="I126" s="18">
        <v>7</v>
      </c>
      <c r="J126" s="19">
        <v>11</v>
      </c>
      <c r="K126" s="20">
        <v>11</v>
      </c>
      <c r="L126" s="21">
        <v>1</v>
      </c>
      <c r="M126" s="18"/>
      <c r="N126" s="19"/>
      <c r="O126" s="20"/>
      <c r="P126" s="21"/>
      <c r="Q126" s="18"/>
      <c r="R126" s="19"/>
      <c r="S126" s="22">
        <f t="shared" si="386"/>
        <v>1</v>
      </c>
      <c r="T126" s="22">
        <f t="shared" si="387"/>
        <v>0</v>
      </c>
      <c r="U126" s="22">
        <f t="shared" si="388"/>
        <v>1</v>
      </c>
      <c r="V126" s="22">
        <f t="shared" si="389"/>
        <v>0</v>
      </c>
      <c r="W126" s="22">
        <f t="shared" si="390"/>
        <v>0</v>
      </c>
      <c r="X126" s="22">
        <f t="shared" si="391"/>
        <v>1</v>
      </c>
      <c r="Y126" s="22">
        <f t="shared" si="392"/>
        <v>1</v>
      </c>
      <c r="Z126" s="22">
        <f t="shared" si="393"/>
        <v>0</v>
      </c>
      <c r="AA126" s="22">
        <f t="shared" si="394"/>
        <v>0</v>
      </c>
      <c r="AB126" s="22">
        <f t="shared" si="395"/>
        <v>0</v>
      </c>
      <c r="AC126" s="22">
        <f t="shared" si="396"/>
        <v>0</v>
      </c>
      <c r="AD126" s="22">
        <f t="shared" si="397"/>
        <v>0</v>
      </c>
      <c r="AE126" s="22">
        <f t="shared" si="398"/>
        <v>0</v>
      </c>
      <c r="AF126" s="22">
        <f t="shared" si="399"/>
        <v>0</v>
      </c>
      <c r="AG126" s="23">
        <f t="shared" si="400"/>
        <v>3</v>
      </c>
      <c r="AH126" s="23">
        <f t="shared" si="400"/>
        <v>1</v>
      </c>
      <c r="AI126" s="24">
        <f t="shared" si="401"/>
        <v>2</v>
      </c>
      <c r="AJ126" s="24">
        <f t="shared" si="402"/>
        <v>1</v>
      </c>
      <c r="AK126" s="25">
        <f t="shared" si="403"/>
        <v>8</v>
      </c>
      <c r="AL126" s="25">
        <f t="shared" si="404"/>
        <v>8</v>
      </c>
      <c r="AM126" s="25">
        <f t="shared" si="405"/>
        <v>-7</v>
      </c>
      <c r="AN126" s="25">
        <f t="shared" si="406"/>
        <v>1</v>
      </c>
      <c r="AO126" s="25" t="str">
        <f t="shared" si="407"/>
        <v/>
      </c>
      <c r="AP126" s="25" t="str">
        <f t="shared" si="408"/>
        <v/>
      </c>
      <c r="AQ126" s="25" t="str">
        <f t="shared" si="409"/>
        <v/>
      </c>
      <c r="AR126" s="26" t="str">
        <f t="shared" si="410"/>
        <v>3 - 1</v>
      </c>
      <c r="AS126" s="27" t="str">
        <f t="shared" si="411"/>
        <v>8,8,-7,1</v>
      </c>
      <c r="AT126" s="24">
        <f t="shared" si="412"/>
        <v>1</v>
      </c>
      <c r="AU126" s="24">
        <f t="shared" si="413"/>
        <v>2</v>
      </c>
      <c r="AV126" s="25">
        <f t="shared" si="414"/>
        <v>-8</v>
      </c>
      <c r="AW126" s="25">
        <f t="shared" si="415"/>
        <v>-8</v>
      </c>
      <c r="AX126" s="25">
        <f t="shared" si="416"/>
        <v>7</v>
      </c>
      <c r="AY126" s="25">
        <f t="shared" si="417"/>
        <v>-1</v>
      </c>
      <c r="AZ126" s="25" t="str">
        <f t="shared" si="418"/>
        <v/>
      </c>
      <c r="BA126" s="25" t="str">
        <f t="shared" si="419"/>
        <v/>
      </c>
      <c r="BB126" s="25" t="str">
        <f t="shared" si="420"/>
        <v/>
      </c>
      <c r="BC126" s="26" t="str">
        <f t="shared" si="421"/>
        <v>1 - 3</v>
      </c>
      <c r="BD126" s="27" t="str">
        <f t="shared" si="422"/>
        <v>-8,-8,7,-1</v>
      </c>
      <c r="BE126" s="28">
        <f>SUMIF(C122:C129,3,AI122:AI129)+SUMIF(D122:D129,3,AJ122:AJ129)</f>
        <v>5</v>
      </c>
      <c r="BF126" s="28">
        <f>IF(BE126&lt;&gt;0,RANK(BE126,BE122:BE128),"")</f>
        <v>2</v>
      </c>
      <c r="BG126" s="29" t="e">
        <f>SUMIF(A122:A125,C126,B122:B125)</f>
        <v>#VALUE!</v>
      </c>
      <c r="BH126" s="30" t="e">
        <f>SUMIF(A122:A125,D126,B122:B125)</f>
        <v>#VALUE!</v>
      </c>
      <c r="BI126" s="122">
        <v>1</v>
      </c>
      <c r="BJ126" s="123" t="e">
        <f>1+BJ125</f>
        <v>#REF!</v>
      </c>
      <c r="BK126" s="31">
        <v>3</v>
      </c>
      <c r="BL126" s="212" t="s">
        <v>12</v>
      </c>
      <c r="BM126" s="205">
        <v>44601</v>
      </c>
      <c r="BN126" s="208" t="s">
        <v>297</v>
      </c>
      <c r="BO126" s="134">
        <v>8</v>
      </c>
      <c r="BP126" s="412">
        <v>3</v>
      </c>
      <c r="BQ126" s="414" t="e">
        <f>B124</f>
        <v>#VALUE!</v>
      </c>
      <c r="BR126" s="416" t="s">
        <v>28</v>
      </c>
      <c r="BS126" s="417"/>
      <c r="BT126" s="418"/>
      <c r="BU126" s="215" t="e">
        <f>IF(BQ126=0,0,VLOOKUP(BQ126,[1]Список!$A:P,7,FALSE))</f>
        <v>#VALUE!</v>
      </c>
      <c r="BV126" s="419" t="e">
        <f>IF(BQ126=0,0,VLOOKUP(BQ126,[1]Список!$A:$P,6,FALSE))</f>
        <v>#VALUE!</v>
      </c>
      <c r="BW126" s="193"/>
      <c r="BX126" s="180">
        <f>IF(AG122&lt;AH122,AT122,IF(AH122&lt;AG122,AT122," "))</f>
        <v>1</v>
      </c>
      <c r="BY126" s="181"/>
      <c r="BZ126" s="190"/>
      <c r="CA126" s="180">
        <f>IF(AG125&lt;AH125,AT125,IF(AH125&lt;AG125,AT125," "))</f>
        <v>2</v>
      </c>
      <c r="CB126" s="190"/>
      <c r="CC126" s="451"/>
      <c r="CD126" s="421"/>
      <c r="CE126" s="452"/>
      <c r="CF126" s="231"/>
      <c r="CG126" s="180">
        <f>IF(AG127&lt;AH127,AI127,IF(AH127&lt;AG127,AI127," "))</f>
        <v>2</v>
      </c>
      <c r="CH126" s="190"/>
      <c r="CI126" s="314"/>
      <c r="CJ126" s="471">
        <f>BE126</f>
        <v>5</v>
      </c>
      <c r="CK126" s="402"/>
      <c r="CL126" s="404">
        <v>6</v>
      </c>
    </row>
    <row r="127" spans="1:90" ht="17.45" customHeight="1" x14ac:dyDescent="0.25">
      <c r="A127" s="15">
        <v>6</v>
      </c>
      <c r="C127" s="17">
        <v>3</v>
      </c>
      <c r="D127" s="17">
        <v>4</v>
      </c>
      <c r="E127" s="18">
        <v>11</v>
      </c>
      <c r="F127" s="19">
        <v>8</v>
      </c>
      <c r="G127" s="20">
        <v>11</v>
      </c>
      <c r="H127" s="21">
        <v>3</v>
      </c>
      <c r="I127" s="18">
        <v>11</v>
      </c>
      <c r="J127" s="19">
        <v>4</v>
      </c>
      <c r="K127" s="20"/>
      <c r="L127" s="21"/>
      <c r="M127" s="18"/>
      <c r="N127" s="19"/>
      <c r="O127" s="20"/>
      <c r="P127" s="21"/>
      <c r="Q127" s="18"/>
      <c r="R127" s="19"/>
      <c r="S127" s="22">
        <f t="shared" si="386"/>
        <v>1</v>
      </c>
      <c r="T127" s="22">
        <f t="shared" si="387"/>
        <v>0</v>
      </c>
      <c r="U127" s="22">
        <f t="shared" si="388"/>
        <v>1</v>
      </c>
      <c r="V127" s="22">
        <f t="shared" si="389"/>
        <v>0</v>
      </c>
      <c r="W127" s="22">
        <f t="shared" si="390"/>
        <v>1</v>
      </c>
      <c r="X127" s="22">
        <f t="shared" si="391"/>
        <v>0</v>
      </c>
      <c r="Y127" s="22">
        <f t="shared" si="392"/>
        <v>0</v>
      </c>
      <c r="Z127" s="22">
        <f t="shared" si="393"/>
        <v>0</v>
      </c>
      <c r="AA127" s="22">
        <f t="shared" si="394"/>
        <v>0</v>
      </c>
      <c r="AB127" s="22">
        <f t="shared" si="395"/>
        <v>0</v>
      </c>
      <c r="AC127" s="22">
        <f t="shared" si="396"/>
        <v>0</v>
      </c>
      <c r="AD127" s="22">
        <f t="shared" si="397"/>
        <v>0</v>
      </c>
      <c r="AE127" s="22">
        <f t="shared" si="398"/>
        <v>0</v>
      </c>
      <c r="AF127" s="22">
        <f t="shared" si="399"/>
        <v>0</v>
      </c>
      <c r="AG127" s="23">
        <f t="shared" si="400"/>
        <v>3</v>
      </c>
      <c r="AH127" s="23">
        <f t="shared" si="400"/>
        <v>0</v>
      </c>
      <c r="AI127" s="24">
        <f t="shared" si="401"/>
        <v>2</v>
      </c>
      <c r="AJ127" s="24">
        <f t="shared" si="402"/>
        <v>1</v>
      </c>
      <c r="AK127" s="25">
        <f t="shared" si="403"/>
        <v>8</v>
      </c>
      <c r="AL127" s="25">
        <f t="shared" si="404"/>
        <v>3</v>
      </c>
      <c r="AM127" s="25">
        <f t="shared" si="405"/>
        <v>4</v>
      </c>
      <c r="AN127" s="25" t="str">
        <f t="shared" si="406"/>
        <v/>
      </c>
      <c r="AO127" s="25" t="str">
        <f t="shared" si="407"/>
        <v/>
      </c>
      <c r="AP127" s="25" t="str">
        <f t="shared" si="408"/>
        <v/>
      </c>
      <c r="AQ127" s="25" t="str">
        <f t="shared" si="409"/>
        <v/>
      </c>
      <c r="AR127" s="26" t="str">
        <f t="shared" si="410"/>
        <v>3 - 0</v>
      </c>
      <c r="AS127" s="27" t="str">
        <f t="shared" si="411"/>
        <v>8,3,4</v>
      </c>
      <c r="AT127" s="24">
        <f t="shared" si="412"/>
        <v>1</v>
      </c>
      <c r="AU127" s="24">
        <f t="shared" si="413"/>
        <v>2</v>
      </c>
      <c r="AV127" s="25">
        <f t="shared" si="414"/>
        <v>-8</v>
      </c>
      <c r="AW127" s="25">
        <f t="shared" si="415"/>
        <v>-3</v>
      </c>
      <c r="AX127" s="25">
        <f t="shared" si="416"/>
        <v>-4</v>
      </c>
      <c r="AY127" s="25" t="str">
        <f t="shared" si="417"/>
        <v/>
      </c>
      <c r="AZ127" s="25" t="str">
        <f t="shared" si="418"/>
        <v/>
      </c>
      <c r="BA127" s="25" t="str">
        <f t="shared" si="419"/>
        <v/>
      </c>
      <c r="BB127" s="25" t="str">
        <f t="shared" si="420"/>
        <v/>
      </c>
      <c r="BC127" s="26" t="str">
        <f t="shared" si="421"/>
        <v>0 - 3</v>
      </c>
      <c r="BD127" s="27" t="str">
        <f t="shared" si="422"/>
        <v>-8, -3, -4</v>
      </c>
      <c r="BE127" s="32"/>
      <c r="BF127" s="32"/>
      <c r="BG127" s="29" t="e">
        <f>SUMIF(A122:A125,C127,B122:B125)</f>
        <v>#VALUE!</v>
      </c>
      <c r="BH127" s="30" t="e">
        <f>SUMIF(A122:A125,D127,B122:B125)</f>
        <v>#VALUE!</v>
      </c>
      <c r="BI127" s="122">
        <v>1</v>
      </c>
      <c r="BJ127" s="123" t="e">
        <f>1+BJ126</f>
        <v>#REF!</v>
      </c>
      <c r="BK127" s="31">
        <v>3</v>
      </c>
      <c r="BL127" s="212" t="s">
        <v>13</v>
      </c>
      <c r="BM127" s="289">
        <v>44601</v>
      </c>
      <c r="BN127" s="211" t="s">
        <v>297</v>
      </c>
      <c r="BO127" s="156">
        <v>5</v>
      </c>
      <c r="BP127" s="413"/>
      <c r="BQ127" s="415"/>
      <c r="BR127" s="406" t="s">
        <v>29</v>
      </c>
      <c r="BS127" s="407"/>
      <c r="BT127" s="408"/>
      <c r="BU127" s="164" t="e">
        <f>IF(BQ126=0,0,VLOOKUP(BQ126,[1]Список!$A:P,8,FALSE))</f>
        <v>#VALUE!</v>
      </c>
      <c r="BV127" s="420"/>
      <c r="BW127" s="409" t="str">
        <f>IF(AI122&gt;AJ122,BC122,IF(AJ122&gt;AI122,BD122," "))</f>
        <v>1 - 3</v>
      </c>
      <c r="BX127" s="410"/>
      <c r="BY127" s="411"/>
      <c r="BZ127" s="410" t="str">
        <f>IF(AI125&gt;AJ125,BC125,IF(AJ125&gt;AI125,BD125," "))</f>
        <v>7,9,-10,6</v>
      </c>
      <c r="CA127" s="410"/>
      <c r="CB127" s="410"/>
      <c r="CC127" s="467"/>
      <c r="CD127" s="422"/>
      <c r="CE127" s="468"/>
      <c r="CF127" s="410" t="str">
        <f>IF(AI127&lt;AJ127,AR127,IF(AJ127&lt;AI127,AS127," "))</f>
        <v>8,3,4</v>
      </c>
      <c r="CG127" s="410"/>
      <c r="CH127" s="410"/>
      <c r="CI127" s="313"/>
      <c r="CJ127" s="472"/>
      <c r="CK127" s="403"/>
      <c r="CL127" s="405"/>
    </row>
    <row r="128" spans="1:90" ht="17.45" customHeight="1" x14ac:dyDescent="0.2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V128" s="2"/>
      <c r="AW128" s="2"/>
      <c r="AX128" s="2"/>
      <c r="AY128" s="2"/>
      <c r="AZ128" s="2"/>
      <c r="BE128" s="28">
        <f>SUMIF(C122:C129,4,AI122:AI129)+SUMIF(D122:D129,4,AJ122:AJ129)</f>
        <v>3</v>
      </c>
      <c r="BF128" s="28">
        <f>IF(BE128&lt;&gt;0,RANK(BE128,BE122:BE128),"")</f>
        <v>4</v>
      </c>
      <c r="BG128" s="34"/>
      <c r="BH128" s="34"/>
      <c r="BK128" s="14"/>
      <c r="BP128" s="425">
        <v>4</v>
      </c>
      <c r="BQ128" s="397" t="e">
        <f>B125</f>
        <v>#VALUE!</v>
      </c>
      <c r="BR128" s="389" t="s">
        <v>198</v>
      </c>
      <c r="BS128" s="390"/>
      <c r="BT128" s="391"/>
      <c r="BU128" s="196" t="e">
        <f>IF(BQ128=0,0,VLOOKUP(BQ128,[1]Список!$A:P,7,FALSE))</f>
        <v>#VALUE!</v>
      </c>
      <c r="BV128" s="398" t="e">
        <f>IF(BQ128=0,0,VLOOKUP(BQ128,[1]Список!$A:$P,6,FALSE))</f>
        <v>#VALUE!</v>
      </c>
      <c r="BW128" s="230"/>
      <c r="BX128" s="150">
        <f>IF(AG124&lt;AH124,AT124,IF(AH124&lt;AG124,AT124," "))</f>
        <v>1</v>
      </c>
      <c r="BY128" s="186"/>
      <c r="BZ128" s="178"/>
      <c r="CA128" s="150">
        <f>IF(AG123&lt;AH123,AT123,IF(AH123&lt;AG123,AT123," "))</f>
        <v>1</v>
      </c>
      <c r="CB128" s="178"/>
      <c r="CC128" s="192"/>
      <c r="CD128" s="150">
        <f>IF(AG127&lt;AH127,AT127,IF(AH127&lt;AG127,AT127," "))</f>
        <v>1</v>
      </c>
      <c r="CE128" s="186"/>
      <c r="CF128" s="400"/>
      <c r="CG128" s="400"/>
      <c r="CH128" s="400"/>
      <c r="CI128" s="311"/>
      <c r="CJ128" s="474">
        <f>BE128</f>
        <v>3</v>
      </c>
      <c r="CK128" s="387"/>
      <c r="CL128" s="388">
        <v>8</v>
      </c>
    </row>
    <row r="129" spans="1:90" ht="17.45" customHeight="1" x14ac:dyDescent="0.2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V129" s="2"/>
      <c r="AW129" s="2"/>
      <c r="AX129" s="2"/>
      <c r="AY129" s="2"/>
      <c r="AZ129" s="2"/>
      <c r="BE129" s="32"/>
      <c r="BF129" s="32"/>
      <c r="BG129" s="34"/>
      <c r="BH129" s="34"/>
      <c r="BK129" s="35"/>
      <c r="BL129" s="160"/>
      <c r="BM129" s="161"/>
      <c r="BN129" s="162"/>
      <c r="BO129" s="163"/>
      <c r="BP129" s="413"/>
      <c r="BQ129" s="415"/>
      <c r="BR129" s="406" t="s">
        <v>199</v>
      </c>
      <c r="BS129" s="407"/>
      <c r="BT129" s="408"/>
      <c r="BU129" s="164" t="e">
        <f>IF(BQ128=0,0,VLOOKUP(BQ128,[1]Список!$A:P,8,FALSE))</f>
        <v>#VALUE!</v>
      </c>
      <c r="BV129" s="420"/>
      <c r="BW129" s="409" t="str">
        <f>IF(AI124&gt;AJ124,BC124,IF(AJ124&gt;AI124,BD124," "))</f>
        <v>2 - 3</v>
      </c>
      <c r="BX129" s="410"/>
      <c r="BY129" s="411"/>
      <c r="BZ129" s="410" t="str">
        <f>IF(AI123&gt;AJ123,BC123,IF(AJ123&gt;AI123,BD123," "))</f>
        <v>1 - 3</v>
      </c>
      <c r="CA129" s="410"/>
      <c r="CB129" s="410"/>
      <c r="CC129" s="409" t="str">
        <f>IF(AI127&gt;AJ127,BC127,IF(AJ127&gt;AI127,BD127," "))</f>
        <v>0 - 3</v>
      </c>
      <c r="CD129" s="410"/>
      <c r="CE129" s="411"/>
      <c r="CF129" s="422"/>
      <c r="CG129" s="422"/>
      <c r="CH129" s="422"/>
      <c r="CI129" s="313"/>
      <c r="CJ129" s="472"/>
      <c r="CK129" s="403"/>
      <c r="CL129" s="405"/>
    </row>
    <row r="130" spans="1:90" ht="17.45" customHeight="1" x14ac:dyDescent="0.25">
      <c r="Z130" s="6"/>
      <c r="BK130" s="14"/>
      <c r="BL130" s="380" t="str">
        <f>C131</f>
        <v>Женщины. 9-12 места</v>
      </c>
      <c r="BM130" s="380"/>
      <c r="BN130" s="380"/>
      <c r="BO130" s="380"/>
      <c r="BP130" s="380"/>
      <c r="BQ130" s="380"/>
      <c r="BR130" s="380"/>
      <c r="BS130" s="380"/>
      <c r="BT130" s="380"/>
      <c r="BU130" s="380"/>
      <c r="BV130" s="380"/>
      <c r="BW130" s="380"/>
      <c r="BX130" s="380"/>
      <c r="BY130" s="380"/>
      <c r="BZ130" s="380"/>
      <c r="CA130" s="380"/>
      <c r="CB130" s="380"/>
      <c r="CC130" s="380"/>
      <c r="CD130" s="380"/>
      <c r="CE130" s="380"/>
      <c r="CF130" s="380"/>
      <c r="CG130" s="380"/>
      <c r="CH130" s="380"/>
      <c r="CI130" s="380"/>
      <c r="CJ130" s="380"/>
      <c r="CK130" s="380"/>
      <c r="CL130" s="380"/>
    </row>
    <row r="131" spans="1:90" ht="17.45" customHeight="1" x14ac:dyDescent="0.25">
      <c r="A131" s="7">
        <f>1+A121</f>
        <v>2</v>
      </c>
      <c r="B131" s="8">
        <v>4</v>
      </c>
      <c r="C131" s="9" t="s">
        <v>292</v>
      </c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1">
        <f>1+R121</f>
        <v>2</v>
      </c>
      <c r="Z131" s="6"/>
      <c r="AR131" s="12" t="e">
        <f>IF(B132=0,0,(IF(B133=0,1,IF(B134=0,2,IF(B135=0,3,IF(B135&gt;0,4))))))</f>
        <v>#VALUE!</v>
      </c>
      <c r="BC131" s="12">
        <f>IF(BE131=15,3,IF(BE131&gt;15,4))</f>
        <v>4</v>
      </c>
      <c r="BE131" s="13">
        <f>SUM(BE132,BE134,BE136,BE138)</f>
        <v>18</v>
      </c>
      <c r="BF131" s="13">
        <f>SUM(BF132,BF134,BF136,BF138)</f>
        <v>7</v>
      </c>
      <c r="BK131" s="14"/>
      <c r="BL131" s="124" t="s">
        <v>4</v>
      </c>
      <c r="BM131" s="125" t="s">
        <v>5</v>
      </c>
      <c r="BN131" s="125" t="s">
        <v>6</v>
      </c>
      <c r="BO131" s="126" t="s">
        <v>7</v>
      </c>
      <c r="BP131" s="174" t="s">
        <v>8</v>
      </c>
      <c r="BQ131" s="381" t="s">
        <v>9</v>
      </c>
      <c r="BR131" s="381"/>
      <c r="BS131" s="381"/>
      <c r="BT131" s="381"/>
      <c r="BU131" s="382" t="s">
        <v>10</v>
      </c>
      <c r="BV131" s="382"/>
      <c r="BW131" s="383">
        <v>1</v>
      </c>
      <c r="BX131" s="384"/>
      <c r="BY131" s="385"/>
      <c r="BZ131" s="384">
        <v>2</v>
      </c>
      <c r="CA131" s="384"/>
      <c r="CB131" s="384"/>
      <c r="CC131" s="383">
        <v>3</v>
      </c>
      <c r="CD131" s="384"/>
      <c r="CE131" s="385"/>
      <c r="CF131" s="384">
        <v>4</v>
      </c>
      <c r="CG131" s="384"/>
      <c r="CH131" s="384"/>
      <c r="CI131" s="316"/>
      <c r="CJ131" s="308" t="s">
        <v>1</v>
      </c>
      <c r="CK131" s="305" t="s">
        <v>2</v>
      </c>
      <c r="CL131" s="305" t="s">
        <v>3</v>
      </c>
    </row>
    <row r="132" spans="1:90" ht="17.45" customHeight="1" x14ac:dyDescent="0.25">
      <c r="A132" s="15">
        <v>1</v>
      </c>
      <c r="B132" s="16" t="e">
        <f>SUMIF('[1]М - 1 этап'!$CX$42:$CX$57,7,'[1]М - 1 этап'!$BQ$42:$BQ$57)</f>
        <v>#VALUE!</v>
      </c>
      <c r="C132" s="17">
        <v>1</v>
      </c>
      <c r="D132" s="17">
        <v>3</v>
      </c>
      <c r="E132" s="18">
        <v>11</v>
      </c>
      <c r="F132" s="19">
        <v>8</v>
      </c>
      <c r="G132" s="20">
        <v>7</v>
      </c>
      <c r="H132" s="21">
        <v>11</v>
      </c>
      <c r="I132" s="18">
        <v>11</v>
      </c>
      <c r="J132" s="19">
        <v>5</v>
      </c>
      <c r="K132" s="20">
        <v>6</v>
      </c>
      <c r="L132" s="21">
        <v>11</v>
      </c>
      <c r="M132" s="18">
        <v>14</v>
      </c>
      <c r="N132" s="19">
        <v>12</v>
      </c>
      <c r="O132" s="20"/>
      <c r="P132" s="21"/>
      <c r="Q132" s="18"/>
      <c r="R132" s="19"/>
      <c r="S132" s="22">
        <f t="shared" ref="S132:S137" si="424">IF(E132="wo",0,IF(F132="wo",1,IF(E132&gt;F132,1,0)))</f>
        <v>1</v>
      </c>
      <c r="T132" s="22">
        <f t="shared" ref="T132:T137" si="425">IF(E132="wo",1,IF(F132="wo",0,IF(F132&gt;E132,1,0)))</f>
        <v>0</v>
      </c>
      <c r="U132" s="22">
        <f t="shared" ref="U132:U137" si="426">IF(G132="wo",0,IF(H132="wo",1,IF(G132&gt;H132,1,0)))</f>
        <v>0</v>
      </c>
      <c r="V132" s="22">
        <f t="shared" ref="V132:V137" si="427">IF(G132="wo",1,IF(H132="wo",0,IF(H132&gt;G132,1,0)))</f>
        <v>1</v>
      </c>
      <c r="W132" s="22">
        <f t="shared" ref="W132:W137" si="428">IF(I132="wo",0,IF(J132="wo",1,IF(I132&gt;J132,1,0)))</f>
        <v>1</v>
      </c>
      <c r="X132" s="22">
        <f t="shared" ref="X132:X137" si="429">IF(I132="wo",1,IF(J132="wo",0,IF(J132&gt;I132,1,0)))</f>
        <v>0</v>
      </c>
      <c r="Y132" s="22">
        <f t="shared" ref="Y132:Y137" si="430">IF(K132="wo",0,IF(L132="wo",1,IF(K132&gt;L132,1,0)))</f>
        <v>0</v>
      </c>
      <c r="Z132" s="22">
        <f t="shared" ref="Z132:Z137" si="431">IF(K132="wo",1,IF(L132="wo",0,IF(L132&gt;K132,1,0)))</f>
        <v>1</v>
      </c>
      <c r="AA132" s="22">
        <f t="shared" ref="AA132:AA137" si="432">IF(M132="wo",0,IF(N132="wo",1,IF(M132&gt;N132,1,0)))</f>
        <v>1</v>
      </c>
      <c r="AB132" s="22">
        <f t="shared" ref="AB132:AB137" si="433">IF(M132="wo",1,IF(N132="wo",0,IF(N132&gt;M132,1,0)))</f>
        <v>0</v>
      </c>
      <c r="AC132" s="22">
        <f t="shared" ref="AC132:AC137" si="434">IF(O132="wo",0,IF(P132="wo",1,IF(O132&gt;P132,1,0)))</f>
        <v>0</v>
      </c>
      <c r="AD132" s="22">
        <f t="shared" ref="AD132:AD137" si="435">IF(O132="wo",1,IF(P132="wo",0,IF(P132&gt;O132,1,0)))</f>
        <v>0</v>
      </c>
      <c r="AE132" s="22">
        <f t="shared" ref="AE132:AE137" si="436">IF(Q132="wo",0,IF(R132="wo",1,IF(Q132&gt;R132,1,0)))</f>
        <v>0</v>
      </c>
      <c r="AF132" s="22">
        <f t="shared" ref="AF132:AF137" si="437">IF(Q132="wo",1,IF(R132="wo",0,IF(R132&gt;Q132,1,0)))</f>
        <v>0</v>
      </c>
      <c r="AG132" s="23">
        <f t="shared" ref="AG132:AH137" si="438">IF(E132="wo","wo",+S132+U132+W132+Y132+AA132+AC132+AE132)</f>
        <v>3</v>
      </c>
      <c r="AH132" s="23">
        <f t="shared" si="438"/>
        <v>2</v>
      </c>
      <c r="AI132" s="24">
        <f t="shared" ref="AI132:AI137" si="439">IF(E132="",0,IF(E132="wo",0,IF(F132="wo",2,IF(AG132=AH132,0,IF(AG132&gt;AH132,2,1)))))</f>
        <v>2</v>
      </c>
      <c r="AJ132" s="24">
        <f t="shared" ref="AJ132:AJ137" si="440">IF(F132="",0,IF(F132="wo",0,IF(E132="wo",2,IF(AH132=AG132,0,IF(AH132&gt;AG132,2,1)))))</f>
        <v>1</v>
      </c>
      <c r="AK132" s="25">
        <f t="shared" ref="AK132:AK137" si="441">IF(E132="","",IF(E132="wo",0,IF(F132="wo",0,IF(E132=F132,"ERROR",IF(E132&gt;F132,F132,-1*E132)))))</f>
        <v>8</v>
      </c>
      <c r="AL132" s="25">
        <f t="shared" ref="AL132:AL137" si="442">IF(G132="","",IF(G132="wo",0,IF(H132="wo",0,IF(G132=H132,"ERROR",IF(G132&gt;H132,H132,-1*G132)))))</f>
        <v>-7</v>
      </c>
      <c r="AM132" s="25">
        <f t="shared" ref="AM132:AM137" si="443">IF(I132="","",IF(I132="wo",0,IF(J132="wo",0,IF(I132=J132,"ERROR",IF(I132&gt;J132,J132,-1*I132)))))</f>
        <v>5</v>
      </c>
      <c r="AN132" s="25">
        <f t="shared" ref="AN132:AN137" si="444">IF(K132="","",IF(K132="wo",0,IF(L132="wo",0,IF(K132=L132,"ERROR",IF(K132&gt;L132,L132,-1*K132)))))</f>
        <v>-6</v>
      </c>
      <c r="AO132" s="25">
        <f t="shared" ref="AO132:AO137" si="445">IF(M132="","",IF(M132="wo",0,IF(N132="wo",0,IF(M132=N132,"ERROR",IF(M132&gt;N132,N132,-1*M132)))))</f>
        <v>12</v>
      </c>
      <c r="AP132" s="25" t="str">
        <f t="shared" ref="AP132:AP137" si="446">IF(O132="","",IF(O132="wo",0,IF(P132="wo",0,IF(O132=P132,"ERROR",IF(O132&gt;P132,P132,-1*O132)))))</f>
        <v/>
      </c>
      <c r="AQ132" s="25" t="str">
        <f t="shared" ref="AQ132:AQ137" si="447">IF(Q132="","",IF(Q132="wo",0,IF(R132="wo",0,IF(Q132=R132,"ERROR",IF(Q132&gt;R132,R132,-1*Q132)))))</f>
        <v/>
      </c>
      <c r="AR132" s="26" t="str">
        <f t="shared" ref="AR132:AR137" si="448">CONCATENATE(AG132," - ",AH132)</f>
        <v>3 - 2</v>
      </c>
      <c r="AS132" s="27" t="str">
        <f t="shared" ref="AS132:AS137" si="449">IF(E132="","",(IF(K132="",AK132&amp;","&amp;AL132&amp;","&amp;AM132,IF(M132="",AK132&amp;","&amp;AL132&amp;","&amp;AM132&amp;","&amp;AN132,IF(O132="",AK132&amp;","&amp;AL132&amp;","&amp;AM132&amp;","&amp;AN132&amp;","&amp;AO132,IF(Q132="",AK132&amp;","&amp;AL132&amp;","&amp;AM132&amp;","&amp;AN132&amp;","&amp;AO132&amp;","&amp;AP132,AK132&amp;","&amp;AL132&amp;","&amp;AM132&amp;","&amp;AN132&amp;","&amp;AO132&amp;","&amp;AP132&amp;","&amp;AQ132))))))</f>
        <v>8,-7,5,-6,12</v>
      </c>
      <c r="AT132" s="24">
        <f t="shared" ref="AT132:AT137" si="450">IF(F132="",0,IF(F132="wo",0,IF(E132="wo",2,IF(AH132=AG132,0,IF(AH132&gt;AG132,2,1)))))</f>
        <v>1</v>
      </c>
      <c r="AU132" s="24">
        <f t="shared" ref="AU132:AU137" si="451">IF(E132="",0,IF(E132="wo",0,IF(F132="wo",2,IF(AG132=AH132,0,IF(AG132&gt;AH132,2,1)))))</f>
        <v>2</v>
      </c>
      <c r="AV132" s="25">
        <f t="shared" ref="AV132:AV137" si="452">IF(F132="","",IF(F132="wo",0,IF(E132="wo",0,IF(F132=E132,"ERROR",IF(F132&gt;E132,E132,-1*F132)))))</f>
        <v>-8</v>
      </c>
      <c r="AW132" s="25">
        <f t="shared" ref="AW132:AW137" si="453">IF(H132="","",IF(H132="wo",0,IF(G132="wo",0,IF(H132=G132,"ERROR",IF(H132&gt;G132,G132,-1*H132)))))</f>
        <v>7</v>
      </c>
      <c r="AX132" s="25">
        <f t="shared" ref="AX132:AX137" si="454">IF(J132="","",IF(J132="wo",0,IF(I132="wo",0,IF(J132=I132,"ERROR",IF(J132&gt;I132,I132,-1*J132)))))</f>
        <v>-5</v>
      </c>
      <c r="AY132" s="25">
        <f t="shared" ref="AY132:AY137" si="455">IF(L132="","",IF(L132="wo",0,IF(K132="wo",0,IF(L132=K132,"ERROR",IF(L132&gt;K132,K132,-1*L132)))))</f>
        <v>6</v>
      </c>
      <c r="AZ132" s="25">
        <f t="shared" ref="AZ132:AZ137" si="456">IF(N132="","",IF(N132="wo",0,IF(M132="wo",0,IF(N132=M132,"ERROR",IF(N132&gt;M132,M132,-1*N132)))))</f>
        <v>-12</v>
      </c>
      <c r="BA132" s="25" t="str">
        <f t="shared" ref="BA132:BA137" si="457">IF(P132="","",IF(P132="wo",0,IF(O132="wo",0,IF(P132=O132,"ERROR",IF(P132&gt;O132,O132,-1*P132)))))</f>
        <v/>
      </c>
      <c r="BB132" s="25" t="str">
        <f t="shared" ref="BB132:BB137" si="458">IF(R132="","",IF(R132="wo",0,IF(Q132="wo",0,IF(R132=Q132,"ERROR",IF(R132&gt;Q132,Q132,-1*R132)))))</f>
        <v/>
      </c>
      <c r="BC132" s="26" t="str">
        <f t="shared" ref="BC132:BC137" si="459">CONCATENATE(AH132," - ",AG132)</f>
        <v>2 - 3</v>
      </c>
      <c r="BD132" s="27" t="str">
        <f t="shared" ref="BD132:BD137" si="460">IF(E132="","",(IF(K132="",AV132&amp;", "&amp;AW132&amp;", "&amp;AX132,IF(M132="",AV132&amp;","&amp;AW132&amp;","&amp;AX132&amp;","&amp;AY132,IF(O132="",AV132&amp;","&amp;AW132&amp;","&amp;AX132&amp;","&amp;AY132&amp;","&amp;AZ132,IF(Q132="",AV132&amp;","&amp;AW132&amp;","&amp;AX132&amp;","&amp;AY132&amp;","&amp;AZ132&amp;","&amp;BA132,AV132&amp;","&amp;AW132&amp;","&amp;AX132&amp;","&amp;AY132&amp;","&amp;AZ132&amp;","&amp;BA132&amp;","&amp;BB132))))))</f>
        <v>-8,7,-5,6,-12</v>
      </c>
      <c r="BE132" s="28">
        <f>SUMIF(C132:C139,1,AI132:AI139)+SUMIF(D132:D139,1,AJ132:AJ139)</f>
        <v>4</v>
      </c>
      <c r="BF132" s="28">
        <f>IF(BE132&lt;&gt;0,RANK(BE132,BE132:BE138),"")</f>
        <v>2</v>
      </c>
      <c r="BG132" s="29" t="e">
        <f>SUMIF(A132:A135,C132,B132:B135)</f>
        <v>#VALUE!</v>
      </c>
      <c r="BH132" s="30" t="e">
        <f>SUMIF(A132:A135,D132,B132:B135)</f>
        <v>#VALUE!</v>
      </c>
      <c r="BI132" s="122">
        <f t="shared" ref="BI132:BI137" si="461">1+BI122</f>
        <v>2</v>
      </c>
      <c r="BJ132" s="123" t="e">
        <f>1*BJ127+1</f>
        <v>#REF!</v>
      </c>
      <c r="BK132" s="31">
        <v>1</v>
      </c>
      <c r="BL132" s="200" t="str">
        <f t="shared" ref="BL132:BL133" si="462">CONCATENATE(C132," ","-"," ",D132)</f>
        <v>1 - 3</v>
      </c>
      <c r="BM132" s="132"/>
      <c r="BN132" s="133"/>
      <c r="BO132" s="134"/>
      <c r="BP132" s="395">
        <v>1</v>
      </c>
      <c r="BQ132" s="397" t="e">
        <f>B132</f>
        <v>#VALUE!</v>
      </c>
      <c r="BR132" s="389" t="s">
        <v>75</v>
      </c>
      <c r="BS132" s="390"/>
      <c r="BT132" s="391"/>
      <c r="BU132" s="196" t="e">
        <f>IF(BQ132=0,0,VLOOKUP(BQ132,[1]Список!$A:P,7,FALSE))</f>
        <v>#VALUE!</v>
      </c>
      <c r="BV132" s="398" t="e">
        <f>IF(BQ132=0,0,VLOOKUP(BQ132,[1]Список!$A:$P,6,FALSE))</f>
        <v>#VALUE!</v>
      </c>
      <c r="BW132" s="399"/>
      <c r="BX132" s="400"/>
      <c r="BY132" s="401"/>
      <c r="BZ132" s="224"/>
      <c r="CA132" s="150">
        <f>IF(AG136&lt;AH136,AI136,IF(AH136&lt;AG136,AI136," "))</f>
        <v>1</v>
      </c>
      <c r="CB132" s="178"/>
      <c r="CC132" s="192"/>
      <c r="CD132" s="150">
        <f>IF(AG132&lt;AH132,AI132,IF(AH132&lt;AG132,AI132," "))</f>
        <v>2</v>
      </c>
      <c r="CE132" s="186"/>
      <c r="CF132" s="178"/>
      <c r="CG132" s="150">
        <f>IF(AG134&lt;AH134,AI134,IF(AH134&lt;AG134,AI134," "))</f>
        <v>1</v>
      </c>
      <c r="CH132" s="178"/>
      <c r="CI132" s="311"/>
      <c r="CJ132" s="474">
        <f>BE132</f>
        <v>4</v>
      </c>
      <c r="CK132" s="473"/>
      <c r="CL132" s="388">
        <v>12</v>
      </c>
    </row>
    <row r="133" spans="1:90" ht="17.45" customHeight="1" x14ac:dyDescent="0.25">
      <c r="A133" s="15">
        <v>2</v>
      </c>
      <c r="B133" s="16" t="e">
        <f>SUMIF('[1]М - 1 этап'!$CX$187:$CX$202,7,'[1]М - 1 этап'!$BQ$187:$BQ$202)</f>
        <v>#VALUE!</v>
      </c>
      <c r="C133" s="17">
        <v>2</v>
      </c>
      <c r="D133" s="17">
        <v>4</v>
      </c>
      <c r="E133" s="18">
        <v>11</v>
      </c>
      <c r="F133" s="19">
        <v>2</v>
      </c>
      <c r="G133" s="20">
        <v>11</v>
      </c>
      <c r="H133" s="21">
        <v>4</v>
      </c>
      <c r="I133" s="18">
        <v>11</v>
      </c>
      <c r="J133" s="19">
        <v>3</v>
      </c>
      <c r="K133" s="20"/>
      <c r="L133" s="21"/>
      <c r="M133" s="18"/>
      <c r="N133" s="19"/>
      <c r="O133" s="20"/>
      <c r="P133" s="21"/>
      <c r="Q133" s="18"/>
      <c r="R133" s="19"/>
      <c r="S133" s="22">
        <f t="shared" si="424"/>
        <v>1</v>
      </c>
      <c r="T133" s="22">
        <f t="shared" si="425"/>
        <v>0</v>
      </c>
      <c r="U133" s="22">
        <f t="shared" si="426"/>
        <v>1</v>
      </c>
      <c r="V133" s="22">
        <f t="shared" si="427"/>
        <v>0</v>
      </c>
      <c r="W133" s="22">
        <f t="shared" si="428"/>
        <v>1</v>
      </c>
      <c r="X133" s="22">
        <f t="shared" si="429"/>
        <v>0</v>
      </c>
      <c r="Y133" s="22">
        <f t="shared" si="430"/>
        <v>0</v>
      </c>
      <c r="Z133" s="22">
        <f t="shared" si="431"/>
        <v>0</v>
      </c>
      <c r="AA133" s="22">
        <f t="shared" si="432"/>
        <v>0</v>
      </c>
      <c r="AB133" s="22">
        <f t="shared" si="433"/>
        <v>0</v>
      </c>
      <c r="AC133" s="22">
        <f t="shared" si="434"/>
        <v>0</v>
      </c>
      <c r="AD133" s="22">
        <f t="shared" si="435"/>
        <v>0</v>
      </c>
      <c r="AE133" s="22">
        <f t="shared" si="436"/>
        <v>0</v>
      </c>
      <c r="AF133" s="22">
        <f t="shared" si="437"/>
        <v>0</v>
      </c>
      <c r="AG133" s="23">
        <f t="shared" si="438"/>
        <v>3</v>
      </c>
      <c r="AH133" s="23">
        <f t="shared" si="438"/>
        <v>0</v>
      </c>
      <c r="AI133" s="24">
        <f t="shared" si="439"/>
        <v>2</v>
      </c>
      <c r="AJ133" s="24">
        <f t="shared" si="440"/>
        <v>1</v>
      </c>
      <c r="AK133" s="25">
        <f t="shared" si="441"/>
        <v>2</v>
      </c>
      <c r="AL133" s="25">
        <f t="shared" si="442"/>
        <v>4</v>
      </c>
      <c r="AM133" s="25">
        <f t="shared" si="443"/>
        <v>3</v>
      </c>
      <c r="AN133" s="25" t="str">
        <f t="shared" si="444"/>
        <v/>
      </c>
      <c r="AO133" s="25" t="str">
        <f t="shared" si="445"/>
        <v/>
      </c>
      <c r="AP133" s="25" t="str">
        <f t="shared" si="446"/>
        <v/>
      </c>
      <c r="AQ133" s="25" t="str">
        <f t="shared" si="447"/>
        <v/>
      </c>
      <c r="AR133" s="26" t="str">
        <f t="shared" si="448"/>
        <v>3 - 0</v>
      </c>
      <c r="AS133" s="27" t="str">
        <f t="shared" si="449"/>
        <v>2,4,3</v>
      </c>
      <c r="AT133" s="24">
        <f t="shared" si="450"/>
        <v>1</v>
      </c>
      <c r="AU133" s="24">
        <f t="shared" si="451"/>
        <v>2</v>
      </c>
      <c r="AV133" s="25">
        <f t="shared" si="452"/>
        <v>-2</v>
      </c>
      <c r="AW133" s="25">
        <f t="shared" si="453"/>
        <v>-4</v>
      </c>
      <c r="AX133" s="25">
        <f t="shared" si="454"/>
        <v>-3</v>
      </c>
      <c r="AY133" s="25" t="str">
        <f t="shared" si="455"/>
        <v/>
      </c>
      <c r="AZ133" s="25" t="str">
        <f t="shared" si="456"/>
        <v/>
      </c>
      <c r="BA133" s="25" t="str">
        <f t="shared" si="457"/>
        <v/>
      </c>
      <c r="BB133" s="25" t="str">
        <f t="shared" si="458"/>
        <v/>
      </c>
      <c r="BC133" s="26" t="str">
        <f t="shared" si="459"/>
        <v>0 - 3</v>
      </c>
      <c r="BD133" s="27" t="str">
        <f t="shared" si="460"/>
        <v>-2, -4, -3</v>
      </c>
      <c r="BE133" s="32"/>
      <c r="BF133" s="32"/>
      <c r="BG133" s="29" t="e">
        <f>SUMIF(A132:A135,C133,B132:B135)</f>
        <v>#VALUE!</v>
      </c>
      <c r="BH133" s="30" t="e">
        <f>SUMIF(A132:A135,D133,B132:B135)</f>
        <v>#VALUE!</v>
      </c>
      <c r="BI133" s="122">
        <f t="shared" si="461"/>
        <v>2</v>
      </c>
      <c r="BJ133" s="123" t="e">
        <f>1+BJ132</f>
        <v>#REF!</v>
      </c>
      <c r="BK133" s="31">
        <v>1</v>
      </c>
      <c r="BL133" s="200" t="str">
        <f t="shared" si="462"/>
        <v>2 - 4</v>
      </c>
      <c r="BM133" s="132"/>
      <c r="BN133" s="133"/>
      <c r="BO133" s="134"/>
      <c r="BP133" s="396"/>
      <c r="BQ133" s="397"/>
      <c r="BR133" s="389" t="s">
        <v>87</v>
      </c>
      <c r="BS133" s="390"/>
      <c r="BT133" s="391"/>
      <c r="BU133" s="196" t="e">
        <f>IF(BQ132=0,0,VLOOKUP(BQ132,[1]Список!$A:P,8,FALSE))</f>
        <v>#VALUE!</v>
      </c>
      <c r="BV133" s="398"/>
      <c r="BW133" s="399"/>
      <c r="BX133" s="400"/>
      <c r="BY133" s="401"/>
      <c r="BZ133" s="392" t="str">
        <f>IF(AI136&lt;AJ136,AR136,IF(AJ136&lt;AI136,AS136," "))</f>
        <v>1 - 3</v>
      </c>
      <c r="CA133" s="392"/>
      <c r="CB133" s="392"/>
      <c r="CC133" s="393" t="str">
        <f>IF(AI132&lt;AJ132,AR132,IF(AJ132&lt;AI132,AS132," "))</f>
        <v>8,-7,5,-6,12</v>
      </c>
      <c r="CD133" s="392"/>
      <c r="CE133" s="394"/>
      <c r="CF133" s="392" t="str">
        <f>IF(AI134&lt;AJ134,AR134,IF(AJ134&lt;AI134,AS134," "))</f>
        <v>1 - 3</v>
      </c>
      <c r="CG133" s="392"/>
      <c r="CH133" s="392"/>
      <c r="CI133" s="312"/>
      <c r="CJ133" s="474"/>
      <c r="CK133" s="473"/>
      <c r="CL133" s="388"/>
    </row>
    <row r="134" spans="1:90" ht="17.45" customHeight="1" x14ac:dyDescent="0.25">
      <c r="A134" s="15">
        <v>3</v>
      </c>
      <c r="B134" s="16" t="e">
        <f>SUMIF('[1]М - 1 этап'!$CX$187:$CX$202,8,'[1]М - 1 этап'!$BQ$187:$BQ$202)</f>
        <v>#VALUE!</v>
      </c>
      <c r="C134" s="17">
        <v>1</v>
      </c>
      <c r="D134" s="17">
        <v>4</v>
      </c>
      <c r="E134" s="18">
        <v>11</v>
      </c>
      <c r="F134" s="19">
        <v>6</v>
      </c>
      <c r="G134" s="20">
        <v>8</v>
      </c>
      <c r="H134" s="21">
        <v>11</v>
      </c>
      <c r="I134" s="18">
        <v>7</v>
      </c>
      <c r="J134" s="19">
        <v>11</v>
      </c>
      <c r="K134" s="20">
        <v>8</v>
      </c>
      <c r="L134" s="21">
        <v>11</v>
      </c>
      <c r="M134" s="18"/>
      <c r="N134" s="19"/>
      <c r="O134" s="20"/>
      <c r="P134" s="21"/>
      <c r="Q134" s="18"/>
      <c r="R134" s="19"/>
      <c r="S134" s="22">
        <f t="shared" si="424"/>
        <v>1</v>
      </c>
      <c r="T134" s="22">
        <f t="shared" si="425"/>
        <v>0</v>
      </c>
      <c r="U134" s="22">
        <f t="shared" si="426"/>
        <v>0</v>
      </c>
      <c r="V134" s="22">
        <f t="shared" si="427"/>
        <v>1</v>
      </c>
      <c r="W134" s="22">
        <f t="shared" si="428"/>
        <v>0</v>
      </c>
      <c r="X134" s="22">
        <f t="shared" si="429"/>
        <v>1</v>
      </c>
      <c r="Y134" s="22">
        <f t="shared" si="430"/>
        <v>0</v>
      </c>
      <c r="Z134" s="22">
        <f t="shared" si="431"/>
        <v>1</v>
      </c>
      <c r="AA134" s="22">
        <f t="shared" si="432"/>
        <v>0</v>
      </c>
      <c r="AB134" s="22">
        <f t="shared" si="433"/>
        <v>0</v>
      </c>
      <c r="AC134" s="22">
        <f t="shared" si="434"/>
        <v>0</v>
      </c>
      <c r="AD134" s="22">
        <f t="shared" si="435"/>
        <v>0</v>
      </c>
      <c r="AE134" s="22">
        <f t="shared" si="436"/>
        <v>0</v>
      </c>
      <c r="AF134" s="22">
        <f t="shared" si="437"/>
        <v>0</v>
      </c>
      <c r="AG134" s="23">
        <f t="shared" si="438"/>
        <v>1</v>
      </c>
      <c r="AH134" s="23">
        <f t="shared" si="438"/>
        <v>3</v>
      </c>
      <c r="AI134" s="24">
        <f t="shared" si="439"/>
        <v>1</v>
      </c>
      <c r="AJ134" s="24">
        <f t="shared" si="440"/>
        <v>2</v>
      </c>
      <c r="AK134" s="25">
        <f t="shared" si="441"/>
        <v>6</v>
      </c>
      <c r="AL134" s="25">
        <f t="shared" si="442"/>
        <v>-8</v>
      </c>
      <c r="AM134" s="25">
        <f t="shared" si="443"/>
        <v>-7</v>
      </c>
      <c r="AN134" s="25">
        <f t="shared" si="444"/>
        <v>-8</v>
      </c>
      <c r="AO134" s="25" t="str">
        <f t="shared" si="445"/>
        <v/>
      </c>
      <c r="AP134" s="25" t="str">
        <f t="shared" si="446"/>
        <v/>
      </c>
      <c r="AQ134" s="25" t="str">
        <f t="shared" si="447"/>
        <v/>
      </c>
      <c r="AR134" s="26" t="str">
        <f t="shared" si="448"/>
        <v>1 - 3</v>
      </c>
      <c r="AS134" s="27" t="str">
        <f t="shared" si="449"/>
        <v>6,-8,-7,-8</v>
      </c>
      <c r="AT134" s="24">
        <f t="shared" si="450"/>
        <v>2</v>
      </c>
      <c r="AU134" s="24">
        <f t="shared" si="451"/>
        <v>1</v>
      </c>
      <c r="AV134" s="25">
        <f t="shared" si="452"/>
        <v>-6</v>
      </c>
      <c r="AW134" s="25">
        <f t="shared" si="453"/>
        <v>8</v>
      </c>
      <c r="AX134" s="25">
        <f t="shared" si="454"/>
        <v>7</v>
      </c>
      <c r="AY134" s="25">
        <f t="shared" si="455"/>
        <v>8</v>
      </c>
      <c r="AZ134" s="25" t="str">
        <f t="shared" si="456"/>
        <v/>
      </c>
      <c r="BA134" s="25" t="str">
        <f t="shared" si="457"/>
        <v/>
      </c>
      <c r="BB134" s="25" t="str">
        <f t="shared" si="458"/>
        <v/>
      </c>
      <c r="BC134" s="26" t="str">
        <f t="shared" si="459"/>
        <v>3 - 1</v>
      </c>
      <c r="BD134" s="27" t="str">
        <f t="shared" si="460"/>
        <v>-6,8,7,8</v>
      </c>
      <c r="BE134" s="28">
        <f>SUMIF(C132:C139,2,AI132:AI139)+SUMIF(D132:D139,2,AJ132:AJ139)</f>
        <v>6</v>
      </c>
      <c r="BF134" s="28">
        <f>IF(BE134&lt;&gt;0,RANK(BE134,BE132:BE138),"")</f>
        <v>1</v>
      </c>
      <c r="BG134" s="29" t="e">
        <f>SUMIF(A132:A135,C134,B132:B135)</f>
        <v>#VALUE!</v>
      </c>
      <c r="BH134" s="30" t="e">
        <f>SUMIF(A132:A135,D134,B132:B135)</f>
        <v>#VALUE!</v>
      </c>
      <c r="BI134" s="122">
        <f t="shared" si="461"/>
        <v>2</v>
      </c>
      <c r="BJ134" s="123" t="e">
        <f>1+BJ133</f>
        <v>#REF!</v>
      </c>
      <c r="BK134" s="31">
        <v>2</v>
      </c>
      <c r="BL134" s="212" t="s">
        <v>14</v>
      </c>
      <c r="BM134" s="205">
        <v>44601</v>
      </c>
      <c r="BN134" s="209" t="s">
        <v>17</v>
      </c>
      <c r="BO134" s="147">
        <v>1</v>
      </c>
      <c r="BP134" s="412">
        <v>2</v>
      </c>
      <c r="BQ134" s="414" t="e">
        <f>B133</f>
        <v>#VALUE!</v>
      </c>
      <c r="BR134" s="416" t="s">
        <v>18</v>
      </c>
      <c r="BS134" s="417"/>
      <c r="BT134" s="418"/>
      <c r="BU134" s="215" t="e">
        <f>IF(BQ134=0,0,VLOOKUP(BQ134,[1]Список!$A:P,7,FALSE))</f>
        <v>#VALUE!</v>
      </c>
      <c r="BV134" s="419" t="e">
        <f>IF(BQ134=0,0,VLOOKUP(BQ134,[1]Список!$A:$P,6,FALSE))</f>
        <v>#VALUE!</v>
      </c>
      <c r="BW134" s="193"/>
      <c r="BX134" s="180">
        <f>IF(AG136&lt;AH136,AT136,IF(AH136&lt;AG136,AT136," "))</f>
        <v>2</v>
      </c>
      <c r="BY134" s="181"/>
      <c r="BZ134" s="421"/>
      <c r="CA134" s="421"/>
      <c r="CB134" s="421"/>
      <c r="CC134" s="184"/>
      <c r="CD134" s="180">
        <f>IF(AG135&lt;AH135,AI135,IF(AH135&lt;AG135,AI135," "))</f>
        <v>2</v>
      </c>
      <c r="CE134" s="181"/>
      <c r="CF134" s="231"/>
      <c r="CG134" s="180">
        <f>IF(AG133&lt;AH133,AI133,IF(AH133&lt;AG133,AI133," "))</f>
        <v>2</v>
      </c>
      <c r="CH134" s="190"/>
      <c r="CI134" s="314"/>
      <c r="CJ134" s="471">
        <f>BE134</f>
        <v>6</v>
      </c>
      <c r="CK134" s="469"/>
      <c r="CL134" s="404">
        <v>9</v>
      </c>
    </row>
    <row r="135" spans="1:90" ht="17.45" customHeight="1" x14ac:dyDescent="0.25">
      <c r="A135" s="15">
        <v>4</v>
      </c>
      <c r="B135" s="16" t="e">
        <f>SUMIF('[1]М - 1 этап'!$CX$42:$CX$57,8,'[1]М - 1 этап'!$BQ$42:$BQ$57)</f>
        <v>#VALUE!</v>
      </c>
      <c r="C135" s="17">
        <v>2</v>
      </c>
      <c r="D135" s="17">
        <v>3</v>
      </c>
      <c r="E135" s="18">
        <v>11</v>
      </c>
      <c r="F135" s="19">
        <v>6</v>
      </c>
      <c r="G135" s="20">
        <v>11</v>
      </c>
      <c r="H135" s="21">
        <v>3</v>
      </c>
      <c r="I135" s="18">
        <v>11</v>
      </c>
      <c r="J135" s="19">
        <v>4</v>
      </c>
      <c r="K135" s="20"/>
      <c r="L135" s="21"/>
      <c r="M135" s="18"/>
      <c r="N135" s="19"/>
      <c r="O135" s="20"/>
      <c r="P135" s="21"/>
      <c r="Q135" s="18"/>
      <c r="R135" s="19"/>
      <c r="S135" s="22">
        <f t="shared" si="424"/>
        <v>1</v>
      </c>
      <c r="T135" s="22">
        <f t="shared" si="425"/>
        <v>0</v>
      </c>
      <c r="U135" s="22">
        <f t="shared" si="426"/>
        <v>1</v>
      </c>
      <c r="V135" s="22">
        <f t="shared" si="427"/>
        <v>0</v>
      </c>
      <c r="W135" s="22">
        <f t="shared" si="428"/>
        <v>1</v>
      </c>
      <c r="X135" s="22">
        <f t="shared" si="429"/>
        <v>0</v>
      </c>
      <c r="Y135" s="22">
        <f t="shared" si="430"/>
        <v>0</v>
      </c>
      <c r="Z135" s="22">
        <f t="shared" si="431"/>
        <v>0</v>
      </c>
      <c r="AA135" s="22">
        <f t="shared" si="432"/>
        <v>0</v>
      </c>
      <c r="AB135" s="22">
        <f t="shared" si="433"/>
        <v>0</v>
      </c>
      <c r="AC135" s="22">
        <f t="shared" si="434"/>
        <v>0</v>
      </c>
      <c r="AD135" s="22">
        <f t="shared" si="435"/>
        <v>0</v>
      </c>
      <c r="AE135" s="22">
        <f t="shared" si="436"/>
        <v>0</v>
      </c>
      <c r="AF135" s="22">
        <f t="shared" si="437"/>
        <v>0</v>
      </c>
      <c r="AG135" s="23">
        <f t="shared" si="438"/>
        <v>3</v>
      </c>
      <c r="AH135" s="23">
        <f t="shared" si="438"/>
        <v>0</v>
      </c>
      <c r="AI135" s="24">
        <f t="shared" si="439"/>
        <v>2</v>
      </c>
      <c r="AJ135" s="24">
        <f t="shared" si="440"/>
        <v>1</v>
      </c>
      <c r="AK135" s="25">
        <f t="shared" si="441"/>
        <v>6</v>
      </c>
      <c r="AL135" s="25">
        <f t="shared" si="442"/>
        <v>3</v>
      </c>
      <c r="AM135" s="25">
        <f t="shared" si="443"/>
        <v>4</v>
      </c>
      <c r="AN135" s="25" t="str">
        <f t="shared" si="444"/>
        <v/>
      </c>
      <c r="AO135" s="25" t="str">
        <f t="shared" si="445"/>
        <v/>
      </c>
      <c r="AP135" s="25" t="str">
        <f t="shared" si="446"/>
        <v/>
      </c>
      <c r="AQ135" s="25" t="str">
        <f t="shared" si="447"/>
        <v/>
      </c>
      <c r="AR135" s="26" t="str">
        <f t="shared" si="448"/>
        <v>3 - 0</v>
      </c>
      <c r="AS135" s="27" t="str">
        <f t="shared" si="449"/>
        <v>6,3,4</v>
      </c>
      <c r="AT135" s="24">
        <f t="shared" si="450"/>
        <v>1</v>
      </c>
      <c r="AU135" s="24">
        <f t="shared" si="451"/>
        <v>2</v>
      </c>
      <c r="AV135" s="25">
        <f t="shared" si="452"/>
        <v>-6</v>
      </c>
      <c r="AW135" s="25">
        <f t="shared" si="453"/>
        <v>-3</v>
      </c>
      <c r="AX135" s="25">
        <f t="shared" si="454"/>
        <v>-4</v>
      </c>
      <c r="AY135" s="25" t="str">
        <f t="shared" si="455"/>
        <v/>
      </c>
      <c r="AZ135" s="25" t="str">
        <f t="shared" si="456"/>
        <v/>
      </c>
      <c r="BA135" s="25" t="str">
        <f t="shared" si="457"/>
        <v/>
      </c>
      <c r="BB135" s="25" t="str">
        <f t="shared" si="458"/>
        <v/>
      </c>
      <c r="BC135" s="26" t="str">
        <f t="shared" si="459"/>
        <v>0 - 3</v>
      </c>
      <c r="BD135" s="27" t="str">
        <f t="shared" si="460"/>
        <v>-6, -3, -4</v>
      </c>
      <c r="BE135" s="32"/>
      <c r="BF135" s="32"/>
      <c r="BG135" s="29" t="e">
        <f>SUMIF(A132:A135,C135,B132:B135)</f>
        <v>#VALUE!</v>
      </c>
      <c r="BH135" s="30" t="e">
        <f>SUMIF(A132:A135,D135,B132:B135)</f>
        <v>#VALUE!</v>
      </c>
      <c r="BI135" s="122">
        <f t="shared" si="461"/>
        <v>2</v>
      </c>
      <c r="BJ135" s="123" t="e">
        <f>1+BJ134</f>
        <v>#REF!</v>
      </c>
      <c r="BK135" s="31">
        <v>2</v>
      </c>
      <c r="BL135" s="212" t="s">
        <v>15</v>
      </c>
      <c r="BM135" s="205">
        <v>44601</v>
      </c>
      <c r="BN135" s="209" t="s">
        <v>17</v>
      </c>
      <c r="BO135" s="147">
        <v>2</v>
      </c>
      <c r="BP135" s="413"/>
      <c r="BQ135" s="415"/>
      <c r="BR135" s="406" t="s">
        <v>19</v>
      </c>
      <c r="BS135" s="407"/>
      <c r="BT135" s="408"/>
      <c r="BU135" s="164" t="e">
        <f>IF(BQ134=0,0,VLOOKUP(BQ134,[1]Список!$A:P,8,FALSE))</f>
        <v>#VALUE!</v>
      </c>
      <c r="BV135" s="420"/>
      <c r="BW135" s="409" t="str">
        <f>IF(AI136&gt;AJ136,BC136,IF(AJ136&gt;AI136,BD136," "))</f>
        <v>6,6,-9,7</v>
      </c>
      <c r="BX135" s="410"/>
      <c r="BY135" s="411"/>
      <c r="BZ135" s="422"/>
      <c r="CA135" s="422"/>
      <c r="CB135" s="422"/>
      <c r="CC135" s="409" t="str">
        <f>IF(AI135&lt;AJ135,AR135,IF(AJ135&lt;AI135,AS135," "))</f>
        <v>6,3,4</v>
      </c>
      <c r="CD135" s="410"/>
      <c r="CE135" s="411"/>
      <c r="CF135" s="410" t="str">
        <f>IF(AI133&lt;AJ133,AR133,IF(AJ133&lt;AI133,AS133," "))</f>
        <v>2,4,3</v>
      </c>
      <c r="CG135" s="410"/>
      <c r="CH135" s="410"/>
      <c r="CI135" s="313"/>
      <c r="CJ135" s="472"/>
      <c r="CK135" s="470"/>
      <c r="CL135" s="405"/>
    </row>
    <row r="136" spans="1:90" ht="17.45" customHeight="1" x14ac:dyDescent="0.25">
      <c r="A136" s="15">
        <v>5</v>
      </c>
      <c r="B136" s="33"/>
      <c r="C136" s="17">
        <v>1</v>
      </c>
      <c r="D136" s="17">
        <v>2</v>
      </c>
      <c r="E136" s="18">
        <v>6</v>
      </c>
      <c r="F136" s="19">
        <v>11</v>
      </c>
      <c r="G136" s="20">
        <v>6</v>
      </c>
      <c r="H136" s="21">
        <v>11</v>
      </c>
      <c r="I136" s="18">
        <v>11</v>
      </c>
      <c r="J136" s="19">
        <v>9</v>
      </c>
      <c r="K136" s="20">
        <v>7</v>
      </c>
      <c r="L136" s="21">
        <v>11</v>
      </c>
      <c r="M136" s="18"/>
      <c r="N136" s="19"/>
      <c r="O136" s="20"/>
      <c r="P136" s="21"/>
      <c r="Q136" s="18"/>
      <c r="R136" s="19"/>
      <c r="S136" s="22">
        <f t="shared" si="424"/>
        <v>0</v>
      </c>
      <c r="T136" s="22">
        <f t="shared" si="425"/>
        <v>1</v>
      </c>
      <c r="U136" s="22">
        <f t="shared" si="426"/>
        <v>0</v>
      </c>
      <c r="V136" s="22">
        <f t="shared" si="427"/>
        <v>1</v>
      </c>
      <c r="W136" s="22">
        <f t="shared" si="428"/>
        <v>1</v>
      </c>
      <c r="X136" s="22">
        <f t="shared" si="429"/>
        <v>0</v>
      </c>
      <c r="Y136" s="22">
        <f t="shared" si="430"/>
        <v>0</v>
      </c>
      <c r="Z136" s="22">
        <f t="shared" si="431"/>
        <v>1</v>
      </c>
      <c r="AA136" s="22">
        <f t="shared" si="432"/>
        <v>0</v>
      </c>
      <c r="AB136" s="22">
        <f t="shared" si="433"/>
        <v>0</v>
      </c>
      <c r="AC136" s="22">
        <f t="shared" si="434"/>
        <v>0</v>
      </c>
      <c r="AD136" s="22">
        <f t="shared" si="435"/>
        <v>0</v>
      </c>
      <c r="AE136" s="22">
        <f t="shared" si="436"/>
        <v>0</v>
      </c>
      <c r="AF136" s="22">
        <f t="shared" si="437"/>
        <v>0</v>
      </c>
      <c r="AG136" s="23">
        <f t="shared" si="438"/>
        <v>1</v>
      </c>
      <c r="AH136" s="23">
        <f t="shared" si="438"/>
        <v>3</v>
      </c>
      <c r="AI136" s="24">
        <f t="shared" si="439"/>
        <v>1</v>
      </c>
      <c r="AJ136" s="24">
        <f t="shared" si="440"/>
        <v>2</v>
      </c>
      <c r="AK136" s="25">
        <f t="shared" si="441"/>
        <v>-6</v>
      </c>
      <c r="AL136" s="25">
        <f t="shared" si="442"/>
        <v>-6</v>
      </c>
      <c r="AM136" s="25">
        <f t="shared" si="443"/>
        <v>9</v>
      </c>
      <c r="AN136" s="25">
        <f t="shared" si="444"/>
        <v>-7</v>
      </c>
      <c r="AO136" s="25" t="str">
        <f t="shared" si="445"/>
        <v/>
      </c>
      <c r="AP136" s="25" t="str">
        <f t="shared" si="446"/>
        <v/>
      </c>
      <c r="AQ136" s="25" t="str">
        <f t="shared" si="447"/>
        <v/>
      </c>
      <c r="AR136" s="26" t="str">
        <f t="shared" si="448"/>
        <v>1 - 3</v>
      </c>
      <c r="AS136" s="27" t="str">
        <f t="shared" si="449"/>
        <v>-6,-6,9,-7</v>
      </c>
      <c r="AT136" s="24">
        <f t="shared" si="450"/>
        <v>2</v>
      </c>
      <c r="AU136" s="24">
        <f t="shared" si="451"/>
        <v>1</v>
      </c>
      <c r="AV136" s="25">
        <f t="shared" si="452"/>
        <v>6</v>
      </c>
      <c r="AW136" s="25">
        <f t="shared" si="453"/>
        <v>6</v>
      </c>
      <c r="AX136" s="25">
        <f t="shared" si="454"/>
        <v>-9</v>
      </c>
      <c r="AY136" s="25">
        <f t="shared" si="455"/>
        <v>7</v>
      </c>
      <c r="AZ136" s="25" t="str">
        <f t="shared" si="456"/>
        <v/>
      </c>
      <c r="BA136" s="25" t="str">
        <f t="shared" si="457"/>
        <v/>
      </c>
      <c r="BB136" s="25" t="str">
        <f t="shared" si="458"/>
        <v/>
      </c>
      <c r="BC136" s="26" t="str">
        <f t="shared" si="459"/>
        <v>3 - 1</v>
      </c>
      <c r="BD136" s="27" t="str">
        <f t="shared" si="460"/>
        <v>6,6,-9,7</v>
      </c>
      <c r="BE136" s="28">
        <f>SUMIF(C132:C139,3,AI132:AI139)+SUMIF(D132:D139,3,AJ132:AJ139)</f>
        <v>4</v>
      </c>
      <c r="BF136" s="28">
        <f>IF(BE136&lt;&gt;0,RANK(BE136,BE132:BE138),"")</f>
        <v>2</v>
      </c>
      <c r="BG136" s="29" t="e">
        <f>SUMIF(A132:A135,C136,B132:B135)</f>
        <v>#VALUE!</v>
      </c>
      <c r="BH136" s="30" t="e">
        <f>SUMIF(A132:A135,D136,B132:B135)</f>
        <v>#VALUE!</v>
      </c>
      <c r="BI136" s="122">
        <f t="shared" si="461"/>
        <v>2</v>
      </c>
      <c r="BJ136" s="123" t="e">
        <f>1+BJ135</f>
        <v>#REF!</v>
      </c>
      <c r="BK136" s="31">
        <v>3</v>
      </c>
      <c r="BL136" s="212" t="s">
        <v>12</v>
      </c>
      <c r="BM136" s="205">
        <v>44601</v>
      </c>
      <c r="BN136" s="208" t="s">
        <v>297</v>
      </c>
      <c r="BO136" s="134">
        <v>2</v>
      </c>
      <c r="BP136" s="425">
        <v>3</v>
      </c>
      <c r="BQ136" s="397" t="e">
        <f>B134</f>
        <v>#VALUE!</v>
      </c>
      <c r="BR136" s="389" t="s">
        <v>76</v>
      </c>
      <c r="BS136" s="390"/>
      <c r="BT136" s="391"/>
      <c r="BU136" s="196" t="e">
        <f>IF(BQ136=0,0,VLOOKUP(BQ136,[1]Список!$A:P,7,FALSE))</f>
        <v>#VALUE!</v>
      </c>
      <c r="BV136" s="398" t="e">
        <f>IF(BQ136=0,0,VLOOKUP(BQ136,[1]Список!$A:$P,6,FALSE))</f>
        <v>#VALUE!</v>
      </c>
      <c r="BW136" s="230"/>
      <c r="BX136" s="150">
        <f>IF(AG132&lt;AH132,AT132,IF(AH132&lt;AG132,AT132," "))</f>
        <v>1</v>
      </c>
      <c r="BY136" s="186"/>
      <c r="BZ136" s="178"/>
      <c r="CA136" s="150">
        <f>IF(AG135&lt;AH135,AT135,IF(AH135&lt;AG135,AT135," "))</f>
        <v>1</v>
      </c>
      <c r="CB136" s="178"/>
      <c r="CC136" s="399"/>
      <c r="CD136" s="400"/>
      <c r="CE136" s="401"/>
      <c r="CF136" s="224"/>
      <c r="CG136" s="150">
        <f>IF(AG137&lt;AH137,AI137,IF(AH137&lt;AG137,AI137," "))</f>
        <v>2</v>
      </c>
      <c r="CH136" s="178"/>
      <c r="CI136" s="311"/>
      <c r="CJ136" s="474">
        <f>BE136</f>
        <v>4</v>
      </c>
      <c r="CK136" s="473"/>
      <c r="CL136" s="388">
        <v>10</v>
      </c>
    </row>
    <row r="137" spans="1:90" ht="17.45" customHeight="1" x14ac:dyDescent="0.25">
      <c r="A137" s="15">
        <v>6</v>
      </c>
      <c r="C137" s="17">
        <v>3</v>
      </c>
      <c r="D137" s="17">
        <v>4</v>
      </c>
      <c r="E137" s="18">
        <v>7</v>
      </c>
      <c r="F137" s="19">
        <v>11</v>
      </c>
      <c r="G137" s="20">
        <v>11</v>
      </c>
      <c r="H137" s="21">
        <v>5</v>
      </c>
      <c r="I137" s="18">
        <v>12</v>
      </c>
      <c r="J137" s="19">
        <v>10</v>
      </c>
      <c r="K137" s="20">
        <v>11</v>
      </c>
      <c r="L137" s="21">
        <v>9</v>
      </c>
      <c r="M137" s="18"/>
      <c r="N137" s="19"/>
      <c r="O137" s="20"/>
      <c r="P137" s="21"/>
      <c r="Q137" s="18"/>
      <c r="R137" s="19"/>
      <c r="S137" s="22">
        <f t="shared" si="424"/>
        <v>0</v>
      </c>
      <c r="T137" s="22">
        <f t="shared" si="425"/>
        <v>1</v>
      </c>
      <c r="U137" s="22">
        <f t="shared" si="426"/>
        <v>1</v>
      </c>
      <c r="V137" s="22">
        <f t="shared" si="427"/>
        <v>0</v>
      </c>
      <c r="W137" s="22">
        <f t="shared" si="428"/>
        <v>1</v>
      </c>
      <c r="X137" s="22">
        <f t="shared" si="429"/>
        <v>0</v>
      </c>
      <c r="Y137" s="22">
        <f t="shared" si="430"/>
        <v>1</v>
      </c>
      <c r="Z137" s="22">
        <f t="shared" si="431"/>
        <v>0</v>
      </c>
      <c r="AA137" s="22">
        <f t="shared" si="432"/>
        <v>0</v>
      </c>
      <c r="AB137" s="22">
        <f t="shared" si="433"/>
        <v>0</v>
      </c>
      <c r="AC137" s="22">
        <f t="shared" si="434"/>
        <v>0</v>
      </c>
      <c r="AD137" s="22">
        <f t="shared" si="435"/>
        <v>0</v>
      </c>
      <c r="AE137" s="22">
        <f t="shared" si="436"/>
        <v>0</v>
      </c>
      <c r="AF137" s="22">
        <f t="shared" si="437"/>
        <v>0</v>
      </c>
      <c r="AG137" s="23">
        <f t="shared" si="438"/>
        <v>3</v>
      </c>
      <c r="AH137" s="23">
        <f t="shared" si="438"/>
        <v>1</v>
      </c>
      <c r="AI137" s="24">
        <f t="shared" si="439"/>
        <v>2</v>
      </c>
      <c r="AJ137" s="24">
        <f t="shared" si="440"/>
        <v>1</v>
      </c>
      <c r="AK137" s="25">
        <f t="shared" si="441"/>
        <v>-7</v>
      </c>
      <c r="AL137" s="25">
        <f t="shared" si="442"/>
        <v>5</v>
      </c>
      <c r="AM137" s="25">
        <f t="shared" si="443"/>
        <v>10</v>
      </c>
      <c r="AN137" s="25">
        <f t="shared" si="444"/>
        <v>9</v>
      </c>
      <c r="AO137" s="25" t="str">
        <f t="shared" si="445"/>
        <v/>
      </c>
      <c r="AP137" s="25" t="str">
        <f t="shared" si="446"/>
        <v/>
      </c>
      <c r="AQ137" s="25" t="str">
        <f t="shared" si="447"/>
        <v/>
      </c>
      <c r="AR137" s="26" t="str">
        <f t="shared" si="448"/>
        <v>3 - 1</v>
      </c>
      <c r="AS137" s="27" t="str">
        <f t="shared" si="449"/>
        <v>-7,5,10,9</v>
      </c>
      <c r="AT137" s="24">
        <f t="shared" si="450"/>
        <v>1</v>
      </c>
      <c r="AU137" s="24">
        <f t="shared" si="451"/>
        <v>2</v>
      </c>
      <c r="AV137" s="25">
        <f t="shared" si="452"/>
        <v>7</v>
      </c>
      <c r="AW137" s="25">
        <f t="shared" si="453"/>
        <v>-5</v>
      </c>
      <c r="AX137" s="25">
        <f t="shared" si="454"/>
        <v>-10</v>
      </c>
      <c r="AY137" s="25">
        <f t="shared" si="455"/>
        <v>-9</v>
      </c>
      <c r="AZ137" s="25" t="str">
        <f t="shared" si="456"/>
        <v/>
      </c>
      <c r="BA137" s="25" t="str">
        <f t="shared" si="457"/>
        <v/>
      </c>
      <c r="BB137" s="25" t="str">
        <f t="shared" si="458"/>
        <v/>
      </c>
      <c r="BC137" s="26" t="str">
        <f t="shared" si="459"/>
        <v>1 - 3</v>
      </c>
      <c r="BD137" s="27" t="str">
        <f t="shared" si="460"/>
        <v>7,-5,-10,-9</v>
      </c>
      <c r="BE137" s="32"/>
      <c r="BF137" s="32"/>
      <c r="BG137" s="29" t="e">
        <f>SUMIF(A132:A135,C137,B132:B135)</f>
        <v>#VALUE!</v>
      </c>
      <c r="BH137" s="30" t="e">
        <f>SUMIF(A132:A135,D137,B132:B135)</f>
        <v>#VALUE!</v>
      </c>
      <c r="BI137" s="122">
        <f t="shared" si="461"/>
        <v>2</v>
      </c>
      <c r="BJ137" s="123" t="e">
        <f>1+BJ136</f>
        <v>#REF!</v>
      </c>
      <c r="BK137" s="31">
        <v>3</v>
      </c>
      <c r="BL137" s="212" t="s">
        <v>13</v>
      </c>
      <c r="BM137" s="289">
        <v>44601</v>
      </c>
      <c r="BN137" s="211" t="s">
        <v>297</v>
      </c>
      <c r="BO137" s="156">
        <v>1</v>
      </c>
      <c r="BP137" s="425"/>
      <c r="BQ137" s="397"/>
      <c r="BR137" s="389" t="s">
        <v>77</v>
      </c>
      <c r="BS137" s="390"/>
      <c r="BT137" s="391"/>
      <c r="BU137" s="196" t="e">
        <f>IF(BQ136=0,0,VLOOKUP(BQ136,[1]Список!$A:P,8,FALSE))</f>
        <v>#VALUE!</v>
      </c>
      <c r="BV137" s="398"/>
      <c r="BW137" s="393" t="str">
        <f>IF(AI132&gt;AJ132,BC132,IF(AJ132&gt;AI132,BD132," "))</f>
        <v>2 - 3</v>
      </c>
      <c r="BX137" s="392"/>
      <c r="BY137" s="394"/>
      <c r="BZ137" s="392" t="str">
        <f>IF(AI135&gt;AJ135,BC135,IF(AJ135&gt;AI135,BD135," "))</f>
        <v>0 - 3</v>
      </c>
      <c r="CA137" s="392"/>
      <c r="CB137" s="392"/>
      <c r="CC137" s="399"/>
      <c r="CD137" s="400"/>
      <c r="CE137" s="401"/>
      <c r="CF137" s="392" t="str">
        <f>IF(AI137&lt;AJ137,AR137,IF(AJ137&lt;AI137,AS137," "))</f>
        <v>-7,5,10,9</v>
      </c>
      <c r="CG137" s="392"/>
      <c r="CH137" s="392"/>
      <c r="CI137" s="312"/>
      <c r="CJ137" s="474"/>
      <c r="CK137" s="473"/>
      <c r="CL137" s="388"/>
    </row>
    <row r="138" spans="1:90" ht="17.45" customHeight="1" x14ac:dyDescent="0.2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V138" s="2"/>
      <c r="AW138" s="2"/>
      <c r="AX138" s="2"/>
      <c r="AY138" s="2"/>
      <c r="AZ138" s="2"/>
      <c r="BE138" s="28">
        <f>SUMIF(C132:C139,4,AI132:AI139)+SUMIF(D132:D139,4,AJ132:AJ139)</f>
        <v>4</v>
      </c>
      <c r="BF138" s="28">
        <f>IF(BE138&lt;&gt;0,RANK(BE138,BE132:BE138),"")</f>
        <v>2</v>
      </c>
      <c r="BG138" s="34"/>
      <c r="BH138" s="34"/>
      <c r="BK138" s="14"/>
      <c r="BP138" s="412">
        <v>4</v>
      </c>
      <c r="BQ138" s="414" t="e">
        <f>B135</f>
        <v>#VALUE!</v>
      </c>
      <c r="BR138" s="416" t="s">
        <v>90</v>
      </c>
      <c r="BS138" s="417"/>
      <c r="BT138" s="418"/>
      <c r="BU138" s="215" t="e">
        <f>IF(BQ138=0,0,VLOOKUP(BQ138,[1]Список!$A:P,7,FALSE))</f>
        <v>#VALUE!</v>
      </c>
      <c r="BV138" s="419" t="e">
        <f>IF(BQ138=0,0,VLOOKUP(BQ138,[1]Список!$A:$P,6,FALSE))</f>
        <v>#VALUE!</v>
      </c>
      <c r="BW138" s="193"/>
      <c r="BX138" s="180">
        <f>IF(AG134&lt;AH134,AT134,IF(AH134&lt;AG134,AT134," "))</f>
        <v>2</v>
      </c>
      <c r="BY138" s="181"/>
      <c r="BZ138" s="190"/>
      <c r="CA138" s="180">
        <f>IF(AG133&lt;AH133,AT133,IF(AH133&lt;AG133,AT133," "))</f>
        <v>1</v>
      </c>
      <c r="CB138" s="190"/>
      <c r="CC138" s="184"/>
      <c r="CD138" s="180">
        <f>IF(AG137&lt;AH137,AT137,IF(AH137&lt;AG137,AT137," "))</f>
        <v>1</v>
      </c>
      <c r="CE138" s="181"/>
      <c r="CF138" s="421"/>
      <c r="CG138" s="421"/>
      <c r="CH138" s="421"/>
      <c r="CI138" s="314"/>
      <c r="CJ138" s="471">
        <f>BE138</f>
        <v>4</v>
      </c>
      <c r="CK138" s="469"/>
      <c r="CL138" s="404">
        <v>11</v>
      </c>
    </row>
    <row r="139" spans="1:90" ht="17.45" customHeight="1" x14ac:dyDescent="0.2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V139" s="2"/>
      <c r="AW139" s="2"/>
      <c r="AX139" s="2"/>
      <c r="AY139" s="2"/>
      <c r="AZ139" s="2"/>
      <c r="BE139" s="32"/>
      <c r="BF139" s="32"/>
      <c r="BG139" s="34"/>
      <c r="BH139" s="34"/>
      <c r="BK139" s="35"/>
      <c r="BL139" s="160"/>
      <c r="BM139" s="161"/>
      <c r="BN139" s="162"/>
      <c r="BO139" s="163"/>
      <c r="BP139" s="413"/>
      <c r="BQ139" s="415"/>
      <c r="BR139" s="406" t="s">
        <v>30</v>
      </c>
      <c r="BS139" s="407"/>
      <c r="BT139" s="408"/>
      <c r="BU139" s="164" t="e">
        <f>IF(BQ138=0,0,VLOOKUP(BQ138,[1]Список!$A:P,8,FALSE))</f>
        <v>#VALUE!</v>
      </c>
      <c r="BV139" s="420"/>
      <c r="BW139" s="409" t="str">
        <f>IF(AI134&gt;AJ134,BC134,IF(AJ134&gt;AI134,BD134," "))</f>
        <v>-6,8,7,8</v>
      </c>
      <c r="BX139" s="410"/>
      <c r="BY139" s="411"/>
      <c r="BZ139" s="410" t="str">
        <f>IF(AI133&gt;AJ133,BC133,IF(AJ133&gt;AI133,BD133," "))</f>
        <v>0 - 3</v>
      </c>
      <c r="CA139" s="410"/>
      <c r="CB139" s="410"/>
      <c r="CC139" s="409" t="str">
        <f>IF(AI137&gt;AJ137,BC137,IF(AJ137&gt;AI137,BD137," "))</f>
        <v>1 - 3</v>
      </c>
      <c r="CD139" s="410"/>
      <c r="CE139" s="411"/>
      <c r="CF139" s="422"/>
      <c r="CG139" s="422"/>
      <c r="CH139" s="422"/>
      <c r="CI139" s="313"/>
      <c r="CJ139" s="472"/>
      <c r="CK139" s="470"/>
      <c r="CL139" s="405"/>
    </row>
    <row r="140" spans="1:90" ht="17.45" customHeight="1" x14ac:dyDescent="0.25">
      <c r="Z140" s="6"/>
      <c r="BK140" s="14"/>
      <c r="BL140" s="380" t="str">
        <f>C141</f>
        <v>Женщины. 13-16 места</v>
      </c>
      <c r="BM140" s="380"/>
      <c r="BN140" s="380"/>
      <c r="BO140" s="380"/>
      <c r="BP140" s="380"/>
      <c r="BQ140" s="380"/>
      <c r="BR140" s="380"/>
      <c r="BS140" s="380"/>
      <c r="BT140" s="380"/>
      <c r="BU140" s="380"/>
      <c r="BV140" s="380"/>
      <c r="BW140" s="380"/>
      <c r="BX140" s="380"/>
      <c r="BY140" s="380"/>
      <c r="BZ140" s="380"/>
      <c r="CA140" s="380"/>
      <c r="CB140" s="380"/>
      <c r="CC140" s="380"/>
      <c r="CD140" s="380"/>
      <c r="CE140" s="380"/>
      <c r="CF140" s="380"/>
      <c r="CG140" s="380"/>
      <c r="CH140" s="380"/>
      <c r="CI140" s="380"/>
      <c r="CJ140" s="380"/>
      <c r="CK140" s="380"/>
      <c r="CL140" s="380"/>
    </row>
    <row r="141" spans="1:90" ht="17.45" customHeight="1" x14ac:dyDescent="0.25">
      <c r="A141" s="7">
        <f>1+A131</f>
        <v>3</v>
      </c>
      <c r="B141" s="8">
        <v>4</v>
      </c>
      <c r="C141" s="9" t="s">
        <v>293</v>
      </c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1">
        <f>1+R131</f>
        <v>3</v>
      </c>
      <c r="Z141" s="6"/>
      <c r="AR141" s="12" t="e">
        <f>IF(B142=0,0,(IF(B143=0,1,IF(B144=0,2,IF(B145=0,3,IF(B145&gt;0,4))))))</f>
        <v>#VALUE!</v>
      </c>
      <c r="BC141" s="12">
        <f>IF(BE141=15,3,IF(BE141&gt;15,4))</f>
        <v>4</v>
      </c>
      <c r="BE141" s="13">
        <f>SUM(BE142,BE144,BE146,BE148)</f>
        <v>18</v>
      </c>
      <c r="BF141" s="13">
        <f>SUM(BF142,BF144,BF146,BF148)</f>
        <v>7</v>
      </c>
      <c r="BK141" s="14"/>
      <c r="BL141" s="124" t="s">
        <v>4</v>
      </c>
      <c r="BM141" s="125" t="s">
        <v>5</v>
      </c>
      <c r="BN141" s="125" t="s">
        <v>6</v>
      </c>
      <c r="BO141" s="126" t="s">
        <v>7</v>
      </c>
      <c r="BP141" s="216" t="s">
        <v>8</v>
      </c>
      <c r="BQ141" s="458" t="s">
        <v>9</v>
      </c>
      <c r="BR141" s="458"/>
      <c r="BS141" s="458"/>
      <c r="BT141" s="458"/>
      <c r="BU141" s="459" t="s">
        <v>10</v>
      </c>
      <c r="BV141" s="459"/>
      <c r="BW141" s="460">
        <v>1</v>
      </c>
      <c r="BX141" s="461"/>
      <c r="BY141" s="462"/>
      <c r="BZ141" s="461">
        <v>2</v>
      </c>
      <c r="CA141" s="461"/>
      <c r="CB141" s="461"/>
      <c r="CC141" s="460">
        <v>3</v>
      </c>
      <c r="CD141" s="461"/>
      <c r="CE141" s="462"/>
      <c r="CF141" s="461">
        <v>4</v>
      </c>
      <c r="CG141" s="461"/>
      <c r="CH141" s="461"/>
      <c r="CI141" s="310"/>
      <c r="CJ141" s="220" t="s">
        <v>1</v>
      </c>
      <c r="CK141" s="307" t="s">
        <v>2</v>
      </c>
      <c r="CL141" s="307" t="s">
        <v>3</v>
      </c>
    </row>
    <row r="142" spans="1:90" ht="17.45" customHeight="1" x14ac:dyDescent="0.25">
      <c r="A142" s="15">
        <v>1</v>
      </c>
      <c r="B142" s="16" t="e">
        <f>SUMIF('[1]М - 1 этап'!$CX$71:$CX$86,7,'[1]М - 1 этап'!$BQ$71:$BQ$86)</f>
        <v>#VALUE!</v>
      </c>
      <c r="C142" s="17">
        <v>1</v>
      </c>
      <c r="D142" s="17">
        <v>3</v>
      </c>
      <c r="E142" s="18">
        <v>11</v>
      </c>
      <c r="F142" s="19">
        <v>5</v>
      </c>
      <c r="G142" s="20">
        <v>7</v>
      </c>
      <c r="H142" s="21">
        <v>11</v>
      </c>
      <c r="I142" s="18">
        <v>11</v>
      </c>
      <c r="J142" s="19">
        <v>8</v>
      </c>
      <c r="K142" s="20">
        <v>11</v>
      </c>
      <c r="L142" s="21">
        <v>4</v>
      </c>
      <c r="M142" s="18"/>
      <c r="N142" s="19"/>
      <c r="O142" s="20"/>
      <c r="P142" s="21"/>
      <c r="Q142" s="18"/>
      <c r="R142" s="19"/>
      <c r="S142" s="22">
        <f t="shared" ref="S142:S147" si="463">IF(E142="wo",0,IF(F142="wo",1,IF(E142&gt;F142,1,0)))</f>
        <v>1</v>
      </c>
      <c r="T142" s="22">
        <f t="shared" ref="T142:T147" si="464">IF(E142="wo",1,IF(F142="wo",0,IF(F142&gt;E142,1,0)))</f>
        <v>0</v>
      </c>
      <c r="U142" s="22">
        <f t="shared" ref="U142:U147" si="465">IF(G142="wo",0,IF(H142="wo",1,IF(G142&gt;H142,1,0)))</f>
        <v>0</v>
      </c>
      <c r="V142" s="22">
        <f t="shared" ref="V142:V147" si="466">IF(G142="wo",1,IF(H142="wo",0,IF(H142&gt;G142,1,0)))</f>
        <v>1</v>
      </c>
      <c r="W142" s="22">
        <f t="shared" ref="W142:W147" si="467">IF(I142="wo",0,IF(J142="wo",1,IF(I142&gt;J142,1,0)))</f>
        <v>1</v>
      </c>
      <c r="X142" s="22">
        <f t="shared" ref="X142:X147" si="468">IF(I142="wo",1,IF(J142="wo",0,IF(J142&gt;I142,1,0)))</f>
        <v>0</v>
      </c>
      <c r="Y142" s="22">
        <f t="shared" ref="Y142:Y147" si="469">IF(K142="wo",0,IF(L142="wo",1,IF(K142&gt;L142,1,0)))</f>
        <v>1</v>
      </c>
      <c r="Z142" s="22">
        <f t="shared" ref="Z142:Z147" si="470">IF(K142="wo",1,IF(L142="wo",0,IF(L142&gt;K142,1,0)))</f>
        <v>0</v>
      </c>
      <c r="AA142" s="22">
        <f t="shared" ref="AA142:AA147" si="471">IF(M142="wo",0,IF(N142="wo",1,IF(M142&gt;N142,1,0)))</f>
        <v>0</v>
      </c>
      <c r="AB142" s="22">
        <f t="shared" ref="AB142:AB147" si="472">IF(M142="wo",1,IF(N142="wo",0,IF(N142&gt;M142,1,0)))</f>
        <v>0</v>
      </c>
      <c r="AC142" s="22">
        <f t="shared" ref="AC142:AC147" si="473">IF(O142="wo",0,IF(P142="wo",1,IF(O142&gt;P142,1,0)))</f>
        <v>0</v>
      </c>
      <c r="AD142" s="22">
        <f t="shared" ref="AD142:AD147" si="474">IF(O142="wo",1,IF(P142="wo",0,IF(P142&gt;O142,1,0)))</f>
        <v>0</v>
      </c>
      <c r="AE142" s="22">
        <f t="shared" ref="AE142:AE147" si="475">IF(Q142="wo",0,IF(R142="wo",1,IF(Q142&gt;R142,1,0)))</f>
        <v>0</v>
      </c>
      <c r="AF142" s="22">
        <f t="shared" ref="AF142:AF147" si="476">IF(Q142="wo",1,IF(R142="wo",0,IF(R142&gt;Q142,1,0)))</f>
        <v>0</v>
      </c>
      <c r="AG142" s="23">
        <f t="shared" ref="AG142:AH147" si="477">IF(E142="wo","wo",+S142+U142+W142+Y142+AA142+AC142+AE142)</f>
        <v>3</v>
      </c>
      <c r="AH142" s="23">
        <f t="shared" si="477"/>
        <v>1</v>
      </c>
      <c r="AI142" s="24">
        <f t="shared" ref="AI142:AI147" si="478">IF(E142="",0,IF(E142="wo",0,IF(F142="wo",2,IF(AG142=AH142,0,IF(AG142&gt;AH142,2,1)))))</f>
        <v>2</v>
      </c>
      <c r="AJ142" s="24">
        <f t="shared" ref="AJ142:AJ147" si="479">IF(F142="",0,IF(F142="wo",0,IF(E142="wo",2,IF(AH142=AG142,0,IF(AH142&gt;AG142,2,1)))))</f>
        <v>1</v>
      </c>
      <c r="AK142" s="25">
        <f t="shared" ref="AK142:AK147" si="480">IF(E142="","",IF(E142="wo",0,IF(F142="wo",0,IF(E142=F142,"ERROR",IF(E142&gt;F142,F142,-1*E142)))))</f>
        <v>5</v>
      </c>
      <c r="AL142" s="25">
        <f t="shared" ref="AL142:AL147" si="481">IF(G142="","",IF(G142="wo",0,IF(H142="wo",0,IF(G142=H142,"ERROR",IF(G142&gt;H142,H142,-1*G142)))))</f>
        <v>-7</v>
      </c>
      <c r="AM142" s="25">
        <f t="shared" ref="AM142:AM147" si="482">IF(I142="","",IF(I142="wo",0,IF(J142="wo",0,IF(I142=J142,"ERROR",IF(I142&gt;J142,J142,-1*I142)))))</f>
        <v>8</v>
      </c>
      <c r="AN142" s="25">
        <f t="shared" ref="AN142:AN147" si="483">IF(K142="","",IF(K142="wo",0,IF(L142="wo",0,IF(K142=L142,"ERROR",IF(K142&gt;L142,L142,-1*K142)))))</f>
        <v>4</v>
      </c>
      <c r="AO142" s="25" t="str">
        <f t="shared" ref="AO142:AO147" si="484">IF(M142="","",IF(M142="wo",0,IF(N142="wo",0,IF(M142=N142,"ERROR",IF(M142&gt;N142,N142,-1*M142)))))</f>
        <v/>
      </c>
      <c r="AP142" s="25" t="str">
        <f t="shared" ref="AP142:AP147" si="485">IF(O142="","",IF(O142="wo",0,IF(P142="wo",0,IF(O142=P142,"ERROR",IF(O142&gt;P142,P142,-1*O142)))))</f>
        <v/>
      </c>
      <c r="AQ142" s="25" t="str">
        <f t="shared" ref="AQ142:AQ147" si="486">IF(Q142="","",IF(Q142="wo",0,IF(R142="wo",0,IF(Q142=R142,"ERROR",IF(Q142&gt;R142,R142,-1*Q142)))))</f>
        <v/>
      </c>
      <c r="AR142" s="26" t="str">
        <f t="shared" ref="AR142:AR147" si="487">CONCATENATE(AG142," - ",AH142)</f>
        <v>3 - 1</v>
      </c>
      <c r="AS142" s="27" t="str">
        <f t="shared" ref="AS142:AS147" si="488">IF(E142="","",(IF(K142="",AK142&amp;","&amp;AL142&amp;","&amp;AM142,IF(M142="",AK142&amp;","&amp;AL142&amp;","&amp;AM142&amp;","&amp;AN142,IF(O142="",AK142&amp;","&amp;AL142&amp;","&amp;AM142&amp;","&amp;AN142&amp;","&amp;AO142,IF(Q142="",AK142&amp;","&amp;AL142&amp;","&amp;AM142&amp;","&amp;AN142&amp;","&amp;AO142&amp;","&amp;AP142,AK142&amp;","&amp;AL142&amp;","&amp;AM142&amp;","&amp;AN142&amp;","&amp;AO142&amp;","&amp;AP142&amp;","&amp;AQ142))))))</f>
        <v>5,-7,8,4</v>
      </c>
      <c r="AT142" s="24">
        <f t="shared" ref="AT142:AT147" si="489">IF(F142="",0,IF(F142="wo",0,IF(E142="wo",2,IF(AH142=AG142,0,IF(AH142&gt;AG142,2,1)))))</f>
        <v>1</v>
      </c>
      <c r="AU142" s="24">
        <f t="shared" ref="AU142:AU147" si="490">IF(E142="",0,IF(E142="wo",0,IF(F142="wo",2,IF(AG142=AH142,0,IF(AG142&gt;AH142,2,1)))))</f>
        <v>2</v>
      </c>
      <c r="AV142" s="25">
        <f t="shared" ref="AV142:AV147" si="491">IF(F142="","",IF(F142="wo",0,IF(E142="wo",0,IF(F142=E142,"ERROR",IF(F142&gt;E142,E142,-1*F142)))))</f>
        <v>-5</v>
      </c>
      <c r="AW142" s="25">
        <f t="shared" ref="AW142:AW147" si="492">IF(H142="","",IF(H142="wo",0,IF(G142="wo",0,IF(H142=G142,"ERROR",IF(H142&gt;G142,G142,-1*H142)))))</f>
        <v>7</v>
      </c>
      <c r="AX142" s="25">
        <f t="shared" ref="AX142:AX147" si="493">IF(J142="","",IF(J142="wo",0,IF(I142="wo",0,IF(J142=I142,"ERROR",IF(J142&gt;I142,I142,-1*J142)))))</f>
        <v>-8</v>
      </c>
      <c r="AY142" s="25">
        <f t="shared" ref="AY142:AY147" si="494">IF(L142="","",IF(L142="wo",0,IF(K142="wo",0,IF(L142=K142,"ERROR",IF(L142&gt;K142,K142,-1*L142)))))</f>
        <v>-4</v>
      </c>
      <c r="AZ142" s="25" t="str">
        <f t="shared" ref="AZ142:AZ147" si="495">IF(N142="","",IF(N142="wo",0,IF(M142="wo",0,IF(N142=M142,"ERROR",IF(N142&gt;M142,M142,-1*N142)))))</f>
        <v/>
      </c>
      <c r="BA142" s="25" t="str">
        <f t="shared" ref="BA142:BA147" si="496">IF(P142="","",IF(P142="wo",0,IF(O142="wo",0,IF(P142=O142,"ERROR",IF(P142&gt;O142,O142,-1*P142)))))</f>
        <v/>
      </c>
      <c r="BB142" s="25" t="str">
        <f t="shared" ref="BB142:BB147" si="497">IF(R142="","",IF(R142="wo",0,IF(Q142="wo",0,IF(R142=Q142,"ERROR",IF(R142&gt;Q142,Q142,-1*R142)))))</f>
        <v/>
      </c>
      <c r="BC142" s="26" t="str">
        <f t="shared" ref="BC142:BC147" si="498">CONCATENATE(AH142," - ",AG142)</f>
        <v>1 - 3</v>
      </c>
      <c r="BD142" s="27" t="str">
        <f t="shared" ref="BD142:BD147" si="499">IF(E142="","",(IF(K142="",AV142&amp;", "&amp;AW142&amp;", "&amp;AX142,IF(M142="",AV142&amp;","&amp;AW142&amp;","&amp;AX142&amp;","&amp;AY142,IF(O142="",AV142&amp;","&amp;AW142&amp;","&amp;AX142&amp;","&amp;AY142&amp;","&amp;AZ142,IF(Q142="",AV142&amp;","&amp;AW142&amp;","&amp;AX142&amp;","&amp;AY142&amp;","&amp;AZ142&amp;","&amp;BA142,AV142&amp;","&amp;AW142&amp;","&amp;AX142&amp;","&amp;AY142&amp;","&amp;AZ142&amp;","&amp;BA142&amp;","&amp;BB142))))))</f>
        <v>-5,7,-8,-4</v>
      </c>
      <c r="BE142" s="28">
        <f>SUMIF(C142:C149,1,AI142:AI149)+SUMIF(D142:D149,1,AJ142:AJ149)</f>
        <v>5</v>
      </c>
      <c r="BF142" s="28">
        <f>IF(BE142&lt;&gt;0,RANK(BE142,BE142:BE148),"")</f>
        <v>1</v>
      </c>
      <c r="BG142" s="29" t="e">
        <f>SUMIF(A142:A145,C142,B142:B145)</f>
        <v>#VALUE!</v>
      </c>
      <c r="BH142" s="30" t="e">
        <f>SUMIF(A142:A145,D142,B142:B145)</f>
        <v>#VALUE!</v>
      </c>
      <c r="BI142" s="122">
        <f t="shared" ref="BI142:BI147" si="500">1+BI132</f>
        <v>3</v>
      </c>
      <c r="BJ142" s="123" t="e">
        <f>1*BJ137+1</f>
        <v>#REF!</v>
      </c>
      <c r="BK142" s="31">
        <v>1</v>
      </c>
      <c r="BL142" s="200" t="str">
        <f t="shared" ref="BL142:BL143" si="501">CONCATENATE(C142," ","-"," ",D142)</f>
        <v>1 - 3</v>
      </c>
      <c r="BM142" s="132"/>
      <c r="BN142" s="133"/>
      <c r="BO142" s="134"/>
      <c r="BP142" s="465">
        <v>1</v>
      </c>
      <c r="BQ142" s="414" t="e">
        <f>B142</f>
        <v>#VALUE!</v>
      </c>
      <c r="BR142" s="416" t="s">
        <v>84</v>
      </c>
      <c r="BS142" s="417"/>
      <c r="BT142" s="418"/>
      <c r="BU142" s="215" t="e">
        <f>IF(BQ142=0,0,VLOOKUP(BQ142,[1]Список!$A:P,7,FALSE))</f>
        <v>#VALUE!</v>
      </c>
      <c r="BV142" s="419" t="e">
        <f>IF(BQ142=0,0,VLOOKUP(BQ142,[1]Список!$A:$P,6,FALSE))</f>
        <v>#VALUE!</v>
      </c>
      <c r="BW142" s="451"/>
      <c r="BX142" s="421"/>
      <c r="BY142" s="452"/>
      <c r="BZ142" s="231"/>
      <c r="CA142" s="180">
        <f>IF(AG146&lt;AH146,AI146,IF(AH146&lt;AG146,AI146," "))</f>
        <v>2</v>
      </c>
      <c r="CB142" s="190"/>
      <c r="CC142" s="184"/>
      <c r="CD142" s="180">
        <f>IF(AG142&lt;AH142,AI142,IF(AH142&lt;AG142,AI142," "))</f>
        <v>2</v>
      </c>
      <c r="CE142" s="181"/>
      <c r="CF142" s="190"/>
      <c r="CG142" s="180">
        <f>IF(AG144&lt;AH144,AI144,IF(AH144&lt;AG144,AI144," "))</f>
        <v>1</v>
      </c>
      <c r="CH142" s="190"/>
      <c r="CI142" s="314"/>
      <c r="CJ142" s="471">
        <f>BE142</f>
        <v>5</v>
      </c>
      <c r="CK142" s="469"/>
      <c r="CL142" s="404">
        <v>15</v>
      </c>
    </row>
    <row r="143" spans="1:90" ht="17.45" customHeight="1" x14ac:dyDescent="0.25">
      <c r="A143" s="15">
        <v>2</v>
      </c>
      <c r="B143" s="16" t="e">
        <f>SUMIF('[1]М - 1 этап'!$CX$158:$CX$173,7,'[1]М - 1 этап'!$BQ$158:$BQ$173)</f>
        <v>#VALUE!</v>
      </c>
      <c r="C143" s="17">
        <v>2</v>
      </c>
      <c r="D143" s="17">
        <v>4</v>
      </c>
      <c r="E143" s="18">
        <v>13</v>
      </c>
      <c r="F143" s="19">
        <v>11</v>
      </c>
      <c r="G143" s="20">
        <v>6</v>
      </c>
      <c r="H143" s="21">
        <v>11</v>
      </c>
      <c r="I143" s="18">
        <v>11</v>
      </c>
      <c r="J143" s="19">
        <v>6</v>
      </c>
      <c r="K143" s="20">
        <v>11</v>
      </c>
      <c r="L143" s="21">
        <v>4</v>
      </c>
      <c r="M143" s="18"/>
      <c r="N143" s="19"/>
      <c r="O143" s="20"/>
      <c r="P143" s="21"/>
      <c r="Q143" s="18"/>
      <c r="R143" s="19"/>
      <c r="S143" s="22">
        <f t="shared" si="463"/>
        <v>1</v>
      </c>
      <c r="T143" s="22">
        <f t="shared" si="464"/>
        <v>0</v>
      </c>
      <c r="U143" s="22">
        <f t="shared" si="465"/>
        <v>0</v>
      </c>
      <c r="V143" s="22">
        <f t="shared" si="466"/>
        <v>1</v>
      </c>
      <c r="W143" s="22">
        <f t="shared" si="467"/>
        <v>1</v>
      </c>
      <c r="X143" s="22">
        <f t="shared" si="468"/>
        <v>0</v>
      </c>
      <c r="Y143" s="22">
        <f t="shared" si="469"/>
        <v>1</v>
      </c>
      <c r="Z143" s="22">
        <f t="shared" si="470"/>
        <v>0</v>
      </c>
      <c r="AA143" s="22">
        <f t="shared" si="471"/>
        <v>0</v>
      </c>
      <c r="AB143" s="22">
        <f t="shared" si="472"/>
        <v>0</v>
      </c>
      <c r="AC143" s="22">
        <f t="shared" si="473"/>
        <v>0</v>
      </c>
      <c r="AD143" s="22">
        <f t="shared" si="474"/>
        <v>0</v>
      </c>
      <c r="AE143" s="22">
        <f t="shared" si="475"/>
        <v>0</v>
      </c>
      <c r="AF143" s="22">
        <f t="shared" si="476"/>
        <v>0</v>
      </c>
      <c r="AG143" s="23">
        <f t="shared" si="477"/>
        <v>3</v>
      </c>
      <c r="AH143" s="23">
        <f t="shared" si="477"/>
        <v>1</v>
      </c>
      <c r="AI143" s="24">
        <f t="shared" si="478"/>
        <v>2</v>
      </c>
      <c r="AJ143" s="24">
        <f t="shared" si="479"/>
        <v>1</v>
      </c>
      <c r="AK143" s="25">
        <f t="shared" si="480"/>
        <v>11</v>
      </c>
      <c r="AL143" s="25">
        <f t="shared" si="481"/>
        <v>-6</v>
      </c>
      <c r="AM143" s="25">
        <f t="shared" si="482"/>
        <v>6</v>
      </c>
      <c r="AN143" s="25">
        <f t="shared" si="483"/>
        <v>4</v>
      </c>
      <c r="AO143" s="25" t="str">
        <f t="shared" si="484"/>
        <v/>
      </c>
      <c r="AP143" s="25" t="str">
        <f t="shared" si="485"/>
        <v/>
      </c>
      <c r="AQ143" s="25" t="str">
        <f t="shared" si="486"/>
        <v/>
      </c>
      <c r="AR143" s="26" t="str">
        <f t="shared" si="487"/>
        <v>3 - 1</v>
      </c>
      <c r="AS143" s="27" t="str">
        <f t="shared" si="488"/>
        <v>11,-6,6,4</v>
      </c>
      <c r="AT143" s="24">
        <f t="shared" si="489"/>
        <v>1</v>
      </c>
      <c r="AU143" s="24">
        <f t="shared" si="490"/>
        <v>2</v>
      </c>
      <c r="AV143" s="25">
        <f t="shared" si="491"/>
        <v>-11</v>
      </c>
      <c r="AW143" s="25">
        <f t="shared" si="492"/>
        <v>6</v>
      </c>
      <c r="AX143" s="25">
        <f t="shared" si="493"/>
        <v>-6</v>
      </c>
      <c r="AY143" s="25">
        <f t="shared" si="494"/>
        <v>-4</v>
      </c>
      <c r="AZ143" s="25" t="str">
        <f t="shared" si="495"/>
        <v/>
      </c>
      <c r="BA143" s="25" t="str">
        <f t="shared" si="496"/>
        <v/>
      </c>
      <c r="BB143" s="25" t="str">
        <f t="shared" si="497"/>
        <v/>
      </c>
      <c r="BC143" s="26" t="str">
        <f t="shared" si="498"/>
        <v>1 - 3</v>
      </c>
      <c r="BD143" s="27" t="str">
        <f t="shared" si="499"/>
        <v>-11,6,-6,-4</v>
      </c>
      <c r="BE143" s="32"/>
      <c r="BF143" s="32"/>
      <c r="BG143" s="29" t="e">
        <f>SUMIF(A142:A145,C143,B142:B145)</f>
        <v>#VALUE!</v>
      </c>
      <c r="BH143" s="30" t="e">
        <f>SUMIF(A142:A145,D143,B142:B145)</f>
        <v>#VALUE!</v>
      </c>
      <c r="BI143" s="122">
        <f t="shared" si="500"/>
        <v>3</v>
      </c>
      <c r="BJ143" s="123" t="e">
        <f>1+BJ142</f>
        <v>#REF!</v>
      </c>
      <c r="BK143" s="31">
        <v>1</v>
      </c>
      <c r="BL143" s="200" t="str">
        <f t="shared" si="501"/>
        <v>2 - 4</v>
      </c>
      <c r="BM143" s="132"/>
      <c r="BN143" s="133"/>
      <c r="BO143" s="134"/>
      <c r="BP143" s="466"/>
      <c r="BQ143" s="415"/>
      <c r="BR143" s="406" t="s">
        <v>89</v>
      </c>
      <c r="BS143" s="407"/>
      <c r="BT143" s="408"/>
      <c r="BU143" s="164" t="e">
        <f>IF(BQ142=0,0,VLOOKUP(BQ142,[1]Список!$A:P,8,FALSE))</f>
        <v>#VALUE!</v>
      </c>
      <c r="BV143" s="420"/>
      <c r="BW143" s="467"/>
      <c r="BX143" s="422"/>
      <c r="BY143" s="468"/>
      <c r="BZ143" s="410" t="str">
        <f>IF(AI146&lt;AJ146,AR146,IF(AJ146&lt;AI146,AS146," "))</f>
        <v>5,5,-8,5</v>
      </c>
      <c r="CA143" s="410"/>
      <c r="CB143" s="410"/>
      <c r="CC143" s="409" t="str">
        <f>IF(AI142&lt;AJ142,AR142,IF(AJ142&lt;AI142,AS142," "))</f>
        <v>5,-7,8,4</v>
      </c>
      <c r="CD143" s="410"/>
      <c r="CE143" s="411"/>
      <c r="CF143" s="410" t="str">
        <f>IF(AI144&lt;AJ144,AR144,IF(AJ144&lt;AI144,AS144," "))</f>
        <v>0 - 3</v>
      </c>
      <c r="CG143" s="410"/>
      <c r="CH143" s="410"/>
      <c r="CI143" s="313"/>
      <c r="CJ143" s="472"/>
      <c r="CK143" s="470"/>
      <c r="CL143" s="405"/>
    </row>
    <row r="144" spans="1:90" ht="17.45" customHeight="1" x14ac:dyDescent="0.25">
      <c r="A144" s="15">
        <v>3</v>
      </c>
      <c r="B144" s="16" t="e">
        <f>SUMIF('[1]М - 1 этап'!$CX$158:$CX$173,8,'[1]М - 1 этап'!$BQ$158:$BQ$173)</f>
        <v>#VALUE!</v>
      </c>
      <c r="C144" s="17">
        <v>1</v>
      </c>
      <c r="D144" s="17">
        <v>4</v>
      </c>
      <c r="E144" s="18">
        <v>8</v>
      </c>
      <c r="F144" s="19">
        <v>11</v>
      </c>
      <c r="G144" s="20">
        <v>5</v>
      </c>
      <c r="H144" s="21">
        <v>11</v>
      </c>
      <c r="I144" s="18">
        <v>9</v>
      </c>
      <c r="J144" s="19">
        <v>11</v>
      </c>
      <c r="K144" s="20"/>
      <c r="L144" s="21"/>
      <c r="M144" s="18"/>
      <c r="N144" s="19"/>
      <c r="O144" s="20"/>
      <c r="P144" s="21"/>
      <c r="Q144" s="18"/>
      <c r="R144" s="19"/>
      <c r="S144" s="22">
        <f t="shared" si="463"/>
        <v>0</v>
      </c>
      <c r="T144" s="22">
        <f t="shared" si="464"/>
        <v>1</v>
      </c>
      <c r="U144" s="22">
        <f t="shared" si="465"/>
        <v>0</v>
      </c>
      <c r="V144" s="22">
        <f t="shared" si="466"/>
        <v>1</v>
      </c>
      <c r="W144" s="22">
        <f t="shared" si="467"/>
        <v>0</v>
      </c>
      <c r="X144" s="22">
        <f t="shared" si="468"/>
        <v>1</v>
      </c>
      <c r="Y144" s="22">
        <f t="shared" si="469"/>
        <v>0</v>
      </c>
      <c r="Z144" s="22">
        <f t="shared" si="470"/>
        <v>0</v>
      </c>
      <c r="AA144" s="22">
        <f t="shared" si="471"/>
        <v>0</v>
      </c>
      <c r="AB144" s="22">
        <f t="shared" si="472"/>
        <v>0</v>
      </c>
      <c r="AC144" s="22">
        <f t="shared" si="473"/>
        <v>0</v>
      </c>
      <c r="AD144" s="22">
        <f t="shared" si="474"/>
        <v>0</v>
      </c>
      <c r="AE144" s="22">
        <f t="shared" si="475"/>
        <v>0</v>
      </c>
      <c r="AF144" s="22">
        <f t="shared" si="476"/>
        <v>0</v>
      </c>
      <c r="AG144" s="23">
        <f t="shared" si="477"/>
        <v>0</v>
      </c>
      <c r="AH144" s="23">
        <f t="shared" si="477"/>
        <v>3</v>
      </c>
      <c r="AI144" s="24">
        <f t="shared" si="478"/>
        <v>1</v>
      </c>
      <c r="AJ144" s="24">
        <f t="shared" si="479"/>
        <v>2</v>
      </c>
      <c r="AK144" s="25">
        <f t="shared" si="480"/>
        <v>-8</v>
      </c>
      <c r="AL144" s="25">
        <f t="shared" si="481"/>
        <v>-5</v>
      </c>
      <c r="AM144" s="25">
        <f t="shared" si="482"/>
        <v>-9</v>
      </c>
      <c r="AN144" s="25" t="str">
        <f t="shared" si="483"/>
        <v/>
      </c>
      <c r="AO144" s="25" t="str">
        <f t="shared" si="484"/>
        <v/>
      </c>
      <c r="AP144" s="25" t="str">
        <f t="shared" si="485"/>
        <v/>
      </c>
      <c r="AQ144" s="25" t="str">
        <f t="shared" si="486"/>
        <v/>
      </c>
      <c r="AR144" s="26" t="str">
        <f t="shared" si="487"/>
        <v>0 - 3</v>
      </c>
      <c r="AS144" s="27" t="str">
        <f t="shared" si="488"/>
        <v>-8,-5,-9</v>
      </c>
      <c r="AT144" s="24">
        <f t="shared" si="489"/>
        <v>2</v>
      </c>
      <c r="AU144" s="24">
        <f t="shared" si="490"/>
        <v>1</v>
      </c>
      <c r="AV144" s="25">
        <f t="shared" si="491"/>
        <v>8</v>
      </c>
      <c r="AW144" s="25">
        <f t="shared" si="492"/>
        <v>5</v>
      </c>
      <c r="AX144" s="25">
        <f t="shared" si="493"/>
        <v>9</v>
      </c>
      <c r="AY144" s="25" t="str">
        <f t="shared" si="494"/>
        <v/>
      </c>
      <c r="AZ144" s="25" t="str">
        <f t="shared" si="495"/>
        <v/>
      </c>
      <c r="BA144" s="25" t="str">
        <f t="shared" si="496"/>
        <v/>
      </c>
      <c r="BB144" s="25" t="str">
        <f t="shared" si="497"/>
        <v/>
      </c>
      <c r="BC144" s="26" t="str">
        <f t="shared" si="498"/>
        <v>3 - 0</v>
      </c>
      <c r="BD144" s="27" t="str">
        <f t="shared" si="499"/>
        <v>8, 5, 9</v>
      </c>
      <c r="BE144" s="28">
        <f>SUMIF(C142:C149,2,AI142:AI149)+SUMIF(D142:D149,2,AJ142:AJ149)</f>
        <v>5</v>
      </c>
      <c r="BF144" s="28">
        <f>IF(BE144&lt;&gt;0,RANK(BE144,BE142:BE148),"")</f>
        <v>1</v>
      </c>
      <c r="BG144" s="29" t="e">
        <f>SUMIF(A142:A145,C144,B142:B145)</f>
        <v>#VALUE!</v>
      </c>
      <c r="BH144" s="30" t="e">
        <f>SUMIF(A142:A145,D144,B142:B145)</f>
        <v>#VALUE!</v>
      </c>
      <c r="BI144" s="122">
        <f t="shared" si="500"/>
        <v>3</v>
      </c>
      <c r="BJ144" s="123" t="e">
        <f>1+BJ143</f>
        <v>#REF!</v>
      </c>
      <c r="BK144" s="31">
        <v>2</v>
      </c>
      <c r="BL144" s="212" t="s">
        <v>14</v>
      </c>
      <c r="BM144" s="205">
        <v>44601</v>
      </c>
      <c r="BN144" s="209" t="s">
        <v>17</v>
      </c>
      <c r="BO144" s="147">
        <v>3</v>
      </c>
      <c r="BP144" s="425">
        <v>2</v>
      </c>
      <c r="BQ144" s="397" t="e">
        <f>B143</f>
        <v>#VALUE!</v>
      </c>
      <c r="BR144" s="389" t="s">
        <v>85</v>
      </c>
      <c r="BS144" s="390"/>
      <c r="BT144" s="391"/>
      <c r="BU144" s="196" t="e">
        <f>IF(BQ144=0,0,VLOOKUP(BQ144,[1]Список!$A:P,7,FALSE))</f>
        <v>#VALUE!</v>
      </c>
      <c r="BV144" s="398" t="e">
        <f>IF(BQ144=0,0,VLOOKUP(BQ144,[1]Список!$A:$P,6,FALSE))</f>
        <v>#VALUE!</v>
      </c>
      <c r="BW144" s="230"/>
      <c r="BX144" s="150">
        <f>IF(AG146&lt;AH146,AT146,IF(AH146&lt;AG146,AT146," "))</f>
        <v>1</v>
      </c>
      <c r="BY144" s="186"/>
      <c r="BZ144" s="400"/>
      <c r="CA144" s="400"/>
      <c r="CB144" s="400"/>
      <c r="CC144" s="192"/>
      <c r="CD144" s="150">
        <f>IF(AG145&lt;AH145,AI145,IF(AH145&lt;AG145,AI145," "))</f>
        <v>2</v>
      </c>
      <c r="CE144" s="186"/>
      <c r="CF144" s="224"/>
      <c r="CG144" s="150">
        <f>IF(AG143&lt;AH143,AI143,IF(AH143&lt;AG143,AI143," "))</f>
        <v>2</v>
      </c>
      <c r="CH144" s="178"/>
      <c r="CI144" s="311"/>
      <c r="CJ144" s="474">
        <f>BE144</f>
        <v>5</v>
      </c>
      <c r="CK144" s="473"/>
      <c r="CL144" s="388">
        <v>14</v>
      </c>
    </row>
    <row r="145" spans="1:90" ht="17.45" customHeight="1" x14ac:dyDescent="0.25">
      <c r="A145" s="15">
        <v>4</v>
      </c>
      <c r="B145" s="16" t="e">
        <f>SUMIF('[1]М - 1 этап'!$CX$71:$CX$86,8,'[1]М - 1 этап'!$BQ$71:$BQ$86)</f>
        <v>#VALUE!</v>
      </c>
      <c r="C145" s="17">
        <v>2</v>
      </c>
      <c r="D145" s="17">
        <v>3</v>
      </c>
      <c r="E145" s="18">
        <v>11</v>
      </c>
      <c r="F145" s="19">
        <v>6</v>
      </c>
      <c r="G145" s="20">
        <v>7</v>
      </c>
      <c r="H145" s="21">
        <v>11</v>
      </c>
      <c r="I145" s="18">
        <v>11</v>
      </c>
      <c r="J145" s="19">
        <v>7</v>
      </c>
      <c r="K145" s="20">
        <v>11</v>
      </c>
      <c r="L145" s="21">
        <v>8</v>
      </c>
      <c r="M145" s="18"/>
      <c r="N145" s="19"/>
      <c r="O145" s="20"/>
      <c r="P145" s="21"/>
      <c r="Q145" s="18"/>
      <c r="R145" s="19"/>
      <c r="S145" s="22">
        <f t="shared" si="463"/>
        <v>1</v>
      </c>
      <c r="T145" s="22">
        <f t="shared" si="464"/>
        <v>0</v>
      </c>
      <c r="U145" s="22">
        <f t="shared" si="465"/>
        <v>0</v>
      </c>
      <c r="V145" s="22">
        <f t="shared" si="466"/>
        <v>1</v>
      </c>
      <c r="W145" s="22">
        <f t="shared" si="467"/>
        <v>1</v>
      </c>
      <c r="X145" s="22">
        <f t="shared" si="468"/>
        <v>0</v>
      </c>
      <c r="Y145" s="22">
        <f t="shared" si="469"/>
        <v>1</v>
      </c>
      <c r="Z145" s="22">
        <f t="shared" si="470"/>
        <v>0</v>
      </c>
      <c r="AA145" s="22">
        <f t="shared" si="471"/>
        <v>0</v>
      </c>
      <c r="AB145" s="22">
        <f t="shared" si="472"/>
        <v>0</v>
      </c>
      <c r="AC145" s="22">
        <f t="shared" si="473"/>
        <v>0</v>
      </c>
      <c r="AD145" s="22">
        <f t="shared" si="474"/>
        <v>0</v>
      </c>
      <c r="AE145" s="22">
        <f t="shared" si="475"/>
        <v>0</v>
      </c>
      <c r="AF145" s="22">
        <f t="shared" si="476"/>
        <v>0</v>
      </c>
      <c r="AG145" s="23">
        <f t="shared" si="477"/>
        <v>3</v>
      </c>
      <c r="AH145" s="23">
        <f t="shared" si="477"/>
        <v>1</v>
      </c>
      <c r="AI145" s="24">
        <f t="shared" si="478"/>
        <v>2</v>
      </c>
      <c r="AJ145" s="24">
        <f t="shared" si="479"/>
        <v>1</v>
      </c>
      <c r="AK145" s="25">
        <f t="shared" si="480"/>
        <v>6</v>
      </c>
      <c r="AL145" s="25">
        <f t="shared" si="481"/>
        <v>-7</v>
      </c>
      <c r="AM145" s="25">
        <f t="shared" si="482"/>
        <v>7</v>
      </c>
      <c r="AN145" s="25">
        <f t="shared" si="483"/>
        <v>8</v>
      </c>
      <c r="AO145" s="25" t="str">
        <f t="shared" si="484"/>
        <v/>
      </c>
      <c r="AP145" s="25" t="str">
        <f t="shared" si="485"/>
        <v/>
      </c>
      <c r="AQ145" s="25" t="str">
        <f t="shared" si="486"/>
        <v/>
      </c>
      <c r="AR145" s="26" t="str">
        <f t="shared" si="487"/>
        <v>3 - 1</v>
      </c>
      <c r="AS145" s="27" t="str">
        <f t="shared" si="488"/>
        <v>6,-7,7,8</v>
      </c>
      <c r="AT145" s="24">
        <f t="shared" si="489"/>
        <v>1</v>
      </c>
      <c r="AU145" s="24">
        <f t="shared" si="490"/>
        <v>2</v>
      </c>
      <c r="AV145" s="25">
        <f t="shared" si="491"/>
        <v>-6</v>
      </c>
      <c r="AW145" s="25">
        <f t="shared" si="492"/>
        <v>7</v>
      </c>
      <c r="AX145" s="25">
        <f t="shared" si="493"/>
        <v>-7</v>
      </c>
      <c r="AY145" s="25">
        <f t="shared" si="494"/>
        <v>-8</v>
      </c>
      <c r="AZ145" s="25" t="str">
        <f t="shared" si="495"/>
        <v/>
      </c>
      <c r="BA145" s="25" t="str">
        <f t="shared" si="496"/>
        <v/>
      </c>
      <c r="BB145" s="25" t="str">
        <f t="shared" si="497"/>
        <v/>
      </c>
      <c r="BC145" s="26" t="str">
        <f t="shared" si="498"/>
        <v>1 - 3</v>
      </c>
      <c r="BD145" s="27" t="str">
        <f t="shared" si="499"/>
        <v>-6,7,-7,-8</v>
      </c>
      <c r="BE145" s="32"/>
      <c r="BF145" s="32"/>
      <c r="BG145" s="29" t="e">
        <f>SUMIF(A142:A145,C145,B142:B145)</f>
        <v>#VALUE!</v>
      </c>
      <c r="BH145" s="30" t="e">
        <f>SUMIF(A142:A145,D145,B142:B145)</f>
        <v>#VALUE!</v>
      </c>
      <c r="BI145" s="122">
        <f t="shared" si="500"/>
        <v>3</v>
      </c>
      <c r="BJ145" s="123" t="e">
        <f>1+BJ144</f>
        <v>#REF!</v>
      </c>
      <c r="BK145" s="31">
        <v>2</v>
      </c>
      <c r="BL145" s="212" t="s">
        <v>15</v>
      </c>
      <c r="BM145" s="205">
        <v>44601</v>
      </c>
      <c r="BN145" s="209" t="s">
        <v>17</v>
      </c>
      <c r="BO145" s="147">
        <v>4</v>
      </c>
      <c r="BP145" s="425"/>
      <c r="BQ145" s="397"/>
      <c r="BR145" s="389" t="s">
        <v>86</v>
      </c>
      <c r="BS145" s="390"/>
      <c r="BT145" s="391"/>
      <c r="BU145" s="196" t="e">
        <f>IF(BQ144=0,0,VLOOKUP(BQ144,[1]Список!$A:P,8,FALSE))</f>
        <v>#VALUE!</v>
      </c>
      <c r="BV145" s="398"/>
      <c r="BW145" s="393" t="str">
        <f>IF(AI146&gt;AJ146,BC146,IF(AJ146&gt;AI146,BD146," "))</f>
        <v>1 - 3</v>
      </c>
      <c r="BX145" s="392"/>
      <c r="BY145" s="394"/>
      <c r="BZ145" s="400"/>
      <c r="CA145" s="400"/>
      <c r="CB145" s="400"/>
      <c r="CC145" s="393" t="str">
        <f>IF(AI145&lt;AJ145,AR145,IF(AJ145&lt;AI145,AS145," "))</f>
        <v>6,-7,7,8</v>
      </c>
      <c r="CD145" s="392"/>
      <c r="CE145" s="394"/>
      <c r="CF145" s="392" t="str">
        <f>IF(AI143&lt;AJ143,AR143,IF(AJ143&lt;AI143,AS143," "))</f>
        <v>11,-6,6,4</v>
      </c>
      <c r="CG145" s="392"/>
      <c r="CH145" s="392"/>
      <c r="CI145" s="312"/>
      <c r="CJ145" s="474"/>
      <c r="CK145" s="473"/>
      <c r="CL145" s="388"/>
    </row>
    <row r="146" spans="1:90" ht="17.45" customHeight="1" x14ac:dyDescent="0.25">
      <c r="A146" s="15">
        <v>5</v>
      </c>
      <c r="B146" s="33"/>
      <c r="C146" s="17">
        <v>1</v>
      </c>
      <c r="D146" s="17">
        <v>2</v>
      </c>
      <c r="E146" s="18">
        <v>11</v>
      </c>
      <c r="F146" s="19">
        <v>5</v>
      </c>
      <c r="G146" s="20">
        <v>11</v>
      </c>
      <c r="H146" s="21">
        <v>5</v>
      </c>
      <c r="I146" s="18">
        <v>8</v>
      </c>
      <c r="J146" s="19">
        <v>11</v>
      </c>
      <c r="K146" s="20">
        <v>11</v>
      </c>
      <c r="L146" s="21">
        <v>5</v>
      </c>
      <c r="M146" s="18"/>
      <c r="N146" s="19"/>
      <c r="O146" s="20"/>
      <c r="P146" s="21"/>
      <c r="Q146" s="18"/>
      <c r="R146" s="19"/>
      <c r="S146" s="22">
        <f t="shared" si="463"/>
        <v>1</v>
      </c>
      <c r="T146" s="22">
        <f t="shared" si="464"/>
        <v>0</v>
      </c>
      <c r="U146" s="22">
        <f t="shared" si="465"/>
        <v>1</v>
      </c>
      <c r="V146" s="22">
        <f t="shared" si="466"/>
        <v>0</v>
      </c>
      <c r="W146" s="22">
        <f t="shared" si="467"/>
        <v>0</v>
      </c>
      <c r="X146" s="22">
        <f t="shared" si="468"/>
        <v>1</v>
      </c>
      <c r="Y146" s="22">
        <f t="shared" si="469"/>
        <v>1</v>
      </c>
      <c r="Z146" s="22">
        <f t="shared" si="470"/>
        <v>0</v>
      </c>
      <c r="AA146" s="22">
        <f t="shared" si="471"/>
        <v>0</v>
      </c>
      <c r="AB146" s="22">
        <f t="shared" si="472"/>
        <v>0</v>
      </c>
      <c r="AC146" s="22">
        <f t="shared" si="473"/>
        <v>0</v>
      </c>
      <c r="AD146" s="22">
        <f t="shared" si="474"/>
        <v>0</v>
      </c>
      <c r="AE146" s="22">
        <f t="shared" si="475"/>
        <v>0</v>
      </c>
      <c r="AF146" s="22">
        <f t="shared" si="476"/>
        <v>0</v>
      </c>
      <c r="AG146" s="23">
        <f t="shared" si="477"/>
        <v>3</v>
      </c>
      <c r="AH146" s="23">
        <f t="shared" si="477"/>
        <v>1</v>
      </c>
      <c r="AI146" s="24">
        <f t="shared" si="478"/>
        <v>2</v>
      </c>
      <c r="AJ146" s="24">
        <f t="shared" si="479"/>
        <v>1</v>
      </c>
      <c r="AK146" s="25">
        <f t="shared" si="480"/>
        <v>5</v>
      </c>
      <c r="AL146" s="25">
        <f t="shared" si="481"/>
        <v>5</v>
      </c>
      <c r="AM146" s="25">
        <f t="shared" si="482"/>
        <v>-8</v>
      </c>
      <c r="AN146" s="25">
        <f t="shared" si="483"/>
        <v>5</v>
      </c>
      <c r="AO146" s="25" t="str">
        <f t="shared" si="484"/>
        <v/>
      </c>
      <c r="AP146" s="25" t="str">
        <f t="shared" si="485"/>
        <v/>
      </c>
      <c r="AQ146" s="25" t="str">
        <f t="shared" si="486"/>
        <v/>
      </c>
      <c r="AR146" s="26" t="str">
        <f t="shared" si="487"/>
        <v>3 - 1</v>
      </c>
      <c r="AS146" s="27" t="str">
        <f t="shared" si="488"/>
        <v>5,5,-8,5</v>
      </c>
      <c r="AT146" s="24">
        <f t="shared" si="489"/>
        <v>1</v>
      </c>
      <c r="AU146" s="24">
        <f t="shared" si="490"/>
        <v>2</v>
      </c>
      <c r="AV146" s="25">
        <f t="shared" si="491"/>
        <v>-5</v>
      </c>
      <c r="AW146" s="25">
        <f t="shared" si="492"/>
        <v>-5</v>
      </c>
      <c r="AX146" s="25">
        <f t="shared" si="493"/>
        <v>8</v>
      </c>
      <c r="AY146" s="25">
        <f t="shared" si="494"/>
        <v>-5</v>
      </c>
      <c r="AZ146" s="25" t="str">
        <f t="shared" si="495"/>
        <v/>
      </c>
      <c r="BA146" s="25" t="str">
        <f t="shared" si="496"/>
        <v/>
      </c>
      <c r="BB146" s="25" t="str">
        <f t="shared" si="497"/>
        <v/>
      </c>
      <c r="BC146" s="26" t="str">
        <f t="shared" si="498"/>
        <v>1 - 3</v>
      </c>
      <c r="BD146" s="27" t="str">
        <f t="shared" si="499"/>
        <v>-5,-5,8,-5</v>
      </c>
      <c r="BE146" s="28">
        <f>SUMIF(C142:C149,3,AI142:AI149)+SUMIF(D142:D149,3,AJ142:AJ149)</f>
        <v>3</v>
      </c>
      <c r="BF146" s="28">
        <f>IF(BE146&lt;&gt;0,RANK(BE146,BE142:BE148),"")</f>
        <v>4</v>
      </c>
      <c r="BG146" s="29" t="e">
        <f>SUMIF(A142:A145,C146,B142:B145)</f>
        <v>#VALUE!</v>
      </c>
      <c r="BH146" s="30" t="e">
        <f>SUMIF(A142:A145,D146,B142:B145)</f>
        <v>#VALUE!</v>
      </c>
      <c r="BI146" s="122">
        <f t="shared" si="500"/>
        <v>3</v>
      </c>
      <c r="BJ146" s="123" t="e">
        <f>1+BJ145</f>
        <v>#REF!</v>
      </c>
      <c r="BK146" s="31">
        <v>3</v>
      </c>
      <c r="BL146" s="212" t="s">
        <v>12</v>
      </c>
      <c r="BM146" s="205">
        <v>44601</v>
      </c>
      <c r="BN146" s="208" t="s">
        <v>297</v>
      </c>
      <c r="BO146" s="134">
        <v>4</v>
      </c>
      <c r="BP146" s="412">
        <v>3</v>
      </c>
      <c r="BQ146" s="414" t="e">
        <f>B144</f>
        <v>#VALUE!</v>
      </c>
      <c r="BR146" s="416" t="s">
        <v>210</v>
      </c>
      <c r="BS146" s="417"/>
      <c r="BT146" s="418"/>
      <c r="BU146" s="215" t="e">
        <f>IF(BQ146=0,0,VLOOKUP(BQ146,[1]Список!$A:P,7,FALSE))</f>
        <v>#VALUE!</v>
      </c>
      <c r="BV146" s="419" t="e">
        <f>IF(BQ146=0,0,VLOOKUP(BQ146,[1]Список!$A:$P,6,FALSE))</f>
        <v>#VALUE!</v>
      </c>
      <c r="BW146" s="193"/>
      <c r="BX146" s="180">
        <f>IF(AG142&lt;AH142,AT142,IF(AH142&lt;AG142,AT142," "))</f>
        <v>1</v>
      </c>
      <c r="BY146" s="181"/>
      <c r="BZ146" s="190"/>
      <c r="CA146" s="180">
        <f>IF(AG145&lt;AH145,AT145,IF(AH145&lt;AG145,AT145," "))</f>
        <v>1</v>
      </c>
      <c r="CB146" s="190"/>
      <c r="CC146" s="451"/>
      <c r="CD146" s="421"/>
      <c r="CE146" s="452"/>
      <c r="CF146" s="231"/>
      <c r="CG146" s="180">
        <f>IF(AG147&lt;AH147,AI147,IF(AH147&lt;AG147,AI147," "))</f>
        <v>1</v>
      </c>
      <c r="CH146" s="190"/>
      <c r="CI146" s="314"/>
      <c r="CJ146" s="471">
        <f>BE146</f>
        <v>3</v>
      </c>
      <c r="CK146" s="469"/>
      <c r="CL146" s="404">
        <v>16</v>
      </c>
    </row>
    <row r="147" spans="1:90" ht="17.45" customHeight="1" x14ac:dyDescent="0.25">
      <c r="A147" s="15">
        <v>6</v>
      </c>
      <c r="C147" s="17">
        <v>3</v>
      </c>
      <c r="D147" s="17">
        <v>4</v>
      </c>
      <c r="E147" s="18">
        <v>9</v>
      </c>
      <c r="F147" s="19">
        <v>11</v>
      </c>
      <c r="G147" s="20">
        <v>11</v>
      </c>
      <c r="H147" s="21">
        <v>8</v>
      </c>
      <c r="I147" s="18">
        <v>11</v>
      </c>
      <c r="J147" s="19">
        <v>5</v>
      </c>
      <c r="K147" s="20">
        <v>4</v>
      </c>
      <c r="L147" s="21">
        <v>11</v>
      </c>
      <c r="M147" s="18">
        <v>14</v>
      </c>
      <c r="N147" s="19">
        <v>16</v>
      </c>
      <c r="O147" s="20"/>
      <c r="P147" s="21"/>
      <c r="Q147" s="18"/>
      <c r="R147" s="19"/>
      <c r="S147" s="22">
        <f t="shared" si="463"/>
        <v>0</v>
      </c>
      <c r="T147" s="22">
        <f t="shared" si="464"/>
        <v>1</v>
      </c>
      <c r="U147" s="22">
        <f t="shared" si="465"/>
        <v>1</v>
      </c>
      <c r="V147" s="22">
        <f t="shared" si="466"/>
        <v>0</v>
      </c>
      <c r="W147" s="22">
        <f t="shared" si="467"/>
        <v>1</v>
      </c>
      <c r="X147" s="22">
        <f t="shared" si="468"/>
        <v>0</v>
      </c>
      <c r="Y147" s="22">
        <f t="shared" si="469"/>
        <v>0</v>
      </c>
      <c r="Z147" s="22">
        <f t="shared" si="470"/>
        <v>1</v>
      </c>
      <c r="AA147" s="22">
        <f t="shared" si="471"/>
        <v>0</v>
      </c>
      <c r="AB147" s="22">
        <f t="shared" si="472"/>
        <v>1</v>
      </c>
      <c r="AC147" s="22">
        <f t="shared" si="473"/>
        <v>0</v>
      </c>
      <c r="AD147" s="22">
        <f t="shared" si="474"/>
        <v>0</v>
      </c>
      <c r="AE147" s="22">
        <f t="shared" si="475"/>
        <v>0</v>
      </c>
      <c r="AF147" s="22">
        <f t="shared" si="476"/>
        <v>0</v>
      </c>
      <c r="AG147" s="23">
        <f t="shared" si="477"/>
        <v>2</v>
      </c>
      <c r="AH147" s="23">
        <f t="shared" si="477"/>
        <v>3</v>
      </c>
      <c r="AI147" s="24">
        <f t="shared" si="478"/>
        <v>1</v>
      </c>
      <c r="AJ147" s="24">
        <f t="shared" si="479"/>
        <v>2</v>
      </c>
      <c r="AK147" s="25">
        <f t="shared" si="480"/>
        <v>-9</v>
      </c>
      <c r="AL147" s="25">
        <f t="shared" si="481"/>
        <v>8</v>
      </c>
      <c r="AM147" s="25">
        <f t="shared" si="482"/>
        <v>5</v>
      </c>
      <c r="AN147" s="25">
        <f t="shared" si="483"/>
        <v>-4</v>
      </c>
      <c r="AO147" s="25">
        <f t="shared" si="484"/>
        <v>-14</v>
      </c>
      <c r="AP147" s="25" t="str">
        <f t="shared" si="485"/>
        <v/>
      </c>
      <c r="AQ147" s="25" t="str">
        <f t="shared" si="486"/>
        <v/>
      </c>
      <c r="AR147" s="26" t="str">
        <f t="shared" si="487"/>
        <v>2 - 3</v>
      </c>
      <c r="AS147" s="27" t="str">
        <f t="shared" si="488"/>
        <v>-9,8,5,-4,-14</v>
      </c>
      <c r="AT147" s="24">
        <f t="shared" si="489"/>
        <v>2</v>
      </c>
      <c r="AU147" s="24">
        <f t="shared" si="490"/>
        <v>1</v>
      </c>
      <c r="AV147" s="25">
        <f t="shared" si="491"/>
        <v>9</v>
      </c>
      <c r="AW147" s="25">
        <f t="shared" si="492"/>
        <v>-8</v>
      </c>
      <c r="AX147" s="25">
        <f t="shared" si="493"/>
        <v>-5</v>
      </c>
      <c r="AY147" s="25">
        <f t="shared" si="494"/>
        <v>4</v>
      </c>
      <c r="AZ147" s="25">
        <f t="shared" si="495"/>
        <v>14</v>
      </c>
      <c r="BA147" s="25" t="str">
        <f t="shared" si="496"/>
        <v/>
      </c>
      <c r="BB147" s="25" t="str">
        <f t="shared" si="497"/>
        <v/>
      </c>
      <c r="BC147" s="26" t="str">
        <f t="shared" si="498"/>
        <v>3 - 2</v>
      </c>
      <c r="BD147" s="27" t="str">
        <f t="shared" si="499"/>
        <v>9,-8,-5,4,14</v>
      </c>
      <c r="BE147" s="32"/>
      <c r="BF147" s="32"/>
      <c r="BG147" s="29" t="e">
        <f>SUMIF(A142:A145,C147,B142:B145)</f>
        <v>#VALUE!</v>
      </c>
      <c r="BH147" s="30" t="e">
        <f>SUMIF(A142:A145,D147,B142:B145)</f>
        <v>#VALUE!</v>
      </c>
      <c r="BI147" s="122">
        <f t="shared" si="500"/>
        <v>3</v>
      </c>
      <c r="BJ147" s="123" t="e">
        <f>1+BJ146</f>
        <v>#REF!</v>
      </c>
      <c r="BK147" s="31">
        <v>3</v>
      </c>
      <c r="BL147" s="212" t="s">
        <v>13</v>
      </c>
      <c r="BM147" s="289">
        <v>44601</v>
      </c>
      <c r="BN147" s="211" t="s">
        <v>297</v>
      </c>
      <c r="BO147" s="156">
        <v>3</v>
      </c>
      <c r="BP147" s="413"/>
      <c r="BQ147" s="415"/>
      <c r="BR147" s="406" t="s">
        <v>196</v>
      </c>
      <c r="BS147" s="407"/>
      <c r="BT147" s="408"/>
      <c r="BU147" s="164" t="e">
        <f>IF(BQ146=0,0,VLOOKUP(BQ146,[1]Список!$A:P,8,FALSE))</f>
        <v>#VALUE!</v>
      </c>
      <c r="BV147" s="420"/>
      <c r="BW147" s="409" t="str">
        <f>IF(AI142&gt;AJ142,BC142,IF(AJ142&gt;AI142,BD142," "))</f>
        <v>1 - 3</v>
      </c>
      <c r="BX147" s="410"/>
      <c r="BY147" s="411"/>
      <c r="BZ147" s="410" t="str">
        <f>IF(AI145&gt;AJ145,BC145,IF(AJ145&gt;AI145,BD145," "))</f>
        <v>1 - 3</v>
      </c>
      <c r="CA147" s="410"/>
      <c r="CB147" s="410"/>
      <c r="CC147" s="467"/>
      <c r="CD147" s="422"/>
      <c r="CE147" s="468"/>
      <c r="CF147" s="410" t="str">
        <f>IF(AI147&lt;AJ147,AR147,IF(AJ147&lt;AI147,AS147," "))</f>
        <v>2 - 3</v>
      </c>
      <c r="CG147" s="410"/>
      <c r="CH147" s="410"/>
      <c r="CI147" s="313"/>
      <c r="CJ147" s="472"/>
      <c r="CK147" s="470"/>
      <c r="CL147" s="405"/>
    </row>
    <row r="148" spans="1:90" ht="17.45" customHeight="1" x14ac:dyDescent="0.2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V148" s="2"/>
      <c r="AW148" s="2"/>
      <c r="AX148" s="2"/>
      <c r="AY148" s="2"/>
      <c r="AZ148" s="2"/>
      <c r="BE148" s="28">
        <f>SUMIF(C142:C149,4,AI142:AI149)+SUMIF(D142:D149,4,AJ142:AJ149)</f>
        <v>5</v>
      </c>
      <c r="BF148" s="28">
        <f>IF(BE148&lt;&gt;0,RANK(BE148,BE142:BE148),"")</f>
        <v>1</v>
      </c>
      <c r="BG148" s="34"/>
      <c r="BH148" s="34"/>
      <c r="BK148" s="14"/>
      <c r="BP148" s="425">
        <v>4</v>
      </c>
      <c r="BQ148" s="397" t="e">
        <f>B145</f>
        <v>#VALUE!</v>
      </c>
      <c r="BR148" s="389" t="s">
        <v>197</v>
      </c>
      <c r="BS148" s="390"/>
      <c r="BT148" s="391"/>
      <c r="BU148" s="196" t="e">
        <f>IF(BQ148=0,0,VLOOKUP(BQ148,[1]Список!$A:P,7,FALSE))</f>
        <v>#VALUE!</v>
      </c>
      <c r="BV148" s="398" t="e">
        <f>IF(BQ148=0,0,VLOOKUP(BQ148,[1]Список!$A:$P,6,FALSE))</f>
        <v>#VALUE!</v>
      </c>
      <c r="BW148" s="230"/>
      <c r="BX148" s="150">
        <f>IF(AG144&lt;AH144,AT144,IF(AH144&lt;AG144,AT144," "))</f>
        <v>2</v>
      </c>
      <c r="BY148" s="186"/>
      <c r="BZ148" s="178"/>
      <c r="CA148" s="150">
        <f>IF(AG143&lt;AH143,AT143,IF(AH143&lt;AG143,AT143," "))</f>
        <v>1</v>
      </c>
      <c r="CB148" s="178"/>
      <c r="CC148" s="192"/>
      <c r="CD148" s="150">
        <f>IF(AG147&lt;AH147,AT147,IF(AH147&lt;AG147,AT147," "))</f>
        <v>2</v>
      </c>
      <c r="CE148" s="186"/>
      <c r="CF148" s="400"/>
      <c r="CG148" s="400"/>
      <c r="CH148" s="400"/>
      <c r="CI148" s="311"/>
      <c r="CJ148" s="474">
        <f>BE148</f>
        <v>5</v>
      </c>
      <c r="CK148" s="473"/>
      <c r="CL148" s="388">
        <v>13</v>
      </c>
    </row>
    <row r="149" spans="1:90" ht="17.45" customHeight="1" x14ac:dyDescent="0.2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V149" s="2"/>
      <c r="AW149" s="2"/>
      <c r="AX149" s="2"/>
      <c r="AY149" s="2"/>
      <c r="AZ149" s="2"/>
      <c r="BE149" s="32"/>
      <c r="BF149" s="32"/>
      <c r="BG149" s="34"/>
      <c r="BH149" s="34"/>
      <c r="BK149" s="35"/>
      <c r="BL149" s="160"/>
      <c r="BM149" s="161"/>
      <c r="BN149" s="162"/>
      <c r="BO149" s="163"/>
      <c r="BP149" s="413"/>
      <c r="BQ149" s="397"/>
      <c r="BR149" s="406" t="s">
        <v>196</v>
      </c>
      <c r="BS149" s="407"/>
      <c r="BT149" s="408"/>
      <c r="BU149" s="196" t="e">
        <f>IF(BQ148=0,0,VLOOKUP(BQ148,[1]Список!$A:P,8,FALSE))</f>
        <v>#VALUE!</v>
      </c>
      <c r="BV149" s="398"/>
      <c r="BW149" s="409" t="str">
        <f>IF(AI144&gt;AJ144,BC144,IF(AJ144&gt;AI144,BD144," "))</f>
        <v>8, 5, 9</v>
      </c>
      <c r="BX149" s="410"/>
      <c r="BY149" s="411"/>
      <c r="BZ149" s="392" t="str">
        <f>IF(AI143&gt;AJ143,BC143,IF(AJ143&gt;AI143,BD143," "))</f>
        <v>1 - 3</v>
      </c>
      <c r="CA149" s="392"/>
      <c r="CB149" s="392"/>
      <c r="CC149" s="409" t="str">
        <f>IF(AI147&gt;AJ147,BC147,IF(AJ147&gt;AI147,BD147," "))</f>
        <v>9,-8,-5,4,14</v>
      </c>
      <c r="CD149" s="410"/>
      <c r="CE149" s="411"/>
      <c r="CF149" s="400"/>
      <c r="CG149" s="400"/>
      <c r="CH149" s="400"/>
      <c r="CI149" s="313"/>
      <c r="CJ149" s="472"/>
      <c r="CK149" s="470"/>
      <c r="CL149" s="388"/>
    </row>
    <row r="150" spans="1:90" ht="17.45" customHeight="1" x14ac:dyDescent="0.2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V150" s="2"/>
      <c r="AW150" s="2"/>
      <c r="AX150" s="2"/>
      <c r="AY150" s="2"/>
      <c r="AZ150" s="2"/>
      <c r="BE150" s="32"/>
      <c r="BF150" s="32"/>
      <c r="BG150" s="34"/>
      <c r="BH150" s="34"/>
      <c r="BK150" s="35"/>
      <c r="BL150" s="160"/>
      <c r="BM150" s="161"/>
      <c r="BN150" s="162"/>
      <c r="BO150" s="161"/>
      <c r="BP150" s="255"/>
      <c r="BQ150" s="256"/>
      <c r="BR150" s="290"/>
      <c r="BS150" s="290"/>
      <c r="BT150" s="290"/>
      <c r="BU150" s="286"/>
      <c r="BV150" s="287"/>
      <c r="BW150" s="288"/>
      <c r="BX150" s="288"/>
      <c r="BY150" s="288"/>
      <c r="BZ150" s="288"/>
      <c r="CA150" s="288"/>
      <c r="CB150" s="288"/>
      <c r="CC150" s="288"/>
      <c r="CD150" s="288"/>
      <c r="CE150" s="288"/>
      <c r="CF150" s="257"/>
      <c r="CG150" s="257"/>
      <c r="CH150" s="257"/>
      <c r="CI150" s="258"/>
      <c r="CJ150" s="259"/>
      <c r="CK150" s="260"/>
      <c r="CL150" s="284"/>
    </row>
    <row r="151" spans="1:90" ht="17.45" customHeight="1" x14ac:dyDescent="0.2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V151" s="2"/>
      <c r="AW151" s="2"/>
      <c r="AX151" s="2"/>
      <c r="AY151" s="2"/>
      <c r="AZ151" s="2"/>
      <c r="BE151" s="32"/>
      <c r="BF151" s="32"/>
      <c r="BG151" s="34"/>
      <c r="BH151" s="34"/>
      <c r="BK151" s="35"/>
      <c r="BL151" s="160"/>
      <c r="BM151" s="161"/>
      <c r="BN151" s="162"/>
      <c r="BO151" s="161"/>
      <c r="BP151" s="271" t="s">
        <v>205</v>
      </c>
      <c r="BQ151" s="271"/>
      <c r="BR151" s="271"/>
      <c r="BS151" s="271"/>
      <c r="BT151" s="271"/>
      <c r="BU151" s="271"/>
      <c r="BV151" s="271"/>
      <c r="BW151" s="271"/>
      <c r="BX151" s="271"/>
      <c r="BY151" s="271"/>
      <c r="BZ151" s="271"/>
      <c r="CA151" s="271"/>
      <c r="CB151" s="271"/>
      <c r="CC151" s="271"/>
      <c r="CD151" s="271"/>
      <c r="CE151" s="271"/>
      <c r="CF151" s="271"/>
      <c r="CG151" s="271"/>
      <c r="CH151" s="271"/>
      <c r="CI151" s="271"/>
      <c r="CJ151" s="271"/>
      <c r="CK151" s="271"/>
      <c r="CL151" s="271"/>
    </row>
    <row r="152" spans="1:90" ht="17.45" customHeight="1" x14ac:dyDescent="0.2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V152" s="2"/>
      <c r="AW152" s="2"/>
      <c r="AX152" s="2"/>
      <c r="AY152" s="2"/>
      <c r="AZ152" s="2"/>
      <c r="BE152" s="32"/>
      <c r="BF152" s="32"/>
      <c r="BG152" s="34"/>
      <c r="BH152" s="34"/>
      <c r="BK152" s="35"/>
      <c r="BL152" s="160"/>
      <c r="BM152" s="161"/>
      <c r="BN152" s="162"/>
      <c r="BO152" s="161"/>
      <c r="BP152" s="271" t="s">
        <v>204</v>
      </c>
      <c r="BQ152" s="271"/>
      <c r="BR152" s="271"/>
      <c r="BS152" s="271"/>
      <c r="BT152" s="271"/>
      <c r="BU152" s="271"/>
      <c r="BV152" s="271"/>
      <c r="BW152" s="271"/>
      <c r="BX152" s="271"/>
      <c r="BY152" s="271"/>
      <c r="BZ152" s="271"/>
      <c r="CA152" s="271"/>
      <c r="CB152" s="271"/>
      <c r="CC152" s="271"/>
      <c r="CD152" s="271"/>
      <c r="CE152" s="271"/>
      <c r="CF152" s="271"/>
      <c r="CG152" s="271"/>
      <c r="CH152" s="271"/>
      <c r="CI152" s="271"/>
      <c r="CJ152" s="271"/>
      <c r="CK152" s="271"/>
      <c r="CL152" s="271"/>
    </row>
    <row r="153" spans="1:90" ht="17.45" customHeight="1" x14ac:dyDescent="0.2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V153" s="2"/>
      <c r="AW153" s="2"/>
      <c r="AX153" s="2"/>
      <c r="AY153" s="2"/>
      <c r="AZ153" s="2"/>
      <c r="BE153" s="32"/>
      <c r="BF153" s="32"/>
      <c r="BG153" s="34"/>
      <c r="BH153" s="34"/>
      <c r="BK153" s="35"/>
      <c r="BL153" s="160"/>
      <c r="BM153" s="161"/>
      <c r="BN153" s="162"/>
      <c r="BO153" s="161"/>
      <c r="BP153" s="233"/>
      <c r="BQ153" s="234"/>
      <c r="BR153" s="235"/>
      <c r="BS153" s="235"/>
      <c r="BT153" s="235"/>
      <c r="BU153" s="236"/>
      <c r="BV153" s="237"/>
      <c r="BW153" s="238"/>
      <c r="BX153" s="238"/>
      <c r="BY153" s="238"/>
      <c r="BZ153" s="238"/>
      <c r="CA153" s="238"/>
      <c r="CB153" s="238"/>
      <c r="CC153" s="238"/>
      <c r="CD153" s="238"/>
      <c r="CE153" s="238"/>
      <c r="CF153" s="199"/>
      <c r="CG153" s="199"/>
      <c r="CH153" s="199"/>
      <c r="CI153" s="188"/>
      <c r="CJ153" s="239"/>
      <c r="CK153" s="240"/>
      <c r="CL153" s="173"/>
    </row>
    <row r="154" spans="1:90" ht="17.45" customHeight="1" x14ac:dyDescent="0.2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V154" s="2"/>
      <c r="AW154" s="2"/>
      <c r="AX154" s="2"/>
      <c r="AY154" s="2"/>
      <c r="AZ154" s="2"/>
      <c r="BE154" s="32"/>
      <c r="BF154" s="32"/>
      <c r="BG154" s="34"/>
      <c r="BH154" s="34"/>
      <c r="BK154" s="35"/>
      <c r="BL154" s="160"/>
      <c r="BM154" s="161"/>
      <c r="BN154" s="162"/>
      <c r="BO154" s="161"/>
      <c r="BP154" s="233"/>
      <c r="BQ154" s="234"/>
      <c r="BR154" s="235"/>
      <c r="BS154" s="235"/>
      <c r="BT154" s="235"/>
      <c r="BU154" s="236"/>
      <c r="BV154" s="237"/>
      <c r="BW154" s="238"/>
      <c r="BX154" s="238"/>
      <c r="BY154" s="238"/>
      <c r="BZ154" s="238"/>
      <c r="CA154" s="238"/>
      <c r="CB154" s="238"/>
      <c r="CC154" s="238"/>
      <c r="CD154" s="238"/>
      <c r="CE154" s="238"/>
      <c r="CF154" s="199"/>
      <c r="CG154" s="199"/>
      <c r="CH154" s="199"/>
      <c r="CI154" s="188"/>
      <c r="CJ154" s="239"/>
      <c r="CK154" s="240"/>
      <c r="CL154" s="173"/>
    </row>
    <row r="155" spans="1:90" ht="17.45" customHeight="1" x14ac:dyDescent="0.2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V155" s="2"/>
      <c r="AW155" s="2"/>
      <c r="AX155" s="2"/>
      <c r="AY155" s="2"/>
      <c r="AZ155" s="2"/>
      <c r="BE155" s="32"/>
      <c r="BF155" s="32"/>
      <c r="BG155" s="34"/>
      <c r="BH155" s="34"/>
      <c r="BK155" s="35"/>
      <c r="BL155" s="160"/>
      <c r="BM155" s="161"/>
      <c r="BN155" s="162"/>
      <c r="BO155" s="161"/>
      <c r="BP155" s="233"/>
      <c r="BQ155" s="234"/>
      <c r="BR155" s="235"/>
      <c r="BS155" s="235"/>
      <c r="BT155" s="235"/>
      <c r="BU155" s="236"/>
      <c r="BV155" s="237"/>
      <c r="BW155" s="238"/>
      <c r="BX155" s="238"/>
      <c r="BY155" s="238"/>
      <c r="BZ155" s="238"/>
      <c r="CA155" s="238"/>
      <c r="CB155" s="238"/>
      <c r="CC155" s="238"/>
      <c r="CD155" s="238"/>
      <c r="CE155" s="238"/>
      <c r="CF155" s="199"/>
      <c r="CG155" s="199"/>
      <c r="CH155" s="199"/>
      <c r="CI155" s="188"/>
      <c r="CJ155" s="239"/>
      <c r="CK155" s="240"/>
      <c r="CL155" s="173"/>
    </row>
    <row r="156" spans="1:90" ht="17.45" customHeight="1" x14ac:dyDescent="0.2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V156" s="2"/>
      <c r="AW156" s="2"/>
      <c r="AX156" s="2"/>
      <c r="AY156" s="2"/>
      <c r="AZ156" s="2"/>
      <c r="BE156" s="32"/>
      <c r="BF156" s="32"/>
      <c r="BG156" s="34"/>
      <c r="BH156" s="34"/>
      <c r="BK156" s="35"/>
      <c r="BL156" s="160"/>
      <c r="BM156" s="161"/>
      <c r="BN156" s="162"/>
      <c r="BO156" s="161"/>
      <c r="BP156" s="233"/>
      <c r="BQ156" s="234"/>
      <c r="BR156" s="235"/>
      <c r="BS156" s="235"/>
      <c r="BT156" s="235"/>
      <c r="BU156" s="236"/>
      <c r="BV156" s="237"/>
      <c r="BW156" s="238"/>
      <c r="BX156" s="238"/>
      <c r="BY156" s="238"/>
      <c r="BZ156" s="238"/>
      <c r="CA156" s="238"/>
      <c r="CB156" s="238"/>
      <c r="CC156" s="238"/>
      <c r="CD156" s="238"/>
      <c r="CE156" s="238"/>
      <c r="CF156" s="199"/>
      <c r="CG156" s="199"/>
      <c r="CH156" s="199"/>
      <c r="CI156" s="188"/>
      <c r="CJ156" s="239"/>
      <c r="CK156" s="240"/>
      <c r="CL156" s="173"/>
    </row>
    <row r="157" spans="1:90" ht="17.45" customHeight="1" x14ac:dyDescent="0.25">
      <c r="Z157" s="6"/>
    </row>
    <row r="158" spans="1:90" ht="17.45" customHeight="1" x14ac:dyDescent="0.25">
      <c r="Z158" s="6"/>
    </row>
    <row r="159" spans="1:90" ht="17.45" customHeight="1" x14ac:dyDescent="0.25">
      <c r="Z159" s="6"/>
    </row>
    <row r="160" spans="1:90" ht="17.45" customHeight="1" x14ac:dyDescent="0.25">
      <c r="Z160" s="6"/>
    </row>
    <row r="161" spans="26:26" ht="17.45" customHeight="1" x14ac:dyDescent="0.25">
      <c r="Z161" s="6"/>
    </row>
    <row r="162" spans="26:26" ht="17.45" customHeight="1" x14ac:dyDescent="0.25">
      <c r="Z162" s="6"/>
    </row>
    <row r="163" spans="26:26" ht="17.45" customHeight="1" x14ac:dyDescent="0.25">
      <c r="Z163" s="6"/>
    </row>
    <row r="164" spans="26:26" ht="17.45" customHeight="1" x14ac:dyDescent="0.25">
      <c r="Z164" s="6"/>
    </row>
    <row r="165" spans="26:26" ht="17.45" customHeight="1" x14ac:dyDescent="0.25">
      <c r="Z165" s="6"/>
    </row>
    <row r="166" spans="26:26" ht="17.45" customHeight="1" x14ac:dyDescent="0.25">
      <c r="Z166" s="6"/>
    </row>
    <row r="167" spans="26:26" ht="17.45" customHeight="1" x14ac:dyDescent="0.25">
      <c r="Z167" s="6"/>
    </row>
    <row r="168" spans="26:26" ht="17.45" customHeight="1" x14ac:dyDescent="0.25">
      <c r="Z168" s="6"/>
    </row>
    <row r="169" spans="26:26" ht="17.45" customHeight="1" x14ac:dyDescent="0.25">
      <c r="Z169" s="6"/>
    </row>
    <row r="170" spans="26:26" ht="17.45" customHeight="1" x14ac:dyDescent="0.25">
      <c r="Z170" s="6"/>
    </row>
    <row r="171" spans="26:26" ht="17.45" customHeight="1" x14ac:dyDescent="0.25">
      <c r="Z171" s="6"/>
    </row>
    <row r="172" spans="26:26" ht="17.45" customHeight="1" x14ac:dyDescent="0.25">
      <c r="Z172" s="6"/>
    </row>
    <row r="173" spans="26:26" ht="17.45" customHeight="1" x14ac:dyDescent="0.25">
      <c r="Z173" s="6"/>
    </row>
    <row r="174" spans="26:26" ht="17.45" customHeight="1" x14ac:dyDescent="0.25">
      <c r="Z174" s="6"/>
    </row>
    <row r="175" spans="26:26" ht="17.45" customHeight="1" x14ac:dyDescent="0.25">
      <c r="Z175" s="6"/>
    </row>
    <row r="176" spans="26:26" ht="17.45" customHeight="1" x14ac:dyDescent="0.25">
      <c r="Z176" s="6"/>
    </row>
    <row r="177" spans="26:26" ht="17.45" customHeight="1" x14ac:dyDescent="0.25">
      <c r="Z177" s="6"/>
    </row>
    <row r="178" spans="26:26" ht="17.45" customHeight="1" x14ac:dyDescent="0.25">
      <c r="Z178" s="6"/>
    </row>
    <row r="179" spans="26:26" ht="17.45" customHeight="1" x14ac:dyDescent="0.25">
      <c r="Z179" s="6"/>
    </row>
    <row r="180" spans="26:26" ht="17.45" customHeight="1" x14ac:dyDescent="0.25">
      <c r="Z180" s="6"/>
    </row>
    <row r="181" spans="26:26" ht="17.45" customHeight="1" x14ac:dyDescent="0.25">
      <c r="Z181" s="6"/>
    </row>
    <row r="182" spans="26:26" ht="17.45" customHeight="1" x14ac:dyDescent="0.25">
      <c r="Z182" s="6"/>
    </row>
    <row r="183" spans="26:26" ht="17.45" customHeight="1" x14ac:dyDescent="0.25">
      <c r="Z183" s="6"/>
    </row>
    <row r="184" spans="26:26" ht="17.45" customHeight="1" x14ac:dyDescent="0.25">
      <c r="Z184" s="6"/>
    </row>
    <row r="185" spans="26:26" ht="17.45" customHeight="1" x14ac:dyDescent="0.25">
      <c r="Z185" s="6"/>
    </row>
    <row r="186" spans="26:26" ht="17.45" customHeight="1" x14ac:dyDescent="0.25">
      <c r="Z186" s="6"/>
    </row>
    <row r="187" spans="26:26" ht="17.45" customHeight="1" x14ac:dyDescent="0.25">
      <c r="Z187" s="6"/>
    </row>
    <row r="188" spans="26:26" ht="17.45" customHeight="1" x14ac:dyDescent="0.25">
      <c r="Z188" s="6"/>
    </row>
    <row r="189" spans="26:26" ht="17.45" customHeight="1" x14ac:dyDescent="0.25">
      <c r="Z189" s="6"/>
    </row>
    <row r="190" spans="26:26" ht="17.45" customHeight="1" x14ac:dyDescent="0.25">
      <c r="Z190" s="6"/>
    </row>
    <row r="191" spans="26:26" ht="17.45" customHeight="1" x14ac:dyDescent="0.25">
      <c r="Z191" s="6"/>
    </row>
    <row r="192" spans="26:26" ht="17.45" customHeight="1" x14ac:dyDescent="0.25">
      <c r="Z192" s="6"/>
    </row>
    <row r="193" spans="26:26" ht="17.45" customHeight="1" x14ac:dyDescent="0.25">
      <c r="Z193" s="6"/>
    </row>
    <row r="194" spans="26:26" ht="17.45" customHeight="1" x14ac:dyDescent="0.25">
      <c r="Z194" s="6"/>
    </row>
    <row r="195" spans="26:26" ht="17.45" customHeight="1" x14ac:dyDescent="0.25">
      <c r="Z195" s="6"/>
    </row>
    <row r="196" spans="26:26" ht="17.45" customHeight="1" x14ac:dyDescent="0.25">
      <c r="Z196" s="6"/>
    </row>
    <row r="197" spans="26:26" ht="17.45" customHeight="1" x14ac:dyDescent="0.25">
      <c r="Z197" s="6"/>
    </row>
    <row r="198" spans="26:26" ht="17.45" customHeight="1" x14ac:dyDescent="0.25">
      <c r="Z198" s="6"/>
    </row>
    <row r="199" spans="26:26" ht="17.45" customHeight="1" x14ac:dyDescent="0.25">
      <c r="Z199" s="6"/>
    </row>
    <row r="200" spans="26:26" ht="17.45" customHeight="1" x14ac:dyDescent="0.25">
      <c r="Z200" s="6"/>
    </row>
    <row r="201" spans="26:26" ht="17.45" customHeight="1" x14ac:dyDescent="0.25">
      <c r="Z201" s="6"/>
    </row>
    <row r="202" spans="26:26" ht="17.45" customHeight="1" x14ac:dyDescent="0.25">
      <c r="Z202" s="6"/>
    </row>
    <row r="203" spans="26:26" ht="17.45" customHeight="1" x14ac:dyDescent="0.25">
      <c r="Z203" s="6"/>
    </row>
    <row r="204" spans="26:26" ht="17.45" customHeight="1" x14ac:dyDescent="0.25">
      <c r="Z204" s="6"/>
    </row>
    <row r="205" spans="26:26" ht="17.45" customHeight="1" x14ac:dyDescent="0.25">
      <c r="Z205" s="6"/>
    </row>
    <row r="206" spans="26:26" ht="17.45" customHeight="1" x14ac:dyDescent="0.25">
      <c r="Z206" s="6"/>
    </row>
    <row r="207" spans="26:26" ht="17.45" customHeight="1" x14ac:dyDescent="0.25">
      <c r="Z207" s="6"/>
    </row>
    <row r="208" spans="26:26" ht="17.45" customHeight="1" x14ac:dyDescent="0.25">
      <c r="Z208" s="6"/>
    </row>
    <row r="209" spans="26:26" ht="17.45" customHeight="1" x14ac:dyDescent="0.25">
      <c r="Z209" s="6"/>
    </row>
    <row r="210" spans="26:26" ht="17.45" customHeight="1" x14ac:dyDescent="0.25">
      <c r="Z210" s="6"/>
    </row>
    <row r="211" spans="26:26" ht="17.45" customHeight="1" x14ac:dyDescent="0.25">
      <c r="Z211" s="6"/>
    </row>
    <row r="212" spans="26:26" ht="17.45" customHeight="1" x14ac:dyDescent="0.25">
      <c r="Z212" s="6"/>
    </row>
    <row r="213" spans="26:26" ht="17.45" customHeight="1" x14ac:dyDescent="0.25">
      <c r="Z213" s="6"/>
    </row>
    <row r="214" spans="26:26" ht="17.45" customHeight="1" x14ac:dyDescent="0.25">
      <c r="Z214" s="6"/>
    </row>
    <row r="215" spans="26:26" ht="17.45" customHeight="1" x14ac:dyDescent="0.25">
      <c r="Z215" s="6"/>
    </row>
    <row r="216" spans="26:26" ht="17.45" customHeight="1" x14ac:dyDescent="0.25">
      <c r="Z216" s="6"/>
    </row>
    <row r="217" spans="26:26" ht="17.45" customHeight="1" x14ac:dyDescent="0.25">
      <c r="Z217" s="6"/>
    </row>
    <row r="218" spans="26:26" ht="17.45" customHeight="1" x14ac:dyDescent="0.25">
      <c r="Z218" s="6"/>
    </row>
    <row r="219" spans="26:26" ht="17.45" customHeight="1" x14ac:dyDescent="0.25">
      <c r="Z219" s="6"/>
    </row>
    <row r="220" spans="26:26" ht="17.45" customHeight="1" x14ac:dyDescent="0.25">
      <c r="Z220" s="6"/>
    </row>
    <row r="221" spans="26:26" ht="17.45" customHeight="1" x14ac:dyDescent="0.25">
      <c r="Z221" s="6"/>
    </row>
    <row r="222" spans="26:26" ht="17.45" customHeight="1" x14ac:dyDescent="0.25">
      <c r="Z222" s="6"/>
    </row>
    <row r="223" spans="26:26" ht="17.45" customHeight="1" x14ac:dyDescent="0.25">
      <c r="Z223" s="6"/>
    </row>
    <row r="224" spans="26:26" ht="17.45" customHeight="1" x14ac:dyDescent="0.25">
      <c r="Z224" s="6"/>
    </row>
    <row r="225" spans="26:26" ht="17.45" customHeight="1" x14ac:dyDescent="0.25">
      <c r="Z225" s="6"/>
    </row>
    <row r="226" spans="26:26" ht="17.45" customHeight="1" x14ac:dyDescent="0.25">
      <c r="Z226" s="6"/>
    </row>
    <row r="227" spans="26:26" ht="17.45" customHeight="1" x14ac:dyDescent="0.25">
      <c r="Z227" s="6"/>
    </row>
    <row r="228" spans="26:26" ht="17.45" customHeight="1" x14ac:dyDescent="0.25">
      <c r="Z228" s="6"/>
    </row>
    <row r="229" spans="26:26" ht="17.45" customHeight="1" x14ac:dyDescent="0.25">
      <c r="Z229" s="6"/>
    </row>
    <row r="230" spans="26:26" ht="17.45" customHeight="1" x14ac:dyDescent="0.25">
      <c r="Z230" s="6"/>
    </row>
    <row r="231" spans="26:26" ht="17.45" customHeight="1" x14ac:dyDescent="0.25">
      <c r="Z231" s="6"/>
    </row>
    <row r="232" spans="26:26" ht="17.45" customHeight="1" x14ac:dyDescent="0.25">
      <c r="Z232" s="6"/>
    </row>
    <row r="233" spans="26:26" ht="17.45" customHeight="1" x14ac:dyDescent="0.25">
      <c r="Z233" s="6"/>
    </row>
    <row r="234" spans="26:26" ht="17.45" customHeight="1" x14ac:dyDescent="0.25">
      <c r="Z234" s="6"/>
    </row>
    <row r="235" spans="26:26" ht="17.45" customHeight="1" x14ac:dyDescent="0.25">
      <c r="Z235" s="6"/>
    </row>
    <row r="236" spans="26:26" ht="17.45" customHeight="1" x14ac:dyDescent="0.25">
      <c r="Z236" s="6"/>
    </row>
    <row r="237" spans="26:26" ht="17.45" customHeight="1" x14ac:dyDescent="0.25">
      <c r="Z237" s="6"/>
    </row>
    <row r="238" spans="26:26" ht="17.45" customHeight="1" x14ac:dyDescent="0.25">
      <c r="Z238" s="6"/>
    </row>
    <row r="239" spans="26:26" ht="17.45" customHeight="1" x14ac:dyDescent="0.25">
      <c r="Z239" s="6"/>
    </row>
    <row r="240" spans="26:26" ht="17.45" customHeight="1" x14ac:dyDescent="0.25">
      <c r="Z240" s="6"/>
    </row>
    <row r="241" spans="26:26" ht="17.45" customHeight="1" x14ac:dyDescent="0.25">
      <c r="Z241" s="6"/>
    </row>
    <row r="242" spans="26:26" ht="17.45" customHeight="1" x14ac:dyDescent="0.25">
      <c r="Z242" s="6"/>
    </row>
    <row r="243" spans="26:26" ht="17.45" customHeight="1" x14ac:dyDescent="0.25">
      <c r="Z243" s="6"/>
    </row>
    <row r="244" spans="26:26" ht="17.45" customHeight="1" x14ac:dyDescent="0.25">
      <c r="Z244" s="6"/>
    </row>
    <row r="245" spans="26:26" ht="17.45" customHeight="1" x14ac:dyDescent="0.25">
      <c r="Z245" s="6"/>
    </row>
    <row r="246" spans="26:26" ht="17.45" customHeight="1" x14ac:dyDescent="0.25">
      <c r="Z246" s="6"/>
    </row>
    <row r="247" spans="26:26" ht="17.45" customHeight="1" x14ac:dyDescent="0.25">
      <c r="Z247" s="6"/>
    </row>
    <row r="248" spans="26:26" ht="17.45" customHeight="1" x14ac:dyDescent="0.25">
      <c r="Z248" s="6"/>
    </row>
    <row r="249" spans="26:26" ht="17.45" customHeight="1" x14ac:dyDescent="0.25">
      <c r="Z249" s="6"/>
    </row>
    <row r="250" spans="26:26" ht="17.45" customHeight="1" x14ac:dyDescent="0.25">
      <c r="Z250" s="6"/>
    </row>
    <row r="251" spans="26:26" ht="17.45" customHeight="1" x14ac:dyDescent="0.25">
      <c r="Z251" s="6"/>
    </row>
    <row r="252" spans="26:26" ht="17.45" customHeight="1" x14ac:dyDescent="0.25">
      <c r="Z252" s="6"/>
    </row>
    <row r="253" spans="26:26" ht="17.45" customHeight="1" x14ac:dyDescent="0.25">
      <c r="Z253" s="6"/>
    </row>
    <row r="254" spans="26:26" ht="17.45" customHeight="1" x14ac:dyDescent="0.25">
      <c r="Z254" s="6"/>
    </row>
    <row r="255" spans="26:26" ht="15" x14ac:dyDescent="0.25">
      <c r="Z255" s="6"/>
    </row>
    <row r="256" spans="26:26" ht="15" x14ac:dyDescent="0.25">
      <c r="Z256" s="6"/>
    </row>
    <row r="257" spans="26:26" ht="15" x14ac:dyDescent="0.25">
      <c r="Z257" s="6"/>
    </row>
    <row r="258" spans="26:26" ht="15" x14ac:dyDescent="0.25">
      <c r="Z258" s="6"/>
    </row>
    <row r="259" spans="26:26" ht="15" x14ac:dyDescent="0.25">
      <c r="Z259" s="6"/>
    </row>
    <row r="260" spans="26:26" ht="15" x14ac:dyDescent="0.25">
      <c r="Z260" s="6"/>
    </row>
    <row r="261" spans="26:26" ht="15" x14ac:dyDescent="0.25">
      <c r="Z261" s="6"/>
    </row>
    <row r="262" spans="26:26" ht="15" x14ac:dyDescent="0.25">
      <c r="Z262" s="6"/>
    </row>
    <row r="263" spans="26:26" ht="15" x14ac:dyDescent="0.25">
      <c r="Z263" s="6"/>
    </row>
    <row r="264" spans="26:26" ht="15" x14ac:dyDescent="0.25">
      <c r="Z264" s="6"/>
    </row>
    <row r="265" spans="26:26" ht="15" x14ac:dyDescent="0.25">
      <c r="Z265" s="6"/>
    </row>
    <row r="266" spans="26:26" ht="15" x14ac:dyDescent="0.25">
      <c r="Z266" s="6"/>
    </row>
    <row r="267" spans="26:26" ht="15" x14ac:dyDescent="0.25">
      <c r="Z267" s="6"/>
    </row>
    <row r="268" spans="26:26" ht="15" x14ac:dyDescent="0.25">
      <c r="Z268" s="6"/>
    </row>
    <row r="269" spans="26:26" ht="15" x14ac:dyDescent="0.25">
      <c r="Z269" s="6"/>
    </row>
    <row r="270" spans="26:26" ht="15" x14ac:dyDescent="0.25">
      <c r="Z270" s="6"/>
    </row>
    <row r="271" spans="26:26" ht="15" x14ac:dyDescent="0.25">
      <c r="Z271" s="6"/>
    </row>
    <row r="272" spans="26:26" ht="15" x14ac:dyDescent="0.25">
      <c r="Z272" s="6"/>
    </row>
    <row r="273" spans="26:26" ht="15" x14ac:dyDescent="0.25">
      <c r="Z273" s="6"/>
    </row>
    <row r="274" spans="26:26" ht="15" x14ac:dyDescent="0.25">
      <c r="Z274" s="6"/>
    </row>
    <row r="275" spans="26:26" ht="15" x14ac:dyDescent="0.25">
      <c r="Z275" s="6"/>
    </row>
    <row r="276" spans="26:26" ht="15" x14ac:dyDescent="0.25">
      <c r="Z276" s="6"/>
    </row>
    <row r="277" spans="26:26" ht="15" x14ac:dyDescent="0.25">
      <c r="Z277" s="6"/>
    </row>
    <row r="278" spans="26:26" ht="15" x14ac:dyDescent="0.25">
      <c r="Z278" s="6"/>
    </row>
    <row r="279" spans="26:26" ht="15" x14ac:dyDescent="0.25">
      <c r="Z279" s="6"/>
    </row>
    <row r="280" spans="26:26" ht="15" x14ac:dyDescent="0.25">
      <c r="Z280" s="6"/>
    </row>
    <row r="281" spans="26:26" ht="15" x14ac:dyDescent="0.25">
      <c r="Z281" s="6"/>
    </row>
    <row r="282" spans="26:26" ht="15" x14ac:dyDescent="0.25">
      <c r="Z282" s="6"/>
    </row>
    <row r="283" spans="26:26" ht="15" x14ac:dyDescent="0.25">
      <c r="Z283" s="6"/>
    </row>
    <row r="284" spans="26:26" ht="15" x14ac:dyDescent="0.25">
      <c r="Z284" s="6"/>
    </row>
    <row r="285" spans="26:26" ht="15" x14ac:dyDescent="0.25">
      <c r="Z285" s="6"/>
    </row>
    <row r="286" spans="26:26" ht="15" x14ac:dyDescent="0.25">
      <c r="Z286" s="6"/>
    </row>
    <row r="287" spans="26:26" ht="15" x14ac:dyDescent="0.25">
      <c r="Z287" s="6"/>
    </row>
    <row r="288" spans="26:26" ht="15" x14ac:dyDescent="0.25">
      <c r="Z288" s="6"/>
    </row>
    <row r="289" spans="26:26" ht="15" x14ac:dyDescent="0.25">
      <c r="Z289" s="6"/>
    </row>
    <row r="290" spans="26:26" ht="15" x14ac:dyDescent="0.25">
      <c r="Z290" s="6"/>
    </row>
    <row r="291" spans="26:26" ht="15" x14ac:dyDescent="0.25">
      <c r="Z291" s="6"/>
    </row>
    <row r="292" spans="26:26" ht="15" x14ac:dyDescent="0.25">
      <c r="Z292" s="6"/>
    </row>
    <row r="293" spans="26:26" ht="15" x14ac:dyDescent="0.25">
      <c r="Z293" s="6"/>
    </row>
    <row r="294" spans="26:26" ht="15" x14ac:dyDescent="0.25">
      <c r="Z294" s="6"/>
    </row>
    <row r="295" spans="26:26" ht="15" x14ac:dyDescent="0.25">
      <c r="Z295" s="6"/>
    </row>
    <row r="296" spans="26:26" ht="15" x14ac:dyDescent="0.25">
      <c r="Z296" s="6"/>
    </row>
    <row r="297" spans="26:26" ht="15" x14ac:dyDescent="0.25">
      <c r="Z297" s="6"/>
    </row>
    <row r="298" spans="26:26" ht="15" x14ac:dyDescent="0.25">
      <c r="Z298" s="6"/>
    </row>
    <row r="299" spans="26:26" ht="15" x14ac:dyDescent="0.25">
      <c r="Z299" s="6"/>
    </row>
    <row r="300" spans="26:26" ht="15" x14ac:dyDescent="0.25">
      <c r="Z300" s="6"/>
    </row>
    <row r="301" spans="26:26" ht="15" x14ac:dyDescent="0.25">
      <c r="Z301" s="6"/>
    </row>
    <row r="302" spans="26:26" ht="15" x14ac:dyDescent="0.25">
      <c r="Z302" s="6"/>
    </row>
    <row r="303" spans="26:26" ht="15" x14ac:dyDescent="0.25">
      <c r="Z303" s="6"/>
    </row>
    <row r="304" spans="26:26" ht="15" x14ac:dyDescent="0.25">
      <c r="Z304" s="6"/>
    </row>
    <row r="305" spans="26:26" ht="15" x14ac:dyDescent="0.25">
      <c r="Z305" s="6"/>
    </row>
    <row r="306" spans="26:26" ht="15" x14ac:dyDescent="0.25">
      <c r="Z306" s="6"/>
    </row>
    <row r="307" spans="26:26" ht="15" x14ac:dyDescent="0.25">
      <c r="Z307" s="6"/>
    </row>
    <row r="308" spans="26:26" ht="15" x14ac:dyDescent="0.25">
      <c r="Z308" s="6"/>
    </row>
    <row r="309" spans="26:26" ht="15" x14ac:dyDescent="0.25">
      <c r="Z309" s="6"/>
    </row>
    <row r="310" spans="26:26" ht="15" x14ac:dyDescent="0.25">
      <c r="Z310" s="6"/>
    </row>
    <row r="311" spans="26:26" ht="15" x14ac:dyDescent="0.25">
      <c r="Z311" s="6"/>
    </row>
    <row r="312" spans="26:26" ht="15" x14ac:dyDescent="0.25">
      <c r="Z312" s="6"/>
    </row>
    <row r="313" spans="26:26" ht="15" x14ac:dyDescent="0.25">
      <c r="Z313" s="6"/>
    </row>
    <row r="314" spans="26:26" ht="15" x14ac:dyDescent="0.25">
      <c r="Z314" s="6"/>
    </row>
    <row r="315" spans="26:26" ht="15" x14ac:dyDescent="0.25">
      <c r="Z315" s="6"/>
    </row>
    <row r="316" spans="26:26" ht="15" x14ac:dyDescent="0.25">
      <c r="Z316" s="6"/>
    </row>
    <row r="317" spans="26:26" ht="15" x14ac:dyDescent="0.25">
      <c r="Z317" s="6"/>
    </row>
    <row r="318" spans="26:26" ht="15" x14ac:dyDescent="0.25">
      <c r="Z318" s="6"/>
    </row>
    <row r="319" spans="26:26" ht="15" x14ac:dyDescent="0.25">
      <c r="Z319" s="6"/>
    </row>
    <row r="320" spans="26:26" ht="15" x14ac:dyDescent="0.25">
      <c r="Z320" s="6"/>
    </row>
    <row r="321" spans="26:26" ht="15" x14ac:dyDescent="0.25">
      <c r="Z321" s="6"/>
    </row>
    <row r="322" spans="26:26" ht="15" x14ac:dyDescent="0.25">
      <c r="Z322" s="6"/>
    </row>
    <row r="323" spans="26:26" ht="15" x14ac:dyDescent="0.25">
      <c r="Z323" s="6"/>
    </row>
    <row r="324" spans="26:26" ht="15" x14ac:dyDescent="0.25">
      <c r="Z324" s="6"/>
    </row>
    <row r="325" spans="26:26" ht="15" x14ac:dyDescent="0.25">
      <c r="Z325" s="6"/>
    </row>
    <row r="326" spans="26:26" ht="15" x14ac:dyDescent="0.25">
      <c r="Z326" s="6"/>
    </row>
    <row r="327" spans="26:26" ht="15" x14ac:dyDescent="0.25">
      <c r="Z327" s="6"/>
    </row>
    <row r="328" spans="26:26" ht="15" x14ac:dyDescent="0.25">
      <c r="Z328" s="6"/>
    </row>
    <row r="329" spans="26:26" ht="15" x14ac:dyDescent="0.25">
      <c r="Z329" s="6"/>
    </row>
    <row r="330" spans="26:26" ht="15" x14ac:dyDescent="0.25">
      <c r="Z330" s="6"/>
    </row>
    <row r="331" spans="26:26" ht="15" x14ac:dyDescent="0.25">
      <c r="Z331" s="6"/>
    </row>
    <row r="332" spans="26:26" ht="15" x14ac:dyDescent="0.25">
      <c r="Z332" s="6"/>
    </row>
    <row r="333" spans="26:26" ht="15" x14ac:dyDescent="0.25">
      <c r="Z333" s="6"/>
    </row>
    <row r="334" spans="26:26" ht="15" x14ac:dyDescent="0.25">
      <c r="Z334" s="6"/>
    </row>
    <row r="335" spans="26:26" ht="15" x14ac:dyDescent="0.25">
      <c r="Z335" s="6"/>
    </row>
    <row r="336" spans="26:26" ht="15" x14ac:dyDescent="0.25">
      <c r="Z336" s="6"/>
    </row>
    <row r="337" spans="26:26" ht="15" x14ac:dyDescent="0.25">
      <c r="Z337" s="6"/>
    </row>
    <row r="338" spans="26:26" ht="15" x14ac:dyDescent="0.25">
      <c r="Z338" s="6"/>
    </row>
    <row r="339" spans="26:26" ht="15" x14ac:dyDescent="0.25">
      <c r="Z339" s="6"/>
    </row>
    <row r="340" spans="26:26" ht="15" x14ac:dyDescent="0.25">
      <c r="Z340" s="6"/>
    </row>
    <row r="341" spans="26:26" ht="15" x14ac:dyDescent="0.25">
      <c r="Z341" s="6"/>
    </row>
    <row r="342" spans="26:26" ht="15" x14ac:dyDescent="0.25">
      <c r="Z342" s="6"/>
    </row>
    <row r="343" spans="26:26" ht="15" x14ac:dyDescent="0.25">
      <c r="Z343" s="6"/>
    </row>
    <row r="344" spans="26:26" ht="15" x14ac:dyDescent="0.25">
      <c r="Z344" s="6"/>
    </row>
    <row r="345" spans="26:26" ht="15" x14ac:dyDescent="0.25">
      <c r="Z345" s="6"/>
    </row>
    <row r="346" spans="26:26" ht="15" x14ac:dyDescent="0.25">
      <c r="Z346" s="6"/>
    </row>
    <row r="347" spans="26:26" ht="15" x14ac:dyDescent="0.25">
      <c r="Z347" s="6"/>
    </row>
    <row r="348" spans="26:26" ht="15" x14ac:dyDescent="0.25">
      <c r="Z348" s="6"/>
    </row>
    <row r="349" spans="26:26" ht="15" x14ac:dyDescent="0.25">
      <c r="Z349" s="6"/>
    </row>
    <row r="350" spans="26:26" ht="15" x14ac:dyDescent="0.25">
      <c r="Z350" s="6"/>
    </row>
    <row r="351" spans="26:26" ht="15" x14ac:dyDescent="0.25">
      <c r="Z351" s="6"/>
    </row>
    <row r="352" spans="26:26" ht="15" x14ac:dyDescent="0.25">
      <c r="Z352" s="6"/>
    </row>
    <row r="353" spans="26:26" ht="15" x14ac:dyDescent="0.25">
      <c r="Z353" s="6"/>
    </row>
    <row r="354" spans="26:26" ht="15" x14ac:dyDescent="0.25">
      <c r="Z354" s="6"/>
    </row>
    <row r="355" spans="26:26" ht="15" x14ac:dyDescent="0.25">
      <c r="Z355" s="6"/>
    </row>
    <row r="356" spans="26:26" ht="15" x14ac:dyDescent="0.25">
      <c r="Z356" s="6"/>
    </row>
    <row r="357" spans="26:26" ht="15" x14ac:dyDescent="0.25">
      <c r="Z357" s="6"/>
    </row>
    <row r="358" spans="26:26" ht="15" x14ac:dyDescent="0.25">
      <c r="Z358" s="6"/>
    </row>
    <row r="359" spans="26:26" ht="15" x14ac:dyDescent="0.25">
      <c r="Z359" s="6"/>
    </row>
    <row r="360" spans="26:26" ht="15" x14ac:dyDescent="0.25">
      <c r="Z360" s="6"/>
    </row>
    <row r="361" spans="26:26" ht="15" x14ac:dyDescent="0.25">
      <c r="Z361" s="6"/>
    </row>
    <row r="362" spans="26:26" ht="15" x14ac:dyDescent="0.25">
      <c r="Z362" s="6"/>
    </row>
    <row r="363" spans="26:26" ht="15" x14ac:dyDescent="0.25">
      <c r="Z363" s="6"/>
    </row>
    <row r="364" spans="26:26" ht="15" x14ac:dyDescent="0.25">
      <c r="Z364" s="6"/>
    </row>
    <row r="365" spans="26:26" ht="15" x14ac:dyDescent="0.25">
      <c r="Z365" s="6"/>
    </row>
    <row r="366" spans="26:26" ht="15" x14ac:dyDescent="0.25">
      <c r="Z366" s="6"/>
    </row>
    <row r="367" spans="26:26" ht="15" x14ac:dyDescent="0.25">
      <c r="Z367" s="6"/>
    </row>
    <row r="368" spans="26:26" ht="15" x14ac:dyDescent="0.25">
      <c r="Z368" s="6"/>
    </row>
    <row r="369" spans="26:26" ht="15" x14ac:dyDescent="0.25">
      <c r="Z369" s="6"/>
    </row>
    <row r="370" spans="26:26" ht="15" x14ac:dyDescent="0.25">
      <c r="Z370" s="6"/>
    </row>
    <row r="371" spans="26:26" ht="15" x14ac:dyDescent="0.25">
      <c r="Z371" s="6"/>
    </row>
    <row r="372" spans="26:26" ht="15" x14ac:dyDescent="0.25">
      <c r="Z372" s="6"/>
    </row>
    <row r="373" spans="26:26" ht="15" x14ac:dyDescent="0.25">
      <c r="Z373" s="6"/>
    </row>
    <row r="374" spans="26:26" ht="15" x14ac:dyDescent="0.25">
      <c r="Z374" s="6"/>
    </row>
    <row r="375" spans="26:26" ht="15" x14ac:dyDescent="0.25">
      <c r="Z375" s="6"/>
    </row>
    <row r="376" spans="26:26" ht="15" x14ac:dyDescent="0.25">
      <c r="Z376" s="6"/>
    </row>
    <row r="377" spans="26:26" ht="15" x14ac:dyDescent="0.25">
      <c r="Z377" s="6"/>
    </row>
    <row r="378" spans="26:26" ht="15" x14ac:dyDescent="0.25">
      <c r="Z378" s="6"/>
    </row>
    <row r="379" spans="26:26" ht="15" x14ac:dyDescent="0.25">
      <c r="Z379" s="6"/>
    </row>
    <row r="380" spans="26:26" ht="15" x14ac:dyDescent="0.25">
      <c r="Z380" s="6"/>
    </row>
    <row r="381" spans="26:26" ht="15" x14ac:dyDescent="0.25">
      <c r="Z381" s="6"/>
    </row>
    <row r="382" spans="26:26" ht="15" x14ac:dyDescent="0.25">
      <c r="Z382" s="6"/>
    </row>
    <row r="383" spans="26:26" ht="15" x14ac:dyDescent="0.25">
      <c r="Z383" s="6"/>
    </row>
    <row r="384" spans="26:26" ht="15" x14ac:dyDescent="0.25">
      <c r="Z384" s="6"/>
    </row>
    <row r="385" spans="26:26" ht="15" x14ac:dyDescent="0.25">
      <c r="Z385" s="6"/>
    </row>
    <row r="386" spans="26:26" ht="15" x14ac:dyDescent="0.25">
      <c r="Z386" s="6"/>
    </row>
    <row r="387" spans="26:26" ht="15" x14ac:dyDescent="0.25">
      <c r="Z387" s="6"/>
    </row>
    <row r="388" spans="26:26" ht="15" x14ac:dyDescent="0.25">
      <c r="Z388" s="6"/>
    </row>
    <row r="389" spans="26:26" ht="15" x14ac:dyDescent="0.25">
      <c r="Z389" s="6"/>
    </row>
    <row r="390" spans="26:26" ht="15" x14ac:dyDescent="0.25">
      <c r="Z390" s="6"/>
    </row>
    <row r="391" spans="26:26" ht="15" x14ac:dyDescent="0.25">
      <c r="Z391" s="6"/>
    </row>
    <row r="392" spans="26:26" ht="15" x14ac:dyDescent="0.25">
      <c r="Z392" s="6"/>
    </row>
    <row r="393" spans="26:26" ht="15" x14ac:dyDescent="0.25">
      <c r="Z393" s="6"/>
    </row>
    <row r="394" spans="26:26" ht="15" x14ac:dyDescent="0.25">
      <c r="Z394" s="6"/>
    </row>
    <row r="395" spans="26:26" ht="15" x14ac:dyDescent="0.25">
      <c r="Z395" s="6"/>
    </row>
    <row r="396" spans="26:26" ht="15" x14ac:dyDescent="0.25">
      <c r="Z396" s="6"/>
    </row>
    <row r="397" spans="26:26" ht="15" x14ac:dyDescent="0.25">
      <c r="Z397" s="6"/>
    </row>
    <row r="398" spans="26:26" ht="15" x14ac:dyDescent="0.25">
      <c r="Z398" s="6"/>
    </row>
    <row r="399" spans="26:26" ht="15" x14ac:dyDescent="0.25">
      <c r="Z399" s="6"/>
    </row>
    <row r="400" spans="26:26" ht="15" x14ac:dyDescent="0.25">
      <c r="Z400" s="6"/>
    </row>
    <row r="401" spans="26:26" ht="15" x14ac:dyDescent="0.25">
      <c r="Z401" s="6"/>
    </row>
    <row r="402" spans="26:26" ht="15" x14ac:dyDescent="0.25">
      <c r="Z402" s="6"/>
    </row>
    <row r="403" spans="26:26" ht="15" x14ac:dyDescent="0.25">
      <c r="Z403" s="6"/>
    </row>
    <row r="404" spans="26:26" ht="15" x14ac:dyDescent="0.25">
      <c r="Z404" s="6"/>
    </row>
    <row r="405" spans="26:26" ht="15" x14ac:dyDescent="0.25">
      <c r="Z405" s="6"/>
    </row>
    <row r="406" spans="26:26" ht="15" x14ac:dyDescent="0.25">
      <c r="Z406" s="6"/>
    </row>
    <row r="407" spans="26:26" ht="15" x14ac:dyDescent="0.25">
      <c r="Z407" s="6"/>
    </row>
    <row r="408" spans="26:26" ht="15" x14ac:dyDescent="0.25">
      <c r="Z408" s="6"/>
    </row>
    <row r="409" spans="26:26" ht="15" x14ac:dyDescent="0.25">
      <c r="Z409" s="6"/>
    </row>
    <row r="410" spans="26:26" ht="15" x14ac:dyDescent="0.25">
      <c r="Z410" s="6"/>
    </row>
    <row r="411" spans="26:26" ht="15" x14ac:dyDescent="0.25">
      <c r="Z411" s="6"/>
    </row>
    <row r="412" spans="26:26" ht="15" x14ac:dyDescent="0.25">
      <c r="Z412" s="6"/>
    </row>
    <row r="413" spans="26:26" ht="15" x14ac:dyDescent="0.25">
      <c r="Z413" s="6"/>
    </row>
    <row r="414" spans="26:26" ht="15" x14ac:dyDescent="0.25">
      <c r="Z414" s="6"/>
    </row>
    <row r="415" spans="26:26" ht="15" x14ac:dyDescent="0.25">
      <c r="Z415" s="6"/>
    </row>
    <row r="416" spans="26:26" ht="15" x14ac:dyDescent="0.25">
      <c r="Z416" s="6"/>
    </row>
    <row r="417" spans="26:26" ht="15" x14ac:dyDescent="0.25">
      <c r="Z417" s="6"/>
    </row>
    <row r="418" spans="26:26" ht="15" x14ac:dyDescent="0.25">
      <c r="Z418" s="6"/>
    </row>
    <row r="419" spans="26:26" ht="15" x14ac:dyDescent="0.25">
      <c r="Z419" s="6"/>
    </row>
    <row r="420" spans="26:26" ht="15" x14ac:dyDescent="0.25">
      <c r="Z420" s="6"/>
    </row>
    <row r="421" spans="26:26" ht="15" x14ac:dyDescent="0.25">
      <c r="Z421" s="6"/>
    </row>
    <row r="422" spans="26:26" ht="15" x14ac:dyDescent="0.25">
      <c r="Z422" s="6"/>
    </row>
    <row r="423" spans="26:26" ht="15" x14ac:dyDescent="0.25">
      <c r="Z423" s="6"/>
    </row>
    <row r="424" spans="26:26" ht="15" x14ac:dyDescent="0.25">
      <c r="Z424" s="6"/>
    </row>
    <row r="425" spans="26:26" ht="15" x14ac:dyDescent="0.25">
      <c r="Z425" s="6"/>
    </row>
    <row r="426" spans="26:26" ht="15" x14ac:dyDescent="0.25">
      <c r="Z426" s="6"/>
    </row>
    <row r="427" spans="26:26" ht="15" x14ac:dyDescent="0.25">
      <c r="Z427" s="6"/>
    </row>
    <row r="428" spans="26:26" ht="15" x14ac:dyDescent="0.25">
      <c r="Z428" s="6"/>
    </row>
    <row r="429" spans="26:26" ht="15" x14ac:dyDescent="0.25">
      <c r="Z429" s="6"/>
    </row>
    <row r="430" spans="26:26" ht="15" x14ac:dyDescent="0.25">
      <c r="Z430" s="6"/>
    </row>
    <row r="431" spans="26:26" ht="15" x14ac:dyDescent="0.25">
      <c r="Z431" s="6"/>
    </row>
    <row r="432" spans="26:26" ht="15" x14ac:dyDescent="0.25">
      <c r="Z432" s="6"/>
    </row>
    <row r="433" spans="26:26" ht="15" x14ac:dyDescent="0.25">
      <c r="Z433" s="6"/>
    </row>
    <row r="434" spans="26:26" ht="15" x14ac:dyDescent="0.25">
      <c r="Z434" s="6"/>
    </row>
    <row r="435" spans="26:26" ht="15" x14ac:dyDescent="0.25">
      <c r="Z435" s="6"/>
    </row>
    <row r="436" spans="26:26" ht="15" x14ac:dyDescent="0.25">
      <c r="Z436" s="6"/>
    </row>
    <row r="437" spans="26:26" ht="15" x14ac:dyDescent="0.25">
      <c r="Z437" s="6"/>
    </row>
    <row r="438" spans="26:26" ht="15" x14ac:dyDescent="0.25">
      <c r="Z438" s="6"/>
    </row>
    <row r="439" spans="26:26" ht="15" x14ac:dyDescent="0.25">
      <c r="Z439" s="6"/>
    </row>
    <row r="440" spans="26:26" ht="15" x14ac:dyDescent="0.25">
      <c r="Z440" s="6"/>
    </row>
    <row r="441" spans="26:26" ht="15" x14ac:dyDescent="0.25">
      <c r="Z441" s="6"/>
    </row>
    <row r="442" spans="26:26" ht="15" x14ac:dyDescent="0.25">
      <c r="Z442" s="6"/>
    </row>
    <row r="443" spans="26:26" ht="15" x14ac:dyDescent="0.25">
      <c r="Z443" s="6"/>
    </row>
    <row r="444" spans="26:26" ht="15" x14ac:dyDescent="0.25">
      <c r="Z444" s="6"/>
    </row>
    <row r="445" spans="26:26" ht="15" x14ac:dyDescent="0.25">
      <c r="Z445" s="6"/>
    </row>
    <row r="446" spans="26:26" ht="15" x14ac:dyDescent="0.25">
      <c r="Z446" s="6"/>
    </row>
    <row r="447" spans="26:26" ht="15" x14ac:dyDescent="0.25">
      <c r="Z447" s="6"/>
    </row>
    <row r="448" spans="26:26" ht="15" x14ac:dyDescent="0.25">
      <c r="Z448" s="6"/>
    </row>
    <row r="449" spans="26:26" ht="15" x14ac:dyDescent="0.25">
      <c r="Z449" s="6"/>
    </row>
    <row r="450" spans="26:26" ht="15" x14ac:dyDescent="0.25">
      <c r="Z450" s="6"/>
    </row>
    <row r="451" spans="26:26" ht="15" x14ac:dyDescent="0.25">
      <c r="Z451" s="6"/>
    </row>
    <row r="452" spans="26:26" ht="15" x14ac:dyDescent="0.25">
      <c r="Z452" s="6"/>
    </row>
    <row r="453" spans="26:26" ht="15" x14ac:dyDescent="0.25">
      <c r="Z453" s="6"/>
    </row>
    <row r="454" spans="26:26" ht="15" x14ac:dyDescent="0.25">
      <c r="Z454" s="6"/>
    </row>
    <row r="455" spans="26:26" ht="15" x14ac:dyDescent="0.25">
      <c r="Z455" s="6"/>
    </row>
    <row r="456" spans="26:26" ht="15" x14ac:dyDescent="0.25">
      <c r="Z456" s="6"/>
    </row>
    <row r="457" spans="26:26" ht="15" x14ac:dyDescent="0.25">
      <c r="Z457" s="6"/>
    </row>
    <row r="458" spans="26:26" ht="15" x14ac:dyDescent="0.25">
      <c r="Z458" s="6"/>
    </row>
    <row r="459" spans="26:26" ht="15" x14ac:dyDescent="0.25">
      <c r="Z459" s="6"/>
    </row>
    <row r="460" spans="26:26" ht="15" x14ac:dyDescent="0.25">
      <c r="Z460" s="6"/>
    </row>
    <row r="461" spans="26:26" ht="15" x14ac:dyDescent="0.25">
      <c r="Z461" s="6"/>
    </row>
    <row r="462" spans="26:26" ht="15" x14ac:dyDescent="0.25">
      <c r="Z462" s="6"/>
    </row>
    <row r="463" spans="26:26" ht="15" x14ac:dyDescent="0.25">
      <c r="Z463" s="6"/>
    </row>
    <row r="464" spans="26:26" ht="15" x14ac:dyDescent="0.25">
      <c r="Z464" s="6"/>
    </row>
    <row r="465" spans="26:26" ht="15" x14ac:dyDescent="0.25">
      <c r="Z465" s="6"/>
    </row>
    <row r="466" spans="26:26" ht="15" x14ac:dyDescent="0.25">
      <c r="Z466" s="6"/>
    </row>
    <row r="467" spans="26:26" ht="15" x14ac:dyDescent="0.25">
      <c r="Z467" s="6"/>
    </row>
    <row r="468" spans="26:26" ht="15" x14ac:dyDescent="0.25">
      <c r="Z468" s="6"/>
    </row>
    <row r="469" spans="26:26" ht="15" x14ac:dyDescent="0.25">
      <c r="Z469" s="6"/>
    </row>
    <row r="470" spans="26:26" ht="15" x14ac:dyDescent="0.25">
      <c r="Z470" s="6"/>
    </row>
    <row r="471" spans="26:26" ht="15" x14ac:dyDescent="0.25">
      <c r="Z471" s="6"/>
    </row>
    <row r="472" spans="26:26" ht="15" x14ac:dyDescent="0.25">
      <c r="Z472" s="6"/>
    </row>
    <row r="473" spans="26:26" ht="15" x14ac:dyDescent="0.25">
      <c r="Z473" s="6"/>
    </row>
    <row r="474" spans="26:26" ht="15" x14ac:dyDescent="0.25">
      <c r="Z474" s="6"/>
    </row>
    <row r="475" spans="26:26" ht="15" x14ac:dyDescent="0.25">
      <c r="Z475" s="6"/>
    </row>
    <row r="476" spans="26:26" ht="15" x14ac:dyDescent="0.25">
      <c r="Z476" s="6"/>
    </row>
    <row r="477" spans="26:26" ht="15" x14ac:dyDescent="0.25">
      <c r="Z477" s="6"/>
    </row>
    <row r="478" spans="26:26" ht="15" x14ac:dyDescent="0.25">
      <c r="Z478" s="6"/>
    </row>
    <row r="479" spans="26:26" ht="15" x14ac:dyDescent="0.25">
      <c r="Z479" s="6"/>
    </row>
    <row r="480" spans="26:26" ht="15" x14ac:dyDescent="0.25">
      <c r="Z480" s="6"/>
    </row>
    <row r="481" spans="26:26" ht="15" x14ac:dyDescent="0.25">
      <c r="Z481" s="6"/>
    </row>
    <row r="482" spans="26:26" ht="15" x14ac:dyDescent="0.25">
      <c r="Z482" s="6"/>
    </row>
    <row r="483" spans="26:26" ht="15" x14ac:dyDescent="0.25">
      <c r="Z483" s="6"/>
    </row>
    <row r="484" spans="26:26" ht="15" x14ac:dyDescent="0.25">
      <c r="Z484" s="6"/>
    </row>
    <row r="485" spans="26:26" ht="15" x14ac:dyDescent="0.25">
      <c r="Z485" s="6"/>
    </row>
    <row r="486" spans="26:26" ht="15" x14ac:dyDescent="0.25">
      <c r="Z486" s="6"/>
    </row>
    <row r="487" spans="26:26" ht="15" x14ac:dyDescent="0.25">
      <c r="Z487" s="6"/>
    </row>
    <row r="488" spans="26:26" ht="15" x14ac:dyDescent="0.25">
      <c r="Z488" s="6"/>
    </row>
    <row r="489" spans="26:26" ht="15" x14ac:dyDescent="0.25">
      <c r="Z489" s="6"/>
    </row>
    <row r="490" spans="26:26" ht="15" x14ac:dyDescent="0.25">
      <c r="Z490" s="6"/>
    </row>
    <row r="491" spans="26:26" ht="15" x14ac:dyDescent="0.25">
      <c r="Z491" s="6"/>
    </row>
    <row r="492" spans="26:26" ht="11.1" customHeight="1" x14ac:dyDescent="0.25">
      <c r="Z492" s="6"/>
    </row>
    <row r="493" spans="26:26" ht="11.1" customHeight="1" x14ac:dyDescent="0.25">
      <c r="Z493" s="6"/>
    </row>
    <row r="494" spans="26:26" ht="11.1" customHeight="1" x14ac:dyDescent="0.25">
      <c r="Z494" s="6"/>
    </row>
    <row r="495" spans="26:26" ht="11.1" customHeight="1" x14ac:dyDescent="0.25">
      <c r="Z495" s="6"/>
    </row>
    <row r="496" spans="26:26" ht="11.1" customHeight="1" x14ac:dyDescent="0.25">
      <c r="Z496" s="6"/>
    </row>
    <row r="497" spans="26:26" ht="11.1" customHeight="1" x14ac:dyDescent="0.25">
      <c r="Z497" s="6"/>
    </row>
    <row r="498" spans="26:26" ht="11.1" customHeight="1" x14ac:dyDescent="0.25">
      <c r="Z498" s="6"/>
    </row>
    <row r="499" spans="26:26" ht="11.1" customHeight="1" x14ac:dyDescent="0.25">
      <c r="Z499" s="6"/>
    </row>
    <row r="500" spans="26:26" ht="11.1" customHeight="1" x14ac:dyDescent="0.25">
      <c r="Z500" s="6"/>
    </row>
    <row r="501" spans="26:26" ht="11.1" customHeight="1" x14ac:dyDescent="0.25">
      <c r="Z501" s="6"/>
    </row>
    <row r="502" spans="26:26" ht="11.1" customHeight="1" x14ac:dyDescent="0.25">
      <c r="Z502" s="6"/>
    </row>
    <row r="503" spans="26:26" ht="11.1" customHeight="1" x14ac:dyDescent="0.25">
      <c r="Z503" s="6"/>
    </row>
    <row r="504" spans="26:26" ht="11.1" customHeight="1" x14ac:dyDescent="0.25">
      <c r="Z504" s="6"/>
    </row>
    <row r="505" spans="26:26" ht="11.1" customHeight="1" x14ac:dyDescent="0.25">
      <c r="Z505" s="6"/>
    </row>
    <row r="506" spans="26:26" ht="11.1" customHeight="1" x14ac:dyDescent="0.25">
      <c r="Z506" s="6"/>
    </row>
    <row r="507" spans="26:26" ht="11.1" customHeight="1" x14ac:dyDescent="0.25">
      <c r="Z507" s="6"/>
    </row>
    <row r="508" spans="26:26" ht="11.1" customHeight="1" x14ac:dyDescent="0.25">
      <c r="Z508" s="6"/>
    </row>
    <row r="509" spans="26:26" ht="11.1" customHeight="1" x14ac:dyDescent="0.25">
      <c r="Z509" s="6"/>
    </row>
    <row r="510" spans="26:26" ht="11.1" customHeight="1" x14ac:dyDescent="0.25">
      <c r="Z510" s="6"/>
    </row>
    <row r="511" spans="26:26" ht="11.1" customHeight="1" x14ac:dyDescent="0.25">
      <c r="Z511" s="6"/>
    </row>
    <row r="512" spans="26:26" ht="11.1" customHeight="1" x14ac:dyDescent="0.25">
      <c r="Z512" s="6"/>
    </row>
    <row r="513" spans="26:26" ht="11.1" customHeight="1" x14ac:dyDescent="0.25">
      <c r="Z513" s="6"/>
    </row>
    <row r="514" spans="26:26" ht="11.1" customHeight="1" x14ac:dyDescent="0.25">
      <c r="Z514" s="6"/>
    </row>
    <row r="515" spans="26:26" ht="11.1" customHeight="1" x14ac:dyDescent="0.25">
      <c r="Z515" s="6"/>
    </row>
    <row r="516" spans="26:26" ht="11.1" customHeight="1" x14ac:dyDescent="0.25">
      <c r="Z516" s="6"/>
    </row>
    <row r="517" spans="26:26" ht="11.1" customHeight="1" x14ac:dyDescent="0.25">
      <c r="Z517" s="6"/>
    </row>
    <row r="518" spans="26:26" ht="11.1" customHeight="1" x14ac:dyDescent="0.25">
      <c r="Z518" s="6"/>
    </row>
    <row r="519" spans="26:26" ht="11.1" customHeight="1" x14ac:dyDescent="0.25">
      <c r="Z519" s="6"/>
    </row>
    <row r="520" spans="26:26" ht="11.1" customHeight="1" x14ac:dyDescent="0.25">
      <c r="Z520" s="6"/>
    </row>
    <row r="521" spans="26:26" ht="11.1" customHeight="1" x14ac:dyDescent="0.25">
      <c r="Z521" s="6"/>
    </row>
    <row r="522" spans="26:26" ht="11.1" customHeight="1" x14ac:dyDescent="0.25">
      <c r="Z522" s="6"/>
    </row>
    <row r="523" spans="26:26" ht="11.1" customHeight="1" x14ac:dyDescent="0.25">
      <c r="Z523" s="6"/>
    </row>
    <row r="524" spans="26:26" ht="11.1" customHeight="1" x14ac:dyDescent="0.25">
      <c r="Z524" s="6"/>
    </row>
    <row r="525" spans="26:26" ht="11.1" customHeight="1" x14ac:dyDescent="0.25">
      <c r="Z525" s="6"/>
    </row>
    <row r="526" spans="26:26" ht="11.1" customHeight="1" x14ac:dyDescent="0.25">
      <c r="Z526" s="6"/>
    </row>
    <row r="527" spans="26:26" ht="11.1" customHeight="1" x14ac:dyDescent="0.25">
      <c r="Z527" s="6"/>
    </row>
    <row r="528" spans="26:26" ht="11.1" customHeight="1" x14ac:dyDescent="0.25">
      <c r="Z528" s="6"/>
    </row>
    <row r="529" spans="26:26" ht="11.1" customHeight="1" x14ac:dyDescent="0.25">
      <c r="Z529" s="6"/>
    </row>
    <row r="530" spans="26:26" ht="11.1" customHeight="1" x14ac:dyDescent="0.25">
      <c r="Z530" s="6"/>
    </row>
    <row r="531" spans="26:26" ht="11.1" customHeight="1" x14ac:dyDescent="0.25">
      <c r="Z531" s="6"/>
    </row>
    <row r="532" spans="26:26" ht="11.1" customHeight="1" x14ac:dyDescent="0.25">
      <c r="Z532" s="6"/>
    </row>
    <row r="533" spans="26:26" ht="11.1" customHeight="1" x14ac:dyDescent="0.25">
      <c r="Z533" s="6"/>
    </row>
    <row r="534" spans="26:26" ht="11.1" customHeight="1" x14ac:dyDescent="0.25">
      <c r="Z534" s="6"/>
    </row>
    <row r="535" spans="26:26" ht="11.1" customHeight="1" x14ac:dyDescent="0.25">
      <c r="Z535" s="6"/>
    </row>
    <row r="536" spans="26:26" ht="11.1" customHeight="1" x14ac:dyDescent="0.25">
      <c r="Z536" s="6"/>
    </row>
    <row r="537" spans="26:26" ht="11.1" customHeight="1" x14ac:dyDescent="0.25">
      <c r="Z537" s="6"/>
    </row>
    <row r="538" spans="26:26" ht="11.1" customHeight="1" x14ac:dyDescent="0.25">
      <c r="Z538" s="6"/>
    </row>
    <row r="539" spans="26:26" ht="11.1" customHeight="1" x14ac:dyDescent="0.25">
      <c r="Z539" s="6"/>
    </row>
    <row r="540" spans="26:26" ht="11.1" customHeight="1" x14ac:dyDescent="0.25">
      <c r="Z540" s="6"/>
    </row>
    <row r="541" spans="26:26" ht="11.1" customHeight="1" x14ac:dyDescent="0.25">
      <c r="Z541" s="6"/>
    </row>
    <row r="542" spans="26:26" ht="11.1" customHeight="1" x14ac:dyDescent="0.25">
      <c r="Z542" s="6"/>
    </row>
    <row r="543" spans="26:26" ht="11.1" customHeight="1" x14ac:dyDescent="0.25">
      <c r="Z543" s="6"/>
    </row>
    <row r="544" spans="26:26" ht="11.1" customHeight="1" x14ac:dyDescent="0.25">
      <c r="Z544" s="6"/>
    </row>
    <row r="545" spans="26:26" ht="11.1" customHeight="1" x14ac:dyDescent="0.25">
      <c r="Z545" s="6"/>
    </row>
    <row r="546" spans="26:26" ht="11.1" customHeight="1" x14ac:dyDescent="0.25">
      <c r="Z546" s="6"/>
    </row>
    <row r="547" spans="26:26" ht="11.1" customHeight="1" x14ac:dyDescent="0.25">
      <c r="Z547" s="6"/>
    </row>
    <row r="548" spans="26:26" ht="11.1" customHeight="1" x14ac:dyDescent="0.25">
      <c r="Z548" s="6"/>
    </row>
    <row r="549" spans="26:26" ht="11.1" customHeight="1" x14ac:dyDescent="0.25">
      <c r="Z549" s="6"/>
    </row>
    <row r="550" spans="26:26" ht="11.1" customHeight="1" x14ac:dyDescent="0.25">
      <c r="Z550" s="6"/>
    </row>
    <row r="551" spans="26:26" ht="11.1" customHeight="1" x14ac:dyDescent="0.25">
      <c r="Z551" s="6"/>
    </row>
    <row r="552" spans="26:26" ht="11.1" customHeight="1" x14ac:dyDescent="0.25">
      <c r="Z552" s="6"/>
    </row>
    <row r="553" spans="26:26" ht="11.1" customHeight="1" x14ac:dyDescent="0.25">
      <c r="Z553" s="6"/>
    </row>
    <row r="554" spans="26:26" ht="11.1" customHeight="1" x14ac:dyDescent="0.25">
      <c r="Z554" s="6"/>
    </row>
    <row r="555" spans="26:26" ht="11.1" customHeight="1" x14ac:dyDescent="0.25">
      <c r="Z555" s="6"/>
    </row>
    <row r="556" spans="26:26" ht="11.1" customHeight="1" x14ac:dyDescent="0.25">
      <c r="Z556" s="6"/>
    </row>
    <row r="557" spans="26:26" ht="11.1" customHeight="1" x14ac:dyDescent="0.25">
      <c r="Z557" s="6"/>
    </row>
    <row r="558" spans="26:26" ht="11.1" customHeight="1" x14ac:dyDescent="0.25">
      <c r="Z558" s="6"/>
    </row>
    <row r="559" spans="26:26" ht="11.1" customHeight="1" x14ac:dyDescent="0.25">
      <c r="Z559" s="6"/>
    </row>
  </sheetData>
  <mergeCells count="725">
    <mergeCell ref="BL107:CL107"/>
    <mergeCell ref="BL108:CL108"/>
    <mergeCell ref="BL109:CL109"/>
    <mergeCell ref="BL60:CL60"/>
    <mergeCell ref="BL61:CL61"/>
    <mergeCell ref="BL62:CL62"/>
    <mergeCell ref="BP148:BP149"/>
    <mergeCell ref="BQ148:BQ149"/>
    <mergeCell ref="BR148:BT148"/>
    <mergeCell ref="BV148:BV149"/>
    <mergeCell ref="CF148:CH149"/>
    <mergeCell ref="CJ148:CJ149"/>
    <mergeCell ref="CK148:CK149"/>
    <mergeCell ref="CL148:CL149"/>
    <mergeCell ref="BR149:BT149"/>
    <mergeCell ref="BW149:BY149"/>
    <mergeCell ref="BZ149:CB149"/>
    <mergeCell ref="CC149:CE149"/>
    <mergeCell ref="BP146:BP147"/>
    <mergeCell ref="BQ146:BQ147"/>
    <mergeCell ref="BR146:BT146"/>
    <mergeCell ref="BV146:BV147"/>
    <mergeCell ref="CC146:CE147"/>
    <mergeCell ref="CJ146:CJ147"/>
    <mergeCell ref="CK146:CK147"/>
    <mergeCell ref="CL146:CL147"/>
    <mergeCell ref="BR147:BT147"/>
    <mergeCell ref="BW147:BY147"/>
    <mergeCell ref="BZ147:CB147"/>
    <mergeCell ref="CF147:CH147"/>
    <mergeCell ref="BP144:BP145"/>
    <mergeCell ref="BQ144:BQ145"/>
    <mergeCell ref="BR144:BT144"/>
    <mergeCell ref="BV144:BV145"/>
    <mergeCell ref="BZ144:CB145"/>
    <mergeCell ref="CJ144:CJ145"/>
    <mergeCell ref="CK144:CK145"/>
    <mergeCell ref="CL144:CL145"/>
    <mergeCell ref="BR145:BT145"/>
    <mergeCell ref="BW145:BY145"/>
    <mergeCell ref="CC145:CE145"/>
    <mergeCell ref="CF145:CH145"/>
    <mergeCell ref="BL140:CL140"/>
    <mergeCell ref="BQ141:BT141"/>
    <mergeCell ref="BU141:BV141"/>
    <mergeCell ref="BW141:BY141"/>
    <mergeCell ref="BZ141:CB141"/>
    <mergeCell ref="CC141:CE141"/>
    <mergeCell ref="CF141:CH141"/>
    <mergeCell ref="BP142:BP143"/>
    <mergeCell ref="BQ142:BQ143"/>
    <mergeCell ref="BR142:BT142"/>
    <mergeCell ref="BV142:BV143"/>
    <mergeCell ref="BW142:BY143"/>
    <mergeCell ref="CJ142:CJ143"/>
    <mergeCell ref="CK142:CK143"/>
    <mergeCell ref="CL142:CL143"/>
    <mergeCell ref="BR143:BT143"/>
    <mergeCell ref="BZ143:CB143"/>
    <mergeCell ref="CC143:CE143"/>
    <mergeCell ref="CF143:CH143"/>
    <mergeCell ref="BP138:BP139"/>
    <mergeCell ref="BQ138:BQ139"/>
    <mergeCell ref="BR138:BT138"/>
    <mergeCell ref="BV138:BV139"/>
    <mergeCell ref="CF138:CH139"/>
    <mergeCell ref="CJ138:CJ139"/>
    <mergeCell ref="CK138:CK139"/>
    <mergeCell ref="CL138:CL139"/>
    <mergeCell ref="BR139:BT139"/>
    <mergeCell ref="BW139:BY139"/>
    <mergeCell ref="BZ139:CB139"/>
    <mergeCell ref="CC139:CE139"/>
    <mergeCell ref="BP136:BP137"/>
    <mergeCell ref="BQ136:BQ137"/>
    <mergeCell ref="BR136:BT136"/>
    <mergeCell ref="BV136:BV137"/>
    <mergeCell ref="CC136:CE137"/>
    <mergeCell ref="CJ136:CJ137"/>
    <mergeCell ref="CK136:CK137"/>
    <mergeCell ref="CL136:CL137"/>
    <mergeCell ref="BR137:BT137"/>
    <mergeCell ref="BW137:BY137"/>
    <mergeCell ref="BZ137:CB137"/>
    <mergeCell ref="CF137:CH137"/>
    <mergeCell ref="BP134:BP135"/>
    <mergeCell ref="BQ134:BQ135"/>
    <mergeCell ref="BR134:BT134"/>
    <mergeCell ref="BV134:BV135"/>
    <mergeCell ref="BZ134:CB135"/>
    <mergeCell ref="CJ134:CJ135"/>
    <mergeCell ref="CK134:CK135"/>
    <mergeCell ref="CL134:CL135"/>
    <mergeCell ref="BR135:BT135"/>
    <mergeCell ref="BW135:BY135"/>
    <mergeCell ref="CC135:CE135"/>
    <mergeCell ref="CF135:CH135"/>
    <mergeCell ref="BL130:CL130"/>
    <mergeCell ref="BQ131:BT131"/>
    <mergeCell ref="BU131:BV131"/>
    <mergeCell ref="BW131:BY131"/>
    <mergeCell ref="BZ131:CB131"/>
    <mergeCell ref="CC131:CE131"/>
    <mergeCell ref="CF131:CH131"/>
    <mergeCell ref="BP132:BP133"/>
    <mergeCell ref="BQ132:BQ133"/>
    <mergeCell ref="BR132:BT132"/>
    <mergeCell ref="BV132:BV133"/>
    <mergeCell ref="BW132:BY133"/>
    <mergeCell ref="CJ132:CJ133"/>
    <mergeCell ref="CK132:CK133"/>
    <mergeCell ref="CL132:CL133"/>
    <mergeCell ref="BR133:BT133"/>
    <mergeCell ref="BZ133:CB133"/>
    <mergeCell ref="CC133:CE133"/>
    <mergeCell ref="CF133:CH133"/>
    <mergeCell ref="BP128:BP129"/>
    <mergeCell ref="BQ128:BQ129"/>
    <mergeCell ref="BR128:BT128"/>
    <mergeCell ref="BV128:BV129"/>
    <mergeCell ref="CF128:CH129"/>
    <mergeCell ref="CJ128:CJ129"/>
    <mergeCell ref="CK128:CK129"/>
    <mergeCell ref="CL128:CL129"/>
    <mergeCell ref="BR129:BT129"/>
    <mergeCell ref="BW129:BY129"/>
    <mergeCell ref="BZ129:CB129"/>
    <mergeCell ref="CC129:CE129"/>
    <mergeCell ref="BP126:BP127"/>
    <mergeCell ref="BQ126:BQ127"/>
    <mergeCell ref="BR126:BT126"/>
    <mergeCell ref="BV126:BV127"/>
    <mergeCell ref="CC126:CE127"/>
    <mergeCell ref="CJ126:CJ127"/>
    <mergeCell ref="CK126:CK127"/>
    <mergeCell ref="CL126:CL127"/>
    <mergeCell ref="BR127:BT127"/>
    <mergeCell ref="BW127:BY127"/>
    <mergeCell ref="BZ127:CB127"/>
    <mergeCell ref="CF127:CH127"/>
    <mergeCell ref="BP124:BP125"/>
    <mergeCell ref="BQ124:BQ125"/>
    <mergeCell ref="BR124:BT124"/>
    <mergeCell ref="BV124:BV125"/>
    <mergeCell ref="BZ124:CB125"/>
    <mergeCell ref="CJ124:CJ125"/>
    <mergeCell ref="CK124:CK125"/>
    <mergeCell ref="CL124:CL125"/>
    <mergeCell ref="BR125:BT125"/>
    <mergeCell ref="BW125:BY125"/>
    <mergeCell ref="CC125:CE125"/>
    <mergeCell ref="CF125:CH125"/>
    <mergeCell ref="BL120:CL120"/>
    <mergeCell ref="BQ121:BT121"/>
    <mergeCell ref="BU121:BV121"/>
    <mergeCell ref="BW121:BY121"/>
    <mergeCell ref="BZ121:CB121"/>
    <mergeCell ref="CC121:CE121"/>
    <mergeCell ref="CF121:CH121"/>
    <mergeCell ref="BP122:BP123"/>
    <mergeCell ref="BQ122:BQ123"/>
    <mergeCell ref="BR122:BT122"/>
    <mergeCell ref="BV122:BV123"/>
    <mergeCell ref="BW122:BY123"/>
    <mergeCell ref="CJ122:CJ123"/>
    <mergeCell ref="CK122:CK123"/>
    <mergeCell ref="CL122:CL123"/>
    <mergeCell ref="BR123:BT123"/>
    <mergeCell ref="BZ123:CB123"/>
    <mergeCell ref="CC123:CE123"/>
    <mergeCell ref="CF123:CH123"/>
    <mergeCell ref="BP118:BP119"/>
    <mergeCell ref="BQ118:BQ119"/>
    <mergeCell ref="BR118:BT118"/>
    <mergeCell ref="BV118:BV119"/>
    <mergeCell ref="CF118:CH119"/>
    <mergeCell ref="CJ118:CJ119"/>
    <mergeCell ref="CK118:CK119"/>
    <mergeCell ref="CL118:CL119"/>
    <mergeCell ref="BR119:BT119"/>
    <mergeCell ref="BW119:BY119"/>
    <mergeCell ref="BZ119:CB119"/>
    <mergeCell ref="CC119:CE119"/>
    <mergeCell ref="BP116:BP117"/>
    <mergeCell ref="BQ116:BQ117"/>
    <mergeCell ref="BR116:BT116"/>
    <mergeCell ref="BV116:BV117"/>
    <mergeCell ref="CC116:CE117"/>
    <mergeCell ref="CJ116:CJ117"/>
    <mergeCell ref="CK116:CK117"/>
    <mergeCell ref="CL116:CL117"/>
    <mergeCell ref="BR117:BT117"/>
    <mergeCell ref="BW117:BY117"/>
    <mergeCell ref="BZ117:CB117"/>
    <mergeCell ref="CF117:CH117"/>
    <mergeCell ref="BP114:BP115"/>
    <mergeCell ref="BQ114:BQ115"/>
    <mergeCell ref="BR114:BT114"/>
    <mergeCell ref="BV114:BV115"/>
    <mergeCell ref="BZ114:CB115"/>
    <mergeCell ref="CJ114:CJ115"/>
    <mergeCell ref="CK114:CK115"/>
    <mergeCell ref="CL114:CL115"/>
    <mergeCell ref="BR115:BT115"/>
    <mergeCell ref="BW115:BY115"/>
    <mergeCell ref="CC115:CE115"/>
    <mergeCell ref="CF115:CH115"/>
    <mergeCell ref="BL110:CL110"/>
    <mergeCell ref="BQ111:BT111"/>
    <mergeCell ref="BU111:BV111"/>
    <mergeCell ref="BW111:BY111"/>
    <mergeCell ref="BZ111:CB111"/>
    <mergeCell ref="CC111:CE111"/>
    <mergeCell ref="CF111:CH111"/>
    <mergeCell ref="BP112:BP113"/>
    <mergeCell ref="BQ112:BQ113"/>
    <mergeCell ref="BR112:BT112"/>
    <mergeCell ref="BV112:BV113"/>
    <mergeCell ref="BW112:BY113"/>
    <mergeCell ref="CJ112:CJ113"/>
    <mergeCell ref="CK112:CK113"/>
    <mergeCell ref="CL112:CL113"/>
    <mergeCell ref="BR113:BT113"/>
    <mergeCell ref="BZ113:CB113"/>
    <mergeCell ref="CC113:CE113"/>
    <mergeCell ref="CF113:CH113"/>
    <mergeCell ref="BP101:BP102"/>
    <mergeCell ref="BQ101:BQ102"/>
    <mergeCell ref="BR101:BT101"/>
    <mergeCell ref="BV101:BV102"/>
    <mergeCell ref="CF101:CH102"/>
    <mergeCell ref="CJ101:CJ102"/>
    <mergeCell ref="CK101:CK102"/>
    <mergeCell ref="CL101:CL102"/>
    <mergeCell ref="BR102:BT102"/>
    <mergeCell ref="BW102:BY102"/>
    <mergeCell ref="BZ102:CB102"/>
    <mergeCell ref="CC102:CE102"/>
    <mergeCell ref="BP99:BP100"/>
    <mergeCell ref="BQ99:BQ100"/>
    <mergeCell ref="BR99:BT99"/>
    <mergeCell ref="BV99:BV100"/>
    <mergeCell ref="CC99:CE100"/>
    <mergeCell ref="CJ99:CJ100"/>
    <mergeCell ref="CK99:CK100"/>
    <mergeCell ref="CL99:CL100"/>
    <mergeCell ref="BR100:BT100"/>
    <mergeCell ref="BW100:BY100"/>
    <mergeCell ref="BZ100:CB100"/>
    <mergeCell ref="CF100:CH100"/>
    <mergeCell ref="BP97:BP98"/>
    <mergeCell ref="BQ97:BQ98"/>
    <mergeCell ref="BR97:BT97"/>
    <mergeCell ref="BV97:BV98"/>
    <mergeCell ref="BZ97:CB98"/>
    <mergeCell ref="CJ97:CJ98"/>
    <mergeCell ref="CK97:CK98"/>
    <mergeCell ref="CL97:CL98"/>
    <mergeCell ref="BR98:BT98"/>
    <mergeCell ref="BW98:BY98"/>
    <mergeCell ref="CC98:CE98"/>
    <mergeCell ref="CF98:CH98"/>
    <mergeCell ref="BL93:CL93"/>
    <mergeCell ref="BQ94:BT94"/>
    <mergeCell ref="BU94:BV94"/>
    <mergeCell ref="BW94:BY94"/>
    <mergeCell ref="BZ94:CB94"/>
    <mergeCell ref="CC94:CE94"/>
    <mergeCell ref="CF94:CH94"/>
    <mergeCell ref="BP95:BP96"/>
    <mergeCell ref="BQ95:BQ96"/>
    <mergeCell ref="BR95:BT95"/>
    <mergeCell ref="BV95:BV96"/>
    <mergeCell ref="BW95:BY96"/>
    <mergeCell ref="CJ95:CJ96"/>
    <mergeCell ref="CK95:CK96"/>
    <mergeCell ref="CL95:CL96"/>
    <mergeCell ref="BR96:BT96"/>
    <mergeCell ref="BZ96:CB96"/>
    <mergeCell ref="CC96:CE96"/>
    <mergeCell ref="CF96:CH96"/>
    <mergeCell ref="BP91:BP92"/>
    <mergeCell ref="BQ91:BQ92"/>
    <mergeCell ref="BR91:BT91"/>
    <mergeCell ref="BV91:BV92"/>
    <mergeCell ref="CF91:CH92"/>
    <mergeCell ref="CJ91:CJ92"/>
    <mergeCell ref="CK91:CK92"/>
    <mergeCell ref="CL91:CL92"/>
    <mergeCell ref="BR92:BT92"/>
    <mergeCell ref="BW92:BY92"/>
    <mergeCell ref="BZ92:CB92"/>
    <mergeCell ref="CC92:CE92"/>
    <mergeCell ref="BP89:BP90"/>
    <mergeCell ref="BQ89:BQ90"/>
    <mergeCell ref="BR89:BT89"/>
    <mergeCell ref="BV89:BV90"/>
    <mergeCell ref="CC89:CE90"/>
    <mergeCell ref="CJ89:CJ90"/>
    <mergeCell ref="CK89:CK90"/>
    <mergeCell ref="CL89:CL90"/>
    <mergeCell ref="BR90:BT90"/>
    <mergeCell ref="BW90:BY90"/>
    <mergeCell ref="BZ90:CB90"/>
    <mergeCell ref="CF90:CH90"/>
    <mergeCell ref="BP87:BP88"/>
    <mergeCell ref="BQ87:BQ88"/>
    <mergeCell ref="BR87:BT87"/>
    <mergeCell ref="BV87:BV88"/>
    <mergeCell ref="BZ87:CB88"/>
    <mergeCell ref="CJ87:CJ88"/>
    <mergeCell ref="CK87:CK88"/>
    <mergeCell ref="CL87:CL88"/>
    <mergeCell ref="BR88:BT88"/>
    <mergeCell ref="BW88:BY88"/>
    <mergeCell ref="CC88:CE88"/>
    <mergeCell ref="CF88:CH88"/>
    <mergeCell ref="BL83:CL83"/>
    <mergeCell ref="BQ84:BT84"/>
    <mergeCell ref="BU84:BV84"/>
    <mergeCell ref="BW84:BY84"/>
    <mergeCell ref="BZ84:CB84"/>
    <mergeCell ref="CC84:CE84"/>
    <mergeCell ref="CF84:CH84"/>
    <mergeCell ref="BP85:BP86"/>
    <mergeCell ref="BQ85:BQ86"/>
    <mergeCell ref="BR85:BT85"/>
    <mergeCell ref="BV85:BV86"/>
    <mergeCell ref="BW85:BY86"/>
    <mergeCell ref="CJ85:CJ86"/>
    <mergeCell ref="CK85:CK86"/>
    <mergeCell ref="CL85:CL86"/>
    <mergeCell ref="BR86:BT86"/>
    <mergeCell ref="BZ86:CB86"/>
    <mergeCell ref="CC86:CE86"/>
    <mergeCell ref="CF86:CH86"/>
    <mergeCell ref="CK81:CK82"/>
    <mergeCell ref="CL81:CL82"/>
    <mergeCell ref="BR82:BT82"/>
    <mergeCell ref="BW82:BY82"/>
    <mergeCell ref="BZ82:CB82"/>
    <mergeCell ref="CC82:CE82"/>
    <mergeCell ref="BP81:BP82"/>
    <mergeCell ref="BQ81:BQ82"/>
    <mergeCell ref="BR81:BT81"/>
    <mergeCell ref="BV81:BV82"/>
    <mergeCell ref="CF81:CH82"/>
    <mergeCell ref="CJ81:CJ82"/>
    <mergeCell ref="CK79:CK80"/>
    <mergeCell ref="CL79:CL80"/>
    <mergeCell ref="BR80:BT80"/>
    <mergeCell ref="BW80:BY80"/>
    <mergeCell ref="BZ80:CB80"/>
    <mergeCell ref="CF80:CH80"/>
    <mergeCell ref="BP79:BP80"/>
    <mergeCell ref="BQ79:BQ80"/>
    <mergeCell ref="BR79:BT79"/>
    <mergeCell ref="BV79:BV80"/>
    <mergeCell ref="CC79:CE80"/>
    <mergeCell ref="CJ79:CJ80"/>
    <mergeCell ref="CK77:CK78"/>
    <mergeCell ref="CL77:CL78"/>
    <mergeCell ref="BR78:BT78"/>
    <mergeCell ref="BW78:BY78"/>
    <mergeCell ref="CC78:CE78"/>
    <mergeCell ref="CF78:CH78"/>
    <mergeCell ref="BP77:BP78"/>
    <mergeCell ref="BQ77:BQ78"/>
    <mergeCell ref="BR77:BT77"/>
    <mergeCell ref="BV77:BV78"/>
    <mergeCell ref="BZ77:CB78"/>
    <mergeCell ref="CJ77:CJ78"/>
    <mergeCell ref="CK75:CK76"/>
    <mergeCell ref="CL75:CL76"/>
    <mergeCell ref="BR76:BT76"/>
    <mergeCell ref="BZ76:CB76"/>
    <mergeCell ref="CC76:CE76"/>
    <mergeCell ref="CF76:CH76"/>
    <mergeCell ref="BP75:BP76"/>
    <mergeCell ref="BQ75:BQ76"/>
    <mergeCell ref="BR75:BT75"/>
    <mergeCell ref="BV75:BV76"/>
    <mergeCell ref="BW75:BY76"/>
    <mergeCell ref="CJ75:CJ76"/>
    <mergeCell ref="BL73:CL73"/>
    <mergeCell ref="BQ74:BT74"/>
    <mergeCell ref="BU74:BV74"/>
    <mergeCell ref="BW74:BY74"/>
    <mergeCell ref="BZ74:CB74"/>
    <mergeCell ref="CC74:CE74"/>
    <mergeCell ref="CF74:CH74"/>
    <mergeCell ref="CK71:CK72"/>
    <mergeCell ref="CL71:CL72"/>
    <mergeCell ref="BR72:BT72"/>
    <mergeCell ref="BW72:BY72"/>
    <mergeCell ref="BZ72:CB72"/>
    <mergeCell ref="CC72:CE72"/>
    <mergeCell ref="BP71:BP72"/>
    <mergeCell ref="BQ71:BQ72"/>
    <mergeCell ref="BR71:BT71"/>
    <mergeCell ref="BV71:BV72"/>
    <mergeCell ref="CF71:CH72"/>
    <mergeCell ref="CJ71:CJ72"/>
    <mergeCell ref="CK69:CK70"/>
    <mergeCell ref="CL69:CL70"/>
    <mergeCell ref="BR70:BT70"/>
    <mergeCell ref="BW70:BY70"/>
    <mergeCell ref="BZ70:CB70"/>
    <mergeCell ref="CF70:CH70"/>
    <mergeCell ref="BP69:BP70"/>
    <mergeCell ref="BQ69:BQ70"/>
    <mergeCell ref="BR69:BT69"/>
    <mergeCell ref="BV69:BV70"/>
    <mergeCell ref="CC69:CE70"/>
    <mergeCell ref="CJ69:CJ70"/>
    <mergeCell ref="CK67:CK68"/>
    <mergeCell ref="CL67:CL68"/>
    <mergeCell ref="BR68:BT68"/>
    <mergeCell ref="BW68:BY68"/>
    <mergeCell ref="CC68:CE68"/>
    <mergeCell ref="CF68:CH68"/>
    <mergeCell ref="BP67:BP68"/>
    <mergeCell ref="BQ67:BQ68"/>
    <mergeCell ref="BR67:BT67"/>
    <mergeCell ref="BV67:BV68"/>
    <mergeCell ref="BZ67:CB68"/>
    <mergeCell ref="CJ67:CJ68"/>
    <mergeCell ref="BL63:CL63"/>
    <mergeCell ref="BQ64:BT64"/>
    <mergeCell ref="BU64:BV64"/>
    <mergeCell ref="BW64:BY64"/>
    <mergeCell ref="BZ64:CB64"/>
    <mergeCell ref="CC64:CE64"/>
    <mergeCell ref="CF64:CH64"/>
    <mergeCell ref="CK65:CK66"/>
    <mergeCell ref="CL65:CL66"/>
    <mergeCell ref="BR66:BT66"/>
    <mergeCell ref="BZ66:CB66"/>
    <mergeCell ref="CC66:CE66"/>
    <mergeCell ref="CF66:CH66"/>
    <mergeCell ref="BP65:BP66"/>
    <mergeCell ref="BQ65:BQ66"/>
    <mergeCell ref="BR65:BT65"/>
    <mergeCell ref="BV65:BV66"/>
    <mergeCell ref="BW65:BY66"/>
    <mergeCell ref="CJ65:CJ66"/>
    <mergeCell ref="CK54:CK55"/>
    <mergeCell ref="CL54:CL55"/>
    <mergeCell ref="BR55:BT55"/>
    <mergeCell ref="BW55:BY55"/>
    <mergeCell ref="BZ55:CB55"/>
    <mergeCell ref="CC55:CE55"/>
    <mergeCell ref="BP54:BP55"/>
    <mergeCell ref="BQ54:BQ55"/>
    <mergeCell ref="BR54:BT54"/>
    <mergeCell ref="BV54:BV55"/>
    <mergeCell ref="CF54:CH55"/>
    <mergeCell ref="CJ54:CJ55"/>
    <mergeCell ref="CK52:CK53"/>
    <mergeCell ref="CL52:CL53"/>
    <mergeCell ref="BR53:BT53"/>
    <mergeCell ref="BW53:BY53"/>
    <mergeCell ref="BZ53:CB53"/>
    <mergeCell ref="CF53:CH53"/>
    <mergeCell ref="BP52:BP53"/>
    <mergeCell ref="BQ52:BQ53"/>
    <mergeCell ref="BR52:BT52"/>
    <mergeCell ref="BV52:BV53"/>
    <mergeCell ref="CC52:CE53"/>
    <mergeCell ref="CJ52:CJ53"/>
    <mergeCell ref="CK50:CK51"/>
    <mergeCell ref="CL50:CL51"/>
    <mergeCell ref="BR51:BT51"/>
    <mergeCell ref="BW51:BY51"/>
    <mergeCell ref="CC51:CE51"/>
    <mergeCell ref="CF51:CH51"/>
    <mergeCell ref="BP50:BP51"/>
    <mergeCell ref="BQ50:BQ51"/>
    <mergeCell ref="BR50:BT50"/>
    <mergeCell ref="BV50:BV51"/>
    <mergeCell ref="BZ50:CB51"/>
    <mergeCell ref="CJ50:CJ51"/>
    <mergeCell ref="CK48:CK49"/>
    <mergeCell ref="CL48:CL49"/>
    <mergeCell ref="BR49:BT49"/>
    <mergeCell ref="BZ49:CB49"/>
    <mergeCell ref="CC49:CE49"/>
    <mergeCell ref="CF49:CH49"/>
    <mergeCell ref="BP48:BP49"/>
    <mergeCell ref="BQ48:BQ49"/>
    <mergeCell ref="BR48:BT48"/>
    <mergeCell ref="BV48:BV49"/>
    <mergeCell ref="BW48:BY49"/>
    <mergeCell ref="CJ48:CJ49"/>
    <mergeCell ref="BL46:CL46"/>
    <mergeCell ref="BQ47:BT47"/>
    <mergeCell ref="BU47:BV47"/>
    <mergeCell ref="BW47:BY47"/>
    <mergeCell ref="BZ47:CB47"/>
    <mergeCell ref="CC47:CE47"/>
    <mergeCell ref="CF47:CH47"/>
    <mergeCell ref="CK44:CK45"/>
    <mergeCell ref="CL44:CL45"/>
    <mergeCell ref="BR45:BT45"/>
    <mergeCell ref="BW45:BY45"/>
    <mergeCell ref="BZ45:CB45"/>
    <mergeCell ref="CC45:CE45"/>
    <mergeCell ref="BP44:BP45"/>
    <mergeCell ref="BQ44:BQ45"/>
    <mergeCell ref="BR44:BT44"/>
    <mergeCell ref="BV44:BV45"/>
    <mergeCell ref="CF44:CH45"/>
    <mergeCell ref="CJ44:CJ45"/>
    <mergeCell ref="CK42:CK43"/>
    <mergeCell ref="CL42:CL43"/>
    <mergeCell ref="BR43:BT43"/>
    <mergeCell ref="BW43:BY43"/>
    <mergeCell ref="BZ43:CB43"/>
    <mergeCell ref="CF43:CH43"/>
    <mergeCell ref="BP42:BP43"/>
    <mergeCell ref="BQ42:BQ43"/>
    <mergeCell ref="BR42:BT42"/>
    <mergeCell ref="BV42:BV43"/>
    <mergeCell ref="CC42:CE43"/>
    <mergeCell ref="CJ42:CJ43"/>
    <mergeCell ref="CK40:CK41"/>
    <mergeCell ref="CL40:CL41"/>
    <mergeCell ref="BR41:BT41"/>
    <mergeCell ref="BW41:BY41"/>
    <mergeCell ref="CC41:CE41"/>
    <mergeCell ref="CF41:CH41"/>
    <mergeCell ref="BP40:BP41"/>
    <mergeCell ref="BQ40:BQ41"/>
    <mergeCell ref="BR40:BT40"/>
    <mergeCell ref="BV40:BV41"/>
    <mergeCell ref="BZ40:CB41"/>
    <mergeCell ref="CJ40:CJ41"/>
    <mergeCell ref="CK38:CK39"/>
    <mergeCell ref="CL38:CL39"/>
    <mergeCell ref="BR39:BT39"/>
    <mergeCell ref="BZ39:CB39"/>
    <mergeCell ref="CC39:CE39"/>
    <mergeCell ref="CF39:CH39"/>
    <mergeCell ref="BP38:BP39"/>
    <mergeCell ref="BQ38:BQ39"/>
    <mergeCell ref="BR38:BT38"/>
    <mergeCell ref="BV38:BV39"/>
    <mergeCell ref="BW38:BY39"/>
    <mergeCell ref="CJ38:CJ39"/>
    <mergeCell ref="BL36:CL36"/>
    <mergeCell ref="BQ37:BT37"/>
    <mergeCell ref="BU37:BV37"/>
    <mergeCell ref="BW37:BY37"/>
    <mergeCell ref="BZ37:CB37"/>
    <mergeCell ref="CC37:CE37"/>
    <mergeCell ref="CF37:CH37"/>
    <mergeCell ref="CK34:CK35"/>
    <mergeCell ref="CL34:CL35"/>
    <mergeCell ref="BR35:BT35"/>
    <mergeCell ref="BW35:BY35"/>
    <mergeCell ref="BZ35:CB35"/>
    <mergeCell ref="CC35:CE35"/>
    <mergeCell ref="BP34:BP35"/>
    <mergeCell ref="BQ34:BQ35"/>
    <mergeCell ref="BR34:BT34"/>
    <mergeCell ref="BV34:BV35"/>
    <mergeCell ref="CF34:CH35"/>
    <mergeCell ref="CJ34:CJ35"/>
    <mergeCell ref="CK32:CK33"/>
    <mergeCell ref="CL32:CL33"/>
    <mergeCell ref="BR33:BT33"/>
    <mergeCell ref="BW33:BY33"/>
    <mergeCell ref="BZ33:CB33"/>
    <mergeCell ref="CF33:CH33"/>
    <mergeCell ref="BP32:BP33"/>
    <mergeCell ref="BQ32:BQ33"/>
    <mergeCell ref="BR32:BT32"/>
    <mergeCell ref="BV32:BV33"/>
    <mergeCell ref="CC32:CE33"/>
    <mergeCell ref="CJ32:CJ33"/>
    <mergeCell ref="CK30:CK31"/>
    <mergeCell ref="CL30:CL31"/>
    <mergeCell ref="BR31:BT31"/>
    <mergeCell ref="BW31:BY31"/>
    <mergeCell ref="CC31:CE31"/>
    <mergeCell ref="CF31:CH31"/>
    <mergeCell ref="BP30:BP31"/>
    <mergeCell ref="BQ30:BQ31"/>
    <mergeCell ref="BR30:BT30"/>
    <mergeCell ref="BV30:BV31"/>
    <mergeCell ref="BZ30:CB31"/>
    <mergeCell ref="CJ30:CJ31"/>
    <mergeCell ref="CK28:CK29"/>
    <mergeCell ref="CL28:CL29"/>
    <mergeCell ref="BR29:BT29"/>
    <mergeCell ref="BZ29:CB29"/>
    <mergeCell ref="CC29:CE29"/>
    <mergeCell ref="CF29:CH29"/>
    <mergeCell ref="BP28:BP29"/>
    <mergeCell ref="BQ28:BQ29"/>
    <mergeCell ref="BR28:BT28"/>
    <mergeCell ref="BV28:BV29"/>
    <mergeCell ref="BW28:BY29"/>
    <mergeCell ref="CJ28:CJ29"/>
    <mergeCell ref="BL26:CL26"/>
    <mergeCell ref="BQ27:BT27"/>
    <mergeCell ref="BU27:BV27"/>
    <mergeCell ref="BW27:BY27"/>
    <mergeCell ref="BZ27:CB27"/>
    <mergeCell ref="CC27:CE27"/>
    <mergeCell ref="CF27:CH27"/>
    <mergeCell ref="CK24:CK25"/>
    <mergeCell ref="CL24:CL25"/>
    <mergeCell ref="BR25:BT25"/>
    <mergeCell ref="BW25:BY25"/>
    <mergeCell ref="BZ25:CB25"/>
    <mergeCell ref="CC25:CE25"/>
    <mergeCell ref="BP24:BP25"/>
    <mergeCell ref="BQ24:BQ25"/>
    <mergeCell ref="BR24:BT24"/>
    <mergeCell ref="BV24:BV25"/>
    <mergeCell ref="CF24:CH25"/>
    <mergeCell ref="CJ24:CJ25"/>
    <mergeCell ref="CK22:CK23"/>
    <mergeCell ref="CL22:CL23"/>
    <mergeCell ref="BR23:BT23"/>
    <mergeCell ref="BW23:BY23"/>
    <mergeCell ref="BZ23:CB23"/>
    <mergeCell ref="CF23:CH23"/>
    <mergeCell ref="BP22:BP23"/>
    <mergeCell ref="BQ22:BQ23"/>
    <mergeCell ref="BR22:BT22"/>
    <mergeCell ref="BV22:BV23"/>
    <mergeCell ref="CC22:CE23"/>
    <mergeCell ref="CJ22:CJ23"/>
    <mergeCell ref="CK20:CK21"/>
    <mergeCell ref="CL20:CL21"/>
    <mergeCell ref="BR21:BT21"/>
    <mergeCell ref="BW21:BY21"/>
    <mergeCell ref="CC21:CE21"/>
    <mergeCell ref="CF21:CH21"/>
    <mergeCell ref="BP20:BP21"/>
    <mergeCell ref="BQ20:BQ21"/>
    <mergeCell ref="BR20:BT20"/>
    <mergeCell ref="BV20:BV21"/>
    <mergeCell ref="BZ20:CB21"/>
    <mergeCell ref="CJ20:CJ21"/>
    <mergeCell ref="CK18:CK19"/>
    <mergeCell ref="CL18:CL19"/>
    <mergeCell ref="BR19:BT19"/>
    <mergeCell ref="BZ19:CB19"/>
    <mergeCell ref="CC19:CE19"/>
    <mergeCell ref="CF19:CH19"/>
    <mergeCell ref="BP18:BP19"/>
    <mergeCell ref="BQ18:BQ19"/>
    <mergeCell ref="BR18:BT18"/>
    <mergeCell ref="BV18:BV19"/>
    <mergeCell ref="BW18:BY19"/>
    <mergeCell ref="CJ18:CJ19"/>
    <mergeCell ref="BL16:CL16"/>
    <mergeCell ref="BQ17:BT17"/>
    <mergeCell ref="BU17:BV17"/>
    <mergeCell ref="BW17:BY17"/>
    <mergeCell ref="BZ17:CB17"/>
    <mergeCell ref="CC17:CE17"/>
    <mergeCell ref="CF17:CH17"/>
    <mergeCell ref="CK14:CK15"/>
    <mergeCell ref="CL14:CL15"/>
    <mergeCell ref="BR15:BT15"/>
    <mergeCell ref="BW15:BY15"/>
    <mergeCell ref="BZ15:CB15"/>
    <mergeCell ref="CC15:CE15"/>
    <mergeCell ref="BP14:BP15"/>
    <mergeCell ref="BQ14:BQ15"/>
    <mergeCell ref="BR14:BT14"/>
    <mergeCell ref="BV14:BV15"/>
    <mergeCell ref="CF14:CH15"/>
    <mergeCell ref="CJ14:CJ15"/>
    <mergeCell ref="CK12:CK13"/>
    <mergeCell ref="CL12:CL13"/>
    <mergeCell ref="BR13:BT13"/>
    <mergeCell ref="BW13:BY13"/>
    <mergeCell ref="BZ13:CB13"/>
    <mergeCell ref="CF13:CH13"/>
    <mergeCell ref="BP12:BP13"/>
    <mergeCell ref="BQ12:BQ13"/>
    <mergeCell ref="BR12:BT12"/>
    <mergeCell ref="BV12:BV13"/>
    <mergeCell ref="CC12:CE13"/>
    <mergeCell ref="CJ12:CJ13"/>
    <mergeCell ref="CK10:CK11"/>
    <mergeCell ref="CL10:CL11"/>
    <mergeCell ref="BR11:BT11"/>
    <mergeCell ref="BW11:BY11"/>
    <mergeCell ref="CC11:CE11"/>
    <mergeCell ref="CF11:CH11"/>
    <mergeCell ref="BP10:BP11"/>
    <mergeCell ref="BQ10:BQ11"/>
    <mergeCell ref="BR10:BT10"/>
    <mergeCell ref="BV10:BV11"/>
    <mergeCell ref="BZ10:CB11"/>
    <mergeCell ref="CJ10:CJ11"/>
    <mergeCell ref="CJ8:CJ9"/>
    <mergeCell ref="CK8:CK9"/>
    <mergeCell ref="CL8:CL9"/>
    <mergeCell ref="BR9:BT9"/>
    <mergeCell ref="BZ9:CB9"/>
    <mergeCell ref="CC9:CE9"/>
    <mergeCell ref="CF9:CH9"/>
    <mergeCell ref="CF7:CH7"/>
    <mergeCell ref="BP8:BP9"/>
    <mergeCell ref="BQ8:BQ9"/>
    <mergeCell ref="BR8:BT8"/>
    <mergeCell ref="BV8:BV9"/>
    <mergeCell ref="BW8:BY9"/>
    <mergeCell ref="BL2:CL2"/>
    <mergeCell ref="BL3:CL3"/>
    <mergeCell ref="BL4:CL4"/>
    <mergeCell ref="BL5:CL5"/>
    <mergeCell ref="BL6:CL6"/>
    <mergeCell ref="BQ7:BT7"/>
    <mergeCell ref="BU7:BV7"/>
    <mergeCell ref="BW7:BY7"/>
    <mergeCell ref="BZ7:CB7"/>
    <mergeCell ref="CC7:CE7"/>
  </mergeCells>
  <conditionalFormatting sqref="CJ69:CK69 CJ67:CK67 CJ65:CK65 CJ71:CK71 CK66 CK68 CK70 CJ79 CK75:CK82 CJ75 CJ81 CJ77 CJ12:CK12 CK8:CK15 CJ8:CK8 CJ14:CK14 CJ10:CK10 CJ22:CK22 CJ20:CK20 CJ18:CK18 CJ24:CK24 CK19 CK21 CK23 CJ32:CK32 CJ30:CK30 CJ28:CK28 CJ34:CK34 CK29 CK31 CK33 CJ42:CK42 CJ40:CK40 CJ38:CK38 CJ44:CK44 CK39 CK41 CK43 CJ52 CJ50 CJ48 CJ54 CK48:CK56 CJ89:CK89 CJ87:CK87 CJ85:CK85 CJ91:CK91 CK86 CK88 CK90 CJ99 CJ97 CJ95 CJ101 CK95:CK103 CK106 CJ136:CK136 CJ134:CK134 CJ132:CK132 CJ138:CK138 CK133 CK135 CK137 CJ116:CK116 CJ114:CK114 CJ112:CK112 CJ118:CK118 CK113 CK115 CK117 CJ126:CK126 CJ124:CK124 CJ122:CK122 CJ128:CK128 CK123 CK125 CK127 CJ146 CJ144 CJ142 CJ148 CK142:CK150 CK153:CK156">
    <cfRule type="cellIs" dxfId="20" priority="62" stopIfTrue="1" operator="equal">
      <formula>0</formula>
    </cfRule>
  </conditionalFormatting>
  <conditionalFormatting sqref="BM8:BM13">
    <cfRule type="uniqueValues" dxfId="19" priority="42"/>
  </conditionalFormatting>
  <conditionalFormatting sqref="BM18:BM23">
    <cfRule type="uniqueValues" dxfId="18" priority="41"/>
  </conditionalFormatting>
  <conditionalFormatting sqref="BM28:BM33">
    <cfRule type="uniqueValues" dxfId="17" priority="40"/>
  </conditionalFormatting>
  <conditionalFormatting sqref="BM38:BM43">
    <cfRule type="uniqueValues" dxfId="16" priority="39"/>
  </conditionalFormatting>
  <conditionalFormatting sqref="BM48:BM53">
    <cfRule type="uniqueValues" dxfId="15" priority="38"/>
  </conditionalFormatting>
  <conditionalFormatting sqref="BM65:BM70">
    <cfRule type="uniqueValues" dxfId="14" priority="37"/>
  </conditionalFormatting>
  <conditionalFormatting sqref="BM75:BM80">
    <cfRule type="uniqueValues" dxfId="13" priority="36"/>
  </conditionalFormatting>
  <conditionalFormatting sqref="BM85:BM90">
    <cfRule type="uniqueValues" dxfId="12" priority="35"/>
  </conditionalFormatting>
  <conditionalFormatting sqref="BM95:BM100">
    <cfRule type="uniqueValues" dxfId="11" priority="34"/>
  </conditionalFormatting>
  <conditionalFormatting sqref="BM112:BM117">
    <cfRule type="uniqueValues" dxfId="10" priority="33"/>
  </conditionalFormatting>
  <conditionalFormatting sqref="BM122:BM127">
    <cfRule type="uniqueValues" dxfId="9" priority="32"/>
  </conditionalFormatting>
  <conditionalFormatting sqref="BM132:BM137">
    <cfRule type="uniqueValues" dxfId="8" priority="31"/>
  </conditionalFormatting>
  <conditionalFormatting sqref="BM142:BM147">
    <cfRule type="uniqueValues" dxfId="7" priority="30"/>
  </conditionalFormatting>
  <conditionalFormatting sqref="BM77:BM80">
    <cfRule type="uniqueValues" dxfId="6" priority="23"/>
  </conditionalFormatting>
  <conditionalFormatting sqref="BM87:BM90">
    <cfRule type="uniqueValues" dxfId="5" priority="20"/>
  </conditionalFormatting>
  <conditionalFormatting sqref="BM97:BM100">
    <cfRule type="uniqueValues" dxfId="4" priority="16"/>
  </conditionalFormatting>
  <conditionalFormatting sqref="BM114:BM117">
    <cfRule type="uniqueValues" dxfId="3" priority="11"/>
  </conditionalFormatting>
  <conditionalFormatting sqref="BM124:BM127">
    <cfRule type="uniqueValues" dxfId="2" priority="8"/>
  </conditionalFormatting>
  <conditionalFormatting sqref="BM134:BM137">
    <cfRule type="uniqueValues" dxfId="1" priority="5"/>
  </conditionalFormatting>
  <conditionalFormatting sqref="BM144:BM147">
    <cfRule type="uniqueValues" dxfId="0" priority="4"/>
  </conditionalFormatting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view="pageLayout" zoomScaleNormal="100" workbookViewId="0">
      <selection activeCell="K9" sqref="K9"/>
    </sheetView>
  </sheetViews>
  <sheetFormatPr defaultRowHeight="15" x14ac:dyDescent="0.25"/>
  <cols>
    <col min="1" max="1" width="2.85546875" customWidth="1"/>
    <col min="2" max="2" width="13.28515625" customWidth="1"/>
    <col min="3" max="3" width="2.85546875" customWidth="1"/>
    <col min="4" max="4" width="13.28515625" customWidth="1"/>
    <col min="5" max="5" width="3" customWidth="1"/>
    <col min="6" max="6" width="2.85546875" customWidth="1"/>
    <col min="7" max="7" width="13.28515625" customWidth="1"/>
    <col min="8" max="8" width="2.85546875" customWidth="1"/>
    <col min="9" max="9" width="13.28515625" customWidth="1"/>
    <col min="10" max="10" width="2.85546875" customWidth="1"/>
    <col min="11" max="11" width="13" customWidth="1"/>
    <col min="12" max="12" width="4.140625" customWidth="1"/>
  </cols>
  <sheetData>
    <row r="1" spans="1:12" ht="15.95" customHeight="1" x14ac:dyDescent="0.25">
      <c r="B1" s="345" t="s">
        <v>349</v>
      </c>
      <c r="C1" s="345"/>
      <c r="D1" s="345"/>
      <c r="E1" s="345"/>
      <c r="F1" s="345"/>
      <c r="G1" s="345"/>
      <c r="H1" s="345"/>
      <c r="I1" s="345"/>
      <c r="J1" s="345"/>
      <c r="K1" s="345"/>
    </row>
    <row r="2" spans="1:12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</row>
    <row r="3" spans="1:12" ht="15.75" x14ac:dyDescent="0.25">
      <c r="B3" s="346" t="s">
        <v>347</v>
      </c>
      <c r="C3" s="346"/>
      <c r="D3" s="346"/>
      <c r="E3" s="346"/>
      <c r="F3" s="346"/>
      <c r="G3" s="346"/>
      <c r="H3" s="346"/>
      <c r="I3" s="346"/>
      <c r="J3" s="346"/>
      <c r="K3" s="346"/>
    </row>
    <row r="4" spans="1:12" ht="9" customHeight="1" x14ac:dyDescent="0.35">
      <c r="A4" s="41">
        <v>1</v>
      </c>
      <c r="B4" s="319" t="s">
        <v>38</v>
      </c>
      <c r="C4" s="98"/>
      <c r="D4" s="73"/>
      <c r="E4" s="98"/>
      <c r="F4" s="98"/>
      <c r="G4" s="72"/>
      <c r="H4" s="37"/>
      <c r="I4" s="520" t="s">
        <v>303</v>
      </c>
      <c r="J4" s="520"/>
      <c r="K4" s="520"/>
      <c r="L4" s="48"/>
    </row>
    <row r="5" spans="1:12" ht="9" customHeight="1" x14ac:dyDescent="0.35">
      <c r="A5" s="41"/>
      <c r="B5" s="77"/>
      <c r="C5" s="521">
        <v>1</v>
      </c>
      <c r="D5" s="319" t="s">
        <v>38</v>
      </c>
      <c r="E5" s="98"/>
      <c r="F5" s="98"/>
      <c r="G5" s="72"/>
      <c r="H5" s="37"/>
      <c r="I5" s="520"/>
      <c r="J5" s="520"/>
      <c r="K5" s="520"/>
      <c r="L5" s="48"/>
    </row>
    <row r="6" spans="1:12" ht="9" customHeight="1" x14ac:dyDescent="0.35">
      <c r="A6" s="41">
        <v>2</v>
      </c>
      <c r="B6" s="319" t="s">
        <v>82</v>
      </c>
      <c r="C6" s="522"/>
      <c r="D6" s="76" t="s">
        <v>329</v>
      </c>
      <c r="E6" s="521">
        <v>9</v>
      </c>
      <c r="F6" s="98"/>
      <c r="G6" s="72"/>
      <c r="H6" s="37"/>
      <c r="I6" s="71"/>
      <c r="J6" s="37"/>
      <c r="K6" s="71"/>
      <c r="L6" s="48"/>
    </row>
    <row r="7" spans="1:12" ht="9" customHeight="1" x14ac:dyDescent="0.35">
      <c r="A7" s="41"/>
      <c r="B7" s="320"/>
      <c r="C7" s="37"/>
      <c r="D7" s="74"/>
      <c r="E7" s="523"/>
      <c r="F7" s="98"/>
      <c r="G7" s="319" t="s">
        <v>38</v>
      </c>
      <c r="H7" s="98"/>
      <c r="I7" s="71"/>
      <c r="J7" s="37"/>
      <c r="K7" s="71"/>
      <c r="L7" s="48"/>
    </row>
    <row r="8" spans="1:12" ht="9" customHeight="1" x14ac:dyDescent="0.35">
      <c r="A8" s="41">
        <v>3</v>
      </c>
      <c r="B8" s="319" t="s">
        <v>48</v>
      </c>
      <c r="C8" s="98"/>
      <c r="D8" s="73"/>
      <c r="E8" s="523"/>
      <c r="F8" s="39"/>
      <c r="G8" s="321" t="s">
        <v>342</v>
      </c>
      <c r="H8" s="521">
        <v>13</v>
      </c>
      <c r="I8" s="72"/>
      <c r="J8" s="37"/>
      <c r="K8" s="71"/>
      <c r="L8" s="48"/>
    </row>
    <row r="9" spans="1:12" ht="9" customHeight="1" x14ac:dyDescent="0.35">
      <c r="A9" s="41"/>
      <c r="B9" s="77"/>
      <c r="C9" s="521">
        <v>2</v>
      </c>
      <c r="D9" s="319" t="s">
        <v>48</v>
      </c>
      <c r="E9" s="522"/>
      <c r="F9" s="98"/>
      <c r="G9" s="73"/>
      <c r="H9" s="523"/>
      <c r="I9" s="72"/>
      <c r="J9" s="37"/>
      <c r="K9" s="71"/>
      <c r="L9" s="48"/>
    </row>
    <row r="10" spans="1:12" ht="9" customHeight="1" x14ac:dyDescent="0.35">
      <c r="A10" s="41">
        <v>4</v>
      </c>
      <c r="B10" s="319" t="s">
        <v>36</v>
      </c>
      <c r="C10" s="522"/>
      <c r="D10" s="323" t="s">
        <v>318</v>
      </c>
      <c r="E10" s="37"/>
      <c r="F10" s="98"/>
      <c r="G10" s="73"/>
      <c r="H10" s="523"/>
      <c r="I10" s="72"/>
      <c r="J10" s="37"/>
      <c r="K10" s="79"/>
      <c r="L10" s="48"/>
    </row>
    <row r="11" spans="1:12" ht="9" customHeight="1" x14ac:dyDescent="0.35">
      <c r="A11" s="41"/>
      <c r="B11" s="320"/>
      <c r="C11" s="37"/>
      <c r="D11" s="72"/>
      <c r="E11" s="37"/>
      <c r="F11" s="98"/>
      <c r="G11" s="74"/>
      <c r="H11" s="523"/>
      <c r="I11" s="319" t="s">
        <v>38</v>
      </c>
      <c r="J11" s="98"/>
      <c r="K11" s="79"/>
      <c r="L11" s="48"/>
    </row>
    <row r="12" spans="1:12" ht="9" customHeight="1" x14ac:dyDescent="0.35">
      <c r="A12" s="41">
        <v>5</v>
      </c>
      <c r="B12" s="319" t="s">
        <v>185</v>
      </c>
      <c r="C12" s="98"/>
      <c r="D12" s="72"/>
      <c r="E12" s="37"/>
      <c r="F12" s="98"/>
      <c r="G12" s="73"/>
      <c r="H12" s="523"/>
      <c r="I12" s="321" t="s">
        <v>357</v>
      </c>
      <c r="J12" s="521">
        <v>15</v>
      </c>
      <c r="K12" s="79"/>
      <c r="L12" s="48"/>
    </row>
    <row r="13" spans="1:12" ht="9" customHeight="1" x14ac:dyDescent="0.35">
      <c r="A13" s="41"/>
      <c r="B13" s="77"/>
      <c r="C13" s="521">
        <v>3</v>
      </c>
      <c r="D13" s="319" t="s">
        <v>185</v>
      </c>
      <c r="E13" s="98"/>
      <c r="F13" s="98"/>
      <c r="G13" s="73"/>
      <c r="H13" s="523"/>
      <c r="I13" s="73"/>
      <c r="J13" s="523"/>
      <c r="K13" s="79"/>
      <c r="L13" s="48"/>
    </row>
    <row r="14" spans="1:12" ht="9" customHeight="1" x14ac:dyDescent="0.35">
      <c r="A14" s="41">
        <v>6</v>
      </c>
      <c r="B14" s="319" t="s">
        <v>32</v>
      </c>
      <c r="C14" s="522"/>
      <c r="D14" s="321" t="s">
        <v>313</v>
      </c>
      <c r="E14" s="521">
        <v>10</v>
      </c>
      <c r="F14" s="98"/>
      <c r="G14" s="73"/>
      <c r="H14" s="523"/>
      <c r="I14" s="73"/>
      <c r="J14" s="523"/>
      <c r="K14" s="79"/>
      <c r="L14" s="48"/>
    </row>
    <row r="15" spans="1:12" ht="9" customHeight="1" x14ac:dyDescent="0.35">
      <c r="A15" s="41"/>
      <c r="B15" s="320"/>
      <c r="C15" s="37"/>
      <c r="D15" s="74"/>
      <c r="E15" s="523"/>
      <c r="F15" s="40"/>
      <c r="G15" s="319" t="s">
        <v>185</v>
      </c>
      <c r="H15" s="522"/>
      <c r="I15" s="73"/>
      <c r="J15" s="523"/>
      <c r="K15" s="79"/>
      <c r="L15" s="48"/>
    </row>
    <row r="16" spans="1:12" ht="9" customHeight="1" x14ac:dyDescent="0.35">
      <c r="A16" s="41">
        <v>7</v>
      </c>
      <c r="B16" s="319" t="s">
        <v>219</v>
      </c>
      <c r="C16" s="98"/>
      <c r="D16" s="73"/>
      <c r="E16" s="523"/>
      <c r="F16" s="98"/>
      <c r="G16" s="321" t="s">
        <v>341</v>
      </c>
      <c r="H16" s="37"/>
      <c r="I16" s="73"/>
      <c r="J16" s="523"/>
      <c r="K16" s="79"/>
      <c r="L16" s="48"/>
    </row>
    <row r="17" spans="1:12" ht="9" customHeight="1" x14ac:dyDescent="0.35">
      <c r="A17" s="41"/>
      <c r="B17" s="77"/>
      <c r="C17" s="521">
        <v>4</v>
      </c>
      <c r="D17" s="319" t="s">
        <v>40</v>
      </c>
      <c r="E17" s="522"/>
      <c r="F17" s="98"/>
      <c r="G17" s="72"/>
      <c r="H17" s="37"/>
      <c r="I17" s="73"/>
      <c r="J17" s="523"/>
      <c r="K17" s="79"/>
      <c r="L17" s="48"/>
    </row>
    <row r="18" spans="1:12" ht="9" customHeight="1" x14ac:dyDescent="0.35">
      <c r="A18" s="41">
        <v>8</v>
      </c>
      <c r="B18" s="319" t="s">
        <v>40</v>
      </c>
      <c r="C18" s="522"/>
      <c r="D18" s="321" t="s">
        <v>315</v>
      </c>
      <c r="E18" s="37"/>
      <c r="F18" s="37"/>
      <c r="G18" s="72"/>
      <c r="H18" s="37"/>
      <c r="I18" s="73"/>
      <c r="J18" s="523"/>
      <c r="K18" s="79"/>
      <c r="L18" s="48"/>
    </row>
    <row r="19" spans="1:12" ht="9" customHeight="1" x14ac:dyDescent="0.25">
      <c r="A19" s="41"/>
      <c r="B19" s="320"/>
      <c r="C19" s="37"/>
      <c r="D19" s="72"/>
      <c r="E19" s="37"/>
      <c r="F19" s="37"/>
      <c r="G19" s="72"/>
      <c r="H19" s="37"/>
      <c r="I19" s="74"/>
      <c r="J19" s="523"/>
      <c r="K19" s="319" t="s">
        <v>38</v>
      </c>
      <c r="L19" s="524">
        <v>1</v>
      </c>
    </row>
    <row r="20" spans="1:12" ht="9" customHeight="1" x14ac:dyDescent="0.25">
      <c r="A20" s="41">
        <v>9</v>
      </c>
      <c r="B20" s="319" t="s">
        <v>46</v>
      </c>
      <c r="C20" s="98"/>
      <c r="D20" s="72"/>
      <c r="E20" s="37"/>
      <c r="F20" s="37"/>
      <c r="G20" s="72"/>
      <c r="H20" s="37"/>
      <c r="I20" s="73"/>
      <c r="J20" s="523"/>
      <c r="K20" s="321" t="s">
        <v>369</v>
      </c>
      <c r="L20" s="524"/>
    </row>
    <row r="21" spans="1:12" ht="9" customHeight="1" x14ac:dyDescent="0.25">
      <c r="A21" s="41"/>
      <c r="B21" s="77"/>
      <c r="C21" s="521">
        <v>5</v>
      </c>
      <c r="D21" s="319" t="s">
        <v>46</v>
      </c>
      <c r="E21" s="98"/>
      <c r="F21" s="98"/>
      <c r="G21" s="72"/>
      <c r="H21" s="37"/>
      <c r="I21" s="73"/>
      <c r="J21" s="523"/>
      <c r="K21" s="77"/>
      <c r="L21" s="309"/>
    </row>
    <row r="22" spans="1:12" ht="9" customHeight="1" x14ac:dyDescent="0.25">
      <c r="A22" s="41">
        <v>10</v>
      </c>
      <c r="B22" s="319" t="s">
        <v>74</v>
      </c>
      <c r="C22" s="522"/>
      <c r="D22" s="321" t="s">
        <v>314</v>
      </c>
      <c r="E22" s="521">
        <v>11</v>
      </c>
      <c r="F22" s="98"/>
      <c r="G22" s="72"/>
      <c r="H22" s="37"/>
      <c r="I22" s="73"/>
      <c r="J22" s="523"/>
      <c r="K22" s="77"/>
      <c r="L22" s="309"/>
    </row>
    <row r="23" spans="1:12" ht="9" customHeight="1" x14ac:dyDescent="0.25">
      <c r="A23" s="41"/>
      <c r="B23" s="320"/>
      <c r="C23" s="37"/>
      <c r="D23" s="74"/>
      <c r="E23" s="523"/>
      <c r="F23" s="98"/>
      <c r="G23" s="319" t="s">
        <v>44</v>
      </c>
      <c r="H23" s="98"/>
      <c r="I23" s="73"/>
      <c r="J23" s="523"/>
      <c r="K23" s="77"/>
      <c r="L23" s="309"/>
    </row>
    <row r="24" spans="1:12" ht="9" customHeight="1" x14ac:dyDescent="0.25">
      <c r="A24" s="41">
        <v>11</v>
      </c>
      <c r="B24" s="319" t="s">
        <v>44</v>
      </c>
      <c r="C24" s="98"/>
      <c r="D24" s="73"/>
      <c r="E24" s="523"/>
      <c r="F24" s="39"/>
      <c r="G24" s="324" t="s">
        <v>343</v>
      </c>
      <c r="H24" s="521">
        <v>14</v>
      </c>
      <c r="I24" s="73"/>
      <c r="J24" s="523"/>
      <c r="K24" s="77"/>
      <c r="L24" s="309"/>
    </row>
    <row r="25" spans="1:12" ht="9" customHeight="1" x14ac:dyDescent="0.25">
      <c r="A25" s="41"/>
      <c r="B25" s="77"/>
      <c r="C25" s="521">
        <v>6</v>
      </c>
      <c r="D25" s="319" t="s">
        <v>44</v>
      </c>
      <c r="E25" s="522"/>
      <c r="F25" s="98"/>
      <c r="G25" s="73"/>
      <c r="H25" s="523"/>
      <c r="I25" s="73"/>
      <c r="J25" s="523"/>
      <c r="K25" s="77"/>
      <c r="L25" s="309"/>
    </row>
    <row r="26" spans="1:12" ht="9" customHeight="1" x14ac:dyDescent="0.25">
      <c r="A26" s="41">
        <v>12</v>
      </c>
      <c r="B26" s="319" t="s">
        <v>72</v>
      </c>
      <c r="C26" s="522"/>
      <c r="D26" s="324" t="s">
        <v>321</v>
      </c>
      <c r="E26" s="37"/>
      <c r="F26" s="98"/>
      <c r="G26" s="73"/>
      <c r="H26" s="523"/>
      <c r="I26" s="73"/>
      <c r="J26" s="523"/>
      <c r="K26" s="77"/>
      <c r="L26" s="309"/>
    </row>
    <row r="27" spans="1:12" ht="9" customHeight="1" x14ac:dyDescent="0.25">
      <c r="A27" s="41"/>
      <c r="B27" s="320"/>
      <c r="C27" s="37"/>
      <c r="D27" s="72"/>
      <c r="E27" s="37"/>
      <c r="F27" s="98"/>
      <c r="G27" s="74"/>
      <c r="H27" s="523"/>
      <c r="I27" s="319" t="s">
        <v>215</v>
      </c>
      <c r="J27" s="522"/>
      <c r="K27" s="77"/>
      <c r="L27" s="309"/>
    </row>
    <row r="28" spans="1:12" ht="9" customHeight="1" x14ac:dyDescent="0.25">
      <c r="A28" s="41">
        <v>13</v>
      </c>
      <c r="B28" s="319" t="s">
        <v>93</v>
      </c>
      <c r="C28" s="98"/>
      <c r="D28" s="72"/>
      <c r="E28" s="37"/>
      <c r="F28" s="98"/>
      <c r="G28" s="73"/>
      <c r="H28" s="523"/>
      <c r="I28" s="321" t="s">
        <v>354</v>
      </c>
      <c r="J28" s="37"/>
      <c r="K28" s="77"/>
      <c r="L28" s="309"/>
    </row>
    <row r="29" spans="1:12" ht="9" customHeight="1" x14ac:dyDescent="0.25">
      <c r="A29" s="41"/>
      <c r="B29" s="77"/>
      <c r="C29" s="521">
        <v>7</v>
      </c>
      <c r="D29" s="319" t="s">
        <v>35</v>
      </c>
      <c r="E29" s="98"/>
      <c r="F29" s="98"/>
      <c r="G29" s="73"/>
      <c r="H29" s="523"/>
      <c r="I29" s="72"/>
      <c r="J29" s="37">
        <v>-15</v>
      </c>
      <c r="K29" s="319" t="s">
        <v>215</v>
      </c>
      <c r="L29" s="525">
        <v>2</v>
      </c>
    </row>
    <row r="30" spans="1:12" ht="9" customHeight="1" x14ac:dyDescent="0.25">
      <c r="A30" s="41">
        <v>14</v>
      </c>
      <c r="B30" s="319" t="s">
        <v>35</v>
      </c>
      <c r="C30" s="522"/>
      <c r="D30" s="325" t="s">
        <v>316</v>
      </c>
      <c r="E30" s="521">
        <v>12</v>
      </c>
      <c r="F30" s="98"/>
      <c r="G30" s="73"/>
      <c r="H30" s="523"/>
      <c r="I30" s="72"/>
      <c r="J30" s="37"/>
      <c r="K30" s="77"/>
      <c r="L30" s="525"/>
    </row>
    <row r="31" spans="1:12" ht="9" customHeight="1" x14ac:dyDescent="0.25">
      <c r="A31" s="41"/>
      <c r="B31" s="320"/>
      <c r="C31" s="37"/>
      <c r="D31" s="74"/>
      <c r="E31" s="523"/>
      <c r="F31" s="40"/>
      <c r="G31" s="319" t="s">
        <v>215</v>
      </c>
      <c r="H31" s="522"/>
      <c r="I31" s="72"/>
      <c r="J31" s="37"/>
      <c r="K31" s="77"/>
      <c r="L31" s="309"/>
    </row>
    <row r="32" spans="1:12" ht="9" customHeight="1" x14ac:dyDescent="0.25">
      <c r="A32" s="41">
        <v>15</v>
      </c>
      <c r="B32" s="319" t="s">
        <v>216</v>
      </c>
      <c r="C32" s="98"/>
      <c r="D32" s="73"/>
      <c r="E32" s="523"/>
      <c r="F32" s="98"/>
      <c r="G32" s="321" t="s">
        <v>334</v>
      </c>
      <c r="H32" s="37"/>
      <c r="I32" s="72"/>
      <c r="J32" s="37"/>
      <c r="K32" s="77"/>
      <c r="L32" s="309"/>
    </row>
    <row r="33" spans="1:12" ht="9" customHeight="1" x14ac:dyDescent="0.25">
      <c r="A33" s="2"/>
      <c r="B33" s="77"/>
      <c r="C33" s="521">
        <v>8</v>
      </c>
      <c r="D33" s="319" t="s">
        <v>215</v>
      </c>
      <c r="E33" s="522"/>
      <c r="F33" s="98"/>
      <c r="G33" s="72"/>
      <c r="H33" s="50">
        <v>-13</v>
      </c>
      <c r="I33" s="319" t="s">
        <v>185</v>
      </c>
      <c r="J33" s="98"/>
      <c r="K33" s="79"/>
      <c r="L33" s="309"/>
    </row>
    <row r="34" spans="1:12" ht="9" customHeight="1" x14ac:dyDescent="0.25">
      <c r="A34" s="41">
        <v>16</v>
      </c>
      <c r="B34" s="319" t="s">
        <v>215</v>
      </c>
      <c r="C34" s="522"/>
      <c r="D34" s="321" t="s">
        <v>317</v>
      </c>
      <c r="E34" s="37"/>
      <c r="F34" s="37"/>
      <c r="G34" s="72"/>
      <c r="H34" s="50"/>
      <c r="I34" s="74"/>
      <c r="J34" s="521">
        <v>16</v>
      </c>
      <c r="K34" s="319" t="s">
        <v>185</v>
      </c>
      <c r="L34" s="525">
        <v>3</v>
      </c>
    </row>
    <row r="35" spans="1:12" ht="9" customHeight="1" x14ac:dyDescent="0.25">
      <c r="A35" s="51"/>
      <c r="B35" s="75"/>
      <c r="C35" s="37"/>
      <c r="D35" s="75"/>
      <c r="E35" s="37"/>
      <c r="F35" s="37"/>
      <c r="G35" s="75"/>
      <c r="H35" s="50">
        <v>-14</v>
      </c>
      <c r="I35" s="319" t="s">
        <v>44</v>
      </c>
      <c r="J35" s="522"/>
      <c r="K35" s="321" t="s">
        <v>368</v>
      </c>
      <c r="L35" s="525"/>
    </row>
    <row r="36" spans="1:12" ht="9" customHeight="1" x14ac:dyDescent="0.25">
      <c r="A36" s="52"/>
      <c r="B36" s="75"/>
      <c r="C36" s="37"/>
      <c r="D36" s="72"/>
      <c r="E36" s="37"/>
      <c r="F36" s="37"/>
      <c r="G36" s="72"/>
      <c r="H36" s="37"/>
      <c r="I36" s="72"/>
      <c r="J36" s="37">
        <v>-16</v>
      </c>
      <c r="K36" s="319" t="s">
        <v>44</v>
      </c>
      <c r="L36" s="526">
        <v>4</v>
      </c>
    </row>
    <row r="37" spans="1:12" ht="9" customHeight="1" x14ac:dyDescent="0.25">
      <c r="A37" s="52"/>
      <c r="B37" s="75"/>
      <c r="C37" s="37"/>
      <c r="D37" s="72"/>
      <c r="E37" s="37"/>
      <c r="F37" s="50">
        <v>-9</v>
      </c>
      <c r="G37" s="319" t="s">
        <v>48</v>
      </c>
      <c r="H37" s="98"/>
      <c r="I37" s="72"/>
      <c r="J37" s="37"/>
      <c r="K37" s="77"/>
      <c r="L37" s="526"/>
    </row>
    <row r="38" spans="1:12" ht="9" customHeight="1" x14ac:dyDescent="0.35">
      <c r="A38" s="52"/>
      <c r="B38" s="75"/>
      <c r="C38" s="37"/>
      <c r="D38" s="72"/>
      <c r="E38" s="37"/>
      <c r="F38" s="50"/>
      <c r="G38" s="74"/>
      <c r="H38" s="521">
        <v>17</v>
      </c>
      <c r="I38" s="319" t="s">
        <v>40</v>
      </c>
      <c r="J38" s="98"/>
      <c r="K38" s="77"/>
      <c r="L38" s="49"/>
    </row>
    <row r="39" spans="1:12" ht="9" customHeight="1" x14ac:dyDescent="0.35">
      <c r="A39" s="52"/>
      <c r="B39" s="75"/>
      <c r="C39" s="37"/>
      <c r="D39" s="72"/>
      <c r="E39" s="37"/>
      <c r="F39" s="50">
        <v>-10</v>
      </c>
      <c r="G39" s="319" t="s">
        <v>40</v>
      </c>
      <c r="H39" s="522"/>
      <c r="I39" s="321" t="s">
        <v>355</v>
      </c>
      <c r="J39" s="521">
        <v>19</v>
      </c>
      <c r="K39" s="77"/>
      <c r="L39" s="49"/>
    </row>
    <row r="40" spans="1:12" ht="9" customHeight="1" x14ac:dyDescent="0.25">
      <c r="A40" s="52"/>
      <c r="B40" s="75"/>
      <c r="C40" s="37"/>
      <c r="D40" s="72"/>
      <c r="E40" s="37"/>
      <c r="F40" s="50"/>
      <c r="G40" s="72"/>
      <c r="H40" s="37"/>
      <c r="I40" s="74"/>
      <c r="J40" s="523"/>
      <c r="K40" s="319" t="s">
        <v>46</v>
      </c>
      <c r="L40" s="524">
        <v>5</v>
      </c>
    </row>
    <row r="41" spans="1:12" ht="9" customHeight="1" x14ac:dyDescent="0.25">
      <c r="A41" s="52"/>
      <c r="B41" s="75"/>
      <c r="C41" s="37"/>
      <c r="D41" s="72"/>
      <c r="E41" s="37"/>
      <c r="F41" s="50">
        <v>-11</v>
      </c>
      <c r="G41" s="319" t="s">
        <v>46</v>
      </c>
      <c r="H41" s="98"/>
      <c r="I41" s="73"/>
      <c r="J41" s="523"/>
      <c r="K41" s="321" t="s">
        <v>359</v>
      </c>
      <c r="L41" s="524"/>
    </row>
    <row r="42" spans="1:12" ht="9" customHeight="1" x14ac:dyDescent="0.35">
      <c r="A42" s="52"/>
      <c r="B42" s="75"/>
      <c r="C42" s="37"/>
      <c r="D42" s="72"/>
      <c r="E42" s="37"/>
      <c r="F42" s="50"/>
      <c r="G42" s="74"/>
      <c r="H42" s="521">
        <v>18</v>
      </c>
      <c r="I42" s="319" t="s">
        <v>46</v>
      </c>
      <c r="J42" s="522"/>
      <c r="K42" s="77"/>
      <c r="L42" s="48"/>
    </row>
    <row r="43" spans="1:12" ht="9" customHeight="1" x14ac:dyDescent="0.25">
      <c r="A43" s="52"/>
      <c r="B43" s="75"/>
      <c r="C43" s="37"/>
      <c r="D43" s="72"/>
      <c r="E43" s="37"/>
      <c r="F43" s="50">
        <v>-12</v>
      </c>
      <c r="G43" s="319" t="s">
        <v>35</v>
      </c>
      <c r="H43" s="522"/>
      <c r="I43" s="325" t="s">
        <v>352</v>
      </c>
      <c r="J43" s="37">
        <f>19</f>
        <v>19</v>
      </c>
      <c r="K43" s="319" t="s">
        <v>40</v>
      </c>
      <c r="L43" s="526">
        <v>6</v>
      </c>
    </row>
    <row r="44" spans="1:12" ht="9" customHeight="1" x14ac:dyDescent="0.25">
      <c r="A44" s="52"/>
      <c r="B44" s="78"/>
      <c r="C44" s="37"/>
      <c r="D44" s="72"/>
      <c r="E44" s="37"/>
      <c r="F44" s="37"/>
      <c r="G44" s="72"/>
      <c r="H44" s="37"/>
      <c r="I44" s="72"/>
      <c r="J44" s="37"/>
      <c r="K44" s="79"/>
      <c r="L44" s="526"/>
    </row>
    <row r="45" spans="1:12" ht="9" customHeight="1" x14ac:dyDescent="0.35">
      <c r="A45" s="43"/>
      <c r="B45" s="527"/>
      <c r="C45" s="37"/>
      <c r="D45" s="72"/>
      <c r="E45" s="37"/>
      <c r="F45" s="37"/>
      <c r="G45" s="72"/>
      <c r="H45" s="50">
        <v>-17</v>
      </c>
      <c r="I45" s="319" t="s">
        <v>48</v>
      </c>
      <c r="J45" s="98"/>
      <c r="K45" s="79"/>
      <c r="L45" s="48"/>
    </row>
    <row r="46" spans="1:12" ht="9" customHeight="1" x14ac:dyDescent="0.25">
      <c r="A46" s="43"/>
      <c r="B46" s="527"/>
      <c r="C46" s="37"/>
      <c r="D46" s="72"/>
      <c r="E46" s="37"/>
      <c r="F46" s="37"/>
      <c r="G46" s="72"/>
      <c r="H46" s="50"/>
      <c r="I46" s="74"/>
      <c r="J46" s="521">
        <v>20</v>
      </c>
      <c r="K46" s="319" t="s">
        <v>48</v>
      </c>
      <c r="L46" s="526">
        <v>7</v>
      </c>
    </row>
    <row r="47" spans="1:12" ht="9" customHeight="1" x14ac:dyDescent="0.25">
      <c r="A47" s="43"/>
      <c r="B47" s="78"/>
      <c r="C47" s="37"/>
      <c r="D47" s="72"/>
      <c r="E47" s="37"/>
      <c r="F47" s="37"/>
      <c r="G47" s="72"/>
      <c r="H47" s="50">
        <v>-18</v>
      </c>
      <c r="I47" s="319" t="s">
        <v>35</v>
      </c>
      <c r="J47" s="522"/>
      <c r="K47" s="321" t="s">
        <v>360</v>
      </c>
      <c r="L47" s="526"/>
    </row>
    <row r="48" spans="1:12" ht="9" customHeight="1" x14ac:dyDescent="0.25">
      <c r="A48" s="43"/>
      <c r="B48" s="78"/>
      <c r="C48" s="37">
        <v>-1</v>
      </c>
      <c r="D48" s="319" t="s">
        <v>82</v>
      </c>
      <c r="E48" s="37"/>
      <c r="F48" s="37"/>
      <c r="G48" s="72"/>
      <c r="H48" s="37"/>
      <c r="I48" s="72"/>
      <c r="J48" s="37">
        <v>-20</v>
      </c>
      <c r="K48" s="319" t="s">
        <v>35</v>
      </c>
      <c r="L48" s="526">
        <v>8</v>
      </c>
    </row>
    <row r="49" spans="1:12" ht="9" customHeight="1" x14ac:dyDescent="0.25">
      <c r="A49" s="38"/>
      <c r="B49" s="78"/>
      <c r="C49" s="50"/>
      <c r="D49" s="74"/>
      <c r="E49" s="521">
        <v>21</v>
      </c>
      <c r="F49" s="40"/>
      <c r="G49" s="319" t="s">
        <v>36</v>
      </c>
      <c r="H49" s="98"/>
      <c r="I49" s="72"/>
      <c r="J49" s="37"/>
      <c r="K49" s="79"/>
      <c r="L49" s="526"/>
    </row>
    <row r="50" spans="1:12" ht="9" customHeight="1" x14ac:dyDescent="0.35">
      <c r="A50" s="38"/>
      <c r="B50" s="78"/>
      <c r="C50" s="50">
        <v>-2</v>
      </c>
      <c r="D50" s="319" t="s">
        <v>36</v>
      </c>
      <c r="E50" s="522"/>
      <c r="F50" s="39"/>
      <c r="G50" s="76" t="s">
        <v>329</v>
      </c>
      <c r="H50" s="521">
        <v>25</v>
      </c>
      <c r="I50" s="72"/>
      <c r="J50" s="37"/>
      <c r="K50" s="79"/>
      <c r="L50" s="48"/>
    </row>
    <row r="51" spans="1:12" ht="9" customHeight="1" x14ac:dyDescent="0.35">
      <c r="A51" s="38"/>
      <c r="B51" s="78"/>
      <c r="C51" s="50"/>
      <c r="D51" s="72"/>
      <c r="E51" s="37"/>
      <c r="F51" s="98"/>
      <c r="G51" s="74"/>
      <c r="H51" s="523"/>
      <c r="I51" s="319" t="s">
        <v>36</v>
      </c>
      <c r="J51" s="98"/>
      <c r="K51" s="79"/>
      <c r="L51" s="48"/>
    </row>
    <row r="52" spans="1:12" ht="9" customHeight="1" x14ac:dyDescent="0.35">
      <c r="A52" s="38"/>
      <c r="B52" s="78"/>
      <c r="C52" s="50">
        <v>-3</v>
      </c>
      <c r="D52" s="319" t="s">
        <v>32</v>
      </c>
      <c r="E52" s="98"/>
      <c r="F52" s="98"/>
      <c r="G52" s="77"/>
      <c r="H52" s="523"/>
      <c r="I52" s="321" t="s">
        <v>351</v>
      </c>
      <c r="J52" s="521">
        <v>27</v>
      </c>
      <c r="K52" s="79"/>
      <c r="L52" s="48"/>
    </row>
    <row r="53" spans="1:12" ht="9" customHeight="1" x14ac:dyDescent="0.35">
      <c r="A53" s="38"/>
      <c r="B53" s="78"/>
      <c r="C53" s="50"/>
      <c r="D53" s="74"/>
      <c r="E53" s="521">
        <v>22</v>
      </c>
      <c r="F53" s="40"/>
      <c r="G53" s="319" t="s">
        <v>219</v>
      </c>
      <c r="H53" s="522"/>
      <c r="I53" s="73"/>
      <c r="J53" s="523"/>
      <c r="K53" s="79"/>
      <c r="L53" s="48"/>
    </row>
    <row r="54" spans="1:12" ht="9" customHeight="1" x14ac:dyDescent="0.35">
      <c r="A54" s="38"/>
      <c r="B54" s="78"/>
      <c r="C54" s="50">
        <v>-4</v>
      </c>
      <c r="D54" s="319" t="s">
        <v>219</v>
      </c>
      <c r="E54" s="522"/>
      <c r="F54" s="37"/>
      <c r="G54" s="321" t="s">
        <v>327</v>
      </c>
      <c r="H54" s="98"/>
      <c r="I54" s="73"/>
      <c r="J54" s="523"/>
      <c r="K54" s="79"/>
      <c r="L54" s="48"/>
    </row>
    <row r="55" spans="1:12" ht="9" customHeight="1" x14ac:dyDescent="0.25">
      <c r="A55" s="38"/>
      <c r="B55" s="78"/>
      <c r="C55" s="50"/>
      <c r="D55" s="72"/>
      <c r="E55" s="37"/>
      <c r="F55" s="37"/>
      <c r="G55" s="75"/>
      <c r="H55" s="98"/>
      <c r="I55" s="74"/>
      <c r="J55" s="523"/>
      <c r="K55" s="319" t="s">
        <v>36</v>
      </c>
      <c r="L55" s="526">
        <v>9</v>
      </c>
    </row>
    <row r="56" spans="1:12" ht="9" customHeight="1" x14ac:dyDescent="0.25">
      <c r="A56" s="38"/>
      <c r="B56" s="78"/>
      <c r="C56" s="50">
        <v>-5</v>
      </c>
      <c r="D56" s="319" t="s">
        <v>74</v>
      </c>
      <c r="E56" s="98"/>
      <c r="F56" s="37"/>
      <c r="G56" s="75"/>
      <c r="H56" s="98"/>
      <c r="I56" s="73"/>
      <c r="J56" s="523"/>
      <c r="K56" s="321" t="s">
        <v>362</v>
      </c>
      <c r="L56" s="526"/>
    </row>
    <row r="57" spans="1:12" ht="9" customHeight="1" x14ac:dyDescent="0.35">
      <c r="A57" s="38"/>
      <c r="B57" s="78"/>
      <c r="C57" s="50"/>
      <c r="D57" s="74"/>
      <c r="E57" s="521">
        <v>23</v>
      </c>
      <c r="F57" s="40"/>
      <c r="G57" s="319" t="s">
        <v>74</v>
      </c>
      <c r="H57" s="98"/>
      <c r="I57" s="73"/>
      <c r="J57" s="523"/>
      <c r="K57" s="77"/>
      <c r="L57" s="48"/>
    </row>
    <row r="58" spans="1:12" ht="9" customHeight="1" x14ac:dyDescent="0.35">
      <c r="B58" s="72"/>
      <c r="C58" s="50">
        <v>-6</v>
      </c>
      <c r="D58" s="319" t="s">
        <v>72</v>
      </c>
      <c r="E58" s="522"/>
      <c r="F58" s="39"/>
      <c r="G58" s="321" t="s">
        <v>330</v>
      </c>
      <c r="H58" s="521">
        <v>26</v>
      </c>
      <c r="I58" s="73"/>
      <c r="J58" s="523"/>
      <c r="K58" s="77"/>
      <c r="L58" s="48"/>
    </row>
    <row r="59" spans="1:12" ht="9" customHeight="1" x14ac:dyDescent="0.35">
      <c r="B59" s="72"/>
      <c r="C59" s="50"/>
      <c r="D59" s="72"/>
      <c r="E59" s="37"/>
      <c r="F59" s="98"/>
      <c r="G59" s="74"/>
      <c r="H59" s="523"/>
      <c r="I59" s="319" t="s">
        <v>74</v>
      </c>
      <c r="J59" s="522"/>
      <c r="K59" s="77"/>
      <c r="L59" s="48"/>
    </row>
    <row r="60" spans="1:12" ht="9" customHeight="1" x14ac:dyDescent="0.35">
      <c r="B60" s="71"/>
      <c r="C60" s="50">
        <f>7</f>
        <v>7</v>
      </c>
      <c r="D60" s="319" t="s">
        <v>93</v>
      </c>
      <c r="E60" s="98"/>
      <c r="F60" s="98"/>
      <c r="G60" s="77"/>
      <c r="H60" s="523"/>
      <c r="I60" s="321" t="s">
        <v>344</v>
      </c>
      <c r="J60" s="37"/>
      <c r="K60" s="77"/>
      <c r="L60" s="48"/>
    </row>
    <row r="61" spans="1:12" ht="9" customHeight="1" x14ac:dyDescent="0.25">
      <c r="B61" s="71"/>
      <c r="C61" s="50"/>
      <c r="D61" s="74"/>
      <c r="E61" s="521">
        <v>24</v>
      </c>
      <c r="F61" s="40"/>
      <c r="G61" s="319" t="s">
        <v>93</v>
      </c>
      <c r="H61" s="522"/>
      <c r="I61" s="72"/>
      <c r="J61" s="37">
        <v>-27</v>
      </c>
      <c r="K61" s="319" t="s">
        <v>74</v>
      </c>
      <c r="L61" s="526">
        <v>10</v>
      </c>
    </row>
    <row r="62" spans="1:12" ht="9" customHeight="1" x14ac:dyDescent="0.25">
      <c r="B62" s="71"/>
      <c r="C62" s="50">
        <v>-8</v>
      </c>
      <c r="D62" s="319" t="s">
        <v>216</v>
      </c>
      <c r="E62" s="522"/>
      <c r="F62" s="37"/>
      <c r="G62" s="321" t="s">
        <v>328</v>
      </c>
      <c r="H62" s="37"/>
      <c r="I62" s="72"/>
      <c r="J62" s="37"/>
      <c r="K62" s="79"/>
      <c r="L62" s="526"/>
    </row>
    <row r="63" spans="1:12" ht="9" customHeight="1" x14ac:dyDescent="0.35">
      <c r="B63" s="71"/>
      <c r="C63" s="37"/>
      <c r="D63" s="72"/>
      <c r="E63" s="37"/>
      <c r="F63" s="98"/>
      <c r="G63" s="72"/>
      <c r="H63" s="50">
        <v>-25</v>
      </c>
      <c r="I63" s="319" t="s">
        <v>219</v>
      </c>
      <c r="J63" s="98"/>
      <c r="K63" s="79"/>
      <c r="L63" s="48"/>
    </row>
    <row r="64" spans="1:12" ht="9" customHeight="1" x14ac:dyDescent="0.25">
      <c r="B64" s="71"/>
      <c r="D64" s="72"/>
      <c r="E64" s="37"/>
      <c r="F64" s="37"/>
      <c r="G64" s="72"/>
      <c r="H64" s="50"/>
      <c r="I64" s="74"/>
      <c r="J64" s="521">
        <v>28</v>
      </c>
      <c r="K64" s="319" t="s">
        <v>219</v>
      </c>
      <c r="L64" s="526">
        <v>11</v>
      </c>
    </row>
    <row r="65" spans="2:12" ht="9" customHeight="1" x14ac:dyDescent="0.25">
      <c r="B65" s="71"/>
      <c r="D65" s="72"/>
      <c r="E65" s="37"/>
      <c r="F65" s="37"/>
      <c r="G65" s="75"/>
      <c r="H65" s="50">
        <v>-26</v>
      </c>
      <c r="I65" s="319" t="s">
        <v>93</v>
      </c>
      <c r="J65" s="522"/>
      <c r="K65" s="321" t="s">
        <v>363</v>
      </c>
      <c r="L65" s="526"/>
    </row>
    <row r="66" spans="2:12" ht="9" customHeight="1" x14ac:dyDescent="0.25">
      <c r="B66" s="71"/>
      <c r="D66" s="72"/>
      <c r="F66" s="37"/>
      <c r="G66" s="72"/>
      <c r="H66" s="37"/>
      <c r="I66" s="72"/>
      <c r="J66" s="37">
        <v>-28</v>
      </c>
      <c r="K66" s="319" t="s">
        <v>93</v>
      </c>
      <c r="L66" s="526">
        <v>12</v>
      </c>
    </row>
    <row r="67" spans="2:12" ht="9" customHeight="1" x14ac:dyDescent="0.25">
      <c r="B67" s="71"/>
      <c r="D67" s="70"/>
      <c r="F67" s="50">
        <v>-21</v>
      </c>
      <c r="G67" s="319" t="s">
        <v>82</v>
      </c>
      <c r="H67" s="98"/>
      <c r="I67" s="72"/>
      <c r="J67" s="37"/>
      <c r="K67" s="77"/>
      <c r="L67" s="526"/>
    </row>
    <row r="68" spans="2:12" ht="9" customHeight="1" x14ac:dyDescent="0.35">
      <c r="B68" s="71"/>
      <c r="D68" s="70"/>
      <c r="F68" s="50"/>
      <c r="G68" s="74"/>
      <c r="H68" s="521">
        <v>29</v>
      </c>
      <c r="I68" s="319" t="s">
        <v>32</v>
      </c>
      <c r="J68" s="98"/>
      <c r="K68" s="77"/>
      <c r="L68" s="48"/>
    </row>
    <row r="69" spans="2:12" ht="9" customHeight="1" x14ac:dyDescent="0.35">
      <c r="B69" s="71"/>
      <c r="F69" s="50">
        <v>-22</v>
      </c>
      <c r="G69" s="319" t="s">
        <v>32</v>
      </c>
      <c r="H69" s="522"/>
      <c r="I69" s="76" t="s">
        <v>329</v>
      </c>
      <c r="J69" s="521">
        <v>31</v>
      </c>
      <c r="K69" s="77"/>
      <c r="L69" s="48"/>
    </row>
    <row r="70" spans="2:12" ht="9" customHeight="1" x14ac:dyDescent="0.25">
      <c r="B70" s="71"/>
      <c r="F70" s="50"/>
      <c r="G70" s="72"/>
      <c r="H70" s="37"/>
      <c r="I70" s="74"/>
      <c r="J70" s="523"/>
      <c r="K70" s="319" t="s">
        <v>72</v>
      </c>
      <c r="L70" s="526">
        <v>13</v>
      </c>
    </row>
    <row r="71" spans="2:12" ht="9" customHeight="1" x14ac:dyDescent="0.25">
      <c r="B71" s="71"/>
      <c r="F71" s="50">
        <v>-23</v>
      </c>
      <c r="G71" s="319" t="s">
        <v>72</v>
      </c>
      <c r="H71" s="98"/>
      <c r="I71" s="73"/>
      <c r="J71" s="523"/>
      <c r="K71" s="321" t="s">
        <v>361</v>
      </c>
      <c r="L71" s="526"/>
    </row>
    <row r="72" spans="2:12" ht="9" customHeight="1" x14ac:dyDescent="0.35">
      <c r="B72" s="71"/>
      <c r="F72" s="50"/>
      <c r="G72" s="74"/>
      <c r="H72" s="521">
        <v>30</v>
      </c>
      <c r="I72" s="319" t="s">
        <v>72</v>
      </c>
      <c r="J72" s="522"/>
      <c r="K72" s="77"/>
      <c r="L72" s="48"/>
    </row>
    <row r="73" spans="2:12" ht="9" customHeight="1" x14ac:dyDescent="0.25">
      <c r="B73" s="71"/>
      <c r="F73" s="50">
        <v>-24</v>
      </c>
      <c r="G73" s="319" t="s">
        <v>216</v>
      </c>
      <c r="H73" s="522"/>
      <c r="I73" s="321" t="s">
        <v>340</v>
      </c>
      <c r="J73" s="37">
        <v>-31</v>
      </c>
      <c r="K73" s="319" t="s">
        <v>32</v>
      </c>
      <c r="L73" s="526">
        <v>14</v>
      </c>
    </row>
    <row r="74" spans="2:12" ht="9" customHeight="1" x14ac:dyDescent="0.25">
      <c r="B74" s="71"/>
      <c r="F74" s="37"/>
      <c r="G74" s="72"/>
      <c r="H74" s="37"/>
      <c r="I74" s="72"/>
      <c r="J74" s="37"/>
      <c r="K74" s="79"/>
      <c r="L74" s="526"/>
    </row>
    <row r="75" spans="2:12" ht="9" customHeight="1" x14ac:dyDescent="0.35">
      <c r="B75" s="71"/>
      <c r="E75" s="36"/>
      <c r="F75" s="37"/>
      <c r="G75" s="72"/>
      <c r="H75" s="50">
        <v>-29</v>
      </c>
      <c r="I75" s="319" t="s">
        <v>82</v>
      </c>
      <c r="J75" s="98"/>
      <c r="K75" s="79"/>
      <c r="L75" s="48"/>
    </row>
    <row r="76" spans="2:12" ht="9" customHeight="1" x14ac:dyDescent="0.25">
      <c r="B76" s="71"/>
      <c r="F76" s="37"/>
      <c r="G76" s="72"/>
      <c r="H76" s="50"/>
      <c r="I76" s="74"/>
      <c r="J76" s="521">
        <v>32</v>
      </c>
      <c r="K76" s="319" t="s">
        <v>216</v>
      </c>
      <c r="L76" s="526">
        <v>15</v>
      </c>
    </row>
    <row r="77" spans="2:12" ht="9" customHeight="1" x14ac:dyDescent="0.25">
      <c r="B77" s="71"/>
      <c r="F77" s="37"/>
      <c r="G77" s="72"/>
      <c r="H77" s="50">
        <v>-30</v>
      </c>
      <c r="I77" s="319" t="s">
        <v>216</v>
      </c>
      <c r="J77" s="522"/>
      <c r="K77" s="76" t="s">
        <v>329</v>
      </c>
      <c r="L77" s="526"/>
    </row>
    <row r="78" spans="2:12" ht="9" customHeight="1" x14ac:dyDescent="0.25">
      <c r="B78" s="71"/>
      <c r="F78" s="37"/>
      <c r="G78" s="72"/>
      <c r="H78" s="37"/>
      <c r="I78" s="72"/>
      <c r="J78" s="37">
        <v>-32</v>
      </c>
      <c r="K78" s="319" t="s">
        <v>82</v>
      </c>
      <c r="L78" s="526">
        <v>16</v>
      </c>
    </row>
    <row r="79" spans="2:12" ht="9" customHeight="1" x14ac:dyDescent="0.25">
      <c r="G79" s="71"/>
      <c r="H79" s="37"/>
      <c r="I79" s="72"/>
      <c r="J79" s="42"/>
      <c r="K79" s="79"/>
      <c r="L79" s="526"/>
    </row>
    <row r="80" spans="2:12" ht="9" customHeight="1" x14ac:dyDescent="0.25"/>
    <row r="81" spans="2:12" ht="9.9499999999999993" customHeight="1" x14ac:dyDescent="0.25">
      <c r="B81" s="356" t="s">
        <v>358</v>
      </c>
      <c r="C81" s="356"/>
      <c r="D81" s="356"/>
      <c r="E81" s="356"/>
      <c r="F81" s="356"/>
      <c r="G81" s="356"/>
      <c r="H81" s="356"/>
      <c r="I81" s="356"/>
      <c r="J81" s="356"/>
      <c r="K81" s="356"/>
      <c r="L81" s="356"/>
    </row>
    <row r="82" spans="2:12" ht="9.9499999999999993" customHeight="1" x14ac:dyDescent="0.25">
      <c r="B82" s="356" t="s">
        <v>184</v>
      </c>
      <c r="C82" s="356"/>
      <c r="D82" s="356"/>
      <c r="E82" s="356"/>
      <c r="F82" s="356"/>
      <c r="G82" s="356"/>
      <c r="H82" s="356"/>
      <c r="I82" s="356"/>
      <c r="J82" s="356"/>
      <c r="K82" s="356"/>
      <c r="L82" s="356"/>
    </row>
    <row r="83" spans="2:12" ht="9" customHeight="1" x14ac:dyDescent="0.25"/>
    <row r="84" spans="2:12" ht="9" customHeight="1" x14ac:dyDescent="0.25"/>
    <row r="85" spans="2:12" ht="9" customHeight="1" x14ac:dyDescent="0.25"/>
  </sheetData>
  <mergeCells count="55">
    <mergeCell ref="L78:L79"/>
    <mergeCell ref="B81:L81"/>
    <mergeCell ref="B82:L82"/>
    <mergeCell ref="H68:H69"/>
    <mergeCell ref="J69:J72"/>
    <mergeCell ref="L70:L71"/>
    <mergeCell ref="H72:H73"/>
    <mergeCell ref="L73:L74"/>
    <mergeCell ref="J76:J77"/>
    <mergeCell ref="L76:L77"/>
    <mergeCell ref="L66:L67"/>
    <mergeCell ref="B45:B46"/>
    <mergeCell ref="J46:J47"/>
    <mergeCell ref="L46:L47"/>
    <mergeCell ref="L48:L49"/>
    <mergeCell ref="E49:E50"/>
    <mergeCell ref="H50:H53"/>
    <mergeCell ref="J52:J59"/>
    <mergeCell ref="E53:E54"/>
    <mergeCell ref="L55:L56"/>
    <mergeCell ref="E57:E58"/>
    <mergeCell ref="H58:H61"/>
    <mergeCell ref="E61:E62"/>
    <mergeCell ref="L61:L62"/>
    <mergeCell ref="J64:J65"/>
    <mergeCell ref="L64:L65"/>
    <mergeCell ref="L36:L37"/>
    <mergeCell ref="H38:H39"/>
    <mergeCell ref="J39:J42"/>
    <mergeCell ref="L40:L41"/>
    <mergeCell ref="H42:H43"/>
    <mergeCell ref="L43:L44"/>
    <mergeCell ref="L19:L20"/>
    <mergeCell ref="C21:C22"/>
    <mergeCell ref="E22:E25"/>
    <mergeCell ref="H24:H31"/>
    <mergeCell ref="C25:C26"/>
    <mergeCell ref="C29:C30"/>
    <mergeCell ref="L29:L30"/>
    <mergeCell ref="E30:E33"/>
    <mergeCell ref="C33:C34"/>
    <mergeCell ref="J34:J35"/>
    <mergeCell ref="L34:L35"/>
    <mergeCell ref="B1:K1"/>
    <mergeCell ref="B2:K2"/>
    <mergeCell ref="B3:K3"/>
    <mergeCell ref="I4:K5"/>
    <mergeCell ref="C5:C6"/>
    <mergeCell ref="E6:E9"/>
    <mergeCell ref="H8:H15"/>
    <mergeCell ref="C9:C10"/>
    <mergeCell ref="J12:J27"/>
    <mergeCell ref="C13:C14"/>
    <mergeCell ref="E14:E17"/>
    <mergeCell ref="C17:C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Layout" zoomScaleNormal="100" workbookViewId="0">
      <selection activeCell="L1" sqref="L1"/>
    </sheetView>
  </sheetViews>
  <sheetFormatPr defaultRowHeight="15" x14ac:dyDescent="0.25"/>
  <cols>
    <col min="1" max="1" width="2.85546875" customWidth="1"/>
    <col min="2" max="2" width="13.28515625" customWidth="1"/>
    <col min="3" max="3" width="2.85546875" customWidth="1"/>
    <col min="4" max="4" width="13.28515625" customWidth="1"/>
    <col min="5" max="5" width="3" customWidth="1"/>
    <col min="6" max="6" width="2.85546875" customWidth="1"/>
    <col min="7" max="7" width="13.28515625" customWidth="1"/>
    <col min="8" max="8" width="2.85546875" customWidth="1"/>
    <col min="9" max="9" width="13.28515625" customWidth="1"/>
    <col min="10" max="10" width="2.85546875" customWidth="1"/>
    <col min="11" max="11" width="13" customWidth="1"/>
    <col min="12" max="12" width="4.140625" customWidth="1"/>
  </cols>
  <sheetData>
    <row r="1" spans="1:12" ht="15.95" customHeight="1" x14ac:dyDescent="0.25">
      <c r="B1" s="345" t="s">
        <v>348</v>
      </c>
      <c r="C1" s="345"/>
      <c r="D1" s="345"/>
      <c r="E1" s="345"/>
      <c r="F1" s="345"/>
      <c r="G1" s="345"/>
      <c r="H1" s="345"/>
      <c r="I1" s="345"/>
      <c r="J1" s="345"/>
      <c r="K1" s="345"/>
      <c r="L1" s="317"/>
    </row>
    <row r="2" spans="1:12" ht="15.75" x14ac:dyDescent="0.25">
      <c r="B2" s="345" t="s">
        <v>11</v>
      </c>
      <c r="C2" s="345"/>
      <c r="D2" s="345"/>
      <c r="E2" s="345"/>
      <c r="F2" s="345"/>
      <c r="G2" s="345"/>
      <c r="H2" s="345"/>
      <c r="I2" s="345"/>
      <c r="J2" s="345"/>
      <c r="K2" s="345"/>
      <c r="L2" s="118"/>
    </row>
    <row r="3" spans="1:12" ht="15.75" x14ac:dyDescent="0.25">
      <c r="B3" s="346" t="s">
        <v>347</v>
      </c>
      <c r="C3" s="346"/>
      <c r="D3" s="346"/>
      <c r="E3" s="346"/>
      <c r="F3" s="346"/>
      <c r="G3" s="346"/>
      <c r="H3" s="346"/>
      <c r="I3" s="346"/>
      <c r="J3" s="346"/>
      <c r="K3" s="346"/>
      <c r="L3" s="5"/>
    </row>
    <row r="4" spans="1:12" ht="9" customHeight="1" x14ac:dyDescent="0.35">
      <c r="A4" s="41">
        <v>1</v>
      </c>
      <c r="B4" s="319" t="s">
        <v>23</v>
      </c>
      <c r="C4" s="318"/>
      <c r="D4" s="318"/>
      <c r="E4" s="98"/>
      <c r="F4" s="98"/>
      <c r="G4" s="72"/>
      <c r="H4" s="37"/>
      <c r="I4" s="520" t="s">
        <v>304</v>
      </c>
      <c r="J4" s="520"/>
      <c r="K4" s="520"/>
      <c r="L4" s="48"/>
    </row>
    <row r="5" spans="1:12" ht="9" customHeight="1" x14ac:dyDescent="0.35">
      <c r="A5" s="41"/>
      <c r="B5" s="77"/>
      <c r="C5" s="521">
        <v>1</v>
      </c>
      <c r="D5" s="319" t="s">
        <v>23</v>
      </c>
      <c r="E5" s="98"/>
      <c r="F5" s="98"/>
      <c r="G5" s="72"/>
      <c r="H5" s="37"/>
      <c r="I5" s="520"/>
      <c r="J5" s="520"/>
      <c r="K5" s="520"/>
      <c r="L5" s="48"/>
    </row>
    <row r="6" spans="1:12" ht="9" customHeight="1" x14ac:dyDescent="0.35">
      <c r="A6" s="41">
        <v>2</v>
      </c>
      <c r="B6" s="319" t="s">
        <v>210</v>
      </c>
      <c r="C6" s="522"/>
      <c r="D6" s="321" t="s">
        <v>306</v>
      </c>
      <c r="E6" s="521">
        <v>9</v>
      </c>
      <c r="F6" s="98"/>
      <c r="G6" s="72"/>
      <c r="H6" s="37"/>
      <c r="I6" s="71"/>
      <c r="J6" s="37"/>
      <c r="K6" s="71"/>
      <c r="L6" s="48"/>
    </row>
    <row r="7" spans="1:12" ht="9" customHeight="1" x14ac:dyDescent="0.35">
      <c r="A7" s="41"/>
      <c r="B7" s="320"/>
      <c r="C7" s="37"/>
      <c r="D7" s="74"/>
      <c r="E7" s="523"/>
      <c r="F7" s="98"/>
      <c r="G7" s="319" t="s">
        <v>23</v>
      </c>
      <c r="H7" s="98"/>
      <c r="I7" s="71"/>
      <c r="J7" s="37"/>
      <c r="K7" s="71"/>
      <c r="L7" s="48"/>
    </row>
    <row r="8" spans="1:12" ht="9" customHeight="1" x14ac:dyDescent="0.35">
      <c r="A8" s="41">
        <v>3</v>
      </c>
      <c r="B8" s="319" t="s">
        <v>18</v>
      </c>
      <c r="C8" s="98"/>
      <c r="D8" s="73"/>
      <c r="E8" s="523"/>
      <c r="F8" s="39"/>
      <c r="G8" s="321" t="s">
        <v>331</v>
      </c>
      <c r="H8" s="521">
        <v>13</v>
      </c>
      <c r="I8" s="72"/>
      <c r="J8" s="37"/>
      <c r="K8" s="71"/>
      <c r="L8" s="48"/>
    </row>
    <row r="9" spans="1:12" ht="9" customHeight="1" x14ac:dyDescent="0.35">
      <c r="A9" s="41"/>
      <c r="B9" s="77"/>
      <c r="C9" s="521">
        <v>2</v>
      </c>
      <c r="D9" s="319" t="s">
        <v>18</v>
      </c>
      <c r="E9" s="522"/>
      <c r="F9" s="98"/>
      <c r="G9" s="73"/>
      <c r="H9" s="523"/>
      <c r="I9" s="72"/>
      <c r="J9" s="37"/>
      <c r="K9" s="71"/>
      <c r="L9" s="48"/>
    </row>
    <row r="10" spans="1:12" ht="9" customHeight="1" x14ac:dyDescent="0.35">
      <c r="A10" s="41">
        <v>4</v>
      </c>
      <c r="B10" s="319" t="s">
        <v>198</v>
      </c>
      <c r="C10" s="522"/>
      <c r="D10" s="321" t="s">
        <v>311</v>
      </c>
      <c r="E10" s="37"/>
      <c r="F10" s="98"/>
      <c r="G10" s="73"/>
      <c r="H10" s="523"/>
      <c r="I10" s="72"/>
      <c r="J10" s="37"/>
      <c r="K10" s="79"/>
      <c r="L10" s="48"/>
    </row>
    <row r="11" spans="1:12" ht="9" customHeight="1" x14ac:dyDescent="0.35">
      <c r="A11" s="41"/>
      <c r="B11" s="320"/>
      <c r="C11" s="37"/>
      <c r="D11" s="72"/>
      <c r="E11" s="37"/>
      <c r="F11" s="98"/>
      <c r="G11" s="74"/>
      <c r="H11" s="523"/>
      <c r="I11" s="319" t="s">
        <v>23</v>
      </c>
      <c r="J11" s="98"/>
      <c r="K11" s="79"/>
      <c r="L11" s="48"/>
    </row>
    <row r="12" spans="1:12" ht="9" customHeight="1" x14ac:dyDescent="0.35">
      <c r="A12" s="41">
        <v>5</v>
      </c>
      <c r="B12" s="319" t="s">
        <v>26</v>
      </c>
      <c r="C12" s="98"/>
      <c r="D12" s="72"/>
      <c r="E12" s="37"/>
      <c r="F12" s="98"/>
      <c r="G12" s="73"/>
      <c r="H12" s="523"/>
      <c r="I12" s="321" t="s">
        <v>346</v>
      </c>
      <c r="J12" s="521">
        <v>15</v>
      </c>
      <c r="K12" s="79"/>
      <c r="L12" s="48"/>
    </row>
    <row r="13" spans="1:12" ht="9" customHeight="1" x14ac:dyDescent="0.35">
      <c r="A13" s="41"/>
      <c r="B13" s="77"/>
      <c r="C13" s="521">
        <v>3</v>
      </c>
      <c r="D13" s="319" t="s">
        <v>26</v>
      </c>
      <c r="E13" s="98"/>
      <c r="F13" s="98"/>
      <c r="G13" s="73"/>
      <c r="H13" s="523"/>
      <c r="I13" s="73"/>
      <c r="J13" s="523"/>
      <c r="K13" s="79"/>
      <c r="L13" s="48"/>
    </row>
    <row r="14" spans="1:12" ht="9" customHeight="1" x14ac:dyDescent="0.35">
      <c r="A14" s="41">
        <v>6</v>
      </c>
      <c r="B14" s="319" t="s">
        <v>75</v>
      </c>
      <c r="C14" s="522"/>
      <c r="D14" s="321" t="s">
        <v>307</v>
      </c>
      <c r="E14" s="521">
        <v>10</v>
      </c>
      <c r="F14" s="98"/>
      <c r="G14" s="73"/>
      <c r="H14" s="523"/>
      <c r="I14" s="73"/>
      <c r="J14" s="523"/>
      <c r="K14" s="79"/>
      <c r="L14" s="48"/>
    </row>
    <row r="15" spans="1:12" ht="9" customHeight="1" x14ac:dyDescent="0.35">
      <c r="A15" s="41"/>
      <c r="B15" s="320"/>
      <c r="C15" s="37"/>
      <c r="D15" s="74"/>
      <c r="E15" s="523"/>
      <c r="F15" s="40"/>
      <c r="G15" s="319" t="s">
        <v>26</v>
      </c>
      <c r="H15" s="522"/>
      <c r="I15" s="73"/>
      <c r="J15" s="523"/>
      <c r="K15" s="79"/>
      <c r="L15" s="48"/>
    </row>
    <row r="16" spans="1:12" ht="9" customHeight="1" x14ac:dyDescent="0.35">
      <c r="A16" s="41">
        <v>7</v>
      </c>
      <c r="B16" s="319" t="s">
        <v>197</v>
      </c>
      <c r="C16" s="98"/>
      <c r="D16" s="73"/>
      <c r="E16" s="523"/>
      <c r="F16" s="98"/>
      <c r="G16" s="321" t="s">
        <v>322</v>
      </c>
      <c r="H16" s="37"/>
      <c r="I16" s="73"/>
      <c r="J16" s="523"/>
      <c r="K16" s="79"/>
      <c r="L16" s="48"/>
    </row>
    <row r="17" spans="1:12" ht="9" customHeight="1" x14ac:dyDescent="0.35">
      <c r="A17" s="41"/>
      <c r="B17" s="77"/>
      <c r="C17" s="521">
        <v>4</v>
      </c>
      <c r="D17" s="319" t="s">
        <v>194</v>
      </c>
      <c r="E17" s="522"/>
      <c r="F17" s="98"/>
      <c r="G17" s="72"/>
      <c r="H17" s="37"/>
      <c r="I17" s="73"/>
      <c r="J17" s="523"/>
      <c r="K17" s="79"/>
      <c r="L17" s="48"/>
    </row>
    <row r="18" spans="1:12" ht="9" customHeight="1" x14ac:dyDescent="0.35">
      <c r="A18" s="41">
        <v>8</v>
      </c>
      <c r="B18" s="319" t="s">
        <v>194</v>
      </c>
      <c r="C18" s="522"/>
      <c r="D18" s="321" t="s">
        <v>308</v>
      </c>
      <c r="E18" s="37"/>
      <c r="F18" s="37"/>
      <c r="G18" s="72"/>
      <c r="H18" s="37"/>
      <c r="I18" s="73"/>
      <c r="J18" s="523"/>
      <c r="K18" s="79"/>
      <c r="L18" s="48"/>
    </row>
    <row r="19" spans="1:12" ht="9" customHeight="1" x14ac:dyDescent="0.25">
      <c r="A19" s="41"/>
      <c r="B19" s="320"/>
      <c r="C19" s="37"/>
      <c r="D19" s="72"/>
      <c r="E19" s="37"/>
      <c r="F19" s="37"/>
      <c r="G19" s="72"/>
      <c r="H19" s="37"/>
      <c r="I19" s="74"/>
      <c r="J19" s="523"/>
      <c r="K19" s="319" t="s">
        <v>24</v>
      </c>
      <c r="L19" s="524">
        <v>1</v>
      </c>
    </row>
    <row r="20" spans="1:12" ht="9" customHeight="1" x14ac:dyDescent="0.25">
      <c r="A20" s="41">
        <v>9</v>
      </c>
      <c r="B20" s="319" t="s">
        <v>20</v>
      </c>
      <c r="C20" s="98"/>
      <c r="D20" s="72"/>
      <c r="E20" s="37"/>
      <c r="F20" s="37"/>
      <c r="G20" s="72"/>
      <c r="H20" s="37"/>
      <c r="I20" s="73"/>
      <c r="J20" s="523"/>
      <c r="K20" s="321" t="s">
        <v>367</v>
      </c>
      <c r="L20" s="524"/>
    </row>
    <row r="21" spans="1:12" ht="9" customHeight="1" x14ac:dyDescent="0.25">
      <c r="A21" s="41"/>
      <c r="B21" s="77"/>
      <c r="C21" s="521">
        <v>5</v>
      </c>
      <c r="D21" s="319" t="s">
        <v>20</v>
      </c>
      <c r="E21" s="98"/>
      <c r="F21" s="98"/>
      <c r="G21" s="72"/>
      <c r="H21" s="37"/>
      <c r="I21" s="73"/>
      <c r="J21" s="523"/>
      <c r="K21" s="77"/>
      <c r="L21" s="309"/>
    </row>
    <row r="22" spans="1:12" ht="9" customHeight="1" x14ac:dyDescent="0.25">
      <c r="A22" s="41">
        <v>10</v>
      </c>
      <c r="B22" s="319" t="s">
        <v>85</v>
      </c>
      <c r="C22" s="522"/>
      <c r="D22" s="321" t="s">
        <v>309</v>
      </c>
      <c r="E22" s="521">
        <v>11</v>
      </c>
      <c r="F22" s="98"/>
      <c r="G22" s="72"/>
      <c r="H22" s="37"/>
      <c r="I22" s="73"/>
      <c r="J22" s="523"/>
      <c r="K22" s="77"/>
      <c r="L22" s="309"/>
    </row>
    <row r="23" spans="1:12" ht="9" customHeight="1" x14ac:dyDescent="0.25">
      <c r="A23" s="41"/>
      <c r="B23" s="320"/>
      <c r="C23" s="37"/>
      <c r="D23" s="74"/>
      <c r="E23" s="523"/>
      <c r="F23" s="98"/>
      <c r="G23" s="319" t="s">
        <v>20</v>
      </c>
      <c r="H23" s="98"/>
      <c r="I23" s="73"/>
      <c r="J23" s="523"/>
      <c r="K23" s="77"/>
      <c r="L23" s="309"/>
    </row>
    <row r="24" spans="1:12" ht="9" customHeight="1" x14ac:dyDescent="0.25">
      <c r="A24" s="41">
        <v>11</v>
      </c>
      <c r="B24" s="319" t="s">
        <v>90</v>
      </c>
      <c r="C24" s="98"/>
      <c r="D24" s="73"/>
      <c r="E24" s="523"/>
      <c r="F24" s="39"/>
      <c r="G24" s="321" t="s">
        <v>326</v>
      </c>
      <c r="H24" s="521">
        <v>14</v>
      </c>
      <c r="I24" s="73"/>
      <c r="J24" s="523"/>
      <c r="K24" s="77"/>
      <c r="L24" s="309"/>
    </row>
    <row r="25" spans="1:12" ht="9" customHeight="1" x14ac:dyDescent="0.25">
      <c r="A25" s="41"/>
      <c r="B25" s="77"/>
      <c r="C25" s="521">
        <v>6</v>
      </c>
      <c r="D25" s="319" t="s">
        <v>28</v>
      </c>
      <c r="E25" s="522"/>
      <c r="F25" s="98"/>
      <c r="G25" s="73"/>
      <c r="H25" s="523"/>
      <c r="I25" s="73"/>
      <c r="J25" s="523"/>
      <c r="K25" s="77"/>
      <c r="L25" s="309"/>
    </row>
    <row r="26" spans="1:12" ht="9" customHeight="1" x14ac:dyDescent="0.25">
      <c r="A26" s="41">
        <v>12</v>
      </c>
      <c r="B26" s="319" t="s">
        <v>28</v>
      </c>
      <c r="C26" s="522"/>
      <c r="D26" s="321" t="s">
        <v>312</v>
      </c>
      <c r="E26" s="37"/>
      <c r="F26" s="98"/>
      <c r="G26" s="73"/>
      <c r="H26" s="523"/>
      <c r="I26" s="73"/>
      <c r="J26" s="523"/>
      <c r="K26" s="77"/>
      <c r="L26" s="309"/>
    </row>
    <row r="27" spans="1:12" ht="9" customHeight="1" x14ac:dyDescent="0.25">
      <c r="A27" s="41"/>
      <c r="B27" s="320"/>
      <c r="C27" s="37"/>
      <c r="D27" s="72"/>
      <c r="E27" s="37"/>
      <c r="F27" s="98"/>
      <c r="G27" s="74"/>
      <c r="H27" s="523"/>
      <c r="I27" s="319" t="s">
        <v>24</v>
      </c>
      <c r="J27" s="522"/>
      <c r="K27" s="77"/>
      <c r="L27" s="309"/>
    </row>
    <row r="28" spans="1:12" ht="9" customHeight="1" x14ac:dyDescent="0.25">
      <c r="A28" s="41">
        <v>13</v>
      </c>
      <c r="B28" s="319" t="s">
        <v>79</v>
      </c>
      <c r="C28" s="98"/>
      <c r="D28" s="72"/>
      <c r="E28" s="37"/>
      <c r="F28" s="98"/>
      <c r="G28" s="73"/>
      <c r="H28" s="523"/>
      <c r="I28" s="321" t="s">
        <v>336</v>
      </c>
      <c r="J28" s="37"/>
      <c r="K28" s="77"/>
      <c r="L28" s="309"/>
    </row>
    <row r="29" spans="1:12" ht="9" customHeight="1" x14ac:dyDescent="0.25">
      <c r="A29" s="41"/>
      <c r="B29" s="77"/>
      <c r="C29" s="521">
        <v>7</v>
      </c>
      <c r="D29" s="319" t="s">
        <v>79</v>
      </c>
      <c r="E29" s="98"/>
      <c r="F29" s="98"/>
      <c r="G29" s="73"/>
      <c r="H29" s="523"/>
      <c r="I29" s="72"/>
      <c r="J29" s="37">
        <v>-15</v>
      </c>
      <c r="K29" s="319" t="s">
        <v>23</v>
      </c>
      <c r="L29" s="525">
        <v>2</v>
      </c>
    </row>
    <row r="30" spans="1:12" ht="9" customHeight="1" x14ac:dyDescent="0.25">
      <c r="A30" s="41">
        <v>14</v>
      </c>
      <c r="B30" s="319" t="s">
        <v>76</v>
      </c>
      <c r="C30" s="522"/>
      <c r="D30" s="321" t="s">
        <v>310</v>
      </c>
      <c r="E30" s="521">
        <v>12</v>
      </c>
      <c r="F30" s="98"/>
      <c r="G30" s="73"/>
      <c r="H30" s="523"/>
      <c r="I30" s="72"/>
      <c r="J30" s="37"/>
      <c r="K30" s="77"/>
      <c r="L30" s="525"/>
    </row>
    <row r="31" spans="1:12" ht="9" customHeight="1" x14ac:dyDescent="0.25">
      <c r="A31" s="41"/>
      <c r="B31" s="320"/>
      <c r="C31" s="37"/>
      <c r="D31" s="74"/>
      <c r="E31" s="523"/>
      <c r="F31" s="40"/>
      <c r="G31" s="319" t="s">
        <v>24</v>
      </c>
      <c r="H31" s="522"/>
      <c r="I31" s="72"/>
      <c r="J31" s="37"/>
      <c r="K31" s="77"/>
      <c r="L31" s="309"/>
    </row>
    <row r="32" spans="1:12" ht="9" customHeight="1" x14ac:dyDescent="0.25">
      <c r="A32" s="41">
        <v>15</v>
      </c>
      <c r="B32" s="319" t="s">
        <v>84</v>
      </c>
      <c r="C32" s="98"/>
      <c r="D32" s="73"/>
      <c r="E32" s="523"/>
      <c r="F32" s="98"/>
      <c r="G32" s="321" t="s">
        <v>324</v>
      </c>
      <c r="H32" s="37"/>
      <c r="I32" s="72"/>
      <c r="J32" s="37"/>
      <c r="K32" s="77"/>
      <c r="L32" s="309"/>
    </row>
    <row r="33" spans="1:12" ht="9" customHeight="1" x14ac:dyDescent="0.25">
      <c r="A33" s="2"/>
      <c r="B33" s="77"/>
      <c r="C33" s="521">
        <v>8</v>
      </c>
      <c r="D33" s="319" t="s">
        <v>24</v>
      </c>
      <c r="E33" s="522"/>
      <c r="F33" s="98"/>
      <c r="G33" s="72"/>
      <c r="H33" s="50">
        <v>-13</v>
      </c>
      <c r="I33" s="319" t="s">
        <v>26</v>
      </c>
      <c r="J33" s="98"/>
      <c r="K33" s="79"/>
      <c r="L33" s="309"/>
    </row>
    <row r="34" spans="1:12" ht="9" customHeight="1" x14ac:dyDescent="0.25">
      <c r="A34" s="41">
        <v>16</v>
      </c>
      <c r="B34" s="319" t="s">
        <v>24</v>
      </c>
      <c r="C34" s="522"/>
      <c r="D34" s="321" t="s">
        <v>305</v>
      </c>
      <c r="E34" s="37"/>
      <c r="F34" s="37"/>
      <c r="G34" s="72"/>
      <c r="H34" s="50"/>
      <c r="I34" s="74"/>
      <c r="J34" s="521">
        <v>16</v>
      </c>
      <c r="K34" s="319" t="s">
        <v>26</v>
      </c>
      <c r="L34" s="525">
        <v>3</v>
      </c>
    </row>
    <row r="35" spans="1:12" ht="9" customHeight="1" x14ac:dyDescent="0.25">
      <c r="A35" s="51"/>
      <c r="B35" s="75"/>
      <c r="C35" s="37"/>
      <c r="D35" s="322"/>
      <c r="E35" s="37"/>
      <c r="F35" s="37"/>
      <c r="G35" s="75"/>
      <c r="H35" s="50">
        <v>-14</v>
      </c>
      <c r="I35" s="319" t="s">
        <v>20</v>
      </c>
      <c r="J35" s="522"/>
      <c r="K35" s="321" t="s">
        <v>366</v>
      </c>
      <c r="L35" s="525"/>
    </row>
    <row r="36" spans="1:12" ht="9" customHeight="1" x14ac:dyDescent="0.25">
      <c r="A36" s="52"/>
      <c r="B36" s="75"/>
      <c r="C36" s="37"/>
      <c r="D36" s="72"/>
      <c r="E36" s="37"/>
      <c r="F36" s="37"/>
      <c r="G36" s="72"/>
      <c r="H36" s="37"/>
      <c r="I36" s="72"/>
      <c r="J36" s="37">
        <v>-16</v>
      </c>
      <c r="K36" s="319" t="s">
        <v>20</v>
      </c>
      <c r="L36" s="526">
        <v>4</v>
      </c>
    </row>
    <row r="37" spans="1:12" ht="9" customHeight="1" x14ac:dyDescent="0.25">
      <c r="A37" s="52"/>
      <c r="B37" s="75"/>
      <c r="C37" s="37"/>
      <c r="D37" s="72"/>
      <c r="E37" s="37"/>
      <c r="F37" s="50">
        <v>-9</v>
      </c>
      <c r="G37" s="319" t="s">
        <v>18</v>
      </c>
      <c r="H37" s="98"/>
      <c r="I37" s="72"/>
      <c r="J37" s="37"/>
      <c r="K37" s="77"/>
      <c r="L37" s="526"/>
    </row>
    <row r="38" spans="1:12" ht="9" customHeight="1" x14ac:dyDescent="0.35">
      <c r="A38" s="52"/>
      <c r="B38" s="75"/>
      <c r="C38" s="37"/>
      <c r="D38" s="72"/>
      <c r="E38" s="37"/>
      <c r="F38" s="50"/>
      <c r="G38" s="74"/>
      <c r="H38" s="521">
        <v>17</v>
      </c>
      <c r="I38" s="319" t="s">
        <v>194</v>
      </c>
      <c r="J38" s="98"/>
      <c r="K38" s="77"/>
      <c r="L38" s="49"/>
    </row>
    <row r="39" spans="1:12" ht="9" customHeight="1" x14ac:dyDescent="0.35">
      <c r="A39" s="52"/>
      <c r="B39" s="75"/>
      <c r="C39" s="37"/>
      <c r="D39" s="72"/>
      <c r="E39" s="37"/>
      <c r="F39" s="50">
        <v>-10</v>
      </c>
      <c r="G39" s="319" t="s">
        <v>194</v>
      </c>
      <c r="H39" s="522"/>
      <c r="I39" s="321" t="s">
        <v>345</v>
      </c>
      <c r="J39" s="521">
        <v>19</v>
      </c>
      <c r="K39" s="77"/>
      <c r="L39" s="49"/>
    </row>
    <row r="40" spans="1:12" ht="9" customHeight="1" x14ac:dyDescent="0.25">
      <c r="A40" s="52"/>
      <c r="B40" s="75"/>
      <c r="C40" s="37"/>
      <c r="D40" s="72"/>
      <c r="E40" s="37"/>
      <c r="F40" s="50"/>
      <c r="G40" s="72"/>
      <c r="H40" s="37"/>
      <c r="I40" s="74"/>
      <c r="J40" s="523"/>
      <c r="K40" s="319" t="s">
        <v>194</v>
      </c>
      <c r="L40" s="524">
        <v>5</v>
      </c>
    </row>
    <row r="41" spans="1:12" ht="9" customHeight="1" x14ac:dyDescent="0.25">
      <c r="A41" s="52"/>
      <c r="B41" s="75"/>
      <c r="C41" s="37"/>
      <c r="D41" s="72"/>
      <c r="E41" s="37"/>
      <c r="F41" s="50">
        <v>-11</v>
      </c>
      <c r="G41" s="319" t="s">
        <v>28</v>
      </c>
      <c r="H41" s="98"/>
      <c r="I41" s="73"/>
      <c r="J41" s="523"/>
      <c r="K41" s="321" t="s">
        <v>365</v>
      </c>
      <c r="L41" s="524"/>
    </row>
    <row r="42" spans="1:12" ht="9" customHeight="1" x14ac:dyDescent="0.35">
      <c r="A42" s="52"/>
      <c r="B42" s="75"/>
      <c r="C42" s="37"/>
      <c r="D42" s="72"/>
      <c r="E42" s="37"/>
      <c r="F42" s="50"/>
      <c r="G42" s="74"/>
      <c r="H42" s="521">
        <v>18</v>
      </c>
      <c r="I42" s="319" t="s">
        <v>79</v>
      </c>
      <c r="J42" s="522"/>
      <c r="K42" s="77"/>
      <c r="L42" s="48"/>
    </row>
    <row r="43" spans="1:12" ht="9" customHeight="1" x14ac:dyDescent="0.25">
      <c r="A43" s="52"/>
      <c r="B43" s="75"/>
      <c r="C43" s="37"/>
      <c r="D43" s="72"/>
      <c r="E43" s="37"/>
      <c r="F43" s="50">
        <v>-12</v>
      </c>
      <c r="G43" s="319" t="s">
        <v>79</v>
      </c>
      <c r="H43" s="522"/>
      <c r="I43" s="321" t="s">
        <v>337</v>
      </c>
      <c r="J43" s="37">
        <f>19</f>
        <v>19</v>
      </c>
      <c r="K43" s="319" t="s">
        <v>79</v>
      </c>
      <c r="L43" s="526">
        <v>6</v>
      </c>
    </row>
    <row r="44" spans="1:12" ht="9" customHeight="1" x14ac:dyDescent="0.25">
      <c r="A44" s="52"/>
      <c r="B44" s="78"/>
      <c r="C44" s="37"/>
      <c r="D44" s="72"/>
      <c r="E44" s="37"/>
      <c r="F44" s="37"/>
      <c r="G44" s="72"/>
      <c r="H44" s="37"/>
      <c r="I44" s="72"/>
      <c r="J44" s="37"/>
      <c r="K44" s="79"/>
      <c r="L44" s="526"/>
    </row>
    <row r="45" spans="1:12" ht="9" customHeight="1" x14ac:dyDescent="0.35">
      <c r="A45" s="43"/>
      <c r="B45" s="527"/>
      <c r="C45" s="37"/>
      <c r="D45" s="72"/>
      <c r="E45" s="37"/>
      <c r="F45" s="37"/>
      <c r="G45" s="72"/>
      <c r="H45" s="50">
        <v>-17</v>
      </c>
      <c r="I45" s="319" t="s">
        <v>18</v>
      </c>
      <c r="J45" s="98"/>
      <c r="K45" s="79"/>
      <c r="L45" s="48"/>
    </row>
    <row r="46" spans="1:12" ht="9" customHeight="1" x14ac:dyDescent="0.25">
      <c r="A46" s="43"/>
      <c r="B46" s="527"/>
      <c r="C46" s="37"/>
      <c r="D46" s="72"/>
      <c r="E46" s="37"/>
      <c r="F46" s="37"/>
      <c r="G46" s="72"/>
      <c r="H46" s="50"/>
      <c r="I46" s="74"/>
      <c r="J46" s="521">
        <v>20</v>
      </c>
      <c r="K46" s="319" t="s">
        <v>18</v>
      </c>
      <c r="L46" s="526">
        <v>7</v>
      </c>
    </row>
    <row r="47" spans="1:12" ht="9" customHeight="1" x14ac:dyDescent="0.25">
      <c r="A47" s="43"/>
      <c r="B47" s="78"/>
      <c r="C47" s="37"/>
      <c r="D47" s="72"/>
      <c r="E47" s="37"/>
      <c r="F47" s="37"/>
      <c r="G47" s="72"/>
      <c r="H47" s="50">
        <v>-18</v>
      </c>
      <c r="I47" s="319" t="s">
        <v>28</v>
      </c>
      <c r="J47" s="522"/>
      <c r="K47" s="321" t="s">
        <v>364</v>
      </c>
      <c r="L47" s="526"/>
    </row>
    <row r="48" spans="1:12" ht="9" customHeight="1" x14ac:dyDescent="0.25">
      <c r="A48" s="43"/>
      <c r="B48" s="78"/>
      <c r="C48" s="37">
        <v>-1</v>
      </c>
      <c r="D48" s="319" t="s">
        <v>210</v>
      </c>
      <c r="E48" s="37"/>
      <c r="F48" s="37"/>
      <c r="G48" s="72"/>
      <c r="H48" s="37"/>
      <c r="I48" s="72"/>
      <c r="J48" s="37">
        <v>-20</v>
      </c>
      <c r="K48" s="319" t="s">
        <v>28</v>
      </c>
      <c r="L48" s="526">
        <v>8</v>
      </c>
    </row>
    <row r="49" spans="1:12" ht="9" customHeight="1" x14ac:dyDescent="0.25">
      <c r="A49" s="38"/>
      <c r="B49" s="78"/>
      <c r="C49" s="50"/>
      <c r="D49" s="74"/>
      <c r="E49" s="521">
        <v>21</v>
      </c>
      <c r="F49" s="40"/>
      <c r="G49" s="319" t="s">
        <v>198</v>
      </c>
      <c r="H49" s="98"/>
      <c r="I49" s="72"/>
      <c r="J49" s="37"/>
      <c r="K49" s="79"/>
      <c r="L49" s="526"/>
    </row>
    <row r="50" spans="1:12" ht="9" customHeight="1" x14ac:dyDescent="0.35">
      <c r="A50" s="38"/>
      <c r="B50" s="78"/>
      <c r="C50" s="50">
        <v>-2</v>
      </c>
      <c r="D50" s="319" t="s">
        <v>198</v>
      </c>
      <c r="E50" s="522"/>
      <c r="F50" s="39"/>
      <c r="G50" s="321" t="s">
        <v>320</v>
      </c>
      <c r="H50" s="521">
        <v>25</v>
      </c>
      <c r="I50" s="72"/>
      <c r="J50" s="37"/>
      <c r="K50" s="79"/>
      <c r="L50" s="48"/>
    </row>
    <row r="51" spans="1:12" ht="9" customHeight="1" x14ac:dyDescent="0.35">
      <c r="A51" s="38"/>
      <c r="B51" s="78"/>
      <c r="C51" s="50"/>
      <c r="D51" s="72"/>
      <c r="E51" s="37"/>
      <c r="F51" s="98"/>
      <c r="G51" s="74"/>
      <c r="H51" s="523"/>
      <c r="I51" s="319" t="s">
        <v>75</v>
      </c>
      <c r="J51" s="98"/>
      <c r="K51" s="79"/>
      <c r="L51" s="48"/>
    </row>
    <row r="52" spans="1:12" ht="9" customHeight="1" x14ac:dyDescent="0.35">
      <c r="A52" s="38"/>
      <c r="B52" s="78"/>
      <c r="C52" s="50">
        <v>-3</v>
      </c>
      <c r="D52" s="319" t="s">
        <v>75</v>
      </c>
      <c r="E52" s="98"/>
      <c r="F52" s="98"/>
      <c r="G52" s="77"/>
      <c r="H52" s="523"/>
      <c r="I52" s="321" t="s">
        <v>333</v>
      </c>
      <c r="J52" s="521">
        <v>27</v>
      </c>
      <c r="K52" s="79"/>
      <c r="L52" s="48"/>
    </row>
    <row r="53" spans="1:12" ht="9" customHeight="1" x14ac:dyDescent="0.35">
      <c r="A53" s="38"/>
      <c r="B53" s="78"/>
      <c r="C53" s="50"/>
      <c r="D53" s="74"/>
      <c r="E53" s="521">
        <v>22</v>
      </c>
      <c r="F53" s="40"/>
      <c r="G53" s="319" t="s">
        <v>75</v>
      </c>
      <c r="H53" s="522"/>
      <c r="I53" s="73"/>
      <c r="J53" s="523"/>
      <c r="K53" s="79"/>
      <c r="L53" s="48"/>
    </row>
    <row r="54" spans="1:12" ht="9" customHeight="1" x14ac:dyDescent="0.35">
      <c r="A54" s="38"/>
      <c r="B54" s="78"/>
      <c r="C54" s="50">
        <v>-4</v>
      </c>
      <c r="D54" s="319" t="s">
        <v>197</v>
      </c>
      <c r="E54" s="522"/>
      <c r="F54" s="37"/>
      <c r="G54" s="321" t="s">
        <v>319</v>
      </c>
      <c r="H54" s="98"/>
      <c r="I54" s="73"/>
      <c r="J54" s="523"/>
      <c r="K54" s="79"/>
      <c r="L54" s="48"/>
    </row>
    <row r="55" spans="1:12" ht="9" customHeight="1" x14ac:dyDescent="0.25">
      <c r="A55" s="38"/>
      <c r="B55" s="78"/>
      <c r="C55" s="50"/>
      <c r="D55" s="72"/>
      <c r="E55" s="37"/>
      <c r="F55" s="37"/>
      <c r="G55" s="75"/>
      <c r="H55" s="98"/>
      <c r="I55" s="74"/>
      <c r="J55" s="523"/>
      <c r="K55" s="319" t="s">
        <v>75</v>
      </c>
      <c r="L55" s="526">
        <v>9</v>
      </c>
    </row>
    <row r="56" spans="1:12" ht="9" customHeight="1" x14ac:dyDescent="0.25">
      <c r="A56" s="38"/>
      <c r="B56" s="78"/>
      <c r="C56" s="50">
        <v>-5</v>
      </c>
      <c r="D56" s="319" t="s">
        <v>85</v>
      </c>
      <c r="E56" s="98"/>
      <c r="F56" s="37"/>
      <c r="G56" s="75"/>
      <c r="H56" s="98"/>
      <c r="I56" s="73"/>
      <c r="J56" s="523"/>
      <c r="K56" s="321" t="s">
        <v>339</v>
      </c>
      <c r="L56" s="526"/>
    </row>
    <row r="57" spans="1:12" ht="9" customHeight="1" x14ac:dyDescent="0.35">
      <c r="A57" s="38"/>
      <c r="B57" s="78"/>
      <c r="C57" s="50"/>
      <c r="D57" s="74"/>
      <c r="E57" s="521">
        <v>23</v>
      </c>
      <c r="F57" s="40"/>
      <c r="G57" s="319" t="s">
        <v>85</v>
      </c>
      <c r="H57" s="98"/>
      <c r="I57" s="73"/>
      <c r="J57" s="523"/>
      <c r="K57" s="77"/>
      <c r="L57" s="48"/>
    </row>
    <row r="58" spans="1:12" ht="9" customHeight="1" x14ac:dyDescent="0.35">
      <c r="B58" s="72"/>
      <c r="C58" s="50">
        <v>-6</v>
      </c>
      <c r="D58" s="319" t="s">
        <v>90</v>
      </c>
      <c r="E58" s="522"/>
      <c r="F58" s="39"/>
      <c r="G58" s="321" t="s">
        <v>323</v>
      </c>
      <c r="H58" s="521">
        <v>26</v>
      </c>
      <c r="I58" s="73"/>
      <c r="J58" s="523"/>
      <c r="K58" s="77"/>
      <c r="L58" s="48"/>
    </row>
    <row r="59" spans="1:12" ht="9" customHeight="1" x14ac:dyDescent="0.35">
      <c r="B59" s="72"/>
      <c r="C59" s="50"/>
      <c r="D59" s="72"/>
      <c r="E59" s="37"/>
      <c r="F59" s="98"/>
      <c r="G59" s="74"/>
      <c r="H59" s="523"/>
      <c r="I59" s="319" t="s">
        <v>85</v>
      </c>
      <c r="J59" s="522"/>
      <c r="K59" s="77"/>
      <c r="L59" s="48"/>
    </row>
    <row r="60" spans="1:12" ht="9" customHeight="1" x14ac:dyDescent="0.35">
      <c r="B60" s="71"/>
      <c r="C60" s="50">
        <f>7</f>
        <v>7</v>
      </c>
      <c r="D60" s="319" t="s">
        <v>76</v>
      </c>
      <c r="E60" s="98"/>
      <c r="F60" s="98"/>
      <c r="G60" s="77"/>
      <c r="H60" s="523"/>
      <c r="I60" s="321" t="s">
        <v>335</v>
      </c>
      <c r="J60" s="37"/>
      <c r="K60" s="77"/>
      <c r="L60" s="48"/>
    </row>
    <row r="61" spans="1:12" ht="9" customHeight="1" x14ac:dyDescent="0.25">
      <c r="B61" s="71"/>
      <c r="C61" s="50"/>
      <c r="D61" s="74"/>
      <c r="E61" s="521">
        <v>24</v>
      </c>
      <c r="F61" s="40"/>
      <c r="G61" s="319" t="s">
        <v>76</v>
      </c>
      <c r="H61" s="522"/>
      <c r="I61" s="72"/>
      <c r="J61" s="37">
        <v>-27</v>
      </c>
      <c r="K61" s="319" t="s">
        <v>85</v>
      </c>
      <c r="L61" s="526">
        <v>10</v>
      </c>
    </row>
    <row r="62" spans="1:12" ht="9" customHeight="1" x14ac:dyDescent="0.25">
      <c r="B62" s="71"/>
      <c r="C62" s="50">
        <v>-8</v>
      </c>
      <c r="D62" s="319" t="s">
        <v>84</v>
      </c>
      <c r="E62" s="522"/>
      <c r="F62" s="37"/>
      <c r="G62" s="321" t="s">
        <v>325</v>
      </c>
      <c r="H62" s="37"/>
      <c r="I62" s="72"/>
      <c r="J62" s="37"/>
      <c r="K62" s="79"/>
      <c r="L62" s="526"/>
    </row>
    <row r="63" spans="1:12" ht="9" customHeight="1" x14ac:dyDescent="0.35">
      <c r="B63" s="71"/>
      <c r="C63" s="37"/>
      <c r="D63" s="72"/>
      <c r="E63" s="37"/>
      <c r="F63" s="98"/>
      <c r="G63" s="72"/>
      <c r="H63" s="50">
        <v>-25</v>
      </c>
      <c r="I63" s="319" t="s">
        <v>198</v>
      </c>
      <c r="J63" s="98"/>
      <c r="K63" s="79"/>
      <c r="L63" s="48"/>
    </row>
    <row r="64" spans="1:12" ht="9" customHeight="1" x14ac:dyDescent="0.25">
      <c r="B64" s="71"/>
      <c r="D64" s="72"/>
      <c r="E64" s="37"/>
      <c r="F64" s="37"/>
      <c r="G64" s="72"/>
      <c r="H64" s="50"/>
      <c r="I64" s="74"/>
      <c r="J64" s="521">
        <v>28</v>
      </c>
      <c r="K64" s="319" t="s">
        <v>76</v>
      </c>
      <c r="L64" s="526">
        <v>11</v>
      </c>
    </row>
    <row r="65" spans="2:12" ht="9" customHeight="1" x14ac:dyDescent="0.25">
      <c r="B65" s="71"/>
      <c r="D65" s="72"/>
      <c r="E65" s="37"/>
      <c r="F65" s="37"/>
      <c r="G65" s="75"/>
      <c r="H65" s="50">
        <v>-26</v>
      </c>
      <c r="I65" s="319" t="s">
        <v>76</v>
      </c>
      <c r="J65" s="522"/>
      <c r="K65" s="321" t="s">
        <v>350</v>
      </c>
      <c r="L65" s="526"/>
    </row>
    <row r="66" spans="2:12" ht="9" customHeight="1" x14ac:dyDescent="0.25">
      <c r="B66" s="71"/>
      <c r="D66" s="72"/>
      <c r="F66" s="37"/>
      <c r="G66" s="72"/>
      <c r="H66" s="37"/>
      <c r="I66" s="72"/>
      <c r="J66" s="37">
        <v>-28</v>
      </c>
      <c r="K66" s="319" t="s">
        <v>198</v>
      </c>
      <c r="L66" s="526">
        <v>12</v>
      </c>
    </row>
    <row r="67" spans="2:12" ht="9" customHeight="1" x14ac:dyDescent="0.25">
      <c r="B67" s="71"/>
      <c r="D67" s="70"/>
      <c r="F67" s="50">
        <v>-21</v>
      </c>
      <c r="G67" s="319" t="s">
        <v>210</v>
      </c>
      <c r="H67" s="98"/>
      <c r="I67" s="72"/>
      <c r="J67" s="37"/>
      <c r="K67" s="77"/>
      <c r="L67" s="526"/>
    </row>
    <row r="68" spans="2:12" ht="9" customHeight="1" x14ac:dyDescent="0.35">
      <c r="B68" s="71"/>
      <c r="D68" s="70"/>
      <c r="F68" s="50"/>
      <c r="G68" s="74"/>
      <c r="H68" s="521">
        <v>29</v>
      </c>
      <c r="I68" s="319" t="s">
        <v>210</v>
      </c>
      <c r="J68" s="98"/>
      <c r="K68" s="77"/>
      <c r="L68" s="48"/>
    </row>
    <row r="69" spans="2:12" ht="9" customHeight="1" x14ac:dyDescent="0.35">
      <c r="B69" s="71"/>
      <c r="F69" s="50">
        <v>-22</v>
      </c>
      <c r="G69" s="319" t="s">
        <v>197</v>
      </c>
      <c r="H69" s="522"/>
      <c r="I69" s="321" t="s">
        <v>332</v>
      </c>
      <c r="J69" s="521">
        <v>31</v>
      </c>
      <c r="K69" s="77"/>
      <c r="L69" s="48"/>
    </row>
    <row r="70" spans="2:12" ht="9" customHeight="1" x14ac:dyDescent="0.25">
      <c r="B70" s="71"/>
      <c r="F70" s="50"/>
      <c r="G70" s="72"/>
      <c r="H70" s="37"/>
      <c r="I70" s="74"/>
      <c r="J70" s="523"/>
      <c r="K70" s="319" t="s">
        <v>84</v>
      </c>
      <c r="L70" s="526">
        <v>13</v>
      </c>
    </row>
    <row r="71" spans="2:12" ht="9" customHeight="1" x14ac:dyDescent="0.25">
      <c r="B71" s="71"/>
      <c r="F71" s="50">
        <v>-23</v>
      </c>
      <c r="G71" s="319" t="s">
        <v>90</v>
      </c>
      <c r="H71" s="98"/>
      <c r="I71" s="73"/>
      <c r="J71" s="523"/>
      <c r="K71" s="321" t="s">
        <v>356</v>
      </c>
      <c r="L71" s="526"/>
    </row>
    <row r="72" spans="2:12" ht="9" customHeight="1" x14ac:dyDescent="0.35">
      <c r="B72" s="71"/>
      <c r="F72" s="50"/>
      <c r="G72" s="74"/>
      <c r="H72" s="521">
        <v>30</v>
      </c>
      <c r="I72" s="319" t="s">
        <v>84</v>
      </c>
      <c r="J72" s="522"/>
      <c r="K72" s="77"/>
      <c r="L72" s="48"/>
    </row>
    <row r="73" spans="2:12" ht="9" customHeight="1" x14ac:dyDescent="0.25">
      <c r="B73" s="71"/>
      <c r="F73" s="50">
        <v>-24</v>
      </c>
      <c r="G73" s="319" t="s">
        <v>84</v>
      </c>
      <c r="H73" s="522"/>
      <c r="I73" s="321" t="s">
        <v>338</v>
      </c>
      <c r="J73" s="37">
        <v>-31</v>
      </c>
      <c r="K73" s="319" t="s">
        <v>210</v>
      </c>
      <c r="L73" s="526">
        <v>14</v>
      </c>
    </row>
    <row r="74" spans="2:12" ht="9" customHeight="1" x14ac:dyDescent="0.25">
      <c r="B74" s="71"/>
      <c r="F74" s="37"/>
      <c r="G74" s="72"/>
      <c r="H74" s="37"/>
      <c r="I74" s="72"/>
      <c r="J74" s="37"/>
      <c r="K74" s="79"/>
      <c r="L74" s="526"/>
    </row>
    <row r="75" spans="2:12" ht="9" customHeight="1" x14ac:dyDescent="0.35">
      <c r="B75" s="71"/>
      <c r="E75" s="36"/>
      <c r="F75" s="37"/>
      <c r="G75" s="72"/>
      <c r="H75" s="50">
        <v>-29</v>
      </c>
      <c r="I75" s="319" t="s">
        <v>197</v>
      </c>
      <c r="J75" s="98"/>
      <c r="K75" s="79"/>
      <c r="L75" s="48"/>
    </row>
    <row r="76" spans="2:12" ht="9" customHeight="1" x14ac:dyDescent="0.25">
      <c r="B76" s="71"/>
      <c r="F76" s="37"/>
      <c r="G76" s="72"/>
      <c r="H76" s="50"/>
      <c r="I76" s="74"/>
      <c r="J76" s="521">
        <v>32</v>
      </c>
      <c r="K76" s="319" t="s">
        <v>90</v>
      </c>
      <c r="L76" s="526">
        <v>15</v>
      </c>
    </row>
    <row r="77" spans="2:12" ht="9" customHeight="1" x14ac:dyDescent="0.25">
      <c r="B77" s="71"/>
      <c r="F77" s="37"/>
      <c r="G77" s="72"/>
      <c r="H77" s="50">
        <v>-30</v>
      </c>
      <c r="I77" s="319" t="s">
        <v>90</v>
      </c>
      <c r="J77" s="522"/>
      <c r="K77" s="321" t="s">
        <v>353</v>
      </c>
      <c r="L77" s="526"/>
    </row>
    <row r="78" spans="2:12" ht="9" customHeight="1" x14ac:dyDescent="0.25">
      <c r="B78" s="71"/>
      <c r="F78" s="37"/>
      <c r="G78" s="72"/>
      <c r="H78" s="37"/>
      <c r="I78" s="72"/>
      <c r="J78" s="37">
        <v>-32</v>
      </c>
      <c r="K78" s="319" t="s">
        <v>197</v>
      </c>
      <c r="L78" s="526">
        <v>16</v>
      </c>
    </row>
    <row r="79" spans="2:12" ht="9" customHeight="1" x14ac:dyDescent="0.25">
      <c r="G79" s="71"/>
      <c r="H79" s="37"/>
      <c r="I79" s="72"/>
      <c r="J79" s="42"/>
      <c r="K79" s="79"/>
      <c r="L79" s="526"/>
    </row>
    <row r="80" spans="2:12" ht="9" customHeight="1" x14ac:dyDescent="0.25"/>
    <row r="81" spans="2:12" ht="9.9499999999999993" customHeight="1" x14ac:dyDescent="0.25">
      <c r="B81" s="326" t="s">
        <v>302</v>
      </c>
      <c r="C81" s="326"/>
      <c r="D81" s="326"/>
      <c r="E81" s="326"/>
      <c r="F81" s="326"/>
      <c r="G81" s="326"/>
      <c r="H81" s="326"/>
      <c r="I81" s="326"/>
      <c r="J81" s="326"/>
      <c r="K81" s="326"/>
      <c r="L81" s="326"/>
    </row>
    <row r="82" spans="2:12" ht="9.9499999999999993" customHeight="1" x14ac:dyDescent="0.25">
      <c r="B82" s="326" t="s">
        <v>184</v>
      </c>
      <c r="C82" s="326"/>
      <c r="D82" s="326"/>
      <c r="E82" s="326"/>
      <c r="F82" s="326"/>
      <c r="G82" s="326"/>
      <c r="H82" s="326"/>
      <c r="I82" s="326"/>
      <c r="J82" s="326"/>
      <c r="K82" s="326"/>
      <c r="L82" s="326"/>
    </row>
    <row r="83" spans="2:12" ht="9" customHeight="1" x14ac:dyDescent="0.25"/>
    <row r="84" spans="2:12" ht="9" customHeight="1" x14ac:dyDescent="0.25"/>
    <row r="85" spans="2:12" ht="9" customHeight="1" x14ac:dyDescent="0.25"/>
    <row r="86" spans="2:12" ht="9" customHeight="1" x14ac:dyDescent="0.25"/>
  </sheetData>
  <mergeCells count="53">
    <mergeCell ref="L78:L79"/>
    <mergeCell ref="H68:H69"/>
    <mergeCell ref="J69:J72"/>
    <mergeCell ref="L70:L71"/>
    <mergeCell ref="H72:H73"/>
    <mergeCell ref="L73:L74"/>
    <mergeCell ref="J76:J77"/>
    <mergeCell ref="L76:L77"/>
    <mergeCell ref="L66:L67"/>
    <mergeCell ref="B45:B46"/>
    <mergeCell ref="J46:J47"/>
    <mergeCell ref="L46:L47"/>
    <mergeCell ref="L48:L49"/>
    <mergeCell ref="E49:E50"/>
    <mergeCell ref="H50:H53"/>
    <mergeCell ref="J52:J59"/>
    <mergeCell ref="E53:E54"/>
    <mergeCell ref="L55:L56"/>
    <mergeCell ref="E57:E58"/>
    <mergeCell ref="H58:H61"/>
    <mergeCell ref="E61:E62"/>
    <mergeCell ref="L61:L62"/>
    <mergeCell ref="J64:J65"/>
    <mergeCell ref="L64:L65"/>
    <mergeCell ref="L36:L37"/>
    <mergeCell ref="H38:H39"/>
    <mergeCell ref="J39:J42"/>
    <mergeCell ref="L40:L41"/>
    <mergeCell ref="H42:H43"/>
    <mergeCell ref="L43:L44"/>
    <mergeCell ref="L19:L20"/>
    <mergeCell ref="C21:C22"/>
    <mergeCell ref="E22:E25"/>
    <mergeCell ref="H24:H31"/>
    <mergeCell ref="C25:C26"/>
    <mergeCell ref="C29:C30"/>
    <mergeCell ref="L29:L30"/>
    <mergeCell ref="E30:E33"/>
    <mergeCell ref="C33:C34"/>
    <mergeCell ref="J34:J35"/>
    <mergeCell ref="L34:L35"/>
    <mergeCell ref="B1:K1"/>
    <mergeCell ref="B2:K2"/>
    <mergeCell ref="B3:K3"/>
    <mergeCell ref="I4:K5"/>
    <mergeCell ref="C5:C6"/>
    <mergeCell ref="E6:E9"/>
    <mergeCell ref="H8:H15"/>
    <mergeCell ref="C9:C10"/>
    <mergeCell ref="J12:J27"/>
    <mergeCell ref="C13:C14"/>
    <mergeCell ref="E14:E17"/>
    <mergeCell ref="C17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Спис. уч.</vt:lpstr>
      <vt:lpstr>Кв.М.1л.</vt:lpstr>
      <vt:lpstr>Кв.М.2л.</vt:lpstr>
      <vt:lpstr>Кв.Ж.1л.</vt:lpstr>
      <vt:lpstr>1турнирМ</vt:lpstr>
      <vt:lpstr>1турнирЖ</vt:lpstr>
      <vt:lpstr>2турнирМ</vt:lpstr>
      <vt:lpstr>2турнирЖ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lastModifiedBy>Талап</cp:lastModifiedBy>
  <cp:lastPrinted>2022-02-11T04:15:15Z</cp:lastPrinted>
  <dcterms:created xsi:type="dcterms:W3CDTF">2019-09-30T13:29:06Z</dcterms:created>
  <dcterms:modified xsi:type="dcterms:W3CDTF">2022-02-12T05:58:57Z</dcterms:modified>
</cp:coreProperties>
</file>