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лап\Desktop\"/>
    </mc:Choice>
  </mc:AlternateContent>
  <bookViews>
    <workbookView xWindow="0" yWindow="0" windowWidth="20490" windowHeight="7755" firstSheet="7" activeTab="15"/>
  </bookViews>
  <sheets>
    <sheet name="СпД" sheetId="3" r:id="rId1"/>
    <sheet name="СпЮ" sheetId="4" r:id="rId2"/>
    <sheet name="КПрДЮ" sheetId="5" r:id="rId3"/>
    <sheet name="КФинДЮ" sheetId="6" r:id="rId4"/>
    <sheet name="ЛПрДЮ" sheetId="7" r:id="rId5"/>
    <sheet name="ЛФД1" sheetId="8" r:id="rId6"/>
    <sheet name="ЛФД2" sheetId="9" r:id="rId7"/>
    <sheet name="ЛФД3" sheetId="10" r:id="rId8"/>
    <sheet name="ЛФЮ1" sheetId="11" r:id="rId9"/>
    <sheet name="ЛФЮ2" sheetId="12" r:id="rId10"/>
    <sheet name="ЛФЮ3" sheetId="13" r:id="rId11"/>
    <sheet name="ПарД" sheetId="14" r:id="rId12"/>
    <sheet name="ПарЮ" sheetId="15" r:id="rId13"/>
    <sheet name="СмП" sheetId="16" r:id="rId14"/>
    <sheet name="ВыпК" sheetId="17" r:id="rId15"/>
    <sheet name="ВыпЛ" sheetId="18" r:id="rId16"/>
    <sheet name="Лист1" sheetId="19" r:id="rId17"/>
  </sheets>
  <externalReferences>
    <externalReference r:id="rId18"/>
    <externalReference r:id="rId19"/>
    <externalReference r:id="rId20"/>
    <externalReference r:id="rId21"/>
    <externalReference r:id="rId22"/>
  </externalReferences>
  <calcPr calcId="152511"/>
</workbook>
</file>

<file path=xl/calcChain.xml><?xml version="1.0" encoding="utf-8"?>
<calcChain xmlns="http://schemas.openxmlformats.org/spreadsheetml/2006/main">
  <c r="P19" i="18" l="1"/>
  <c r="N19" i="18"/>
  <c r="L19" i="18"/>
  <c r="P18" i="18"/>
  <c r="N18" i="18"/>
  <c r="L18" i="18"/>
  <c r="P17" i="18"/>
  <c r="N17" i="18"/>
  <c r="L17" i="18"/>
  <c r="P12" i="18"/>
  <c r="N12" i="18"/>
  <c r="L12" i="18"/>
  <c r="P11" i="18"/>
  <c r="N11" i="18"/>
  <c r="L11" i="18"/>
  <c r="P10" i="18"/>
  <c r="N10" i="18"/>
  <c r="L10" i="18"/>
  <c r="M71" i="17"/>
  <c r="M70" i="17"/>
  <c r="M69" i="17"/>
  <c r="M68" i="17"/>
  <c r="G68" i="17"/>
  <c r="G69" i="17" s="1"/>
  <c r="G70" i="17" s="1"/>
  <c r="G71" i="17" s="1"/>
  <c r="M65" i="17"/>
  <c r="M63" i="17"/>
  <c r="M62" i="17"/>
  <c r="M61" i="17"/>
  <c r="M60" i="17"/>
  <c r="G60" i="17"/>
  <c r="G61" i="17" s="1"/>
  <c r="G62" i="17" s="1"/>
  <c r="G63" i="17" s="1"/>
  <c r="M57" i="17"/>
  <c r="G53" i="17"/>
  <c r="G54" i="17" s="1"/>
  <c r="G55" i="17" s="1"/>
  <c r="G52" i="17"/>
  <c r="M49" i="17"/>
  <c r="M47" i="17"/>
  <c r="M46" i="17"/>
  <c r="M45" i="17"/>
  <c r="M44" i="17"/>
  <c r="G44" i="17"/>
  <c r="G45" i="17" s="1"/>
  <c r="G46" i="17" s="1"/>
  <c r="G47" i="17" s="1"/>
  <c r="M41" i="17"/>
  <c r="M37" i="17"/>
  <c r="M35" i="17"/>
  <c r="M34" i="17"/>
  <c r="G34" i="17"/>
  <c r="G35" i="17" s="1"/>
  <c r="G36" i="17" s="1"/>
  <c r="G37" i="17" s="1"/>
  <c r="M31" i="17"/>
  <c r="M29" i="17"/>
  <c r="M27" i="17"/>
  <c r="M26" i="17"/>
  <c r="G26" i="17"/>
  <c r="G27" i="17" s="1"/>
  <c r="G28" i="17" s="1"/>
  <c r="G29" i="17" s="1"/>
  <c r="M23" i="17"/>
  <c r="M21" i="17"/>
  <c r="M20" i="17"/>
  <c r="M19" i="17"/>
  <c r="M18" i="17"/>
  <c r="G18" i="17"/>
  <c r="G19" i="17" s="1"/>
  <c r="G20" i="17" s="1"/>
  <c r="G21" i="17" s="1"/>
  <c r="M15" i="17"/>
  <c r="G11" i="17"/>
  <c r="G12" i="17" s="1"/>
  <c r="G13" i="17" s="1"/>
  <c r="M7" i="17"/>
  <c r="K54" i="14"/>
  <c r="F43" i="12"/>
  <c r="F41" i="12"/>
  <c r="J8" i="12"/>
  <c r="L12" i="12" s="1"/>
  <c r="L4" i="12"/>
  <c r="N8" i="12" s="1"/>
  <c r="F42" i="9"/>
  <c r="F40" i="9"/>
  <c r="L56" i="8"/>
  <c r="L36" i="8"/>
  <c r="B896" i="7"/>
  <c r="D895" i="7" s="1"/>
  <c r="I900" i="7" s="1"/>
  <c r="K901" i="7" s="1"/>
  <c r="B892" i="7"/>
  <c r="D891" i="7" s="1"/>
  <c r="F893" i="7" s="1"/>
  <c r="I891" i="7" s="1"/>
  <c r="K893" i="7" s="1"/>
  <c r="B888" i="7"/>
  <c r="D887" i="7" s="1"/>
  <c r="I898" i="7" s="1"/>
  <c r="K899" i="7" s="1"/>
  <c r="B884" i="7"/>
  <c r="D883" i="7" s="1"/>
  <c r="F885" i="7" s="1"/>
  <c r="B898" i="7" s="1"/>
  <c r="D901" i="7" s="1"/>
  <c r="F878" i="7"/>
  <c r="I874" i="7" s="1"/>
  <c r="K878" i="7" s="1"/>
  <c r="F870" i="7"/>
  <c r="F889" i="7" s="1"/>
  <c r="B900" i="7" s="1"/>
  <c r="D899" i="7" s="1"/>
  <c r="F866" i="7"/>
  <c r="F881" i="7" s="1"/>
  <c r="I883" i="7" s="1"/>
  <c r="K887" i="7" s="1"/>
  <c r="F858" i="7"/>
  <c r="I862" i="7" s="1"/>
  <c r="K868" i="7" s="1"/>
  <c r="B841" i="7"/>
  <c r="D840" i="7" s="1"/>
  <c r="I845" i="7" s="1"/>
  <c r="K844" i="7" s="1"/>
  <c r="B837" i="7"/>
  <c r="D836" i="7" s="1"/>
  <c r="F838" i="7" s="1"/>
  <c r="B845" i="7" s="1"/>
  <c r="D844" i="7" s="1"/>
  <c r="B833" i="7"/>
  <c r="D832" i="7" s="1"/>
  <c r="I843" i="7" s="1"/>
  <c r="K846" i="7" s="1"/>
  <c r="B829" i="7"/>
  <c r="D828" i="7" s="1"/>
  <c r="F830" i="7" s="1"/>
  <c r="B843" i="7" s="1"/>
  <c r="D846" i="7" s="1"/>
  <c r="F823" i="7"/>
  <c r="F834" i="7" s="1"/>
  <c r="I836" i="7" s="1"/>
  <c r="K832" i="7" s="1"/>
  <c r="F815" i="7"/>
  <c r="I819" i="7" s="1"/>
  <c r="K823" i="7" s="1"/>
  <c r="F811" i="7"/>
  <c r="F826" i="7" s="1"/>
  <c r="I828" i="7" s="1"/>
  <c r="K838" i="7" s="1"/>
  <c r="F803" i="7"/>
  <c r="I807" i="7" s="1"/>
  <c r="K813" i="7" s="1"/>
  <c r="B782" i="7"/>
  <c r="D781" i="7" s="1"/>
  <c r="I786" i="7" s="1"/>
  <c r="K785" i="7" s="1"/>
  <c r="B778" i="7"/>
  <c r="D777" i="7" s="1"/>
  <c r="F779" i="7" s="1"/>
  <c r="B786" i="7" s="1"/>
  <c r="D785" i="7" s="1"/>
  <c r="B774" i="7"/>
  <c r="D773" i="7" s="1"/>
  <c r="I784" i="7" s="1"/>
  <c r="K787" i="7" s="1"/>
  <c r="B770" i="7"/>
  <c r="D769" i="7" s="1"/>
  <c r="F771" i="7" s="1"/>
  <c r="B784" i="7" s="1"/>
  <c r="D787" i="7" s="1"/>
  <c r="F764" i="7"/>
  <c r="I760" i="7" s="1"/>
  <c r="K754" i="7" s="1"/>
  <c r="F756" i="7"/>
  <c r="F775" i="7" s="1"/>
  <c r="I777" i="7" s="1"/>
  <c r="K779" i="7" s="1"/>
  <c r="F752" i="7"/>
  <c r="F767" i="7" s="1"/>
  <c r="I769" i="7" s="1"/>
  <c r="K773" i="7" s="1"/>
  <c r="F744" i="7"/>
  <c r="I748" i="7" s="1"/>
  <c r="K764" i="7" s="1"/>
  <c r="B727" i="7"/>
  <c r="D726" i="7" s="1"/>
  <c r="I731" i="7" s="1"/>
  <c r="K730" i="7" s="1"/>
  <c r="B723" i="7"/>
  <c r="D722" i="7" s="1"/>
  <c r="F724" i="7" s="1"/>
  <c r="B731" i="7" s="1"/>
  <c r="D730" i="7" s="1"/>
  <c r="B719" i="7"/>
  <c r="D718" i="7" s="1"/>
  <c r="F716" i="7" s="1"/>
  <c r="B729" i="7" s="1"/>
  <c r="D732" i="7" s="1"/>
  <c r="B715" i="7"/>
  <c r="D714" i="7" s="1"/>
  <c r="I729" i="7" s="1"/>
  <c r="K732" i="7" s="1"/>
  <c r="F709" i="7"/>
  <c r="I705" i="7" s="1"/>
  <c r="K699" i="7" s="1"/>
  <c r="F701" i="7"/>
  <c r="F720" i="7" s="1"/>
  <c r="I722" i="7" s="1"/>
  <c r="K724" i="7" s="1"/>
  <c r="F697" i="7"/>
  <c r="F712" i="7" s="1"/>
  <c r="I714" i="7" s="1"/>
  <c r="K718" i="7" s="1"/>
  <c r="F689" i="7"/>
  <c r="I693" i="7" s="1"/>
  <c r="K709" i="7" s="1"/>
  <c r="B664" i="7"/>
  <c r="D663" i="7" s="1"/>
  <c r="F665" i="7" s="1"/>
  <c r="B672" i="7" s="1"/>
  <c r="D673" i="7" s="1"/>
  <c r="B660" i="7"/>
  <c r="D659" i="7" s="1"/>
  <c r="F657" i="7" s="1"/>
  <c r="B670" i="7" s="1"/>
  <c r="D671" i="7" s="1"/>
  <c r="B656" i="7"/>
  <c r="D655" i="7" s="1"/>
  <c r="I670" i="7" s="1"/>
  <c r="K673" i="7" s="1"/>
  <c r="B654" i="7"/>
  <c r="B675" i="7" s="1"/>
  <c r="D676" i="7" s="1"/>
  <c r="F678" i="7" s="1"/>
  <c r="F650" i="7"/>
  <c r="I646" i="7" s="1"/>
  <c r="K640" i="7" s="1"/>
  <c r="F642" i="7"/>
  <c r="F661" i="7" s="1"/>
  <c r="I663" i="7" s="1"/>
  <c r="K665" i="7" s="1"/>
  <c r="F638" i="7"/>
  <c r="F653" i="7" s="1"/>
  <c r="I655" i="7" s="1"/>
  <c r="K659" i="7" s="1"/>
  <c r="D632" i="7"/>
  <c r="B668" i="7" s="1"/>
  <c r="D667" i="7" s="1"/>
  <c r="I672" i="7" s="1"/>
  <c r="K671" i="7" s="1"/>
  <c r="F630" i="7"/>
  <c r="I634" i="7" s="1"/>
  <c r="K650" i="7" s="1"/>
  <c r="B609" i="7"/>
  <c r="D608" i="7" s="1"/>
  <c r="I617" i="7" s="1"/>
  <c r="K616" i="7" s="1"/>
  <c r="B605" i="7"/>
  <c r="D604" i="7" s="1"/>
  <c r="F602" i="7" s="1"/>
  <c r="B615" i="7" s="1"/>
  <c r="D618" i="7" s="1"/>
  <c r="B601" i="7"/>
  <c r="D600" i="7" s="1"/>
  <c r="I615" i="7" s="1"/>
  <c r="K618" i="7" s="1"/>
  <c r="B599" i="7"/>
  <c r="B620" i="7" s="1"/>
  <c r="D621" i="7" s="1"/>
  <c r="F623" i="7" s="1"/>
  <c r="F598" i="7"/>
  <c r="I600" i="7" s="1"/>
  <c r="K604" i="7" s="1"/>
  <c r="F595" i="7"/>
  <c r="I591" i="7" s="1"/>
  <c r="K595" i="7" s="1"/>
  <c r="F587" i="7"/>
  <c r="F606" i="7" s="1"/>
  <c r="B617" i="7" s="1"/>
  <c r="D616" i="7" s="1"/>
  <c r="F583" i="7"/>
  <c r="D577" i="7"/>
  <c r="B613" i="7" s="1"/>
  <c r="D612" i="7" s="1"/>
  <c r="F610" i="7" s="1"/>
  <c r="I608" i="7" s="1"/>
  <c r="K610" i="7" s="1"/>
  <c r="F575" i="7"/>
  <c r="I579" i="7" s="1"/>
  <c r="K585" i="7" s="1"/>
  <c r="B550" i="7"/>
  <c r="D549" i="7" s="1"/>
  <c r="F551" i="7" s="1"/>
  <c r="B558" i="7" s="1"/>
  <c r="D559" i="7" s="1"/>
  <c r="B546" i="7"/>
  <c r="D545" i="7" s="1"/>
  <c r="F543" i="7" s="1"/>
  <c r="B556" i="7" s="1"/>
  <c r="D557" i="7" s="1"/>
  <c r="B542" i="7"/>
  <c r="D541" i="7" s="1"/>
  <c r="I556" i="7" s="1"/>
  <c r="K557" i="7" s="1"/>
  <c r="B540" i="7"/>
  <c r="B561" i="7" s="1"/>
  <c r="D562" i="7" s="1"/>
  <c r="F564" i="7" s="1"/>
  <c r="F536" i="7"/>
  <c r="F547" i="7" s="1"/>
  <c r="I549" i="7" s="1"/>
  <c r="K551" i="7" s="1"/>
  <c r="I532" i="7"/>
  <c r="K536" i="7" s="1"/>
  <c r="F528" i="7"/>
  <c r="F524" i="7"/>
  <c r="F539" i="7" s="1"/>
  <c r="I541" i="7" s="1"/>
  <c r="K545" i="7" s="1"/>
  <c r="I520" i="7"/>
  <c r="K526" i="7" s="1"/>
  <c r="D518" i="7"/>
  <c r="B554" i="7" s="1"/>
  <c r="D553" i="7" s="1"/>
  <c r="I558" i="7" s="1"/>
  <c r="K559" i="7" s="1"/>
  <c r="F516" i="7"/>
  <c r="B495" i="7"/>
  <c r="D494" i="7"/>
  <c r="F496" i="7" s="1"/>
  <c r="B503" i="7" s="1"/>
  <c r="D502" i="7" s="1"/>
  <c r="B491" i="7"/>
  <c r="D490" i="7" s="1"/>
  <c r="F488" i="7" s="1"/>
  <c r="B501" i="7" s="1"/>
  <c r="D504" i="7" s="1"/>
  <c r="B487" i="7"/>
  <c r="D486" i="7" s="1"/>
  <c r="I501" i="7" s="1"/>
  <c r="K504" i="7" s="1"/>
  <c r="B485" i="7"/>
  <c r="B506" i="7" s="1"/>
  <c r="D507" i="7" s="1"/>
  <c r="F509" i="7" s="1"/>
  <c r="F481" i="7"/>
  <c r="I477" i="7" s="1"/>
  <c r="K481" i="7" s="1"/>
  <c r="F473" i="7"/>
  <c r="F492" i="7" s="1"/>
  <c r="I494" i="7" s="1"/>
  <c r="K496" i="7" s="1"/>
  <c r="F469" i="7"/>
  <c r="F484" i="7" s="1"/>
  <c r="I486" i="7" s="1"/>
  <c r="K490" i="7" s="1"/>
  <c r="D463" i="7"/>
  <c r="B499" i="7" s="1"/>
  <c r="D498" i="7" s="1"/>
  <c r="I503" i="7" s="1"/>
  <c r="K502" i="7" s="1"/>
  <c r="F461" i="7"/>
  <c r="I465" i="7" s="1"/>
  <c r="K471" i="7" s="1"/>
  <c r="B440" i="7"/>
  <c r="D439" i="7" s="1"/>
  <c r="I444" i="7" s="1"/>
  <c r="K445" i="7" s="1"/>
  <c r="B436" i="7"/>
  <c r="D435" i="7" s="1"/>
  <c r="F437" i="7" s="1"/>
  <c r="B444" i="7" s="1"/>
  <c r="D445" i="7" s="1"/>
  <c r="B432" i="7"/>
  <c r="D431" i="7" s="1"/>
  <c r="F429" i="7" s="1"/>
  <c r="I427" i="7" s="1"/>
  <c r="K431" i="7" s="1"/>
  <c r="B428" i="7"/>
  <c r="D427" i="7" s="1"/>
  <c r="I442" i="7" s="1"/>
  <c r="K443" i="7" s="1"/>
  <c r="F422" i="7"/>
  <c r="I418" i="7" s="1"/>
  <c r="K422" i="7" s="1"/>
  <c r="F414" i="7"/>
  <c r="F433" i="7" s="1"/>
  <c r="I435" i="7" s="1"/>
  <c r="K437" i="7" s="1"/>
  <c r="F410" i="7"/>
  <c r="F425" i="7" s="1"/>
  <c r="B442" i="7" s="1"/>
  <c r="D443" i="7" s="1"/>
  <c r="I406" i="7"/>
  <c r="K412" i="7" s="1"/>
  <c r="F402" i="7"/>
  <c r="B385" i="7"/>
  <c r="D384" i="7" s="1"/>
  <c r="I389" i="7" s="1"/>
  <c r="K390" i="7" s="1"/>
  <c r="B381" i="7"/>
  <c r="D380" i="7" s="1"/>
  <c r="F382" i="7" s="1"/>
  <c r="B389" i="7" s="1"/>
  <c r="D388" i="7" s="1"/>
  <c r="B377" i="7"/>
  <c r="D376" i="7" s="1"/>
  <c r="I387" i="7" s="1"/>
  <c r="K388" i="7" s="1"/>
  <c r="B373" i="7"/>
  <c r="D372" i="7" s="1"/>
  <c r="F374" i="7" s="1"/>
  <c r="B387" i="7" s="1"/>
  <c r="D390" i="7" s="1"/>
  <c r="F367" i="7"/>
  <c r="I363" i="7" s="1"/>
  <c r="K357" i="7" s="1"/>
  <c r="F359" i="7"/>
  <c r="F378" i="7" s="1"/>
  <c r="I380" i="7" s="1"/>
  <c r="K376" i="7" s="1"/>
  <c r="F355" i="7"/>
  <c r="F370" i="7" s="1"/>
  <c r="I372" i="7" s="1"/>
  <c r="K382" i="7" s="1"/>
  <c r="F347" i="7"/>
  <c r="I351" i="7" s="1"/>
  <c r="K367" i="7" s="1"/>
  <c r="B326" i="7"/>
  <c r="D325" i="7" s="1"/>
  <c r="I330" i="7" s="1"/>
  <c r="K331" i="7" s="1"/>
  <c r="B322" i="7"/>
  <c r="D321" i="7" s="1"/>
  <c r="F323" i="7" s="1"/>
  <c r="B330" i="7" s="1"/>
  <c r="D329" i="7" s="1"/>
  <c r="B318" i="7"/>
  <c r="D317" i="7" s="1"/>
  <c r="F315" i="7" s="1"/>
  <c r="I313" i="7" s="1"/>
  <c r="K317" i="7" s="1"/>
  <c r="B314" i="7"/>
  <c r="D313" i="7" s="1"/>
  <c r="I328" i="7" s="1"/>
  <c r="K329" i="7" s="1"/>
  <c r="F308" i="7"/>
  <c r="F319" i="7" s="1"/>
  <c r="I321" i="7" s="1"/>
  <c r="K323" i="7" s="1"/>
  <c r="F300" i="7"/>
  <c r="I304" i="7" s="1"/>
  <c r="K308" i="7" s="1"/>
  <c r="F296" i="7"/>
  <c r="F311" i="7" s="1"/>
  <c r="B328" i="7" s="1"/>
  <c r="D331" i="7" s="1"/>
  <c r="F288" i="7"/>
  <c r="I292" i="7" s="1"/>
  <c r="K298" i="7" s="1"/>
  <c r="B271" i="7"/>
  <c r="D270" i="7" s="1"/>
  <c r="I275" i="7" s="1"/>
  <c r="K276" i="7" s="1"/>
  <c r="B267" i="7"/>
  <c r="D266" i="7" s="1"/>
  <c r="F268" i="7" s="1"/>
  <c r="B275" i="7" s="1"/>
  <c r="D274" i="7" s="1"/>
  <c r="B263" i="7"/>
  <c r="D262" i="7" s="1"/>
  <c r="I273" i="7" s="1"/>
  <c r="K274" i="7" s="1"/>
  <c r="B259" i="7"/>
  <c r="D258" i="7" s="1"/>
  <c r="F260" i="7" s="1"/>
  <c r="B273" i="7" s="1"/>
  <c r="D276" i="7" s="1"/>
  <c r="F253" i="7"/>
  <c r="I249" i="7" s="1"/>
  <c r="K253" i="7" s="1"/>
  <c r="F245" i="7"/>
  <c r="F264" i="7" s="1"/>
  <c r="I266" i="7" s="1"/>
  <c r="K262" i="7" s="1"/>
  <c r="F241" i="7"/>
  <c r="F256" i="7" s="1"/>
  <c r="I258" i="7" s="1"/>
  <c r="K268" i="7" s="1"/>
  <c r="I237" i="7"/>
  <c r="K243" i="7" s="1"/>
  <c r="F233" i="7"/>
  <c r="B212" i="7"/>
  <c r="D211" i="7" s="1"/>
  <c r="I216" i="7" s="1"/>
  <c r="K217" i="7" s="1"/>
  <c r="B208" i="7"/>
  <c r="D207" i="7" s="1"/>
  <c r="F209" i="7" s="1"/>
  <c r="I207" i="7" s="1"/>
  <c r="K203" i="7" s="1"/>
  <c r="B204" i="7"/>
  <c r="D203" i="7" s="1"/>
  <c r="F201" i="7" s="1"/>
  <c r="B214" i="7" s="1"/>
  <c r="D217" i="7" s="1"/>
  <c r="B200" i="7"/>
  <c r="D199" i="7" s="1"/>
  <c r="I214" i="7" s="1"/>
  <c r="K215" i="7" s="1"/>
  <c r="F194" i="7"/>
  <c r="I190" i="7" s="1"/>
  <c r="K194" i="7" s="1"/>
  <c r="F186" i="7"/>
  <c r="F205" i="7" s="1"/>
  <c r="B216" i="7" s="1"/>
  <c r="D215" i="7" s="1"/>
  <c r="F182" i="7"/>
  <c r="F197" i="7" s="1"/>
  <c r="I199" i="7" s="1"/>
  <c r="K209" i="7" s="1"/>
  <c r="F174" i="7"/>
  <c r="I178" i="7" s="1"/>
  <c r="K184" i="7" s="1"/>
  <c r="B153" i="7"/>
  <c r="D152" i="7" s="1"/>
  <c r="F154" i="7" s="1"/>
  <c r="B161" i="7" s="1"/>
  <c r="D160" i="7" s="1"/>
  <c r="F150" i="7"/>
  <c r="I152" i="7" s="1"/>
  <c r="K154" i="7" s="1"/>
  <c r="B149" i="7"/>
  <c r="D148" i="7" s="1"/>
  <c r="I159" i="7" s="1"/>
  <c r="K162" i="7" s="1"/>
  <c r="B145" i="7"/>
  <c r="D144" i="7"/>
  <c r="F146" i="7" s="1"/>
  <c r="B159" i="7" s="1"/>
  <c r="D162" i="7" s="1"/>
  <c r="B143" i="7"/>
  <c r="B164" i="7" s="1"/>
  <c r="D165" i="7" s="1"/>
  <c r="F167" i="7" s="1"/>
  <c r="F139" i="7"/>
  <c r="I135" i="7" s="1"/>
  <c r="K139" i="7" s="1"/>
  <c r="F131" i="7"/>
  <c r="F127" i="7"/>
  <c r="F142" i="7" s="1"/>
  <c r="I144" i="7" s="1"/>
  <c r="K148" i="7" s="1"/>
  <c r="D121" i="7"/>
  <c r="B157" i="7" s="1"/>
  <c r="D156" i="7" s="1"/>
  <c r="I161" i="7" s="1"/>
  <c r="K160" i="7" s="1"/>
  <c r="F119" i="7"/>
  <c r="I123" i="7" s="1"/>
  <c r="K129" i="7" s="1"/>
  <c r="B94" i="7"/>
  <c r="D93" i="7" s="1"/>
  <c r="F95" i="7" s="1"/>
  <c r="I93" i="7" s="1"/>
  <c r="B90" i="7"/>
  <c r="D89" i="7"/>
  <c r="I100" i="7" s="1"/>
  <c r="K103" i="7" s="1"/>
  <c r="B86" i="7"/>
  <c r="B105" i="7" s="1"/>
  <c r="D106" i="7" s="1"/>
  <c r="F108" i="7" s="1"/>
  <c r="D85" i="7"/>
  <c r="F87" i="7" s="1"/>
  <c r="B100" i="7" s="1"/>
  <c r="D101" i="7" s="1"/>
  <c r="B84" i="7"/>
  <c r="F80" i="7"/>
  <c r="I76" i="7" s="1"/>
  <c r="K80" i="7" s="1"/>
  <c r="F72" i="7"/>
  <c r="F91" i="7" s="1"/>
  <c r="B102" i="7" s="1"/>
  <c r="D103" i="7" s="1"/>
  <c r="F68" i="7"/>
  <c r="F83" i="7" s="1"/>
  <c r="I85" i="7" s="1"/>
  <c r="K89" i="7" s="1"/>
  <c r="D62" i="7"/>
  <c r="B98" i="7" s="1"/>
  <c r="D97" i="7" s="1"/>
  <c r="I102" i="7" s="1"/>
  <c r="K101" i="7" s="1"/>
  <c r="F60" i="7"/>
  <c r="I64" i="7" s="1"/>
  <c r="K70" i="7" s="1"/>
  <c r="B39" i="7"/>
  <c r="D38" i="7" s="1"/>
  <c r="F40" i="7" s="1"/>
  <c r="B47" i="7" s="1"/>
  <c r="D48" i="7" s="1"/>
  <c r="B35" i="7"/>
  <c r="D34" i="7" s="1"/>
  <c r="F32" i="7" s="1"/>
  <c r="B45" i="7" s="1"/>
  <c r="D46" i="7" s="1"/>
  <c r="B31" i="7"/>
  <c r="D30" i="7" s="1"/>
  <c r="I45" i="7" s="1"/>
  <c r="K46" i="7" s="1"/>
  <c r="B29" i="7"/>
  <c r="B50" i="7" s="1"/>
  <c r="D51" i="7" s="1"/>
  <c r="F53" i="7" s="1"/>
  <c r="F25" i="7"/>
  <c r="I21" i="7" s="1"/>
  <c r="K25" i="7" s="1"/>
  <c r="F17" i="7"/>
  <c r="F36" i="7" s="1"/>
  <c r="I38" i="7" s="1"/>
  <c r="K34" i="7" s="1"/>
  <c r="F13" i="7"/>
  <c r="F28" i="7" s="1"/>
  <c r="I30" i="7" s="1"/>
  <c r="K40" i="7" s="1"/>
  <c r="D7" i="7"/>
  <c r="B43" i="7" s="1"/>
  <c r="D42" i="7" s="1"/>
  <c r="I47" i="7" s="1"/>
  <c r="K48" i="7" s="1"/>
  <c r="F5" i="7"/>
  <c r="I9" i="7" s="1"/>
  <c r="K15" i="7" s="1"/>
  <c r="D132" i="6"/>
  <c r="G136" i="6" s="1"/>
  <c r="I137" i="6" s="1"/>
  <c r="D130" i="6"/>
  <c r="G131" i="6" s="1"/>
  <c r="I129" i="6" s="1"/>
  <c r="D128" i="6"/>
  <c r="G134" i="6" s="1"/>
  <c r="I135" i="6" s="1"/>
  <c r="D126" i="6"/>
  <c r="G127" i="6" s="1"/>
  <c r="I132" i="6" s="1"/>
  <c r="D120" i="6"/>
  <c r="G124" i="6" s="1"/>
  <c r="I123" i="6" s="1"/>
  <c r="D116" i="6"/>
  <c r="G118" i="6" s="1"/>
  <c r="I120" i="6" s="1"/>
  <c r="D112" i="6"/>
  <c r="G122" i="6" s="1"/>
  <c r="I125" i="6" s="1"/>
  <c r="D108" i="6"/>
  <c r="G110" i="6" s="1"/>
  <c r="I114" i="6" s="1"/>
  <c r="G103" i="6"/>
  <c r="I104" i="6" s="1"/>
  <c r="D101" i="6"/>
  <c r="G100" i="6" s="1"/>
  <c r="I101" i="6" s="1"/>
  <c r="D99" i="6"/>
  <c r="G105" i="6" s="1"/>
  <c r="I106" i="6" s="1"/>
  <c r="D97" i="6"/>
  <c r="D95" i="6"/>
  <c r="G96" i="6" s="1"/>
  <c r="I98" i="6" s="1"/>
  <c r="D89" i="6"/>
  <c r="I93" i="6" s="1"/>
  <c r="D85" i="6"/>
  <c r="G87" i="6" s="1"/>
  <c r="I89" i="6" s="1"/>
  <c r="D81" i="6"/>
  <c r="I91" i="6" s="1"/>
  <c r="D77" i="6"/>
  <c r="G79" i="6" s="1"/>
  <c r="I83" i="6" s="1"/>
  <c r="D62" i="6"/>
  <c r="G66" i="6" s="1"/>
  <c r="I65" i="6" s="1"/>
  <c r="D60" i="6"/>
  <c r="G61" i="6" s="1"/>
  <c r="I59" i="6" s="1"/>
  <c r="D58" i="6"/>
  <c r="G64" i="6" s="1"/>
  <c r="I67" i="6" s="1"/>
  <c r="D56" i="6"/>
  <c r="G57" i="6" s="1"/>
  <c r="I62" i="6" s="1"/>
  <c r="D50" i="6"/>
  <c r="G54" i="6" s="1"/>
  <c r="I53" i="6" s="1"/>
  <c r="D46" i="6"/>
  <c r="G48" i="6" s="1"/>
  <c r="I50" i="6" s="1"/>
  <c r="D42" i="6"/>
  <c r="G52" i="6" s="1"/>
  <c r="I55" i="6" s="1"/>
  <c r="D38" i="6"/>
  <c r="G40" i="6" s="1"/>
  <c r="I44" i="6" s="1"/>
  <c r="D31" i="6"/>
  <c r="G35" i="6" s="1"/>
  <c r="I34" i="6" s="1"/>
  <c r="D29" i="6"/>
  <c r="G30" i="6" s="1"/>
  <c r="I28" i="6" s="1"/>
  <c r="D27" i="6"/>
  <c r="G26" i="6" s="1"/>
  <c r="I31" i="6" s="1"/>
  <c r="D25" i="6"/>
  <c r="G33" i="6" s="1"/>
  <c r="I36" i="6" s="1"/>
  <c r="D19" i="6"/>
  <c r="I23" i="6" s="1"/>
  <c r="D15" i="6"/>
  <c r="G17" i="6" s="1"/>
  <c r="I19" i="6" s="1"/>
  <c r="D11" i="6"/>
  <c r="I21" i="6" s="1"/>
  <c r="D7" i="6"/>
  <c r="G9" i="6" s="1"/>
  <c r="I13" i="6" s="1"/>
  <c r="BL93" i="5"/>
  <c r="BB93" i="5"/>
  <c r="BA93" i="5"/>
  <c r="AZ93" i="5"/>
  <c r="AY93" i="5"/>
  <c r="AX93" i="5"/>
  <c r="AW93" i="5"/>
  <c r="AV93" i="5"/>
  <c r="BD93" i="5" s="1"/>
  <c r="AQ93" i="5"/>
  <c r="AP93" i="5"/>
  <c r="AO93" i="5"/>
  <c r="AN93" i="5"/>
  <c r="AM93" i="5"/>
  <c r="AL93" i="5"/>
  <c r="AK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BL92" i="5"/>
  <c r="BB92" i="5"/>
  <c r="BA92" i="5"/>
  <c r="AZ92" i="5"/>
  <c r="AY92" i="5"/>
  <c r="AX92" i="5"/>
  <c r="AW92" i="5"/>
  <c r="AV92" i="5"/>
  <c r="BD92" i="5" s="1"/>
  <c r="AQ92" i="5"/>
  <c r="AP92" i="5"/>
  <c r="AO92" i="5"/>
  <c r="AN92" i="5"/>
  <c r="AM92" i="5"/>
  <c r="AL92" i="5"/>
  <c r="AK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BL91" i="5"/>
  <c r="BB91" i="5"/>
  <c r="BA91" i="5"/>
  <c r="AZ91" i="5"/>
  <c r="AY91" i="5"/>
  <c r="AX91" i="5"/>
  <c r="AW91" i="5"/>
  <c r="AV91" i="5"/>
  <c r="AQ91" i="5"/>
  <c r="AP91" i="5"/>
  <c r="AO91" i="5"/>
  <c r="AN91" i="5"/>
  <c r="AM91" i="5"/>
  <c r="AL91" i="5"/>
  <c r="AK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B91" i="5"/>
  <c r="BH93" i="5" s="1"/>
  <c r="BL90" i="5"/>
  <c r="BB90" i="5"/>
  <c r="BA90" i="5"/>
  <c r="AZ90" i="5"/>
  <c r="AY90" i="5"/>
  <c r="AX90" i="5"/>
  <c r="AW90" i="5"/>
  <c r="AV90" i="5"/>
  <c r="BD90" i="5" s="1"/>
  <c r="AQ90" i="5"/>
  <c r="AP90" i="5"/>
  <c r="AO90" i="5"/>
  <c r="AN90" i="5"/>
  <c r="AM90" i="5"/>
  <c r="AL90" i="5"/>
  <c r="AK90" i="5"/>
  <c r="AS90" i="5" s="1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B90" i="5"/>
  <c r="BH91" i="5" s="1"/>
  <c r="BL89" i="5"/>
  <c r="BH89" i="5"/>
  <c r="BB89" i="5"/>
  <c r="BA89" i="5"/>
  <c r="AZ89" i="5"/>
  <c r="AY89" i="5"/>
  <c r="AX89" i="5"/>
  <c r="AW89" i="5"/>
  <c r="AV89" i="5"/>
  <c r="AQ89" i="5"/>
  <c r="AP89" i="5"/>
  <c r="AO89" i="5"/>
  <c r="AN89" i="5"/>
  <c r="AM89" i="5"/>
  <c r="AL89" i="5"/>
  <c r="AK89" i="5"/>
  <c r="AS89" i="5" s="1"/>
  <c r="AF89" i="5"/>
  <c r="AE89" i="5"/>
  <c r="AD89" i="5"/>
  <c r="AC89" i="5"/>
  <c r="AB89" i="5"/>
  <c r="AA89" i="5"/>
  <c r="Z89" i="5"/>
  <c r="Y89" i="5"/>
  <c r="X89" i="5"/>
  <c r="W89" i="5"/>
  <c r="V89" i="5"/>
  <c r="U89" i="5"/>
  <c r="AG89" i="5" s="1"/>
  <c r="T89" i="5"/>
  <c r="AH89" i="5" s="1"/>
  <c r="S89" i="5"/>
  <c r="B89" i="5"/>
  <c r="BG89" i="5" s="1"/>
  <c r="BL88" i="5"/>
  <c r="BB88" i="5"/>
  <c r="BA88" i="5"/>
  <c r="AZ88" i="5"/>
  <c r="AY88" i="5"/>
  <c r="AX88" i="5"/>
  <c r="AW88" i="5"/>
  <c r="AV88" i="5"/>
  <c r="AQ88" i="5"/>
  <c r="AP88" i="5"/>
  <c r="AO88" i="5"/>
  <c r="AN88" i="5"/>
  <c r="AM88" i="5"/>
  <c r="AL88" i="5"/>
  <c r="AK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B88" i="5"/>
  <c r="BG90" i="5" s="1"/>
  <c r="AR87" i="5"/>
  <c r="BL83" i="5"/>
  <c r="BB83" i="5"/>
  <c r="BA83" i="5"/>
  <c r="AZ83" i="5"/>
  <c r="AY83" i="5"/>
  <c r="AX83" i="5"/>
  <c r="AW83" i="5"/>
  <c r="AV83" i="5"/>
  <c r="AQ83" i="5"/>
  <c r="AP83" i="5"/>
  <c r="AO83" i="5"/>
  <c r="AN83" i="5"/>
  <c r="AM83" i="5"/>
  <c r="AL83" i="5"/>
  <c r="AK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AG83" i="5" s="1"/>
  <c r="BL82" i="5"/>
  <c r="BB82" i="5"/>
  <c r="BA82" i="5"/>
  <c r="AZ82" i="5"/>
  <c r="AY82" i="5"/>
  <c r="AX82" i="5"/>
  <c r="AW82" i="5"/>
  <c r="AV82" i="5"/>
  <c r="AQ82" i="5"/>
  <c r="AP82" i="5"/>
  <c r="AO82" i="5"/>
  <c r="AN82" i="5"/>
  <c r="AM82" i="5"/>
  <c r="AL82" i="5"/>
  <c r="AK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AH82" i="5" s="1"/>
  <c r="S82" i="5"/>
  <c r="BL81" i="5"/>
  <c r="BB81" i="5"/>
  <c r="BA81" i="5"/>
  <c r="AZ81" i="5"/>
  <c r="AY81" i="5"/>
  <c r="AX81" i="5"/>
  <c r="AW81" i="5"/>
  <c r="AV81" i="5"/>
  <c r="BD81" i="5" s="1"/>
  <c r="AQ81" i="5"/>
  <c r="AP81" i="5"/>
  <c r="AO81" i="5"/>
  <c r="AN81" i="5"/>
  <c r="AM81" i="5"/>
  <c r="AL81" i="5"/>
  <c r="AK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B81" i="5"/>
  <c r="BQ84" i="5" s="1"/>
  <c r="BL80" i="5"/>
  <c r="BH80" i="5"/>
  <c r="BB80" i="5"/>
  <c r="BA80" i="5"/>
  <c r="AZ80" i="5"/>
  <c r="AY80" i="5"/>
  <c r="AX80" i="5"/>
  <c r="AW80" i="5"/>
  <c r="AV80" i="5"/>
  <c r="AQ80" i="5"/>
  <c r="AP80" i="5"/>
  <c r="AO80" i="5"/>
  <c r="AN80" i="5"/>
  <c r="AM80" i="5"/>
  <c r="AL80" i="5"/>
  <c r="AK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AH80" i="5" s="1"/>
  <c r="S80" i="5"/>
  <c r="AG80" i="5" s="1"/>
  <c r="B80" i="5"/>
  <c r="BH81" i="5" s="1"/>
  <c r="BL79" i="5"/>
  <c r="BB79" i="5"/>
  <c r="BA79" i="5"/>
  <c r="AZ79" i="5"/>
  <c r="AY79" i="5"/>
  <c r="AX79" i="5"/>
  <c r="AW79" i="5"/>
  <c r="AV79" i="5"/>
  <c r="BD79" i="5" s="1"/>
  <c r="AQ79" i="5"/>
  <c r="AP79" i="5"/>
  <c r="AO79" i="5"/>
  <c r="AN79" i="5"/>
  <c r="AM79" i="5"/>
  <c r="AL79" i="5"/>
  <c r="AK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AH79" i="5" s="1"/>
  <c r="S79" i="5"/>
  <c r="B79" i="5"/>
  <c r="BQ80" i="5" s="1"/>
  <c r="BL78" i="5"/>
  <c r="BH78" i="5"/>
  <c r="BB78" i="5"/>
  <c r="BA78" i="5"/>
  <c r="AZ78" i="5"/>
  <c r="AY78" i="5"/>
  <c r="AX78" i="5"/>
  <c r="AW78" i="5"/>
  <c r="AV78" i="5"/>
  <c r="AQ78" i="5"/>
  <c r="AP78" i="5"/>
  <c r="AO78" i="5"/>
  <c r="AN78" i="5"/>
  <c r="AM78" i="5"/>
  <c r="AL78" i="5"/>
  <c r="AK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AG78" i="5" s="1"/>
  <c r="B78" i="5"/>
  <c r="BG78" i="5" s="1"/>
  <c r="BL73" i="5"/>
  <c r="BI73" i="5"/>
  <c r="BI83" i="5" s="1"/>
  <c r="BI93" i="5" s="1"/>
  <c r="BD73" i="5"/>
  <c r="BB73" i="5"/>
  <c r="BA73" i="5"/>
  <c r="AZ73" i="5"/>
  <c r="AY73" i="5"/>
  <c r="AX73" i="5"/>
  <c r="AW73" i="5"/>
  <c r="AV73" i="5"/>
  <c r="AU73" i="5"/>
  <c r="AT73" i="5"/>
  <c r="AS73" i="5"/>
  <c r="AQ73" i="5"/>
  <c r="AP73" i="5"/>
  <c r="AO73" i="5"/>
  <c r="AN73" i="5"/>
  <c r="AM73" i="5"/>
  <c r="AL73" i="5"/>
  <c r="AK73" i="5"/>
  <c r="AJ73" i="5"/>
  <c r="AI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AH73" i="5" s="1"/>
  <c r="BC73" i="5" s="1"/>
  <c r="S73" i="5"/>
  <c r="AG73" i="5" s="1"/>
  <c r="BL72" i="5"/>
  <c r="BI72" i="5"/>
  <c r="BI82" i="5" s="1"/>
  <c r="BI92" i="5" s="1"/>
  <c r="BB72" i="5"/>
  <c r="BA72" i="5"/>
  <c r="AZ72" i="5"/>
  <c r="AY72" i="5"/>
  <c r="AX72" i="5"/>
  <c r="AW72" i="5"/>
  <c r="AV72" i="5"/>
  <c r="AQ72" i="5"/>
  <c r="AP72" i="5"/>
  <c r="AO72" i="5"/>
  <c r="AN72" i="5"/>
  <c r="AM72" i="5"/>
  <c r="AL72" i="5"/>
  <c r="AK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BL71" i="5"/>
  <c r="BI71" i="5"/>
  <c r="BI81" i="5" s="1"/>
  <c r="BI91" i="5" s="1"/>
  <c r="BB71" i="5"/>
  <c r="BA71" i="5"/>
  <c r="AZ71" i="5"/>
  <c r="AY71" i="5"/>
  <c r="AX71" i="5"/>
  <c r="AW71" i="5"/>
  <c r="AV71" i="5"/>
  <c r="BD71" i="5" s="1"/>
  <c r="AQ71" i="5"/>
  <c r="AP71" i="5"/>
  <c r="AO71" i="5"/>
  <c r="AN71" i="5"/>
  <c r="AM71" i="5"/>
  <c r="AL71" i="5"/>
  <c r="AK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AG71" i="5" s="1"/>
  <c r="B71" i="5"/>
  <c r="BQ74" i="5" s="1"/>
  <c r="BL70" i="5"/>
  <c r="BI70" i="5"/>
  <c r="BI80" i="5" s="1"/>
  <c r="BI90" i="5" s="1"/>
  <c r="BD70" i="5"/>
  <c r="BB70" i="5"/>
  <c r="BA70" i="5"/>
  <c r="AZ70" i="5"/>
  <c r="AY70" i="5"/>
  <c r="AX70" i="5"/>
  <c r="AW70" i="5"/>
  <c r="AV70" i="5"/>
  <c r="AU70" i="5"/>
  <c r="AT70" i="5"/>
  <c r="AS70" i="5"/>
  <c r="AQ70" i="5"/>
  <c r="AP70" i="5"/>
  <c r="AO70" i="5"/>
  <c r="AN70" i="5"/>
  <c r="AM70" i="5"/>
  <c r="AL70" i="5"/>
  <c r="AK70" i="5"/>
  <c r="AJ70" i="5"/>
  <c r="AI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B70" i="5"/>
  <c r="BH71" i="5" s="1"/>
  <c r="BL69" i="5"/>
  <c r="BI69" i="5"/>
  <c r="BI79" i="5" s="1"/>
  <c r="BI89" i="5" s="1"/>
  <c r="BD69" i="5"/>
  <c r="BB69" i="5"/>
  <c r="BA69" i="5"/>
  <c r="AZ69" i="5"/>
  <c r="AY69" i="5"/>
  <c r="AX69" i="5"/>
  <c r="AW69" i="5"/>
  <c r="AV69" i="5"/>
  <c r="AU69" i="5"/>
  <c r="AT69" i="5"/>
  <c r="AS69" i="5"/>
  <c r="AQ69" i="5"/>
  <c r="AP69" i="5"/>
  <c r="AO69" i="5"/>
  <c r="AN69" i="5"/>
  <c r="AM69" i="5"/>
  <c r="AL69" i="5"/>
  <c r="AK69" i="5"/>
  <c r="AJ69" i="5"/>
  <c r="BE74" i="5" s="1"/>
  <c r="AI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AG69" i="5" s="1"/>
  <c r="B69" i="5"/>
  <c r="BH72" i="5" s="1"/>
  <c r="BL68" i="5"/>
  <c r="BI68" i="5"/>
  <c r="BI78" i="5" s="1"/>
  <c r="BI88" i="5" s="1"/>
  <c r="BB68" i="5"/>
  <c r="BA68" i="5"/>
  <c r="AZ68" i="5"/>
  <c r="AY68" i="5"/>
  <c r="AX68" i="5"/>
  <c r="AW68" i="5"/>
  <c r="AV68" i="5"/>
  <c r="BD68" i="5" s="1"/>
  <c r="AQ68" i="5"/>
  <c r="AP68" i="5"/>
  <c r="AO68" i="5"/>
  <c r="AN68" i="5"/>
  <c r="AM68" i="5"/>
  <c r="AL68" i="5"/>
  <c r="AK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AH68" i="5" s="1"/>
  <c r="S68" i="5"/>
  <c r="AG68" i="5" s="1"/>
  <c r="B68" i="5"/>
  <c r="BG72" i="5" s="1"/>
  <c r="R67" i="5"/>
  <c r="R77" i="5" s="1"/>
  <c r="R87" i="5" s="1"/>
  <c r="A67" i="5"/>
  <c r="C67" i="5" s="1"/>
  <c r="BL66" i="5" s="1"/>
  <c r="BL63" i="5"/>
  <c r="BB63" i="5"/>
  <c r="BA63" i="5"/>
  <c r="AZ63" i="5"/>
  <c r="AY63" i="5"/>
  <c r="AX63" i="5"/>
  <c r="AW63" i="5"/>
  <c r="AV63" i="5"/>
  <c r="BD63" i="5" s="1"/>
  <c r="AQ63" i="5"/>
  <c r="AP63" i="5"/>
  <c r="AO63" i="5"/>
  <c r="AN63" i="5"/>
  <c r="AM63" i="5"/>
  <c r="AL63" i="5"/>
  <c r="AK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AH63" i="5" s="1"/>
  <c r="S63" i="5"/>
  <c r="AG63" i="5" s="1"/>
  <c r="BL62" i="5"/>
  <c r="BB62" i="5"/>
  <c r="BA62" i="5"/>
  <c r="AZ62" i="5"/>
  <c r="AY62" i="5"/>
  <c r="AX62" i="5"/>
  <c r="AW62" i="5"/>
  <c r="AV62" i="5"/>
  <c r="AQ62" i="5"/>
  <c r="AP62" i="5"/>
  <c r="AO62" i="5"/>
  <c r="AN62" i="5"/>
  <c r="AM62" i="5"/>
  <c r="AL62" i="5"/>
  <c r="AK62" i="5"/>
  <c r="AS62" i="5" s="1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BL61" i="5"/>
  <c r="BB61" i="5"/>
  <c r="BA61" i="5"/>
  <c r="AZ61" i="5"/>
  <c r="AY61" i="5"/>
  <c r="AX61" i="5"/>
  <c r="AW61" i="5"/>
  <c r="AV61" i="5"/>
  <c r="AQ61" i="5"/>
  <c r="AP61" i="5"/>
  <c r="AO61" i="5"/>
  <c r="AN61" i="5"/>
  <c r="AM61" i="5"/>
  <c r="AL61" i="5"/>
  <c r="AK61" i="5"/>
  <c r="AF61" i="5"/>
  <c r="AE61" i="5"/>
  <c r="AD61" i="5"/>
  <c r="AC61" i="5"/>
  <c r="AB61" i="5"/>
  <c r="AA61" i="5"/>
  <c r="Z61" i="5"/>
  <c r="Y61" i="5"/>
  <c r="X61" i="5"/>
  <c r="W61" i="5"/>
  <c r="V61" i="5"/>
  <c r="AH61" i="5" s="1"/>
  <c r="U61" i="5"/>
  <c r="T61" i="5"/>
  <c r="S61" i="5"/>
  <c r="B61" i="5"/>
  <c r="BH60" i="5" s="1"/>
  <c r="BL60" i="5"/>
  <c r="BB60" i="5"/>
  <c r="BA60" i="5"/>
  <c r="AZ60" i="5"/>
  <c r="AY60" i="5"/>
  <c r="AX60" i="5"/>
  <c r="AW60" i="5"/>
  <c r="AV60" i="5"/>
  <c r="BD60" i="5" s="1"/>
  <c r="AQ60" i="5"/>
  <c r="AP60" i="5"/>
  <c r="AO60" i="5"/>
  <c r="AN60" i="5"/>
  <c r="AM60" i="5"/>
  <c r="AL60" i="5"/>
  <c r="AK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AH60" i="5" s="1"/>
  <c r="S60" i="5"/>
  <c r="AG60" i="5" s="1"/>
  <c r="B60" i="5"/>
  <c r="BH61" i="5" s="1"/>
  <c r="BL59" i="5"/>
  <c r="BH59" i="5"/>
  <c r="BB59" i="5"/>
  <c r="BA59" i="5"/>
  <c r="AZ59" i="5"/>
  <c r="AY59" i="5"/>
  <c r="AX59" i="5"/>
  <c r="AW59" i="5"/>
  <c r="AV59" i="5"/>
  <c r="AQ59" i="5"/>
  <c r="AP59" i="5"/>
  <c r="AO59" i="5"/>
  <c r="AN59" i="5"/>
  <c r="AM59" i="5"/>
  <c r="AL59" i="5"/>
  <c r="AK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AG59" i="5" s="1"/>
  <c r="B59" i="5"/>
  <c r="BQ60" i="5" s="1"/>
  <c r="BL58" i="5"/>
  <c r="BB58" i="5"/>
  <c r="BA58" i="5"/>
  <c r="AZ58" i="5"/>
  <c r="AY58" i="5"/>
  <c r="AX58" i="5"/>
  <c r="AW58" i="5"/>
  <c r="AV58" i="5"/>
  <c r="AQ58" i="5"/>
  <c r="AP58" i="5"/>
  <c r="AO58" i="5"/>
  <c r="AN58" i="5"/>
  <c r="AM58" i="5"/>
  <c r="AL58" i="5"/>
  <c r="AK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B58" i="5"/>
  <c r="BG62" i="5" s="1"/>
  <c r="C57" i="5"/>
  <c r="BL56" i="5" s="1"/>
  <c r="BL44" i="5"/>
  <c r="BB44" i="5"/>
  <c r="BA44" i="5"/>
  <c r="AZ44" i="5"/>
  <c r="AY44" i="5"/>
  <c r="AX44" i="5"/>
  <c r="AW44" i="5"/>
  <c r="AV44" i="5"/>
  <c r="AQ44" i="5"/>
  <c r="AP44" i="5"/>
  <c r="AO44" i="5"/>
  <c r="AN44" i="5"/>
  <c r="AM44" i="5"/>
  <c r="AL44" i="5"/>
  <c r="AK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BL43" i="5"/>
  <c r="BB43" i="5"/>
  <c r="BA43" i="5"/>
  <c r="AZ43" i="5"/>
  <c r="AY43" i="5"/>
  <c r="AX43" i="5"/>
  <c r="AW43" i="5"/>
  <c r="AV43" i="5"/>
  <c r="AQ43" i="5"/>
  <c r="AP43" i="5"/>
  <c r="AO43" i="5"/>
  <c r="AN43" i="5"/>
  <c r="AM43" i="5"/>
  <c r="AL43" i="5"/>
  <c r="AK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AG43" i="5" s="1"/>
  <c r="BL42" i="5"/>
  <c r="BB42" i="5"/>
  <c r="BA42" i="5"/>
  <c r="AZ42" i="5"/>
  <c r="AY42" i="5"/>
  <c r="AX42" i="5"/>
  <c r="AW42" i="5"/>
  <c r="AV42" i="5"/>
  <c r="BD42" i="5" s="1"/>
  <c r="AQ42" i="5"/>
  <c r="AP42" i="5"/>
  <c r="AO42" i="5"/>
  <c r="AN42" i="5"/>
  <c r="AM42" i="5"/>
  <c r="AL42" i="5"/>
  <c r="AK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AH42" i="5" s="1"/>
  <c r="S42" i="5"/>
  <c r="AG42" i="5" s="1"/>
  <c r="B42" i="5"/>
  <c r="BH44" i="5" s="1"/>
  <c r="BL41" i="5"/>
  <c r="BB41" i="5"/>
  <c r="BA41" i="5"/>
  <c r="AZ41" i="5"/>
  <c r="AY41" i="5"/>
  <c r="AX41" i="5"/>
  <c r="AW41" i="5"/>
  <c r="AV41" i="5"/>
  <c r="AQ41" i="5"/>
  <c r="AP41" i="5"/>
  <c r="AO41" i="5"/>
  <c r="AN41" i="5"/>
  <c r="AM41" i="5"/>
  <c r="AL41" i="5"/>
  <c r="AK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B41" i="5"/>
  <c r="BG44" i="5" s="1"/>
  <c r="BL40" i="5"/>
  <c r="BH40" i="5"/>
  <c r="BB40" i="5"/>
  <c r="BA40" i="5"/>
  <c r="AZ40" i="5"/>
  <c r="AY40" i="5"/>
  <c r="AX40" i="5"/>
  <c r="AW40" i="5"/>
  <c r="AV40" i="5"/>
  <c r="AQ40" i="5"/>
  <c r="AP40" i="5"/>
  <c r="AO40" i="5"/>
  <c r="AN40" i="5"/>
  <c r="AM40" i="5"/>
  <c r="AL40" i="5"/>
  <c r="AK40" i="5"/>
  <c r="AS40" i="5" s="1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AH40" i="5" s="1"/>
  <c r="S40" i="5"/>
  <c r="B40" i="5"/>
  <c r="BQ41" i="5" s="1"/>
  <c r="BL39" i="5"/>
  <c r="BB39" i="5"/>
  <c r="BA39" i="5"/>
  <c r="AZ39" i="5"/>
  <c r="AY39" i="5"/>
  <c r="AX39" i="5"/>
  <c r="AW39" i="5"/>
  <c r="AV39" i="5"/>
  <c r="BD39" i="5" s="1"/>
  <c r="AQ39" i="5"/>
  <c r="AP39" i="5"/>
  <c r="AO39" i="5"/>
  <c r="AN39" i="5"/>
  <c r="AM39" i="5"/>
  <c r="AL39" i="5"/>
  <c r="AK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AH39" i="5" s="1"/>
  <c r="S39" i="5"/>
  <c r="AG39" i="5" s="1"/>
  <c r="B39" i="5"/>
  <c r="BG41" i="5" s="1"/>
  <c r="BL34" i="5"/>
  <c r="BB34" i="5"/>
  <c r="BA34" i="5"/>
  <c r="AZ34" i="5"/>
  <c r="AY34" i="5"/>
  <c r="AX34" i="5"/>
  <c r="AW34" i="5"/>
  <c r="AV34" i="5"/>
  <c r="AQ34" i="5"/>
  <c r="AP34" i="5"/>
  <c r="AO34" i="5"/>
  <c r="AN34" i="5"/>
  <c r="AM34" i="5"/>
  <c r="AL34" i="5"/>
  <c r="AK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BL33" i="5"/>
  <c r="BB33" i="5"/>
  <c r="BA33" i="5"/>
  <c r="AZ33" i="5"/>
  <c r="AY33" i="5"/>
  <c r="AX33" i="5"/>
  <c r="AW33" i="5"/>
  <c r="AV33" i="5"/>
  <c r="BD33" i="5" s="1"/>
  <c r="AQ33" i="5"/>
  <c r="AP33" i="5"/>
  <c r="AO33" i="5"/>
  <c r="AN33" i="5"/>
  <c r="AM33" i="5"/>
  <c r="AL33" i="5"/>
  <c r="AK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AH33" i="5" s="1"/>
  <c r="S33" i="5"/>
  <c r="BL32" i="5"/>
  <c r="BB32" i="5"/>
  <c r="BA32" i="5"/>
  <c r="AZ32" i="5"/>
  <c r="AY32" i="5"/>
  <c r="AX32" i="5"/>
  <c r="AW32" i="5"/>
  <c r="AV32" i="5"/>
  <c r="AQ32" i="5"/>
  <c r="AP32" i="5"/>
  <c r="AO32" i="5"/>
  <c r="AN32" i="5"/>
  <c r="AM32" i="5"/>
  <c r="AL32" i="5"/>
  <c r="AK32" i="5"/>
  <c r="AS32" i="5" s="1"/>
  <c r="AF32" i="5"/>
  <c r="AE32" i="5"/>
  <c r="AD32" i="5"/>
  <c r="AC32" i="5"/>
  <c r="AB32" i="5"/>
  <c r="AA32" i="5"/>
  <c r="Z32" i="5"/>
  <c r="Y32" i="5"/>
  <c r="X32" i="5"/>
  <c r="W32" i="5"/>
  <c r="V32" i="5"/>
  <c r="U32" i="5"/>
  <c r="AG32" i="5" s="1"/>
  <c r="T32" i="5"/>
  <c r="AH32" i="5" s="1"/>
  <c r="S32" i="5"/>
  <c r="B32" i="5"/>
  <c r="BH34" i="5" s="1"/>
  <c r="BL31" i="5"/>
  <c r="BB31" i="5"/>
  <c r="BA31" i="5"/>
  <c r="AZ31" i="5"/>
  <c r="AY31" i="5"/>
  <c r="AX31" i="5"/>
  <c r="AW31" i="5"/>
  <c r="AV31" i="5"/>
  <c r="AQ31" i="5"/>
  <c r="AP31" i="5"/>
  <c r="AO31" i="5"/>
  <c r="AN31" i="5"/>
  <c r="AM31" i="5"/>
  <c r="AL31" i="5"/>
  <c r="AK31" i="5"/>
  <c r="AF31" i="5"/>
  <c r="AE31" i="5"/>
  <c r="AD31" i="5"/>
  <c r="AC31" i="5"/>
  <c r="AB31" i="5"/>
  <c r="AA31" i="5"/>
  <c r="Z31" i="5"/>
  <c r="Y31" i="5"/>
  <c r="X31" i="5"/>
  <c r="W31" i="5"/>
  <c r="V31" i="5"/>
  <c r="AH31" i="5" s="1"/>
  <c r="U31" i="5"/>
  <c r="T31" i="5"/>
  <c r="S31" i="5"/>
  <c r="AG31" i="5" s="1"/>
  <c r="B31" i="5"/>
  <c r="BH32" i="5" s="1"/>
  <c r="BL30" i="5"/>
  <c r="BH30" i="5"/>
  <c r="BB30" i="5"/>
  <c r="BA30" i="5"/>
  <c r="AZ30" i="5"/>
  <c r="AY30" i="5"/>
  <c r="AX30" i="5"/>
  <c r="AW30" i="5"/>
  <c r="AV30" i="5"/>
  <c r="AQ30" i="5"/>
  <c r="AP30" i="5"/>
  <c r="AO30" i="5"/>
  <c r="AN30" i="5"/>
  <c r="AM30" i="5"/>
  <c r="AL30" i="5"/>
  <c r="AK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B30" i="5"/>
  <c r="BG30" i="5" s="1"/>
  <c r="BL29" i="5"/>
  <c r="BH29" i="5"/>
  <c r="BB29" i="5"/>
  <c r="BA29" i="5"/>
  <c r="AZ29" i="5"/>
  <c r="AY29" i="5"/>
  <c r="AX29" i="5"/>
  <c r="AW29" i="5"/>
  <c r="AV29" i="5"/>
  <c r="AQ29" i="5"/>
  <c r="AP29" i="5"/>
  <c r="AO29" i="5"/>
  <c r="AN29" i="5"/>
  <c r="AM29" i="5"/>
  <c r="AL29" i="5"/>
  <c r="AK29" i="5"/>
  <c r="AS29" i="5" s="1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AH29" i="5" s="1"/>
  <c r="S29" i="5"/>
  <c r="B29" i="5"/>
  <c r="BG31" i="5" s="1"/>
  <c r="BL24" i="5"/>
  <c r="BI24" i="5"/>
  <c r="BI34" i="5" s="1"/>
  <c r="BI44" i="5" s="1"/>
  <c r="BB24" i="5"/>
  <c r="BA24" i="5"/>
  <c r="AZ24" i="5"/>
  <c r="AY24" i="5"/>
  <c r="AX24" i="5"/>
  <c r="AW24" i="5"/>
  <c r="AV24" i="5"/>
  <c r="BD24" i="5" s="1"/>
  <c r="AQ24" i="5"/>
  <c r="AP24" i="5"/>
  <c r="AO24" i="5"/>
  <c r="AN24" i="5"/>
  <c r="AM24" i="5"/>
  <c r="AL24" i="5"/>
  <c r="AK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AH24" i="5" s="1"/>
  <c r="S24" i="5"/>
  <c r="AG24" i="5" s="1"/>
  <c r="BL23" i="5"/>
  <c r="BI23" i="5"/>
  <c r="BI33" i="5" s="1"/>
  <c r="BI43" i="5" s="1"/>
  <c r="BB23" i="5"/>
  <c r="BA23" i="5"/>
  <c r="AZ23" i="5"/>
  <c r="AY23" i="5"/>
  <c r="AX23" i="5"/>
  <c r="AW23" i="5"/>
  <c r="AV23" i="5"/>
  <c r="AQ23" i="5"/>
  <c r="AP23" i="5"/>
  <c r="AO23" i="5"/>
  <c r="AN23" i="5"/>
  <c r="AM23" i="5"/>
  <c r="AL23" i="5"/>
  <c r="AK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BL22" i="5"/>
  <c r="BI22" i="5"/>
  <c r="BI32" i="5" s="1"/>
  <c r="BI42" i="5" s="1"/>
  <c r="BB22" i="5"/>
  <c r="BA22" i="5"/>
  <c r="AZ22" i="5"/>
  <c r="AY22" i="5"/>
  <c r="AX22" i="5"/>
  <c r="AW22" i="5"/>
  <c r="AV22" i="5"/>
  <c r="BD22" i="5" s="1"/>
  <c r="AQ22" i="5"/>
  <c r="AP22" i="5"/>
  <c r="AO22" i="5"/>
  <c r="AN22" i="5"/>
  <c r="AM22" i="5"/>
  <c r="AL22" i="5"/>
  <c r="AK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AH22" i="5" s="1"/>
  <c r="S22" i="5"/>
  <c r="AG22" i="5" s="1"/>
  <c r="B22" i="5"/>
  <c r="BQ25" i="5" s="1"/>
  <c r="BL21" i="5"/>
  <c r="BI21" i="5"/>
  <c r="BI31" i="5" s="1"/>
  <c r="BI41" i="5" s="1"/>
  <c r="BB21" i="5"/>
  <c r="BA21" i="5"/>
  <c r="AZ21" i="5"/>
  <c r="AY21" i="5"/>
  <c r="AX21" i="5"/>
  <c r="AW21" i="5"/>
  <c r="AV21" i="5"/>
  <c r="BD21" i="5" s="1"/>
  <c r="AQ21" i="5"/>
  <c r="AP21" i="5"/>
  <c r="AO21" i="5"/>
  <c r="AN21" i="5"/>
  <c r="AM21" i="5"/>
  <c r="AL21" i="5"/>
  <c r="AK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AH21" i="5" s="1"/>
  <c r="S21" i="5"/>
  <c r="AG21" i="5" s="1"/>
  <c r="B21" i="5"/>
  <c r="BQ23" i="5" s="1"/>
  <c r="BL20" i="5"/>
  <c r="BI20" i="5"/>
  <c r="BI30" i="5" s="1"/>
  <c r="BI40" i="5" s="1"/>
  <c r="BB20" i="5"/>
  <c r="BA20" i="5"/>
  <c r="AZ20" i="5"/>
  <c r="AY20" i="5"/>
  <c r="AX20" i="5"/>
  <c r="AW20" i="5"/>
  <c r="AV20" i="5"/>
  <c r="BD20" i="5" s="1"/>
  <c r="AQ20" i="5"/>
  <c r="AP20" i="5"/>
  <c r="AO20" i="5"/>
  <c r="AN20" i="5"/>
  <c r="AM20" i="5"/>
  <c r="AL20" i="5"/>
  <c r="AK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AH20" i="5" s="1"/>
  <c r="S20" i="5"/>
  <c r="AG20" i="5" s="1"/>
  <c r="B20" i="5"/>
  <c r="BQ21" i="5" s="1"/>
  <c r="BL19" i="5"/>
  <c r="BI19" i="5"/>
  <c r="BI29" i="5" s="1"/>
  <c r="BI39" i="5" s="1"/>
  <c r="BB19" i="5"/>
  <c r="BA19" i="5"/>
  <c r="AZ19" i="5"/>
  <c r="AY19" i="5"/>
  <c r="AX19" i="5"/>
  <c r="AW19" i="5"/>
  <c r="AV19" i="5"/>
  <c r="BD19" i="5" s="1"/>
  <c r="AQ19" i="5"/>
  <c r="AP19" i="5"/>
  <c r="AO19" i="5"/>
  <c r="AN19" i="5"/>
  <c r="AM19" i="5"/>
  <c r="AL19" i="5"/>
  <c r="AK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AH19" i="5" s="1"/>
  <c r="S19" i="5"/>
  <c r="AG19" i="5" s="1"/>
  <c r="B19" i="5"/>
  <c r="BG23" i="5" s="1"/>
  <c r="BQ18" i="5"/>
  <c r="BQ28" i="5" s="1"/>
  <c r="BQ38" i="5" s="1"/>
  <c r="BQ57" i="5" s="1"/>
  <c r="BQ67" i="5" s="1"/>
  <c r="BQ77" i="5" s="1"/>
  <c r="BQ87" i="5" s="1"/>
  <c r="AR18" i="5"/>
  <c r="R18" i="5"/>
  <c r="R28" i="5" s="1"/>
  <c r="R38" i="5" s="1"/>
  <c r="C18" i="5"/>
  <c r="BL17" i="5" s="1"/>
  <c r="A18" i="5"/>
  <c r="A28" i="5" s="1"/>
  <c r="BL14" i="5"/>
  <c r="BB14" i="5"/>
  <c r="BA14" i="5"/>
  <c r="AZ14" i="5"/>
  <c r="AY14" i="5"/>
  <c r="AX14" i="5"/>
  <c r="AW14" i="5"/>
  <c r="AV14" i="5"/>
  <c r="AQ14" i="5"/>
  <c r="AP14" i="5"/>
  <c r="AO14" i="5"/>
  <c r="AN14" i="5"/>
  <c r="AM14" i="5"/>
  <c r="AL14" i="5"/>
  <c r="AK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AG14" i="5" s="1"/>
  <c r="BL13" i="5"/>
  <c r="BB13" i="5"/>
  <c r="BA13" i="5"/>
  <c r="AZ13" i="5"/>
  <c r="AY13" i="5"/>
  <c r="AX13" i="5"/>
  <c r="AW13" i="5"/>
  <c r="AV13" i="5"/>
  <c r="BD13" i="5" s="1"/>
  <c r="AQ13" i="5"/>
  <c r="AP13" i="5"/>
  <c r="AO13" i="5"/>
  <c r="AN13" i="5"/>
  <c r="AM13" i="5"/>
  <c r="AL13" i="5"/>
  <c r="AK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AH13" i="5" s="1"/>
  <c r="S13" i="5"/>
  <c r="AG13" i="5" s="1"/>
  <c r="BL12" i="5"/>
  <c r="BB12" i="5"/>
  <c r="BA12" i="5"/>
  <c r="AZ12" i="5"/>
  <c r="AY12" i="5"/>
  <c r="AX12" i="5"/>
  <c r="AW12" i="5"/>
  <c r="AV12" i="5"/>
  <c r="AQ12" i="5"/>
  <c r="AP12" i="5"/>
  <c r="AO12" i="5"/>
  <c r="AN12" i="5"/>
  <c r="AM12" i="5"/>
  <c r="AL12" i="5"/>
  <c r="AK12" i="5"/>
  <c r="AS12" i="5" s="1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B12" i="5"/>
  <c r="BL11" i="5"/>
  <c r="BB11" i="5"/>
  <c r="BA11" i="5"/>
  <c r="AZ11" i="5"/>
  <c r="AY11" i="5"/>
  <c r="AX11" i="5"/>
  <c r="AW11" i="5"/>
  <c r="AV11" i="5"/>
  <c r="AQ11" i="5"/>
  <c r="AP11" i="5"/>
  <c r="AO11" i="5"/>
  <c r="AN11" i="5"/>
  <c r="AM11" i="5"/>
  <c r="AL11" i="5"/>
  <c r="AK11" i="5"/>
  <c r="AF11" i="5"/>
  <c r="AE11" i="5"/>
  <c r="AD11" i="5"/>
  <c r="AC11" i="5"/>
  <c r="AB11" i="5"/>
  <c r="AA11" i="5"/>
  <c r="Z11" i="5"/>
  <c r="Y11" i="5"/>
  <c r="X11" i="5"/>
  <c r="W11" i="5"/>
  <c r="V11" i="5"/>
  <c r="AH11" i="5" s="1"/>
  <c r="U11" i="5"/>
  <c r="T11" i="5"/>
  <c r="S11" i="5"/>
  <c r="B11" i="5"/>
  <c r="BL10" i="5"/>
  <c r="BH10" i="5"/>
  <c r="BB10" i="5"/>
  <c r="BA10" i="5"/>
  <c r="AZ10" i="5"/>
  <c r="AY10" i="5"/>
  <c r="AX10" i="5"/>
  <c r="AW10" i="5"/>
  <c r="AV10" i="5"/>
  <c r="AQ10" i="5"/>
  <c r="AP10" i="5"/>
  <c r="AO10" i="5"/>
  <c r="AN10" i="5"/>
  <c r="AM10" i="5"/>
  <c r="AL10" i="5"/>
  <c r="AK10" i="5"/>
  <c r="AF10" i="5"/>
  <c r="AE10" i="5"/>
  <c r="AD10" i="5"/>
  <c r="AC10" i="5"/>
  <c r="AB10" i="5"/>
  <c r="AA10" i="5"/>
  <c r="Z10" i="5"/>
  <c r="Y10" i="5"/>
  <c r="X10" i="5"/>
  <c r="W10" i="5"/>
  <c r="V10" i="5"/>
  <c r="AH10" i="5" s="1"/>
  <c r="U10" i="5"/>
  <c r="AG10" i="5" s="1"/>
  <c r="T10" i="5"/>
  <c r="S10" i="5"/>
  <c r="B10" i="5"/>
  <c r="BL9" i="5"/>
  <c r="BJ9" i="5"/>
  <c r="BJ10" i="5" s="1"/>
  <c r="BJ11" i="5" s="1"/>
  <c r="BJ12" i="5" s="1"/>
  <c r="BJ13" i="5" s="1"/>
  <c r="BJ14" i="5" s="1"/>
  <c r="BJ19" i="5" s="1"/>
  <c r="BJ20" i="5" s="1"/>
  <c r="BJ21" i="5" s="1"/>
  <c r="BJ22" i="5" s="1"/>
  <c r="BJ23" i="5" s="1"/>
  <c r="BJ24" i="5" s="1"/>
  <c r="BJ29" i="5" s="1"/>
  <c r="BJ30" i="5" s="1"/>
  <c r="BJ31" i="5" s="1"/>
  <c r="BJ32" i="5" s="1"/>
  <c r="BJ33" i="5" s="1"/>
  <c r="BJ34" i="5" s="1"/>
  <c r="BJ39" i="5" s="1"/>
  <c r="BJ40" i="5" s="1"/>
  <c r="BJ41" i="5" s="1"/>
  <c r="BJ42" i="5" s="1"/>
  <c r="BJ43" i="5" s="1"/>
  <c r="BJ44" i="5" s="1"/>
  <c r="BJ58" i="5" s="1"/>
  <c r="BJ59" i="5" s="1"/>
  <c r="BJ60" i="5" s="1"/>
  <c r="BJ61" i="5" s="1"/>
  <c r="BJ62" i="5" s="1"/>
  <c r="BJ63" i="5" s="1"/>
  <c r="BJ68" i="5" s="1"/>
  <c r="BJ69" i="5" s="1"/>
  <c r="BJ70" i="5" s="1"/>
  <c r="BJ71" i="5" s="1"/>
  <c r="BJ72" i="5" s="1"/>
  <c r="BJ73" i="5" s="1"/>
  <c r="BJ78" i="5" s="1"/>
  <c r="BJ79" i="5" s="1"/>
  <c r="BJ80" i="5" s="1"/>
  <c r="BJ81" i="5" s="1"/>
  <c r="BJ82" i="5" s="1"/>
  <c r="BJ83" i="5" s="1"/>
  <c r="BJ88" i="5" s="1"/>
  <c r="BJ89" i="5" s="1"/>
  <c r="BJ90" i="5" s="1"/>
  <c r="BJ91" i="5" s="1"/>
  <c r="BJ92" i="5" s="1"/>
  <c r="BJ93" i="5" s="1"/>
  <c r="BG9" i="5"/>
  <c r="BB9" i="5"/>
  <c r="BA9" i="5"/>
  <c r="AZ9" i="5"/>
  <c r="AY9" i="5"/>
  <c r="AX9" i="5"/>
  <c r="AW9" i="5"/>
  <c r="AV9" i="5"/>
  <c r="AQ9" i="5"/>
  <c r="AP9" i="5"/>
  <c r="AO9" i="5"/>
  <c r="AN9" i="5"/>
  <c r="AM9" i="5"/>
  <c r="AL9" i="5"/>
  <c r="AK9" i="5"/>
  <c r="AF9" i="5"/>
  <c r="AE9" i="5"/>
  <c r="AD9" i="5"/>
  <c r="AC9" i="5"/>
  <c r="AB9" i="5"/>
  <c r="AA9" i="5"/>
  <c r="Z9" i="5"/>
  <c r="Y9" i="5"/>
  <c r="X9" i="5"/>
  <c r="W9" i="5"/>
  <c r="V9" i="5"/>
  <c r="AH9" i="5" s="1"/>
  <c r="U9" i="5"/>
  <c r="T9" i="5"/>
  <c r="S9" i="5"/>
  <c r="AG9" i="5" s="1"/>
  <c r="B9" i="5"/>
  <c r="BQ9" i="5" s="1"/>
  <c r="BU9" i="5" s="1"/>
  <c r="C8" i="5"/>
  <c r="BL7" i="5" s="1"/>
  <c r="C149" i="4"/>
  <c r="C150" i="4" s="1"/>
  <c r="C151" i="4" s="1"/>
  <c r="I146" i="4"/>
  <c r="C139" i="4"/>
  <c r="C140" i="4" s="1"/>
  <c r="C141" i="4" s="1"/>
  <c r="C142" i="4" s="1"/>
  <c r="C143" i="4" s="1"/>
  <c r="I143" i="4" s="1"/>
  <c r="I136" i="4"/>
  <c r="C130" i="4"/>
  <c r="C131" i="4" s="1"/>
  <c r="C132" i="4" s="1"/>
  <c r="I127" i="4"/>
  <c r="C115" i="4"/>
  <c r="C116" i="4" s="1"/>
  <c r="C117" i="4" s="1"/>
  <c r="C118" i="4" s="1"/>
  <c r="C119" i="4" s="1"/>
  <c r="I112" i="4"/>
  <c r="C106" i="4"/>
  <c r="C107" i="4" s="1"/>
  <c r="C105" i="4"/>
  <c r="I102" i="4"/>
  <c r="C95" i="4"/>
  <c r="C96" i="4" s="1"/>
  <c r="C97" i="4" s="1"/>
  <c r="I97" i="4" s="1"/>
  <c r="I92" i="4"/>
  <c r="C85" i="4"/>
  <c r="C86" i="4" s="1"/>
  <c r="C87" i="4" s="1"/>
  <c r="C88" i="4" s="1"/>
  <c r="C89" i="4" s="1"/>
  <c r="I82" i="4"/>
  <c r="C77" i="4"/>
  <c r="C78" i="4" s="1"/>
  <c r="C79" i="4" s="1"/>
  <c r="C76" i="4"/>
  <c r="I73" i="4"/>
  <c r="C67" i="4"/>
  <c r="C68" i="4" s="1"/>
  <c r="C69" i="4" s="1"/>
  <c r="C70" i="4" s="1"/>
  <c r="I64" i="4"/>
  <c r="C51" i="4"/>
  <c r="C52" i="4" s="1"/>
  <c r="C50" i="4"/>
  <c r="I47" i="4"/>
  <c r="C41" i="4"/>
  <c r="C42" i="4" s="1"/>
  <c r="C43" i="4" s="1"/>
  <c r="C40" i="4"/>
  <c r="I37" i="4"/>
  <c r="C30" i="4"/>
  <c r="C31" i="4" s="1"/>
  <c r="C32" i="4" s="1"/>
  <c r="C33" i="4" s="1"/>
  <c r="C34" i="4" s="1"/>
  <c r="I34" i="4" s="1"/>
  <c r="I27" i="4"/>
  <c r="C22" i="4"/>
  <c r="C23" i="4" s="1"/>
  <c r="C24" i="4" s="1"/>
  <c r="I19" i="4"/>
  <c r="C12" i="4"/>
  <c r="C13" i="4" s="1"/>
  <c r="C14" i="4" s="1"/>
  <c r="I9" i="4"/>
  <c r="C154" i="3"/>
  <c r="C155" i="3" s="1"/>
  <c r="I150" i="3"/>
  <c r="C147" i="3"/>
  <c r="C135" i="3"/>
  <c r="I132" i="3"/>
  <c r="C121" i="3"/>
  <c r="C122" i="3" s="1"/>
  <c r="C123" i="3" s="1"/>
  <c r="C124" i="3" s="1"/>
  <c r="I124" i="3" s="1"/>
  <c r="I117" i="3"/>
  <c r="C111" i="3"/>
  <c r="I111" i="3" s="1"/>
  <c r="I107" i="3"/>
  <c r="C102" i="3"/>
  <c r="C103" i="3" s="1"/>
  <c r="I101" i="3"/>
  <c r="I98" i="3"/>
  <c r="I92" i="3"/>
  <c r="C92" i="3"/>
  <c r="C93" i="3" s="1"/>
  <c r="C94" i="3" s="1"/>
  <c r="I91" i="3"/>
  <c r="I88" i="3"/>
  <c r="C83" i="3"/>
  <c r="C84" i="3" s="1"/>
  <c r="C85" i="3" s="1"/>
  <c r="I79" i="3"/>
  <c r="C72" i="3"/>
  <c r="C73" i="3" s="1"/>
  <c r="I69" i="3"/>
  <c r="C62" i="3"/>
  <c r="C63" i="3" s="1"/>
  <c r="C64" i="3" s="1"/>
  <c r="C65" i="3" s="1"/>
  <c r="I59" i="3"/>
  <c r="C51" i="3"/>
  <c r="I51" i="3" s="1"/>
  <c r="I48" i="3"/>
  <c r="B48" i="3"/>
  <c r="C41" i="3"/>
  <c r="C42" i="3" s="1"/>
  <c r="C43" i="3" s="1"/>
  <c r="C44" i="3" s="1"/>
  <c r="C45" i="3" s="1"/>
  <c r="I45" i="3" s="1"/>
  <c r="I38" i="3"/>
  <c r="B38" i="3"/>
  <c r="C31" i="3"/>
  <c r="C32" i="3" s="1"/>
  <c r="C33" i="3" s="1"/>
  <c r="C34" i="3" s="1"/>
  <c r="I28" i="3"/>
  <c r="C22" i="3"/>
  <c r="I22" i="3" s="1"/>
  <c r="I19" i="3"/>
  <c r="C13" i="3"/>
  <c r="C14" i="3" s="1"/>
  <c r="C15" i="3" s="1"/>
  <c r="C12" i="3"/>
  <c r="I9" i="3"/>
  <c r="C74" i="3" l="1"/>
  <c r="I73" i="3"/>
  <c r="C112" i="3"/>
  <c r="C113" i="3" s="1"/>
  <c r="C114" i="3" s="1"/>
  <c r="I114" i="3" s="1"/>
  <c r="AS10" i="5"/>
  <c r="BD12" i="5"/>
  <c r="BH19" i="5"/>
  <c r="BH20" i="5"/>
  <c r="BH21" i="5"/>
  <c r="AS23" i="5"/>
  <c r="BD29" i="5"/>
  <c r="AS30" i="5"/>
  <c r="BD32" i="5"/>
  <c r="BH39" i="5"/>
  <c r="BD40" i="5"/>
  <c r="AS41" i="5"/>
  <c r="AS44" i="5"/>
  <c r="AR57" i="5"/>
  <c r="AS58" i="5"/>
  <c r="AS61" i="5"/>
  <c r="BD62" i="5"/>
  <c r="BH68" i="5"/>
  <c r="CF69" i="5"/>
  <c r="BH70" i="5"/>
  <c r="AS72" i="5"/>
  <c r="BH79" i="5"/>
  <c r="BD80" i="5"/>
  <c r="AS81" i="5"/>
  <c r="BD82" i="5"/>
  <c r="BD88" i="5"/>
  <c r="AG90" i="5"/>
  <c r="AG91" i="5"/>
  <c r="AS91" i="5"/>
  <c r="AS80" i="5"/>
  <c r="AH81" i="5"/>
  <c r="AG82" i="5"/>
  <c r="AS82" i="5"/>
  <c r="AH83" i="5"/>
  <c r="BD83" i="5"/>
  <c r="AG88" i="5"/>
  <c r="AS88" i="5"/>
  <c r="AH91" i="5"/>
  <c r="AG92" i="5"/>
  <c r="AS92" i="5"/>
  <c r="BD9" i="5"/>
  <c r="BD11" i="5"/>
  <c r="AH12" i="5"/>
  <c r="AS13" i="5"/>
  <c r="AH14" i="5"/>
  <c r="AT14" i="5" s="1"/>
  <c r="BD14" i="5"/>
  <c r="AS19" i="5"/>
  <c r="AS20" i="5"/>
  <c r="AS21" i="5"/>
  <c r="AS22" i="5"/>
  <c r="AG23" i="5"/>
  <c r="AS24" i="5"/>
  <c r="AG30" i="5"/>
  <c r="AI30" i="5" s="1"/>
  <c r="CG31" i="5" s="1"/>
  <c r="BD31" i="5"/>
  <c r="AG33" i="5"/>
  <c r="AS33" i="5"/>
  <c r="AH34" i="5"/>
  <c r="AJ34" i="5" s="1"/>
  <c r="BD34" i="5"/>
  <c r="AR38" i="5"/>
  <c r="AS39" i="5"/>
  <c r="AG41" i="5"/>
  <c r="CG39" i="5" s="1"/>
  <c r="AS42" i="5"/>
  <c r="AH43" i="5"/>
  <c r="BD43" i="5"/>
  <c r="AG44" i="5"/>
  <c r="AU44" i="5" s="1"/>
  <c r="AG58" i="5"/>
  <c r="BH58" i="5"/>
  <c r="AH59" i="5"/>
  <c r="BD59" i="5"/>
  <c r="AS60" i="5"/>
  <c r="AG61" i="5"/>
  <c r="AH62" i="5"/>
  <c r="AS63" i="5"/>
  <c r="AS68" i="5"/>
  <c r="BZ75" i="5"/>
  <c r="BH69" i="5"/>
  <c r="AG70" i="5"/>
  <c r="BX74" i="5" s="1"/>
  <c r="AS71" i="5"/>
  <c r="AG72" i="5"/>
  <c r="CF73" i="5"/>
  <c r="AH78" i="5"/>
  <c r="AU78" i="5" s="1"/>
  <c r="BD78" i="5"/>
  <c r="AG79" i="5"/>
  <c r="AS79" i="5"/>
  <c r="AG81" i="5"/>
  <c r="AT81" i="5" s="1"/>
  <c r="AS83" i="5"/>
  <c r="AH88" i="5"/>
  <c r="BD89" i="5"/>
  <c r="AH92" i="5"/>
  <c r="AU92" i="5" s="1"/>
  <c r="AG93" i="5"/>
  <c r="AS93" i="5"/>
  <c r="AS9" i="5"/>
  <c r="BD10" i="5"/>
  <c r="AG11" i="5"/>
  <c r="AG12" i="5"/>
  <c r="AS14" i="5"/>
  <c r="AH23" i="5"/>
  <c r="AU23" i="5" s="1"/>
  <c r="BD23" i="5"/>
  <c r="AG29" i="5"/>
  <c r="AH30" i="5"/>
  <c r="BD30" i="5"/>
  <c r="AS31" i="5"/>
  <c r="AG34" i="5"/>
  <c r="AS34" i="5"/>
  <c r="AG40" i="5"/>
  <c r="AJ40" i="5" s="1"/>
  <c r="AH41" i="5"/>
  <c r="BD41" i="5"/>
  <c r="AS43" i="5"/>
  <c r="AH44" i="5"/>
  <c r="BC44" i="5" s="1"/>
  <c r="BD44" i="5"/>
  <c r="AH58" i="5"/>
  <c r="BD58" i="5"/>
  <c r="AS59" i="5"/>
  <c r="BD61" i="5"/>
  <c r="AG62" i="5"/>
  <c r="AH69" i="5"/>
  <c r="BC69" i="5" s="1"/>
  <c r="AH70" i="5"/>
  <c r="AH71" i="5"/>
  <c r="AH72" i="5"/>
  <c r="BD72" i="5"/>
  <c r="AS78" i="5"/>
  <c r="AH90" i="5"/>
  <c r="BD91" i="5"/>
  <c r="AH93" i="5"/>
  <c r="AJ9" i="5"/>
  <c r="AT9" i="5"/>
  <c r="BX13" i="5" s="1"/>
  <c r="BC9" i="5"/>
  <c r="AU10" i="5"/>
  <c r="AI10" i="5"/>
  <c r="AR10" i="5"/>
  <c r="BC11" i="5"/>
  <c r="AJ11" i="5"/>
  <c r="AT11" i="5"/>
  <c r="BX15" i="5" s="1"/>
  <c r="AU11" i="5"/>
  <c r="AI11" i="5"/>
  <c r="CG9" i="5" s="1"/>
  <c r="AR11" i="5"/>
  <c r="AT12" i="5"/>
  <c r="BC12" i="5"/>
  <c r="AJ12" i="5"/>
  <c r="AR9" i="5"/>
  <c r="AI9" i="5"/>
  <c r="CD9" i="5" s="1"/>
  <c r="AU9" i="5"/>
  <c r="BC10" i="5"/>
  <c r="AT10" i="5"/>
  <c r="CA15" i="5" s="1"/>
  <c r="AJ10" i="5"/>
  <c r="AU12" i="5"/>
  <c r="AI12" i="5"/>
  <c r="CA13" i="5"/>
  <c r="AR12" i="5"/>
  <c r="AJ14" i="5"/>
  <c r="AU30" i="5"/>
  <c r="AU33" i="5"/>
  <c r="AI33" i="5"/>
  <c r="CA29" i="5" s="1"/>
  <c r="AR33" i="5"/>
  <c r="AI41" i="5"/>
  <c r="AT43" i="5"/>
  <c r="BC43" i="5"/>
  <c r="AJ43" i="5"/>
  <c r="AR44" i="5"/>
  <c r="AU61" i="5"/>
  <c r="AI61" i="5"/>
  <c r="CD60" i="5"/>
  <c r="AR61" i="5"/>
  <c r="AT62" i="5"/>
  <c r="BC62" i="5"/>
  <c r="AJ62" i="5"/>
  <c r="AR70" i="5"/>
  <c r="BG11" i="5"/>
  <c r="BG13" i="5"/>
  <c r="AT13" i="5"/>
  <c r="BX11" i="5" s="1"/>
  <c r="BC13" i="5"/>
  <c r="AJ13" i="5"/>
  <c r="AT20" i="5"/>
  <c r="CA25" i="5" s="1"/>
  <c r="BC20" i="5"/>
  <c r="AJ20" i="5"/>
  <c r="BC22" i="5"/>
  <c r="AJ22" i="5"/>
  <c r="AT22" i="5"/>
  <c r="CA23" i="5" s="1"/>
  <c r="BC24" i="5"/>
  <c r="AJ24" i="5"/>
  <c r="AT24" i="5"/>
  <c r="CD25" i="5" s="1"/>
  <c r="AT33" i="5"/>
  <c r="BX31" i="5" s="1"/>
  <c r="BC33" i="5"/>
  <c r="AJ33" i="5"/>
  <c r="AT39" i="5"/>
  <c r="BX43" i="5" s="1"/>
  <c r="BC39" i="5"/>
  <c r="AJ39" i="5"/>
  <c r="AT42" i="5"/>
  <c r="BC42" i="5"/>
  <c r="AJ42" i="5"/>
  <c r="BX41" i="5"/>
  <c r="AU43" i="5"/>
  <c r="AI43" i="5"/>
  <c r="BW42" i="5" s="1"/>
  <c r="AR43" i="5"/>
  <c r="AT61" i="5"/>
  <c r="CA62" i="5" s="1"/>
  <c r="BC61" i="5"/>
  <c r="AJ61" i="5"/>
  <c r="BC68" i="5"/>
  <c r="AJ68" i="5"/>
  <c r="AT68" i="5"/>
  <c r="BX72" i="5" s="1"/>
  <c r="AR78" i="5"/>
  <c r="AJ83" i="5"/>
  <c r="AT83" i="5"/>
  <c r="BC83" i="5"/>
  <c r="AU13" i="5"/>
  <c r="AI13" i="5"/>
  <c r="AR13" i="5"/>
  <c r="AU19" i="5"/>
  <c r="AI19" i="5"/>
  <c r="AR19" i="5"/>
  <c r="AU20" i="5"/>
  <c r="AI20" i="5"/>
  <c r="CG21" i="5" s="1"/>
  <c r="AR20" i="5"/>
  <c r="AR21" i="5"/>
  <c r="AU21" i="5"/>
  <c r="AI21" i="5"/>
  <c r="AU22" i="5"/>
  <c r="AI22" i="5"/>
  <c r="AR22" i="5"/>
  <c r="AU24" i="5"/>
  <c r="AI24" i="5"/>
  <c r="AR24" i="5"/>
  <c r="CG23" i="5"/>
  <c r="AT29" i="5"/>
  <c r="BC29" i="5"/>
  <c r="AJ29" i="5"/>
  <c r="BC31" i="5"/>
  <c r="AJ31" i="5"/>
  <c r="AT31" i="5"/>
  <c r="AT32" i="5"/>
  <c r="BC32" i="5"/>
  <c r="AJ32" i="5"/>
  <c r="AU39" i="5"/>
  <c r="AI39" i="5"/>
  <c r="AR39" i="5"/>
  <c r="BC40" i="5"/>
  <c r="AU42" i="5"/>
  <c r="AI42" i="5"/>
  <c r="CD41" i="5"/>
  <c r="AR42" i="5"/>
  <c r="CA43" i="5"/>
  <c r="BU60" i="5"/>
  <c r="BU61" i="5"/>
  <c r="BV60" i="5"/>
  <c r="AU60" i="5"/>
  <c r="AI60" i="5"/>
  <c r="AR60" i="5"/>
  <c r="CG58" i="5"/>
  <c r="AU63" i="5"/>
  <c r="AI63" i="5"/>
  <c r="AR63" i="5"/>
  <c r="CG62" i="5"/>
  <c r="AU68" i="5"/>
  <c r="AI68" i="5"/>
  <c r="AR68" i="5"/>
  <c r="CG70" i="5"/>
  <c r="AR69" i="5"/>
  <c r="CA74" i="5"/>
  <c r="AU71" i="5"/>
  <c r="AI71" i="5"/>
  <c r="AR71" i="5"/>
  <c r="CD74" i="5"/>
  <c r="AR73" i="5"/>
  <c r="CG72" i="5"/>
  <c r="AJ80" i="5"/>
  <c r="AT80" i="5"/>
  <c r="BC80" i="5"/>
  <c r="AT82" i="5"/>
  <c r="BX80" i="5" s="1"/>
  <c r="BC82" i="5"/>
  <c r="AJ82" i="5"/>
  <c r="AR83" i="5"/>
  <c r="CD84" i="5"/>
  <c r="AU83" i="5"/>
  <c r="AI83" i="5"/>
  <c r="AU90" i="5"/>
  <c r="AI90" i="5"/>
  <c r="CG88" i="5" s="1"/>
  <c r="AR90" i="5"/>
  <c r="AU91" i="5"/>
  <c r="AI91" i="5"/>
  <c r="CD90" i="5" s="1"/>
  <c r="AR91" i="5"/>
  <c r="BU10" i="5"/>
  <c r="AS11" i="5"/>
  <c r="BV9" i="5"/>
  <c r="BQ11" i="5"/>
  <c r="BH13" i="5"/>
  <c r="BG12" i="5"/>
  <c r="BH12" i="5"/>
  <c r="BQ13" i="5"/>
  <c r="BG14" i="5"/>
  <c r="A38" i="5"/>
  <c r="C38" i="5" s="1"/>
  <c r="BL37" i="5" s="1"/>
  <c r="C28" i="5"/>
  <c r="BL27" i="5" s="1"/>
  <c r="BC34" i="5"/>
  <c r="BU42" i="5"/>
  <c r="BU41" i="5"/>
  <c r="BV41" i="5"/>
  <c r="CD58" i="5"/>
  <c r="AU58" i="5"/>
  <c r="AI58" i="5"/>
  <c r="AR58" i="5"/>
  <c r="AT59" i="5"/>
  <c r="BC59" i="5"/>
  <c r="AJ59" i="5"/>
  <c r="BH14" i="5"/>
  <c r="BH11" i="5"/>
  <c r="BQ15" i="5"/>
  <c r="AU14" i="5"/>
  <c r="AI14" i="5"/>
  <c r="BC19" i="5"/>
  <c r="AJ19" i="5"/>
  <c r="AT19" i="5"/>
  <c r="BX23" i="5" s="1"/>
  <c r="AJ21" i="5"/>
  <c r="AT21" i="5"/>
  <c r="BX25" i="5" s="1"/>
  <c r="BC21" i="5"/>
  <c r="BX35" i="5"/>
  <c r="AU31" i="5"/>
  <c r="AI31" i="5"/>
  <c r="BW36" i="5" s="1"/>
  <c r="AR31" i="5"/>
  <c r="AU32" i="5"/>
  <c r="AI32" i="5"/>
  <c r="CA33" i="5"/>
  <c r="AR32" i="5"/>
  <c r="AU59" i="5"/>
  <c r="AI59" i="5"/>
  <c r="AR59" i="5"/>
  <c r="CA64" i="5"/>
  <c r="AT60" i="5"/>
  <c r="BX64" i="5" s="1"/>
  <c r="BC60" i="5"/>
  <c r="AJ60" i="5"/>
  <c r="BC63" i="5"/>
  <c r="AJ63" i="5"/>
  <c r="AT63" i="5"/>
  <c r="CD64" i="5" s="1"/>
  <c r="AT79" i="5"/>
  <c r="CA84" i="5" s="1"/>
  <c r="BC79" i="5"/>
  <c r="AJ79" i="5"/>
  <c r="BU85" i="5"/>
  <c r="BU84" i="5"/>
  <c r="BV84" i="5"/>
  <c r="AU82" i="5"/>
  <c r="AI82" i="5"/>
  <c r="BW81" i="5" s="1"/>
  <c r="AR82" i="5"/>
  <c r="AU88" i="5"/>
  <c r="AI88" i="5"/>
  <c r="CD88" i="5" s="1"/>
  <c r="AR88" i="5"/>
  <c r="AT91" i="5"/>
  <c r="CA92" i="5" s="1"/>
  <c r="BC91" i="5"/>
  <c r="AJ91" i="5"/>
  <c r="AR92" i="5"/>
  <c r="BU21" i="5"/>
  <c r="BV21" i="5"/>
  <c r="BU22" i="5"/>
  <c r="BU23" i="5"/>
  <c r="BU24" i="5"/>
  <c r="BV23" i="5"/>
  <c r="BU25" i="5"/>
  <c r="BV25" i="5"/>
  <c r="BU26" i="5"/>
  <c r="AT23" i="5"/>
  <c r="BX21" i="5" s="1"/>
  <c r="BX33" i="5"/>
  <c r="AU29" i="5"/>
  <c r="AI29" i="5"/>
  <c r="AR29" i="5"/>
  <c r="AT30" i="5"/>
  <c r="CA35" i="5" s="1"/>
  <c r="AU34" i="5"/>
  <c r="AI34" i="5"/>
  <c r="CG33" i="5"/>
  <c r="AR40" i="5"/>
  <c r="AU40" i="5"/>
  <c r="AI40" i="5"/>
  <c r="AT41" i="5"/>
  <c r="BX45" i="5" s="1"/>
  <c r="AT44" i="5"/>
  <c r="CD45" i="5" s="1"/>
  <c r="AT58" i="5"/>
  <c r="BX62" i="5" s="1"/>
  <c r="BC58" i="5"/>
  <c r="AJ58" i="5"/>
  <c r="BX60" i="5"/>
  <c r="AU62" i="5"/>
  <c r="AI62" i="5"/>
  <c r="BW61" i="5" s="1"/>
  <c r="AR62" i="5"/>
  <c r="CJ74" i="5"/>
  <c r="BF74" i="5"/>
  <c r="BU74" i="5"/>
  <c r="BV74" i="5"/>
  <c r="BU75" i="5"/>
  <c r="AT71" i="5"/>
  <c r="CA72" i="5" s="1"/>
  <c r="BC71" i="5"/>
  <c r="AJ71" i="5"/>
  <c r="BC72" i="5"/>
  <c r="AJ72" i="5"/>
  <c r="BE70" i="5" s="1"/>
  <c r="AT72" i="5"/>
  <c r="BU81" i="5"/>
  <c r="BU80" i="5"/>
  <c r="BV80" i="5"/>
  <c r="AR80" i="5"/>
  <c r="BX84" i="5"/>
  <c r="AU80" i="5"/>
  <c r="AI80" i="5"/>
  <c r="BW85" i="5" s="1"/>
  <c r="AU89" i="5"/>
  <c r="AI89" i="5"/>
  <c r="CG90" i="5" s="1"/>
  <c r="AR89" i="5"/>
  <c r="BC90" i="5"/>
  <c r="AJ90" i="5"/>
  <c r="AT90" i="5"/>
  <c r="BX94" i="5" s="1"/>
  <c r="AT93" i="5"/>
  <c r="BC93" i="5"/>
  <c r="AJ93" i="5"/>
  <c r="AR8" i="5"/>
  <c r="AR4" i="5" s="1"/>
  <c r="BG10" i="5"/>
  <c r="BH9" i="5"/>
  <c r="BC70" i="5"/>
  <c r="AU72" i="5"/>
  <c r="AI72" i="5"/>
  <c r="BX70" i="5"/>
  <c r="CA68" i="5"/>
  <c r="AR72" i="5"/>
  <c r="AJ78" i="5"/>
  <c r="AT78" i="5"/>
  <c r="BX82" i="5" s="1"/>
  <c r="AU79" i="5"/>
  <c r="AI79" i="5"/>
  <c r="CG80" i="5" s="1"/>
  <c r="AR79" i="5"/>
  <c r="AU81" i="5"/>
  <c r="AI81" i="5"/>
  <c r="AT88" i="5"/>
  <c r="BX92" i="5" s="1"/>
  <c r="BC88" i="5"/>
  <c r="AJ88" i="5"/>
  <c r="AT89" i="5"/>
  <c r="CA94" i="5" s="1"/>
  <c r="BC89" i="5"/>
  <c r="AJ89" i="5"/>
  <c r="BE94" i="5" s="1"/>
  <c r="AJ92" i="5"/>
  <c r="AU93" i="5"/>
  <c r="AI93" i="5"/>
  <c r="CG92" i="5" s="1"/>
  <c r="AR93" i="5"/>
  <c r="CD94" i="5"/>
  <c r="BG20" i="5"/>
  <c r="BG21" i="5"/>
  <c r="BH22" i="5"/>
  <c r="BH24" i="5"/>
  <c r="AR28" i="5"/>
  <c r="BG32" i="5"/>
  <c r="BG34" i="5"/>
  <c r="BQ39" i="5"/>
  <c r="BG42" i="5"/>
  <c r="BH43" i="5"/>
  <c r="BQ43" i="5"/>
  <c r="BG59" i="5"/>
  <c r="BG61" i="5"/>
  <c r="BH63" i="5"/>
  <c r="BQ64" i="5"/>
  <c r="BG69" i="5"/>
  <c r="BG71" i="5"/>
  <c r="CF71" i="5"/>
  <c r="BH73" i="5"/>
  <c r="BW75" i="5"/>
  <c r="A77" i="5"/>
  <c r="BG80" i="5"/>
  <c r="BG81" i="5"/>
  <c r="BH82" i="5"/>
  <c r="BQ82" i="5"/>
  <c r="BG91" i="5"/>
  <c r="BG93" i="5"/>
  <c r="BG22" i="5"/>
  <c r="BG24" i="5"/>
  <c r="BQ29" i="5"/>
  <c r="BH33" i="5"/>
  <c r="BQ33" i="5"/>
  <c r="BG39" i="5"/>
  <c r="BG43" i="5"/>
  <c r="BQ45" i="5"/>
  <c r="BH62" i="5"/>
  <c r="BG63" i="5"/>
  <c r="AR67" i="5"/>
  <c r="BE72" i="5"/>
  <c r="BG73" i="5"/>
  <c r="AR77" i="5"/>
  <c r="BG82" i="5"/>
  <c r="BH83" i="5"/>
  <c r="BH88" i="5"/>
  <c r="BQ88" i="5"/>
  <c r="BH92" i="5"/>
  <c r="BQ92" i="5"/>
  <c r="BQ94" i="5"/>
  <c r="BQ19" i="5"/>
  <c r="BH23" i="5"/>
  <c r="BG29" i="5"/>
  <c r="BH31" i="5"/>
  <c r="BQ31" i="5"/>
  <c r="BG33" i="5"/>
  <c r="BQ35" i="5"/>
  <c r="BG40" i="5"/>
  <c r="BH41" i="5"/>
  <c r="BG58" i="5"/>
  <c r="BQ58" i="5"/>
  <c r="BG60" i="5"/>
  <c r="BQ62" i="5"/>
  <c r="BQ68" i="5"/>
  <c r="BQ70" i="5"/>
  <c r="BQ72" i="5"/>
  <c r="CC75" i="5"/>
  <c r="BQ78" i="5"/>
  <c r="BG83" i="5"/>
  <c r="BG88" i="5"/>
  <c r="BH90" i="5"/>
  <c r="BQ90" i="5"/>
  <c r="BG92" i="5"/>
  <c r="BG19" i="5"/>
  <c r="BH42" i="5"/>
  <c r="BG68" i="5"/>
  <c r="BG70" i="5"/>
  <c r="BG79" i="5"/>
  <c r="I14" i="4"/>
  <c r="C15" i="4"/>
  <c r="I15" i="4" s="1"/>
  <c r="I43" i="4"/>
  <c r="C44" i="4"/>
  <c r="I44" i="4" s="1"/>
  <c r="I52" i="4"/>
  <c r="C53" i="4"/>
  <c r="C54" i="4" s="1"/>
  <c r="I54" i="4" s="1"/>
  <c r="I107" i="4"/>
  <c r="C109" i="4"/>
  <c r="I109" i="4" s="1"/>
  <c r="C133" i="4"/>
  <c r="I132" i="4"/>
  <c r="I51" i="4"/>
  <c r="I74" i="3"/>
  <c r="C75" i="3"/>
  <c r="I75" i="3" s="1"/>
  <c r="I94" i="3"/>
  <c r="C95" i="3"/>
  <c r="I95" i="3" s="1"/>
  <c r="C104" i="3"/>
  <c r="I104" i="3" s="1"/>
  <c r="I103" i="3"/>
  <c r="C35" i="3"/>
  <c r="I35" i="3" s="1"/>
  <c r="I34" i="3"/>
  <c r="I65" i="3"/>
  <c r="C66" i="3"/>
  <c r="I66" i="3" s="1"/>
  <c r="C23" i="3"/>
  <c r="C52" i="3"/>
  <c r="C53" i="3" s="1"/>
  <c r="C54" i="3" s="1"/>
  <c r="BC92" i="5" l="1"/>
  <c r="CA82" i="5"/>
  <c r="CD80" i="5"/>
  <c r="BC78" i="5"/>
  <c r="BW71" i="5"/>
  <c r="AJ44" i="5"/>
  <c r="AJ41" i="5"/>
  <c r="CG41" i="5"/>
  <c r="AR34" i="5"/>
  <c r="AJ30" i="5"/>
  <c r="BE35" i="5" s="1"/>
  <c r="AJ23" i="5"/>
  <c r="AI92" i="5"/>
  <c r="BZ34" i="5"/>
  <c r="CG13" i="5"/>
  <c r="CD15" i="5"/>
  <c r="AT34" i="5"/>
  <c r="AT40" i="5"/>
  <c r="CA45" i="5" s="1"/>
  <c r="AJ81" i="5"/>
  <c r="AI44" i="5"/>
  <c r="AU41" i="5"/>
  <c r="AR23" i="5"/>
  <c r="BC14" i="5"/>
  <c r="CC12" i="5"/>
  <c r="AT92" i="5"/>
  <c r="BX90" i="5" s="1"/>
  <c r="AR81" i="5"/>
  <c r="BC41" i="5"/>
  <c r="CD35" i="5"/>
  <c r="BC30" i="5"/>
  <c r="BC23" i="5"/>
  <c r="CA78" i="5"/>
  <c r="BE84" i="5"/>
  <c r="AR14" i="5"/>
  <c r="BZ44" i="5"/>
  <c r="BC81" i="5"/>
  <c r="AI78" i="5"/>
  <c r="CD78" i="5" s="1"/>
  <c r="CG68" i="5"/>
  <c r="AR41" i="5"/>
  <c r="AR30" i="5"/>
  <c r="AI23" i="5"/>
  <c r="BE19" i="5" s="1"/>
  <c r="BZ83" i="5"/>
  <c r="BZ24" i="5"/>
  <c r="CA39" i="5"/>
  <c r="BU91" i="5"/>
  <c r="BU90" i="5"/>
  <c r="BV90" i="5"/>
  <c r="BU79" i="5"/>
  <c r="BU78" i="5"/>
  <c r="BV78" i="5"/>
  <c r="BU69" i="5"/>
  <c r="BU68" i="5"/>
  <c r="BV68" i="5"/>
  <c r="CJ70" i="5"/>
  <c r="BF70" i="5"/>
  <c r="BV45" i="5"/>
  <c r="BU46" i="5"/>
  <c r="BU45" i="5"/>
  <c r="BU64" i="5"/>
  <c r="BV64" i="5"/>
  <c r="BU65" i="5"/>
  <c r="BU43" i="5"/>
  <c r="BU44" i="5"/>
  <c r="BV43" i="5"/>
  <c r="BW63" i="5"/>
  <c r="BE58" i="5"/>
  <c r="BE82" i="5"/>
  <c r="CF83" i="5"/>
  <c r="CC69" i="5"/>
  <c r="BE68" i="5"/>
  <c r="BW24" i="5"/>
  <c r="BW12" i="5"/>
  <c r="CA9" i="5"/>
  <c r="CC46" i="5"/>
  <c r="BE43" i="5"/>
  <c r="CA58" i="5"/>
  <c r="BE64" i="5"/>
  <c r="CC71" i="5"/>
  <c r="BW26" i="5"/>
  <c r="BZ20" i="5"/>
  <c r="BU71" i="5"/>
  <c r="BU70" i="5"/>
  <c r="BV70" i="5"/>
  <c r="BU58" i="5"/>
  <c r="BU59" i="5"/>
  <c r="BV58" i="5"/>
  <c r="BU36" i="5"/>
  <c r="BU35" i="5"/>
  <c r="BV35" i="5"/>
  <c r="BU93" i="5"/>
  <c r="BV92" i="5"/>
  <c r="BU92" i="5"/>
  <c r="CJ72" i="5"/>
  <c r="BF72" i="5"/>
  <c r="BU34" i="5"/>
  <c r="BV33" i="5"/>
  <c r="BU33" i="5"/>
  <c r="BU39" i="5"/>
  <c r="BV39" i="5"/>
  <c r="BU40" i="5"/>
  <c r="CJ94" i="5"/>
  <c r="BE80" i="5"/>
  <c r="BZ85" i="5"/>
  <c r="BE41" i="5"/>
  <c r="BZ46" i="5"/>
  <c r="CC36" i="5"/>
  <c r="BE33" i="5"/>
  <c r="BW93" i="5"/>
  <c r="BE88" i="5"/>
  <c r="BF94" i="5" s="1"/>
  <c r="BE78" i="5"/>
  <c r="BF84" i="5" s="1"/>
  <c r="CL84" i="5" s="1"/>
  <c r="BW83" i="5"/>
  <c r="BW14" i="5"/>
  <c r="BE9" i="5"/>
  <c r="BZ89" i="5"/>
  <c r="CG82" i="5"/>
  <c r="CD70" i="5"/>
  <c r="CD68" i="5"/>
  <c r="BW65" i="5"/>
  <c r="BE45" i="5"/>
  <c r="CG19" i="5"/>
  <c r="CD19" i="5"/>
  <c r="BE25" i="5"/>
  <c r="BZ63" i="5"/>
  <c r="CA19" i="5"/>
  <c r="CD11" i="5"/>
  <c r="BW16" i="5"/>
  <c r="BU72" i="5"/>
  <c r="BU73" i="5"/>
  <c r="BV72" i="5"/>
  <c r="BV94" i="5"/>
  <c r="BU95" i="5"/>
  <c r="BU94" i="5"/>
  <c r="BU82" i="5"/>
  <c r="BV82" i="5"/>
  <c r="BU83" i="5"/>
  <c r="A87" i="5"/>
  <c r="C87" i="5" s="1"/>
  <c r="BL86" i="5" s="1"/>
  <c r="C77" i="5"/>
  <c r="BL76" i="5" s="1"/>
  <c r="CF93" i="5"/>
  <c r="BE92" i="5"/>
  <c r="BE90" i="5"/>
  <c r="BZ95" i="5"/>
  <c r="BW34" i="5"/>
  <c r="BE29" i="5"/>
  <c r="CJ84" i="5"/>
  <c r="BZ65" i="5"/>
  <c r="BE60" i="5"/>
  <c r="BE13" i="5"/>
  <c r="CC16" i="5"/>
  <c r="BE39" i="5"/>
  <c r="BW44" i="5"/>
  <c r="BZ26" i="5"/>
  <c r="BE21" i="5"/>
  <c r="BZ16" i="5"/>
  <c r="BE11" i="5"/>
  <c r="CA88" i="5"/>
  <c r="CD31" i="5"/>
  <c r="BW95" i="5"/>
  <c r="CG43" i="5"/>
  <c r="BE15" i="5"/>
  <c r="BU63" i="5"/>
  <c r="BU62" i="5"/>
  <c r="BV62" i="5"/>
  <c r="BU32" i="5"/>
  <c r="BU31" i="5"/>
  <c r="BV31" i="5"/>
  <c r="BU20" i="5"/>
  <c r="BU19" i="5"/>
  <c r="BV19" i="5"/>
  <c r="BV88" i="5"/>
  <c r="BU89" i="5"/>
  <c r="BU88" i="5"/>
  <c r="BV29" i="5"/>
  <c r="BU30" i="5"/>
  <c r="BU29" i="5"/>
  <c r="CJ35" i="5"/>
  <c r="BU15" i="5"/>
  <c r="BV15" i="5"/>
  <c r="BU16" i="5"/>
  <c r="BV13" i="5"/>
  <c r="BU14" i="5"/>
  <c r="BU13" i="5"/>
  <c r="BU11" i="5"/>
  <c r="BU12" i="5"/>
  <c r="BV11" i="5"/>
  <c r="CC65" i="5"/>
  <c r="BE62" i="5"/>
  <c r="CC26" i="5"/>
  <c r="BE23" i="5"/>
  <c r="BZ36" i="5"/>
  <c r="BE31" i="5"/>
  <c r="CG78" i="5"/>
  <c r="CD29" i="5"/>
  <c r="CG60" i="5"/>
  <c r="CG29" i="5"/>
  <c r="BZ93" i="5"/>
  <c r="CD39" i="5"/>
  <c r="CD21" i="5"/>
  <c r="BW46" i="5"/>
  <c r="BZ30" i="5"/>
  <c r="CG11" i="5"/>
  <c r="C24" i="3"/>
  <c r="I24" i="3" s="1"/>
  <c r="I23" i="3"/>
  <c r="CJ31" i="5" l="1"/>
  <c r="BF31" i="5"/>
  <c r="CJ11" i="5"/>
  <c r="BF11" i="5"/>
  <c r="BF60" i="5"/>
  <c r="CJ60" i="5"/>
  <c r="CJ29" i="5"/>
  <c r="BF29" i="5"/>
  <c r="BE28" i="5"/>
  <c r="BC28" i="5" s="1"/>
  <c r="CJ92" i="5"/>
  <c r="BF92" i="5"/>
  <c r="CJ45" i="5"/>
  <c r="BF45" i="5"/>
  <c r="CJ33" i="5"/>
  <c r="BF33" i="5"/>
  <c r="CJ15" i="5"/>
  <c r="BF15" i="5"/>
  <c r="CJ13" i="5"/>
  <c r="BF13" i="5"/>
  <c r="CJ90" i="5"/>
  <c r="BF90" i="5"/>
  <c r="CJ41" i="5"/>
  <c r="BF41" i="5"/>
  <c r="CJ64" i="5"/>
  <c r="BF64" i="5"/>
  <c r="BE67" i="5"/>
  <c r="BC67" i="5" s="1"/>
  <c r="CJ68" i="5"/>
  <c r="BF68" i="5"/>
  <c r="BF67" i="5" s="1"/>
  <c r="BF58" i="5"/>
  <c r="BE57" i="5"/>
  <c r="BC57" i="5" s="1"/>
  <c r="CJ58" i="5"/>
  <c r="BF35" i="5"/>
  <c r="CJ21" i="5"/>
  <c r="BF21" i="5"/>
  <c r="CJ88" i="5"/>
  <c r="BF88" i="5"/>
  <c r="BE87" i="5"/>
  <c r="BC87" i="5" s="1"/>
  <c r="CJ82" i="5"/>
  <c r="BF82" i="5"/>
  <c r="CL82" i="5" s="1"/>
  <c r="BF62" i="5"/>
  <c r="CJ62" i="5"/>
  <c r="BE8" i="5"/>
  <c r="BC8" i="5" s="1"/>
  <c r="BF9" i="5"/>
  <c r="CJ9" i="5"/>
  <c r="CJ23" i="5"/>
  <c r="BF23" i="5"/>
  <c r="CJ39" i="5"/>
  <c r="BF39" i="5"/>
  <c r="BE38" i="5"/>
  <c r="BC38" i="5" s="1"/>
  <c r="CJ25" i="5"/>
  <c r="BF25" i="5"/>
  <c r="BE77" i="5"/>
  <c r="BC77" i="5" s="1"/>
  <c r="CJ78" i="5"/>
  <c r="BF78" i="5"/>
  <c r="CJ80" i="5"/>
  <c r="BF80" i="5"/>
  <c r="CL80" i="5" s="1"/>
  <c r="CJ43" i="5"/>
  <c r="BF43" i="5"/>
  <c r="BE18" i="5"/>
  <c r="BC18" i="5" s="1"/>
  <c r="CJ19" i="5"/>
  <c r="BF19" i="5"/>
  <c r="BF18" i="5" l="1"/>
  <c r="BF87" i="5"/>
  <c r="BF57" i="5"/>
  <c r="CL78" i="5"/>
  <c r="BF77" i="5"/>
  <c r="BC4" i="5"/>
  <c r="BF8" i="5"/>
  <c r="CL9" i="5"/>
  <c r="BF38" i="5"/>
  <c r="BF28" i="5"/>
</calcChain>
</file>

<file path=xl/sharedStrings.xml><?xml version="1.0" encoding="utf-8"?>
<sst xmlns="http://schemas.openxmlformats.org/spreadsheetml/2006/main" count="2254" uniqueCount="647">
  <si>
    <t>г. Шымкент</t>
  </si>
  <si>
    <t>№</t>
  </si>
  <si>
    <t>рождения</t>
  </si>
  <si>
    <t>Разряд</t>
  </si>
  <si>
    <t>Место</t>
  </si>
  <si>
    <t>КМС</t>
  </si>
  <si>
    <t>МС</t>
  </si>
  <si>
    <t>СПИСОК УЧАСТНИКОВ</t>
  </si>
  <si>
    <t xml:space="preserve"> ЧЕМПИОНАТА РЕСПУБЛИКИ КАЗАХСТАН</t>
  </si>
  <si>
    <t>ПО НАСТОЛЬНОМУ ТЕННИСУ</t>
  </si>
  <si>
    <t>среди спортсменов 2008 г. р. и моложе</t>
  </si>
  <si>
    <t>г. Туркестан                                                                                                  4-10октября 2021г.</t>
  </si>
  <si>
    <t>ДЕВУШКИ</t>
  </si>
  <si>
    <t>г.Нур-Султан</t>
  </si>
  <si>
    <t/>
  </si>
  <si>
    <t>Фамилия Имя</t>
  </si>
  <si>
    <t>Дата</t>
  </si>
  <si>
    <t>Рейтинг</t>
  </si>
  <si>
    <t>Регион</t>
  </si>
  <si>
    <t>Агалакова Елизавета</t>
  </si>
  <si>
    <t>Лаврова Маргарита</t>
  </si>
  <si>
    <t>Сапарбек Арайлым</t>
  </si>
  <si>
    <t>Нурман Нурсая</t>
  </si>
  <si>
    <t>Тажимова Меруэрт</t>
  </si>
  <si>
    <t>Тренер-представитель: Мурзаспаев С. Герасименко А. Саламатов К.</t>
  </si>
  <si>
    <t>г.Алматы</t>
  </si>
  <si>
    <t>Авзалова Камила</t>
  </si>
  <si>
    <t>Мендыгалиева Айша</t>
  </si>
  <si>
    <t>Адильгереева Айназ</t>
  </si>
  <si>
    <t>Гончар Ирина</t>
  </si>
  <si>
    <t>Тренер-представитель: Успанова А.С.</t>
  </si>
  <si>
    <t>г.Шымкент</t>
  </si>
  <si>
    <t>Шымкентбай Руана</t>
  </si>
  <si>
    <t>Тулегенова Самал</t>
  </si>
  <si>
    <t>Турсынбек Куралай</t>
  </si>
  <si>
    <t>Косар Томирис</t>
  </si>
  <si>
    <t>Амангелды Акниет</t>
  </si>
  <si>
    <t>Тренер-представитель: Оразбаев Н.Н.   Оразбаев Н.Б. Байзак Н.Е.</t>
  </si>
  <si>
    <t>Искакова Аяна</t>
  </si>
  <si>
    <t>Магзумова Адина</t>
  </si>
  <si>
    <t>Починок Полина</t>
  </si>
  <si>
    <t>Балтабек Инабат</t>
  </si>
  <si>
    <t>Балтабек Инкар</t>
  </si>
  <si>
    <t>Тренер-представитель: Искаков Д.А. Жапенов Д.Б. Салыков А.Б.</t>
  </si>
  <si>
    <t>Дарханкызы Балауса</t>
  </si>
  <si>
    <t>Жармухамбетова Алуа</t>
  </si>
  <si>
    <t>Ибраева Даяна</t>
  </si>
  <si>
    <t>Жумагул Айдана</t>
  </si>
  <si>
    <t>17.07.2009</t>
  </si>
  <si>
    <t>Тренер-представитель:   Капанова Д.К.</t>
  </si>
  <si>
    <t>Западно-Казахстанская обл.</t>
  </si>
  <si>
    <t>Буланова Гульназ</t>
  </si>
  <si>
    <t>Портнягина Анна</t>
  </si>
  <si>
    <t>Батырова Айкоркем</t>
  </si>
  <si>
    <t>Айдоскызы Адина</t>
  </si>
  <si>
    <t>Меркен Алия</t>
  </si>
  <si>
    <t>Тренер-представитель: Назарова С.Р. Ибат А.</t>
  </si>
  <si>
    <t>Костанайская обл.</t>
  </si>
  <si>
    <t>Сураганова Алина</t>
  </si>
  <si>
    <t>Костанай. обл</t>
  </si>
  <si>
    <t>Толебай Аружан</t>
  </si>
  <si>
    <t>1юн.</t>
  </si>
  <si>
    <t>Борисенко Василиса</t>
  </si>
  <si>
    <t>Лемешева Жибек</t>
  </si>
  <si>
    <t>Нестерова Ксения</t>
  </si>
  <si>
    <t>Тренер-представитель:  Магалеева Л.К. Карпташаров Т.М.</t>
  </si>
  <si>
    <t>Жамбылская обл.</t>
  </si>
  <si>
    <t>Золотухина Ирина</t>
  </si>
  <si>
    <t>Амангелди Сагыныш</t>
  </si>
  <si>
    <t>Ахан Аружан</t>
  </si>
  <si>
    <t>Толеген Акзере</t>
  </si>
  <si>
    <t>Тренер-представитель:   Хасанов Н. Касымбеков С. Е. Кермен А. Нысанбаев М.</t>
  </si>
  <si>
    <t>Мангистауская обл.</t>
  </si>
  <si>
    <t xml:space="preserve">Темирханова  Акку  </t>
  </si>
  <si>
    <t>23.01.2009</t>
  </si>
  <si>
    <t>Мангистау. обл.</t>
  </si>
  <si>
    <t>Абулхаир Салима</t>
  </si>
  <si>
    <t>Онгар Фарида</t>
  </si>
  <si>
    <t>Избасар Аида</t>
  </si>
  <si>
    <t>Фаридова Айнагул</t>
  </si>
  <si>
    <t>Тренер-представитель: Исламгалиева Р.М. . Рамазанулы М. Османов Ж.</t>
  </si>
  <si>
    <t>Северо-Казахстанская обл.</t>
  </si>
  <si>
    <t>Тутаева Диляра</t>
  </si>
  <si>
    <t>СКО</t>
  </si>
  <si>
    <t>Канат Айлана</t>
  </si>
  <si>
    <t>Кайролла Диляра</t>
  </si>
  <si>
    <t>Мустафина Амина</t>
  </si>
  <si>
    <t>Тренер-представитель: Сайран Е.С. Никитенко А.И.</t>
  </si>
  <si>
    <t>Актюбинская обл.</t>
  </si>
  <si>
    <t>Дошимова Малика</t>
  </si>
  <si>
    <t>Куанышбеккызы Назерке</t>
  </si>
  <si>
    <t>Наурызбай Бекдана</t>
  </si>
  <si>
    <t>Болаткызы Назерке</t>
  </si>
  <si>
    <t>Жоламан Диана</t>
  </si>
  <si>
    <t>Тренер-представитель: Досжанова А.О. Канатбаева Ж.А. Дерушко Д.В.</t>
  </si>
  <si>
    <t>Туркестанская обл.</t>
  </si>
  <si>
    <t>Рахимтаева Рахила</t>
  </si>
  <si>
    <t>1юн</t>
  </si>
  <si>
    <t>Ханиязова Ноила</t>
  </si>
  <si>
    <t>Байболат Улдана</t>
  </si>
  <si>
    <t>Нуржанкызы Аида</t>
  </si>
  <si>
    <t>Шавкатова Шахруза</t>
  </si>
  <si>
    <t>Туркестан. обл.</t>
  </si>
  <si>
    <t>Ханиязова Мафтуна</t>
  </si>
  <si>
    <t>Усен Гулсапар</t>
  </si>
  <si>
    <t>Серикбай Каракат</t>
  </si>
  <si>
    <t>Абидинова Жания</t>
  </si>
  <si>
    <t>15.12.20010</t>
  </si>
  <si>
    <t>Турдалиева Аяулым</t>
  </si>
  <si>
    <t>Тренер-представитель: Есимханов Е.Б. Абдазимов Ш. Сыдыков Б.Ж. Абен А.</t>
  </si>
  <si>
    <t>Карагандинская обл.</t>
  </si>
  <si>
    <t xml:space="preserve">Мочалкина Виктория  </t>
  </si>
  <si>
    <t>06.12.2008</t>
  </si>
  <si>
    <t xml:space="preserve">Фу Дарья </t>
  </si>
  <si>
    <t>31.01.2009</t>
  </si>
  <si>
    <t>Карагандин. обл.</t>
  </si>
  <si>
    <t>Гамова Дарья</t>
  </si>
  <si>
    <t>Сиротина Полина</t>
  </si>
  <si>
    <t>Ибраева Юрана</t>
  </si>
  <si>
    <t>Кошелева Алиса</t>
  </si>
  <si>
    <t>Тренер-представитель:   Ким Т.А. Амирханова А.</t>
  </si>
  <si>
    <t>Акмолинская обл.</t>
  </si>
  <si>
    <t>Аубакирова Диана</t>
  </si>
  <si>
    <t>Мукан Мерей</t>
  </si>
  <si>
    <t xml:space="preserve">Тренер-представитель:   Забанов И. Куатбеков О. </t>
  </si>
  <si>
    <t>Алматинская обл.</t>
  </si>
  <si>
    <t>Ербосын Еркежан</t>
  </si>
  <si>
    <t>Какоткина Ангелина</t>
  </si>
  <si>
    <t>Кадржан Каусар</t>
  </si>
  <si>
    <t>Тренер-представитель: Дюсенбинов Н. Отан М.</t>
  </si>
  <si>
    <t>Главный судья. Судья НСВК                                                              Ишкенбаева К.С.</t>
  </si>
  <si>
    <t>Главный секретарь. Судья МК                                                           Мирасланов  М.</t>
  </si>
  <si>
    <t>г. Туркестан                                                                                                             4-10 октября 2021г.</t>
  </si>
  <si>
    <t>ЮНОШИ</t>
  </si>
  <si>
    <t>Касенов Динмухамед</t>
  </si>
  <si>
    <t>Сереке Султан</t>
  </si>
  <si>
    <t>Сайлаубек Бейбарыс</t>
  </si>
  <si>
    <t>г. Нур-Султан</t>
  </si>
  <si>
    <t>Токтамыс Нурбол</t>
  </si>
  <si>
    <t>Жаксыбай Нурмухаммед</t>
  </si>
  <si>
    <t>Тренер-представитель: Мурзаспаев С. Герасименко А.Саламатов К.</t>
  </si>
  <si>
    <t>Маркин Алексей</t>
  </si>
  <si>
    <t>Таштанбеков Билал</t>
  </si>
  <si>
    <t>Маткаримов Алдияр</t>
  </si>
  <si>
    <t>Касым Нурислам</t>
  </si>
  <si>
    <t>Талгат Аслан</t>
  </si>
  <si>
    <t>Саурбай Бакдаулет</t>
  </si>
  <si>
    <t>Курбантаев Мухаммадали</t>
  </si>
  <si>
    <t>Еркинбек Ерасыл</t>
  </si>
  <si>
    <t>Павлодарская обл.</t>
  </si>
  <si>
    <t>Абишев Алимжан</t>
  </si>
  <si>
    <t>Муратов Алдияр</t>
  </si>
  <si>
    <t>Алгужинов Нариман</t>
  </si>
  <si>
    <t>Жумагалы Расул</t>
  </si>
  <si>
    <t>Павлодар. обл.</t>
  </si>
  <si>
    <t>Полховский Роман</t>
  </si>
  <si>
    <t>Серикбай Ержигит</t>
  </si>
  <si>
    <t>Аруов Алдияр</t>
  </si>
  <si>
    <t>ЗКО</t>
  </si>
  <si>
    <t>Суйиндик Мансур</t>
  </si>
  <si>
    <t>Айдосулы Ансар</t>
  </si>
  <si>
    <t>Жуматов Даниял</t>
  </si>
  <si>
    <t>Салай Артём</t>
  </si>
  <si>
    <t>Урумбаев Ернар</t>
  </si>
  <si>
    <t>Тимошенко Дмитрий</t>
  </si>
  <si>
    <t>Нурмухамбетов Р</t>
  </si>
  <si>
    <t>Орынбасар Нурдаулет</t>
  </si>
  <si>
    <t>Нурман Ерасыл</t>
  </si>
  <si>
    <t>Гани Жансултан</t>
  </si>
  <si>
    <t>Ермек Ханторе</t>
  </si>
  <si>
    <t xml:space="preserve">Жумагазы Даурен </t>
  </si>
  <si>
    <t>Жаксылыков Латифулла</t>
  </si>
  <si>
    <t>Романюк Никита</t>
  </si>
  <si>
    <t>Сарсенгали Мансур</t>
  </si>
  <si>
    <t>Мустафа Расылхан</t>
  </si>
  <si>
    <t>Замиховский Данил</t>
  </si>
  <si>
    <t>Краузе Павел</t>
  </si>
  <si>
    <t>Заика Роман</t>
  </si>
  <si>
    <t>Басенов Канат</t>
  </si>
  <si>
    <t>Сейилхан Санжар</t>
  </si>
  <si>
    <t>Кисан Наби</t>
  </si>
  <si>
    <t>Кисан Расул</t>
  </si>
  <si>
    <t>Нурымбетов Нуржан</t>
  </si>
  <si>
    <t>Жансерик Алишер</t>
  </si>
  <si>
    <t>Буреев Глеб</t>
  </si>
  <si>
    <t>Назир Рамазан</t>
  </si>
  <si>
    <t>Жолдыбай Нуржигит</t>
  </si>
  <si>
    <t>Пердебеков Азиз</t>
  </si>
  <si>
    <t>Султаниязов Азамат</t>
  </si>
  <si>
    <t>Шекитибай Бауыржан</t>
  </si>
  <si>
    <t>Ибахан Санжар</t>
  </si>
  <si>
    <t>Умурзак Адилет</t>
  </si>
  <si>
    <t>Абдураймов Алихан</t>
  </si>
  <si>
    <t>Шажалы Наржигит</t>
  </si>
  <si>
    <t>Нурматов Саид</t>
  </si>
  <si>
    <t>Тренер-представитель: Есимханов Е.Б. Абдазимов Ш. Сыдыков Б.Ж.  Сыздыков М.Ж.</t>
  </si>
  <si>
    <t>Шарипхан Табигат</t>
  </si>
  <si>
    <t>КулумбаевМихмет</t>
  </si>
  <si>
    <t>Акжолтай Азимхан</t>
  </si>
  <si>
    <t>Алматинск. обл.</t>
  </si>
  <si>
    <t>Касым Нурасыл</t>
  </si>
  <si>
    <t>Магзумбеков Асылхан</t>
  </si>
  <si>
    <t>Нурумов Медет</t>
  </si>
  <si>
    <t>2юн</t>
  </si>
  <si>
    <t xml:space="preserve">Тарнакин Владислав </t>
  </si>
  <si>
    <t>Кельбуганов Раимбек</t>
  </si>
  <si>
    <t>Макатай Ескендир</t>
  </si>
  <si>
    <t>Тренер-представитель:  Ким Т.А. Амирханова А.</t>
  </si>
  <si>
    <t>Забанов Филипп</t>
  </si>
  <si>
    <t>Кукетаев Ильнур</t>
  </si>
  <si>
    <t>Кызылординская обл.</t>
  </si>
  <si>
    <t>Ислям Алинур</t>
  </si>
  <si>
    <t>Тренер-представитель: Зибанов И. Куатбеков О.</t>
  </si>
  <si>
    <t>Командное первенство. Девушки.</t>
  </si>
  <si>
    <t xml:space="preserve">                                    г. Туркестан                                                                             4-10 октября 2021г.</t>
  </si>
  <si>
    <t>Встреча</t>
  </si>
  <si>
    <t>Время</t>
  </si>
  <si>
    <t>Стол</t>
  </si>
  <si>
    <t>#</t>
  </si>
  <si>
    <t>Команды</t>
  </si>
  <si>
    <t>Территория</t>
  </si>
  <si>
    <t>О</t>
  </si>
  <si>
    <t>С</t>
  </si>
  <si>
    <t>М</t>
  </si>
  <si>
    <t>09,30</t>
  </si>
  <si>
    <t>КАРАГАНДИНСКАЯ обл.</t>
  </si>
  <si>
    <t>3 - 0</t>
  </si>
  <si>
    <t>11,50</t>
  </si>
  <si>
    <t>г, АЛМАТЫ</t>
  </si>
  <si>
    <t>10,40</t>
  </si>
  <si>
    <t>ТУРКЕСТАНСКАЯ обл.2</t>
  </si>
  <si>
    <t>3 - 2</t>
  </si>
  <si>
    <t>АЛМАТИНСКАЯ обл.</t>
  </si>
  <si>
    <t>МАНГИСТАУСКАЯ обл.</t>
  </si>
  <si>
    <t>3 - 1</t>
  </si>
  <si>
    <t>г. НУР-СУЛТАН</t>
  </si>
  <si>
    <t>КОСТАНАЙСКАЯ обл.</t>
  </si>
  <si>
    <t>АКМОЛИНСКАЯ обл.</t>
  </si>
  <si>
    <t>ВКО</t>
  </si>
  <si>
    <t>г. ШЫМКЕНТ</t>
  </si>
  <si>
    <t xml:space="preserve">3 - 1 </t>
  </si>
  <si>
    <t>ПАВЛОДАРСКАЯ обл.</t>
  </si>
  <si>
    <t>ТУРКЕСТАНСКАЯ обл.</t>
  </si>
  <si>
    <t>АКТЮБИНСКАЯ обл.</t>
  </si>
  <si>
    <t>ЖАМБЫЛСКАЯ обл.</t>
  </si>
  <si>
    <t>Главный судья.  НСВК                                                                                                                  Ишкенбаева К.С.</t>
  </si>
  <si>
    <t>Главный секретарь.  Судья МК                                                                                       Мирасланов М.К.</t>
  </si>
  <si>
    <t>Командное первенство. Юноши.</t>
  </si>
  <si>
    <t>13,30</t>
  </si>
  <si>
    <t>16,30</t>
  </si>
  <si>
    <t xml:space="preserve">3 - 0 </t>
  </si>
  <si>
    <t>15,00</t>
  </si>
  <si>
    <t>ПАВЛОДАРСКАЯ обл</t>
  </si>
  <si>
    <t xml:space="preserve">Командное первенство. </t>
  </si>
  <si>
    <t xml:space="preserve">               г. Туркестан                                                                             4-10 октября 2021г.</t>
  </si>
  <si>
    <t>06.10     09.30    1ст.</t>
  </si>
  <si>
    <t>финал</t>
  </si>
  <si>
    <t>06.10      10.40         4ст</t>
  </si>
  <si>
    <t>06.10      09.30    2ст.</t>
  </si>
  <si>
    <t>06.10       12 00        4ст</t>
  </si>
  <si>
    <t>06.10    09.30    3ст.</t>
  </si>
  <si>
    <t>06.10       10.40         5ст</t>
  </si>
  <si>
    <t>ТУРКЕСТАНСКАЯ обл.-2</t>
  </si>
  <si>
    <t>06 10     09.30    4ст.</t>
  </si>
  <si>
    <t>06.10       10.40         2ст</t>
  </si>
  <si>
    <t>06.10       12.00         5ст</t>
  </si>
  <si>
    <t>06.10       10.40         1ст</t>
  </si>
  <si>
    <t>06.10       12.00         1ст</t>
  </si>
  <si>
    <t>г.АЛМАТЫ</t>
  </si>
  <si>
    <t>06.10      09.30    5ст.</t>
  </si>
  <si>
    <t>06.10       10.40         3ст</t>
  </si>
  <si>
    <t>06.10      09.30    6ст.</t>
  </si>
  <si>
    <t>06.10       12.00         3ст</t>
  </si>
  <si>
    <t>06.10      09.30    7ст.</t>
  </si>
  <si>
    <t>06.10       10.40         6ст</t>
  </si>
  <si>
    <t>06.10      09.30    8ст.</t>
  </si>
  <si>
    <t>06.10       12.00         6ст</t>
  </si>
  <si>
    <t>06.10       10.40        7ст</t>
  </si>
  <si>
    <t>06.10       12.00         7ст</t>
  </si>
  <si>
    <t>06.10       10.40         8ст</t>
  </si>
  <si>
    <t>06.10       12.00         8ст</t>
  </si>
  <si>
    <t>Главный секретарь.  Судья МК                                                                                            Мирасланов М.К.</t>
  </si>
  <si>
    <t>Командное первенство.</t>
  </si>
  <si>
    <t>06.10     14.00    1ст.</t>
  </si>
  <si>
    <t>06.10      15.20         4ст</t>
  </si>
  <si>
    <t>06.10      14.00    2ст.</t>
  </si>
  <si>
    <t>06.10       16.50        4ст</t>
  </si>
  <si>
    <t>06.10    14.00    3ст.</t>
  </si>
  <si>
    <t>06.10       15.20         5ст</t>
  </si>
  <si>
    <t>06 10     14.00    4ст.</t>
  </si>
  <si>
    <t>06.10       15.20         2ст</t>
  </si>
  <si>
    <t>06.10       16.50         5ст</t>
  </si>
  <si>
    <t>06.10       15.20         1ст</t>
  </si>
  <si>
    <t>06.10       16.50         1ст</t>
  </si>
  <si>
    <t>06.10      14.00    5ст.</t>
  </si>
  <si>
    <t>06.10       15.20         3ст</t>
  </si>
  <si>
    <t>06.10      14.00    6ст.</t>
  </si>
  <si>
    <t>06.10       16.50         3ст</t>
  </si>
  <si>
    <t>06.10      14.00    7ст.</t>
  </si>
  <si>
    <t>06.10       15.20         6ст</t>
  </si>
  <si>
    <t>Х</t>
  </si>
  <si>
    <t>06.10       16.50         6ст</t>
  </si>
  <si>
    <t>06.10       15.20        7ст</t>
  </si>
  <si>
    <t>06.10       16.50         7ст</t>
  </si>
  <si>
    <t>ЧЕМПИОНАТ РЕСПУБЛИКИ  КАЗАХСТАН ПО НАСТОЛЬНОМУ ТЕННИСУ среди спортсменов 2008г.р. и моложе</t>
  </si>
  <si>
    <t>4-10 октября. 2021г.</t>
  </si>
  <si>
    <t>г. Туркестан</t>
  </si>
  <si>
    <t>МОЧАЛКИНА</t>
  </si>
  <si>
    <t>Подгруппа 1</t>
  </si>
  <si>
    <t>АМАНГЕЛДИ (Ж)</t>
  </si>
  <si>
    <t>КАКОТКИНА</t>
  </si>
  <si>
    <t>АЙДОСКЫЗЫ</t>
  </si>
  <si>
    <t>ТУЛЕГЕНОВА</t>
  </si>
  <si>
    <t>ГОНЧАР</t>
  </si>
  <si>
    <t>АБИДИНОВА</t>
  </si>
  <si>
    <t>БОЛАТКЫЗЫ</t>
  </si>
  <si>
    <t>ХАНИЯЗОВА Н.</t>
  </si>
  <si>
    <t>ТЕМИРХАНОВА</t>
  </si>
  <si>
    <t>Подгруппа 2</t>
  </si>
  <si>
    <t>ТУТУЕВА</t>
  </si>
  <si>
    <t>АУБАКИРОВА</t>
  </si>
  <si>
    <t>МУКАН</t>
  </si>
  <si>
    <t>ХАНИЯЗОВА М.</t>
  </si>
  <si>
    <t>МЕРКЕН</t>
  </si>
  <si>
    <t>ИСКАКОВА</t>
  </si>
  <si>
    <t>ЛАВРОВА</t>
  </si>
  <si>
    <t>АДИЛЬГЕРЕЕВА</t>
  </si>
  <si>
    <t>Главный судья. Судья НСВК                                                                                Ишкенбаева К.С.</t>
  </si>
  <si>
    <t>Главный секретарь. Судья МК                                                                          Мирасланов М.К,</t>
  </si>
  <si>
    <t>БУЛАНОВА</t>
  </si>
  <si>
    <t>Подгруппа 3</t>
  </si>
  <si>
    <t>ЗОЛОТУХИНА</t>
  </si>
  <si>
    <t>КАДРЖАН</t>
  </si>
  <si>
    <t>МЕНДЫГАЛИЕВА</t>
  </si>
  <si>
    <t>НУРМАН</t>
  </si>
  <si>
    <t>БАЙБОЛАТ</t>
  </si>
  <si>
    <t>НАУРЫЗБАЙ</t>
  </si>
  <si>
    <t>ТОЛЕБАЙ</t>
  </si>
  <si>
    <t>ИБРАЕВА</t>
  </si>
  <si>
    <t>ФУ ДАРЬЯ</t>
  </si>
  <si>
    <t>Подгруппа 4</t>
  </si>
  <si>
    <t>КАНАТ</t>
  </si>
  <si>
    <t>КУАНЫШБЕККЫЗЫ</t>
  </si>
  <si>
    <t>ФАРИДОВА</t>
  </si>
  <si>
    <t>УСЕН</t>
  </si>
  <si>
    <t>НЕСТЕРОВА</t>
  </si>
  <si>
    <t>МАГЗУМОВА</t>
  </si>
  <si>
    <t>ТАЖИМОВА</t>
  </si>
  <si>
    <t>ГАМОВА</t>
  </si>
  <si>
    <t>Подгруппа 5</t>
  </si>
  <si>
    <t>ЕРБОСЫН</t>
  </si>
  <si>
    <t>ДОШИМОВА</t>
  </si>
  <si>
    <t>НУРЖАНКЫЗЫ</t>
  </si>
  <si>
    <t>БАТЫРОВА</t>
  </si>
  <si>
    <t>АГАЛАКОВА</t>
  </si>
  <si>
    <t>МУСТАФИНА</t>
  </si>
  <si>
    <t>ШЫМКЕНТБАЙ</t>
  </si>
  <si>
    <t>КОШЕЛЕВА</t>
  </si>
  <si>
    <t>Подгруппа 6</t>
  </si>
  <si>
    <t>АХАН</t>
  </si>
  <si>
    <t>АВЗАЛОВА</t>
  </si>
  <si>
    <t>БАЛТАБЕК ИНАБАТ</t>
  </si>
  <si>
    <t>ШАВКАТОВА Н</t>
  </si>
  <si>
    <t>ИЗБАСАР</t>
  </si>
  <si>
    <t>ЖОЛАМАН</t>
  </si>
  <si>
    <t>КОСАР</t>
  </si>
  <si>
    <t>АМАНГЕЛЬДЫ (Ш)</t>
  </si>
  <si>
    <t>Подгруппа 7</t>
  </si>
  <si>
    <t>КАЙРОЛЛА</t>
  </si>
  <si>
    <t>СЕРИКБАЙ К.</t>
  </si>
  <si>
    <t>СУРАГАНОВА</t>
  </si>
  <si>
    <t>АБУЛХАИР</t>
  </si>
  <si>
    <t>САПАБЕК</t>
  </si>
  <si>
    <t>ПОЧИНОК</t>
  </si>
  <si>
    <t>СИРОТИНА</t>
  </si>
  <si>
    <t>ПОРТНЯГИНА</t>
  </si>
  <si>
    <t>Подгруппа 8</t>
  </si>
  <si>
    <t>ТОЛЕГЕН</t>
  </si>
  <si>
    <t>ТУРДАЛИЕВА</t>
  </si>
  <si>
    <t>БАЛТАБЕК ИНКАР</t>
  </si>
  <si>
    <t>ТУРСЫНБЕК</t>
  </si>
  <si>
    <t>ОНГАР</t>
  </si>
  <si>
    <t>ЛЕМЕШЕВА</t>
  </si>
  <si>
    <t>РАХИМТАЕВА</t>
  </si>
  <si>
    <t>НАЗИР</t>
  </si>
  <si>
    <t>БУРЕЕВ</t>
  </si>
  <si>
    <t>СЕЙЛХАН</t>
  </si>
  <si>
    <t>ЗАБАНОВ</t>
  </si>
  <si>
    <t>ШАРИПХАН</t>
  </si>
  <si>
    <t>ТОКТАМЫС</t>
  </si>
  <si>
    <t>ТАШТАНБЕКОВ</t>
  </si>
  <si>
    <t>ТИМОШЕНКО</t>
  </si>
  <si>
    <t>ЖУМАГАЗЫ</t>
  </si>
  <si>
    <t>КАСЕНОВ</t>
  </si>
  <si>
    <t>АЙДОСУЛЫ</t>
  </si>
  <si>
    <t>БАСЕНОВ</t>
  </si>
  <si>
    <t>МАКАТАЙ</t>
  </si>
  <si>
    <t>АБИШЕВ</t>
  </si>
  <si>
    <t>ИБАХАН</t>
  </si>
  <si>
    <t>ОРЫНБАСАР</t>
  </si>
  <si>
    <t>УРУМБАЕВ</t>
  </si>
  <si>
    <t>САРСЕНГАЛЫ</t>
  </si>
  <si>
    <t>КАСЫМ (ШЫМ.)</t>
  </si>
  <si>
    <t>КАСЫМ (АЛМ.ОБЛ)</t>
  </si>
  <si>
    <t>ШАЖАЛЫ</t>
  </si>
  <si>
    <t>ТАРНАКИН</t>
  </si>
  <si>
    <t>ШЕКИТИБАЙ</t>
  </si>
  <si>
    <t>АРУОВ</t>
  </si>
  <si>
    <t>КУКЕТАЕВ</t>
  </si>
  <si>
    <t>НУРЫМБЕТОВ</t>
  </si>
  <si>
    <t>ПЕРДЕБЕКОВ</t>
  </si>
  <si>
    <t>ЖАКСЫБАЙ</t>
  </si>
  <si>
    <t>АКЖОЛТАЙ</t>
  </si>
  <si>
    <t>ЖАНСЕРИК</t>
  </si>
  <si>
    <t>МАРКИН</t>
  </si>
  <si>
    <t>МАГЗУМБЕКОВ</t>
  </si>
  <si>
    <t>АЛГУЖИНОВ</t>
  </si>
  <si>
    <t>НУРМАТОВ</t>
  </si>
  <si>
    <t>САУЫРБАЙ</t>
  </si>
  <si>
    <t>КИСАН РАСУЛ</t>
  </si>
  <si>
    <t>ЗАИКА</t>
  </si>
  <si>
    <t>АБДРАЙМОВ</t>
  </si>
  <si>
    <t>ТАЛГАТ</t>
  </si>
  <si>
    <t>СУЙИНДИК</t>
  </si>
  <si>
    <t>ЖУМАГАЛЫ</t>
  </si>
  <si>
    <t>САЛАЙ</t>
  </si>
  <si>
    <t>ЖАКСЫЛЫКОВ</t>
  </si>
  <si>
    <t>СЕРИКБАЙ</t>
  </si>
  <si>
    <t>ЗАМИХОВСКИЙ</t>
  </si>
  <si>
    <t>МУСТАФА</t>
  </si>
  <si>
    <t>МУРАТОВ</t>
  </si>
  <si>
    <t>КЕЛЬБУГАНОВ</t>
  </si>
  <si>
    <t>ГАНИ</t>
  </si>
  <si>
    <t>ИСЛЯМ</t>
  </si>
  <si>
    <t>СУЛТАНИЯЗОВ</t>
  </si>
  <si>
    <t>ё</t>
  </si>
  <si>
    <t>КУРБАНТАЕВ</t>
  </si>
  <si>
    <t>КРАУЗЕ</t>
  </si>
  <si>
    <t>НУРУМОВ</t>
  </si>
  <si>
    <t>ЖУМАТОВ</t>
  </si>
  <si>
    <t>УМИРЗАК</t>
  </si>
  <si>
    <t>ПОЛХОВСКИЙ</t>
  </si>
  <si>
    <t>САЙЛАУБЕК</t>
  </si>
  <si>
    <t>КИСАН НАБИ</t>
  </si>
  <si>
    <t>ЖОЛДЫБАЙ</t>
  </si>
  <si>
    <t>КУЛУМБАЕВ</t>
  </si>
  <si>
    <t>СЕРЕКЕ</t>
  </si>
  <si>
    <t>МАТКАРИМОВ</t>
  </si>
  <si>
    <t>РОМАНЮК</t>
  </si>
  <si>
    <t>ЕРМЕК</t>
  </si>
  <si>
    <t>НУРМУХАМБЕТОВ</t>
  </si>
  <si>
    <t>ЕРКИНБЕК</t>
  </si>
  <si>
    <t>среди спортсменов 2008г. р. и моложе</t>
  </si>
  <si>
    <t>ТОЛЕГЕНОВА</t>
  </si>
  <si>
    <t>ФУ</t>
  </si>
  <si>
    <t>АМАНГЕЛЬДЫ</t>
  </si>
  <si>
    <t>ШАВКАТОВА</t>
  </si>
  <si>
    <t>Главный судья. Судья НСВК                                                                                                                                                   Ишкенбаева К.С.</t>
  </si>
  <si>
    <t>Главный секретарь. Судья МК                                                                                                                                             Мирасланов М.К.</t>
  </si>
  <si>
    <t>г. Туркестан                                                                                                              4-10 октября 2021г.</t>
  </si>
  <si>
    <t>ДЕВУШКИ.</t>
  </si>
  <si>
    <t>2 лист</t>
  </si>
  <si>
    <t xml:space="preserve">ШАВКАТОВА </t>
  </si>
  <si>
    <t>СУРОГАНОВА</t>
  </si>
  <si>
    <t>АБУЛХАИИР</t>
  </si>
  <si>
    <t>КУАНЫШБЕКЫЗЫ</t>
  </si>
  <si>
    <t>ДЕВУШКИ. 3лист</t>
  </si>
  <si>
    <t xml:space="preserve">ТУРСЫНБЕК </t>
  </si>
  <si>
    <t xml:space="preserve">ТОЛЕГЕНОВА </t>
  </si>
  <si>
    <t>САРСЕНГАЛИ</t>
  </si>
  <si>
    <t>ШЕКТИБАЙ</t>
  </si>
  <si>
    <t>АБДУРАИМОВ</t>
  </si>
  <si>
    <t>КАСЫМ</t>
  </si>
  <si>
    <t>КИСАН Н.</t>
  </si>
  <si>
    <t>КИСАН Р.</t>
  </si>
  <si>
    <t xml:space="preserve">СЕРИКБАЙ </t>
  </si>
  <si>
    <t>ЮНОШИ. 3лист</t>
  </si>
  <si>
    <t xml:space="preserve"> </t>
  </si>
  <si>
    <t>СУУЙНДИК</t>
  </si>
  <si>
    <t>МОЧАЛКИНА-ФУ</t>
  </si>
  <si>
    <t xml:space="preserve"> ПАРЫ ДЕВУШЕК</t>
  </si>
  <si>
    <t>ИСКАКОВА-ПОЧАНОК</t>
  </si>
  <si>
    <t>ГОНЧАР-АВЗАЛОВА</t>
  </si>
  <si>
    <t>НУРМАН-МЕНДЫГАЛИЕВА</t>
  </si>
  <si>
    <t>ШЫМКЕНТБАЙ-ТУРСЫНБЕК</t>
  </si>
  <si>
    <t>МУСТАФИНА-ТУТУЕВА</t>
  </si>
  <si>
    <t>БАТЫРОВА-ХАНИЯЗОВА</t>
  </si>
  <si>
    <t>ЛЕМЕШОВА-НЕСТЕРОВА</t>
  </si>
  <si>
    <t>ШАВКАТОВА-КОСАР</t>
  </si>
  <si>
    <t>УСЕН-ТУРДАЛИЕВА</t>
  </si>
  <si>
    <t>АБУЛХАИР-ОНГАР</t>
  </si>
  <si>
    <t>ЛАВРОВА-САПАРБЕК</t>
  </si>
  <si>
    <t xml:space="preserve">БУЛАНОВА-ХАНИЯЗОВА </t>
  </si>
  <si>
    <t>МУКАН-АЙДОСКЫЗЫ</t>
  </si>
  <si>
    <t>КУАНЫШБЕККЫЗЫ-ДОШИМОВА</t>
  </si>
  <si>
    <t>СИРОТИНА-ГАМОВА</t>
  </si>
  <si>
    <t>БАЛТАБЕК-БАЛТАБЕК</t>
  </si>
  <si>
    <t>ИЗБАСАР-ФАРИДОВА</t>
  </si>
  <si>
    <t>АМАНГЕЛЬДЫ-ТАЖИМОВА</t>
  </si>
  <si>
    <t>НУРЖАНКЫЗЫ-СЕРИКБАЙ</t>
  </si>
  <si>
    <t>АГАЛАКОВА-НАУРЫЗБАЙ</t>
  </si>
  <si>
    <t>ЕРБОСЫН-КОКОТКИНА</t>
  </si>
  <si>
    <t>ТЕМИРХАНОВА-АДИЛЬГЕРЕЕВА</t>
  </si>
  <si>
    <t>КОШЕЛЕВА-ИБРАЕВА</t>
  </si>
  <si>
    <t>ТОЛЕГЕНОВА-АБИДИНОВА</t>
  </si>
  <si>
    <t>БОЛАТКЫЗЫ-ЖОЛАМАН</t>
  </si>
  <si>
    <t>РАХИМТАЕВА-МЕРКЕН</t>
  </si>
  <si>
    <t>СУРОГАНОВА-ТОЛЕБАЙ</t>
  </si>
  <si>
    <t>ПОРТНЯГИНА-БАЙБОЛАТ</t>
  </si>
  <si>
    <t>БУЛАНОВА-ХАНИЯЗОВА</t>
  </si>
  <si>
    <t>КАНАТ-КАЙРОЛЛА</t>
  </si>
  <si>
    <t>Главный судья. Судья МК.                                                                                                                                                    А. Перевалов</t>
  </si>
  <si>
    <t>Главный секретарь. Судья МК                                                                                                                                         М. Мирасланов</t>
  </si>
  <si>
    <t>НАЗИР-ЖОЛДЫБАЙ</t>
  </si>
  <si>
    <t>ПАРЫ ЮНОШЕЙ</t>
  </si>
  <si>
    <t>САЛАЙ-ТИМОШЕНКО</t>
  </si>
  <si>
    <t>МАТКАРИМОВ-ТАШТАНБЕКОВ</t>
  </si>
  <si>
    <t>АРУОВ-МАГЗУМБЕКОВ</t>
  </si>
  <si>
    <t>ПЕРДЕБЕКОВ-УМИРЗАК</t>
  </si>
  <si>
    <t>БАСЕНОВ-СЕЙИЛХАН</t>
  </si>
  <si>
    <t>КУРБАНТАЕВ-САУЫРБАЙ</t>
  </si>
  <si>
    <t>ЗАБАНОВ-ИСЛЯМ</t>
  </si>
  <si>
    <t>КИСАН-КИСАН</t>
  </si>
  <si>
    <t>КУКЕТАЕВ-ЗАИКА</t>
  </si>
  <si>
    <t>БУРЕЕВ-МАРКИН</t>
  </si>
  <si>
    <t>СЕРЕКЕ-САЙЛАУБЕК</t>
  </si>
  <si>
    <t>ЖУМАГАЗЫ-ЖАКСЫЛЫКОВ</t>
  </si>
  <si>
    <t>ШАРИПХАН-КУЛУМБАЕВ</t>
  </si>
  <si>
    <t>ЖУМАТОВ-ТАРНАКИН</t>
  </si>
  <si>
    <t>ЖУМАГАЛЫ-ПОЛХОВСКИЙ</t>
  </si>
  <si>
    <t>КАСЫМ-СЕРИКБАЙ</t>
  </si>
  <si>
    <t>МАКАТАЙ-АЛГУЖИНОВ</t>
  </si>
  <si>
    <t>КЕЛЬБУГАНОВ-НУРУМОВ</t>
  </si>
  <si>
    <t>АБИШЕВ-МУРАТОВ</t>
  </si>
  <si>
    <t>ЕРКИНБЕК-ТАЛГАТ</t>
  </si>
  <si>
    <t>КРАУЗЕ-ЗАМИХОВСКИЙ</t>
  </si>
  <si>
    <t>НУРЫМБЕТОВ-СУЙИНДИК</t>
  </si>
  <si>
    <t>НУРМУХАМБЕТОВ-УРЫМБАЕВ</t>
  </si>
  <si>
    <t>СУЛТАНИЯЗОВ-ИБАХАН</t>
  </si>
  <si>
    <t>АЙДОСУЛЫ-АБДУРАИМОВ</t>
  </si>
  <si>
    <t>ШАЖАЛЫ-САРСЕНГАЛИ</t>
  </si>
  <si>
    <t>ШЕКТИБАЙ-НУРМАТОВ</t>
  </si>
  <si>
    <t>КАСЕНОВ -ТОКТАМЫС</t>
  </si>
  <si>
    <t>РОМАНЮК-МУСТАФА</t>
  </si>
  <si>
    <t>ЖАНСЕРИК-ЖАКСЫБАЕВ</t>
  </si>
  <si>
    <t>Главный судья. Судья НСВК.                                                                                                                                                   Ишкенбаева К.С.</t>
  </si>
  <si>
    <t>Главный секретарь. Судья МК                                                                                                                                              Мирасланов М.К.</t>
  </si>
  <si>
    <t>СМ.ПАРЫ. Предварительные игры.</t>
  </si>
  <si>
    <t>ШЕКТИБАЙ-НУРЖАНКЫЗЫ</t>
  </si>
  <si>
    <t>НАЗИР-МОЧАЛКИНА</t>
  </si>
  <si>
    <t>СМЕШАННЫЕ ПАРЫ</t>
  </si>
  <si>
    <t>МАКАТАЙ-ТУРСЫНБЕК</t>
  </si>
  <si>
    <t>САРСЕНГАЛИ-ИЗБАСАР</t>
  </si>
  <si>
    <t>САЛАЙ-ЛЕМЕШЕВА</t>
  </si>
  <si>
    <t>ЖУМАГАЛЫ-ПОЧИНОК</t>
  </si>
  <si>
    <t>КИСАН Р.-КОСАР</t>
  </si>
  <si>
    <t>ШАЖАЛЫ-МУКАН</t>
  </si>
  <si>
    <t>КУРБАНТАЕВ-АМАНГЕЛЬДЫ</t>
  </si>
  <si>
    <t>БАСЕНОВ-ТУТУЕВА</t>
  </si>
  <si>
    <t>АРУОВ-АГАЛАКОВА</t>
  </si>
  <si>
    <t>КАСЕНОВ-ГАМОВА</t>
  </si>
  <si>
    <t>БУРЕЕВ-НАУРЫЗБАЙ</t>
  </si>
  <si>
    <t>ЛАВРОВА-ЖАКСЫБАЙ</t>
  </si>
  <si>
    <t>ЖАКСЫБАЙ-ЛАВРОВА</t>
  </si>
  <si>
    <t>АБИШЕВ-БАЛТАБЕК</t>
  </si>
  <si>
    <t>ЖОЛДЫБАЙ-ХАНИЯЗОВА</t>
  </si>
  <si>
    <t>КРАУЗЕ-МУСТАФИНА</t>
  </si>
  <si>
    <t>САУЫРБАЙ-ШЫМКЕНТБАЙ</t>
  </si>
  <si>
    <t>ЖАНСЕРИК-КУАНЫШБЕККЫЗЫ</t>
  </si>
  <si>
    <t>ЗАБАНОВ-АУБАКИРОВА</t>
  </si>
  <si>
    <t>ЖАКСЫЛЫКОВ-ОНГАР</t>
  </si>
  <si>
    <t>СЕРИКБАЙ-БУЛАНОВА</t>
  </si>
  <si>
    <t>УРУМБАЕВ-ТОЛЕБАЙ</t>
  </si>
  <si>
    <t>МАГЗУМБЕКОВ-КОШЕЛЕВА</t>
  </si>
  <si>
    <t>ПОЛХОВСКИЙ-ИСКАКОВА</t>
  </si>
  <si>
    <t>ЖАКСЫЛЫК-ОНГАР</t>
  </si>
  <si>
    <t>МАТКАРИМОВ-АВЗАЛОВА</t>
  </si>
  <si>
    <t>ЖУМАТОВ-МЕРКЕН</t>
  </si>
  <si>
    <t>НУРМУХАМБЕТОВ-СУРОГАНОВА</t>
  </si>
  <si>
    <t>СУЙИНДИК-АДИЛЬГЕРЕЕВ</t>
  </si>
  <si>
    <t>МАРКИН-ГОНЧАР</t>
  </si>
  <si>
    <t>ПЕРДЕБЕКОВ-ТЕМИРХАНОВА</t>
  </si>
  <si>
    <t>УСЕН-ИСЛЯМ</t>
  </si>
  <si>
    <t>ИСЛЯМ-УСЕН</t>
  </si>
  <si>
    <t>СУЙИНДИК-АДИЛЬГЕРЕЕВА</t>
  </si>
  <si>
    <t>КИСАН-БАТЫРОВА</t>
  </si>
  <si>
    <t>ТИМОШЕНКО-НЕСТЕРОВА</t>
  </si>
  <si>
    <t>КИСАН Н.-БАТЫРОВА</t>
  </si>
  <si>
    <t>МУРАТОВ-БАЛТАБЕК</t>
  </si>
  <si>
    <t>МУРАТОВ-БАЛТАБЕК И.</t>
  </si>
  <si>
    <t>ЕРКИНБЕК-ТАЖИМОВА</t>
  </si>
  <si>
    <t>КЕЛЬБУГАНОВ-ИБРАЕВА</t>
  </si>
  <si>
    <t>ЗАИКА-КАЙРОЛЛА</t>
  </si>
  <si>
    <t>СУЛТАНИЯЗОВ-РАХИМТАЕВА</t>
  </si>
  <si>
    <t>СЕИЛХАН-КАНАТ</t>
  </si>
  <si>
    <t>УМИРЗАК-СЕРИКБАЙ</t>
  </si>
  <si>
    <t>ЖУМАГАЗЫ-АБУЛХАИР</t>
  </si>
  <si>
    <t>АЙДОСУЛЫ-ЖОЛАМАН</t>
  </si>
  <si>
    <t>АБДУРАИМОВ-АБИДИНОВА</t>
  </si>
  <si>
    <t>КАСЫМ-ФУ</t>
  </si>
  <si>
    <t>НУРЫМБЕТОВ-СИРОТИНА</t>
  </si>
  <si>
    <t>НУРУМОВ-АЙДОСКЫЗЫ</t>
  </si>
  <si>
    <t>МУСТАФА-ФАРИДОВА</t>
  </si>
  <si>
    <t>ИБАХАН-БАЙБОЛАТ</t>
  </si>
  <si>
    <t>ТАШТАНБЕКОВ-ТУРДАЛИЕВА</t>
  </si>
  <si>
    <t>ТОКТАМЫС-НУРМАН</t>
  </si>
  <si>
    <t>САЙЛАУБЕК-БОЛАТКЫЗЫ</t>
  </si>
  <si>
    <t>СЕРЕКЕ-ПОРТНЯГИНА</t>
  </si>
  <si>
    <t>ТАРНАКИН-МАГЗУМОВА</t>
  </si>
  <si>
    <t>НУРМАТОВ-ШАВКАТОВА</t>
  </si>
  <si>
    <t>РОМАНЮК-ХАНИЯЗОВА М.</t>
  </si>
  <si>
    <t>РОМАНЮК-ХАНИЯЗОВА</t>
  </si>
  <si>
    <t>ТАЛГАТ-ТОЛЕГЕН</t>
  </si>
  <si>
    <t>Главный судья. Судья НСВК</t>
  </si>
  <si>
    <t>Ишкенбаева К.С.</t>
  </si>
  <si>
    <t>Главный секретарь. Судья МК</t>
  </si>
  <si>
    <t>Мирасланов М.К.</t>
  </si>
  <si>
    <t>Главный судья</t>
  </si>
  <si>
    <t>Главный секретарь</t>
  </si>
  <si>
    <t xml:space="preserve"> ЧЕМПИОНАТ РЕСПУБЛИКИ КАЗАХСТАН</t>
  </si>
  <si>
    <t>среди спортсменов 2008г.р. и моложе</t>
  </si>
  <si>
    <t>11-17 января 2021г.                                                                                           г. Караганда.</t>
  </si>
  <si>
    <t>г. Туркестан                                                                                                                                   4-10 октября 2021г.</t>
  </si>
  <si>
    <t>ИТОГИ КОМАНДНЫХ СОРЕВНОВАНИЙ ДЕВУШЕК</t>
  </si>
  <si>
    <t>1 МЕСТО</t>
  </si>
  <si>
    <t>2 МЕСТО</t>
  </si>
  <si>
    <t>3 МЕСТО</t>
  </si>
  <si>
    <t>ИТОГИ КОМАНДНЫХ СОРЕВНОВАНИЙ ЮНОШЕЙ</t>
  </si>
  <si>
    <t>1 - сетка"-16"</t>
  </si>
  <si>
    <t>4-10 октября  2021г.                                                                                           г. Туркестан.</t>
  </si>
  <si>
    <t>ИТОГОВЫЙ ПРОТОКОЛ</t>
  </si>
  <si>
    <t>2 - сетка"-32"</t>
  </si>
  <si>
    <t>ЮНОШИ. ОДИНОЧНЫЙ РАЗРЯД</t>
  </si>
  <si>
    <t>3 - сетка"-48"</t>
  </si>
  <si>
    <t>Фамилия, Имя</t>
  </si>
  <si>
    <t>Дата рождения</t>
  </si>
  <si>
    <t>1</t>
  </si>
  <si>
    <t>Туркестан обл.</t>
  </si>
  <si>
    <t>2</t>
  </si>
  <si>
    <t>3</t>
  </si>
  <si>
    <t>ДЕВУШКИ. ОДИНОЧНЫЙ РАЗРЯД</t>
  </si>
  <si>
    <t>ЮНОШИ. ПАРНЫЙ РАЗРЯД</t>
  </si>
  <si>
    <t>ДЕВУШКИ. ПАРНЫЙ РАЗРЯД</t>
  </si>
  <si>
    <t>г. Алматы</t>
  </si>
  <si>
    <t>СМЕШАННЫЙ ПАРНЫЙ РАЗРЯД</t>
  </si>
  <si>
    <t>Главный судья. Судья НСВК                                                                                                      Ишкенбаева К.С.</t>
  </si>
  <si>
    <t>Главный секретарь. Судья МК                                                                                                М. Мирасланов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</si>
</sst>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0" x14ac:knownFonts="1">
    <font>
      <sz val="10"/>
      <name val="Arial Cyr"/>
      <charset val="204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26"/>
      <name val="Verdana"/>
      <family val="2"/>
      <charset val="204"/>
    </font>
    <font>
      <sz val="11"/>
      <name val="Cambria"/>
      <family val="1"/>
      <charset val="204"/>
      <scheme val="major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u/>
      <sz val="14"/>
      <name val="Arial"/>
      <family val="2"/>
      <charset val="204"/>
    </font>
    <font>
      <b/>
      <i/>
      <sz val="14"/>
      <color rgb="FF333399"/>
      <name val="Times New Roman"/>
      <family val="1"/>
      <charset val="204"/>
    </font>
    <font>
      <i/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sz val="11"/>
      <color rgb="FF99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rgb="FF333399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i/>
      <sz val="11"/>
      <color theme="1"/>
      <name val="Cambria"/>
      <family val="1"/>
      <charset val="204"/>
      <scheme val="major"/>
    </font>
    <font>
      <i/>
      <sz val="11"/>
      <color rgb="FF990000"/>
      <name val="Cambria"/>
      <family val="1"/>
      <charset val="204"/>
      <scheme val="major"/>
    </font>
    <font>
      <i/>
      <sz val="11"/>
      <color rgb="FFC00000"/>
      <name val="Cambria"/>
      <family val="1"/>
      <charset val="204"/>
      <scheme val="major"/>
    </font>
    <font>
      <i/>
      <sz val="11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b/>
      <i/>
      <sz val="11"/>
      <color rgb="FF006600"/>
      <name val="Times New Roman"/>
      <family val="1"/>
      <charset val="204"/>
    </font>
    <font>
      <i/>
      <sz val="11"/>
      <color theme="5" tint="-0.249977111117893"/>
      <name val="Times New Roman"/>
      <family val="1"/>
      <charset val="204"/>
    </font>
    <font>
      <i/>
      <sz val="11"/>
      <color rgb="FF0066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color rgb="FF990000"/>
      <name val="Times New Roman"/>
      <family val="1"/>
      <charset val="204"/>
    </font>
    <font>
      <i/>
      <sz val="11"/>
      <color theme="1" tint="4.9989318521683403E-2"/>
      <name val="Cambria"/>
      <family val="1"/>
      <charset val="204"/>
      <scheme val="major"/>
    </font>
    <font>
      <i/>
      <sz val="11"/>
      <color rgb="FF006600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b/>
      <i/>
      <sz val="10"/>
      <color rgb="FF990000"/>
      <name val="Times New Roman"/>
      <family val="1"/>
      <charset val="204"/>
    </font>
    <font>
      <i/>
      <sz val="11"/>
      <color theme="6" tint="-0.499984740745262"/>
      <name val="Cambria"/>
      <family val="1"/>
      <charset val="204"/>
      <scheme val="major"/>
    </font>
    <font>
      <b/>
      <i/>
      <sz val="11"/>
      <color rgb="FF006600"/>
      <name val="Cambria"/>
      <family val="1"/>
      <charset val="204"/>
      <scheme val="major"/>
    </font>
    <font>
      <b/>
      <i/>
      <sz val="10"/>
      <color rgb="FF00660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 tint="0.14999847407452621"/>
      <name val="Times New Roman"/>
      <family val="1"/>
      <charset val="204"/>
    </font>
    <font>
      <i/>
      <sz val="10"/>
      <color rgb="FF333399"/>
      <name val="Times New Roman"/>
      <family val="1"/>
      <charset val="204"/>
    </font>
    <font>
      <sz val="10"/>
      <name val="Arial"/>
      <family val="2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4"/>
      <name val="Arial"/>
      <family val="2"/>
    </font>
    <font>
      <i/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7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color indexed="9"/>
      <name val="Calibri"/>
      <family val="2"/>
      <charset val="204"/>
      <scheme val="minor"/>
    </font>
    <font>
      <b/>
      <sz val="10"/>
      <color indexed="51"/>
      <name val="Arial"/>
      <family val="2"/>
    </font>
    <font>
      <b/>
      <i/>
      <sz val="10"/>
      <color indexed="9"/>
      <name val="Arial"/>
      <family val="2"/>
      <charset val="204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  <charset val="204"/>
    </font>
    <font>
      <b/>
      <sz val="8"/>
      <color indexed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12"/>
      <name val="Calibri"/>
      <family val="2"/>
      <charset val="204"/>
      <scheme val="minor"/>
    </font>
    <font>
      <b/>
      <i/>
      <sz val="11"/>
      <name val="Cambria"/>
      <family val="1"/>
      <charset val="204"/>
      <scheme val="maj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color indexed="16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  <font>
      <b/>
      <sz val="8"/>
      <color indexed="9"/>
      <name val="Calibri"/>
      <family val="2"/>
      <charset val="204"/>
      <scheme val="minor"/>
    </font>
    <font>
      <b/>
      <i/>
      <sz val="9"/>
      <name val="Cambria"/>
      <family val="1"/>
      <charset val="204"/>
      <scheme val="major"/>
    </font>
    <font>
      <sz val="10"/>
      <color theme="0"/>
      <name val="Arial"/>
      <family val="2"/>
      <charset val="204"/>
    </font>
    <font>
      <b/>
      <i/>
      <sz val="20"/>
      <name val="Cambria"/>
      <family val="1"/>
      <charset val="204"/>
      <scheme val="maj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6"/>
      <name val="Franklin Gothic Medium Cond"/>
      <family val="2"/>
      <charset val="204"/>
    </font>
    <font>
      <i/>
      <sz val="10"/>
      <name val="Franklin Gothic Medium Cond"/>
      <family val="2"/>
      <charset val="204"/>
    </font>
    <font>
      <sz val="10"/>
      <name val="Franklin Gothic Medium Cond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Franklin Gothic Medium Cond"/>
      <family val="2"/>
      <charset val="204"/>
    </font>
    <font>
      <b/>
      <i/>
      <sz val="10"/>
      <color theme="1"/>
      <name val="Cambria"/>
      <family val="1"/>
      <charset val="204"/>
      <scheme val="major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mbria"/>
      <family val="1"/>
      <charset val="204"/>
      <scheme val="major"/>
    </font>
    <font>
      <sz val="8"/>
      <name val="Franklin Gothic Medium Cond"/>
      <family val="2"/>
      <charset val="204"/>
    </font>
    <font>
      <i/>
      <sz val="8"/>
      <name val="Times New Roman"/>
      <family val="1"/>
      <charset val="204"/>
    </font>
    <font>
      <i/>
      <sz val="8"/>
      <name val="Franklin Gothic Medium Cond"/>
      <family val="2"/>
      <charset val="204"/>
    </font>
    <font>
      <b/>
      <i/>
      <sz val="9"/>
      <color theme="1"/>
      <name val="Cambria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  <font>
      <b/>
      <sz val="8"/>
      <color theme="1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9"/>
      <name val="Verdana"/>
      <family val="2"/>
      <charset val="204"/>
    </font>
    <font>
      <i/>
      <sz val="9"/>
      <name val="Arial"/>
      <family val="2"/>
      <charset val="204"/>
    </font>
    <font>
      <b/>
      <i/>
      <sz val="8"/>
      <name val="Cambria"/>
      <family val="1"/>
      <charset val="204"/>
      <scheme val="major"/>
    </font>
    <font>
      <b/>
      <i/>
      <sz val="8"/>
      <color rgb="FF333399"/>
      <name val="Times New Roman"/>
      <family val="1"/>
      <charset val="204"/>
    </font>
    <font>
      <b/>
      <i/>
      <sz val="8"/>
      <color rgb="FF006600"/>
      <name val="Times New Roman"/>
      <family val="1"/>
      <charset val="204"/>
    </font>
    <font>
      <i/>
      <sz val="8"/>
      <color rgb="FF333399"/>
      <name val="Times New Roman"/>
      <family val="1"/>
      <charset val="204"/>
    </font>
    <font>
      <i/>
      <sz val="8"/>
      <color rgb="FF006600"/>
      <name val="Cambria"/>
      <family val="1"/>
      <charset val="204"/>
      <scheme val="major"/>
    </font>
    <font>
      <b/>
      <i/>
      <sz val="8"/>
      <name val="Times New Roman"/>
      <family val="1"/>
      <charset val="204"/>
    </font>
    <font>
      <b/>
      <i/>
      <sz val="8"/>
      <color rgb="FF99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i/>
      <sz val="8"/>
      <color theme="6" tint="-0.499984740745262"/>
      <name val="Cambria"/>
      <family val="1"/>
      <charset val="204"/>
      <scheme val="major"/>
    </font>
    <font>
      <i/>
      <sz val="8"/>
      <color rgb="FF990000"/>
      <name val="Cambria"/>
      <family val="1"/>
      <charset val="204"/>
      <scheme val="major"/>
    </font>
    <font>
      <b/>
      <i/>
      <sz val="16"/>
      <color rgb="FF333399"/>
      <name val="Times New Roman"/>
      <family val="1"/>
      <charset val="204"/>
    </font>
    <font>
      <i/>
      <sz val="9"/>
      <color theme="6" tint="-0.499984740745262"/>
      <name val="Cambria"/>
      <family val="1"/>
      <charset val="204"/>
      <scheme val="major"/>
    </font>
    <font>
      <i/>
      <sz val="8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36"/>
      <name val="Franklin Gothic Medium Cond"/>
      <family val="2"/>
      <charset val="204"/>
    </font>
    <font>
      <sz val="36"/>
      <name val="Arial Cyr"/>
      <charset val="204"/>
    </font>
    <font>
      <b/>
      <i/>
      <sz val="10"/>
      <name val="Cambria"/>
      <family val="1"/>
      <charset val="204"/>
      <scheme val="major"/>
    </font>
    <font>
      <b/>
      <sz val="12"/>
      <name val="Franklin Gothic Medium Cond"/>
      <family val="2"/>
      <charset val="204"/>
    </font>
    <font>
      <b/>
      <i/>
      <u/>
      <sz val="12"/>
      <name val="Franklin Gothic Medium Cond"/>
      <family val="2"/>
      <charset val="204"/>
    </font>
    <font>
      <b/>
      <sz val="10"/>
      <color theme="0"/>
      <name val="Franklin Gothic Medium Cond"/>
      <family val="2"/>
      <charset val="204"/>
    </font>
    <font>
      <b/>
      <i/>
      <sz val="10"/>
      <name val="Franklin Gothic Medium Cond"/>
      <family val="2"/>
      <charset val="204"/>
    </font>
    <font>
      <sz val="10"/>
      <color indexed="12"/>
      <name val="Franklin Gothic Medium Cond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8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shrinkToFit="1"/>
    </xf>
    <xf numFmtId="0" fontId="15" fillId="0" borderId="0" xfId="0" applyFont="1"/>
    <xf numFmtId="0" fontId="16" fillId="2" borderId="3" xfId="0" applyFont="1" applyFill="1" applyBorder="1" applyAlignment="1">
      <alignment horizontal="center" shrinkToFit="1"/>
    </xf>
    <xf numFmtId="0" fontId="17" fillId="0" borderId="0" xfId="0" applyFont="1" applyAlignment="1"/>
    <xf numFmtId="0" fontId="15" fillId="0" borderId="0" xfId="0" applyFont="1" applyFill="1"/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0" fontId="20" fillId="0" borderId="1" xfId="0" applyFont="1" applyBorder="1"/>
    <xf numFmtId="14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top" shrinkToFit="1"/>
    </xf>
    <xf numFmtId="0" fontId="22" fillId="0" borderId="1" xfId="0" applyFont="1" applyBorder="1" applyAlignment="1">
      <alignment horizontal="left" vertical="top" shrinkToFit="1"/>
    </xf>
    <xf numFmtId="0" fontId="15" fillId="0" borderId="1" xfId="0" applyFont="1" applyBorder="1"/>
    <xf numFmtId="0" fontId="23" fillId="0" borderId="1" xfId="0" applyFont="1" applyBorder="1" applyAlignment="1"/>
    <xf numFmtId="0" fontId="13" fillId="0" borderId="0" xfId="0" applyFont="1" applyBorder="1" applyAlignment="1"/>
    <xf numFmtId="0" fontId="23" fillId="0" borderId="8" xfId="0" applyFont="1" applyBorder="1" applyAlignment="1">
      <alignment horizontal="center"/>
    </xf>
    <xf numFmtId="0" fontId="15" fillId="0" borderId="8" xfId="0" applyFont="1" applyBorder="1"/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 shrinkToFit="1"/>
    </xf>
    <xf numFmtId="0" fontId="25" fillId="2" borderId="3" xfId="0" applyFont="1" applyFill="1" applyBorder="1" applyAlignment="1">
      <alignment horizontal="center" shrinkToFi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7" fillId="0" borderId="1" xfId="0" applyFont="1" applyBorder="1" applyAlignment="1">
      <alignment horizontal="left" vertical="top" shrinkToFit="1"/>
    </xf>
    <xf numFmtId="0" fontId="26" fillId="0" borderId="4" xfId="0" applyFont="1" applyBorder="1" applyAlignment="1">
      <alignment horizontal="center" vertical="top" wrapText="1"/>
    </xf>
    <xf numFmtId="0" fontId="20" fillId="0" borderId="4" xfId="0" applyFont="1" applyBorder="1"/>
    <xf numFmtId="14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7" fillId="0" borderId="4" xfId="0" applyFont="1" applyBorder="1" applyAlignment="1">
      <alignment horizontal="left" vertical="top" shrinkToFit="1"/>
    </xf>
    <xf numFmtId="0" fontId="15" fillId="0" borderId="0" xfId="0" applyFont="1" applyBorder="1"/>
    <xf numFmtId="0" fontId="23" fillId="0" borderId="4" xfId="0" applyFont="1" applyBorder="1" applyAlignment="1"/>
    <xf numFmtId="0" fontId="13" fillId="0" borderId="0" xfId="0" applyFont="1" applyAlignment="1"/>
    <xf numFmtId="0" fontId="15" fillId="0" borderId="9" xfId="0" applyFont="1" applyFill="1" applyBorder="1"/>
    <xf numFmtId="0" fontId="29" fillId="0" borderId="1" xfId="0" applyFont="1" applyBorder="1" applyAlignment="1" applyProtection="1">
      <alignment horizontal="center" vertical="top" wrapText="1"/>
      <protection locked="0"/>
    </xf>
    <xf numFmtId="0" fontId="30" fillId="0" borderId="1" xfId="0" applyFont="1" applyBorder="1" applyAlignment="1">
      <alignment horizontal="left" vertical="top" shrinkToFit="1"/>
    </xf>
    <xf numFmtId="0" fontId="0" fillId="0" borderId="1" xfId="0" applyBorder="1"/>
    <xf numFmtId="0" fontId="15" fillId="0" borderId="4" xfId="0" applyFont="1" applyBorder="1"/>
    <xf numFmtId="0" fontId="18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31" fillId="0" borderId="1" xfId="0" applyFont="1" applyBorder="1"/>
    <xf numFmtId="14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 vertical="top" shrinkToFit="1"/>
    </xf>
    <xf numFmtId="0" fontId="32" fillId="0" borderId="1" xfId="0" applyFont="1" applyFill="1" applyBorder="1" applyAlignment="1">
      <alignment horizontal="left" vertical="top" shrinkToFit="1"/>
    </xf>
    <xf numFmtId="0" fontId="31" fillId="0" borderId="1" xfId="0" applyFont="1" applyBorder="1" applyAlignment="1">
      <alignment horizontal="left" wrapText="1"/>
    </xf>
    <xf numFmtId="14" fontId="31" fillId="0" borderId="1" xfId="0" applyNumberFormat="1" applyFont="1" applyBorder="1" applyAlignment="1">
      <alignment horizontal="center" wrapText="1"/>
    </xf>
    <xf numFmtId="0" fontId="31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23" fillId="0" borderId="2" xfId="0" applyFont="1" applyBorder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shrinkToFit="1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23" fillId="0" borderId="1" xfId="0" applyFont="1" applyBorder="1" applyAlignment="1" applyProtection="1">
      <alignment horizontal="center" vertical="top" wrapText="1"/>
      <protection locked="0"/>
    </xf>
    <xf numFmtId="0" fontId="33" fillId="0" borderId="1" xfId="0" applyFont="1" applyBorder="1" applyAlignment="1" applyProtection="1">
      <alignment horizontal="left" wrapText="1"/>
      <protection locked="0"/>
    </xf>
    <xf numFmtId="0" fontId="33" fillId="0" borderId="1" xfId="0" applyFont="1" applyBorder="1" applyAlignment="1" applyProtection="1">
      <alignment horizontal="center" vertical="top" wrapText="1"/>
      <protection locked="0"/>
    </xf>
    <xf numFmtId="0" fontId="20" fillId="0" borderId="0" xfId="0" applyFont="1"/>
    <xf numFmtId="49" fontId="20" fillId="0" borderId="1" xfId="0" applyNumberFormat="1" applyFont="1" applyBorder="1" applyAlignment="1">
      <alignment horizontal="center"/>
    </xf>
    <xf numFmtId="0" fontId="15" fillId="0" borderId="10" xfId="0" applyFont="1" applyBorder="1"/>
    <xf numFmtId="0" fontId="23" fillId="0" borderId="10" xfId="0" applyFont="1" applyBorder="1" applyAlignment="1"/>
    <xf numFmtId="0" fontId="18" fillId="0" borderId="10" xfId="0" applyFont="1" applyFill="1" applyBorder="1" applyAlignment="1">
      <alignment horizontal="center"/>
    </xf>
    <xf numFmtId="0" fontId="23" fillId="0" borderId="0" xfId="0" applyFont="1" applyBorder="1" applyAlignment="1"/>
    <xf numFmtId="0" fontId="18" fillId="0" borderId="0" xfId="0" applyFont="1" applyFill="1" applyBorder="1" applyAlignment="1">
      <alignment horizontal="center"/>
    </xf>
    <xf numFmtId="0" fontId="23" fillId="0" borderId="2" xfId="0" applyFont="1" applyBorder="1" applyAlignment="1"/>
    <xf numFmtId="0" fontId="18" fillId="0" borderId="2" xfId="0" applyFont="1" applyFill="1" applyBorder="1" applyAlignment="1">
      <alignment horizontal="center"/>
    </xf>
    <xf numFmtId="0" fontId="0" fillId="0" borderId="0" xfId="0" applyBorder="1"/>
    <xf numFmtId="14" fontId="33" fillId="0" borderId="1" xfId="0" applyNumberFormat="1" applyFont="1" applyBorder="1" applyAlignment="1" applyProtection="1">
      <alignment horizontal="center" wrapText="1"/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0" fontId="33" fillId="0" borderId="1" xfId="0" applyFont="1" applyBorder="1" applyAlignment="1" applyProtection="1">
      <alignment horizontal="left" vertical="top" wrapText="1"/>
      <protection locked="0"/>
    </xf>
    <xf numFmtId="14" fontId="33" fillId="0" borderId="1" xfId="0" applyNumberFormat="1" applyFont="1" applyBorder="1" applyAlignment="1" applyProtection="1">
      <alignment horizontal="center" vertical="top" wrapText="1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0" fontId="23" fillId="0" borderId="4" xfId="0" applyFont="1" applyBorder="1" applyAlignment="1" applyProtection="1">
      <alignment horizontal="center" vertical="top" wrapText="1"/>
      <protection locked="0"/>
    </xf>
    <xf numFmtId="0" fontId="33" fillId="0" borderId="4" xfId="0" applyFont="1" applyBorder="1" applyAlignment="1" applyProtection="1">
      <alignment horizontal="left" vertical="top" wrapText="1"/>
      <protection locked="0"/>
    </xf>
    <xf numFmtId="14" fontId="33" fillId="0" borderId="4" xfId="0" applyNumberFormat="1" applyFont="1" applyBorder="1" applyAlignment="1" applyProtection="1">
      <alignment horizontal="center" vertical="top" wrapText="1"/>
      <protection locked="0"/>
    </xf>
    <xf numFmtId="0" fontId="33" fillId="0" borderId="4" xfId="0" applyFont="1" applyBorder="1" applyAlignment="1" applyProtection="1">
      <alignment horizontal="center" vertical="top" wrapText="1"/>
      <protection locked="0"/>
    </xf>
    <xf numFmtId="0" fontId="21" fillId="0" borderId="4" xfId="0" applyFont="1" applyBorder="1" applyAlignment="1">
      <alignment horizontal="left" vertical="top" shrinkToFit="1"/>
    </xf>
    <xf numFmtId="0" fontId="34" fillId="0" borderId="0" xfId="0" applyFont="1" applyBorder="1" applyAlignment="1" applyProtection="1">
      <alignment horizontal="center"/>
      <protection locked="0"/>
    </xf>
    <xf numFmtId="0" fontId="33" fillId="0" borderId="3" xfId="0" applyFont="1" applyBorder="1" applyAlignment="1" applyProtection="1">
      <alignment horizontal="left" vertical="top" wrapText="1"/>
      <protection locked="0"/>
    </xf>
    <xf numFmtId="14" fontId="33" fillId="0" borderId="3" xfId="0" applyNumberFormat="1" applyFont="1" applyBorder="1" applyAlignment="1" applyProtection="1">
      <alignment horizontal="center" vertical="top" wrapText="1"/>
      <protection locked="0"/>
    </xf>
    <xf numFmtId="0" fontId="33" fillId="0" borderId="3" xfId="0" applyFont="1" applyBorder="1" applyAlignment="1" applyProtection="1">
      <alignment horizontal="center" vertical="top" wrapText="1"/>
      <protection locked="0"/>
    </xf>
    <xf numFmtId="0" fontId="23" fillId="0" borderId="3" xfId="0" applyFont="1" applyBorder="1" applyAlignment="1" applyProtection="1">
      <alignment horizontal="center"/>
      <protection locked="0"/>
    </xf>
    <xf numFmtId="0" fontId="23" fillId="0" borderId="3" xfId="0" applyFont="1" applyBorder="1" applyAlignment="1">
      <alignment horizontal="left" vertical="top" shrinkToFit="1"/>
    </xf>
    <xf numFmtId="0" fontId="23" fillId="0" borderId="1" xfId="0" applyFont="1" applyBorder="1" applyAlignment="1">
      <alignment horizontal="left" vertical="top" shrinkToFit="1"/>
    </xf>
    <xf numFmtId="0" fontId="20" fillId="0" borderId="1" xfId="0" applyFont="1" applyBorder="1" applyAlignment="1">
      <alignment horizontal="left"/>
    </xf>
    <xf numFmtId="0" fontId="32" fillId="0" borderId="1" xfId="0" applyFont="1" applyBorder="1" applyAlignment="1">
      <alignment horizontal="center" shrinkToFit="1"/>
    </xf>
    <xf numFmtId="0" fontId="33" fillId="0" borderId="1" xfId="0" applyFont="1" applyBorder="1" applyAlignment="1">
      <alignment horizontal="left" wrapText="1"/>
    </xf>
    <xf numFmtId="0" fontId="33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top" wrapText="1"/>
    </xf>
    <xf numFmtId="0" fontId="20" fillId="0" borderId="1" xfId="0" applyFont="1" applyBorder="1" applyAlignment="1"/>
    <xf numFmtId="0" fontId="2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shrinkToFit="1"/>
    </xf>
    <xf numFmtId="0" fontId="16" fillId="2" borderId="1" xfId="0" applyFont="1" applyFill="1" applyBorder="1" applyAlignment="1">
      <alignment horizontal="center" shrinkToFit="1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33" fillId="0" borderId="1" xfId="0" applyFont="1" applyBorder="1" applyAlignment="1">
      <alignment horizontal="left" vertical="top" wrapText="1"/>
    </xf>
    <xf numFmtId="14" fontId="33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0" fontId="23" fillId="0" borderId="8" xfId="0" applyFont="1" applyBorder="1" applyAlignment="1"/>
    <xf numFmtId="0" fontId="18" fillId="0" borderId="8" xfId="0" applyFont="1" applyBorder="1" applyAlignment="1">
      <alignment horizontal="center"/>
    </xf>
    <xf numFmtId="0" fontId="27" fillId="0" borderId="1" xfId="0" applyFont="1" applyBorder="1" applyAlignment="1">
      <alignment horizontal="left" vertical="top" wrapText="1"/>
    </xf>
    <xf numFmtId="14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35" fillId="0" borderId="1" xfId="0" applyFont="1" applyBorder="1" applyAlignment="1">
      <alignment vertical="center"/>
    </xf>
    <xf numFmtId="14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1" xfId="0" applyFont="1" applyBorder="1" applyAlignment="1">
      <alignment horizontal="left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5" fillId="2" borderId="1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38" fillId="2" borderId="1" xfId="0" applyFont="1" applyFill="1" applyBorder="1" applyAlignment="1">
      <alignment horizontal="center" shrinkToFit="1"/>
    </xf>
    <xf numFmtId="0" fontId="39" fillId="0" borderId="1" xfId="0" applyFont="1" applyFill="1" applyBorder="1" applyAlignment="1">
      <alignment horizontal="left" wrapText="1"/>
    </xf>
    <xf numFmtId="14" fontId="39" fillId="0" borderId="3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0" xfId="0" applyFont="1" applyBorder="1" applyAlignment="1">
      <alignment horizontal="center" shrinkToFit="1"/>
    </xf>
    <xf numFmtId="14" fontId="39" fillId="0" borderId="1" xfId="0" applyNumberFormat="1" applyFont="1" applyFill="1" applyBorder="1" applyAlignment="1">
      <alignment horizontal="center" wrapText="1"/>
    </xf>
    <xf numFmtId="0" fontId="38" fillId="0" borderId="1" xfId="0" applyFont="1" applyBorder="1" applyAlignment="1">
      <alignment horizontal="center" shrinkToFit="1"/>
    </xf>
    <xf numFmtId="0" fontId="39" fillId="0" borderId="1" xfId="0" applyFont="1" applyFill="1" applyBorder="1" applyAlignment="1">
      <alignment horizontal="left" vertical="top" wrapText="1"/>
    </xf>
    <xf numFmtId="14" fontId="39" fillId="0" borderId="1" xfId="0" applyNumberFormat="1" applyFont="1" applyFill="1" applyBorder="1" applyAlignment="1">
      <alignment horizontal="center" vertical="top" wrapText="1"/>
    </xf>
    <xf numFmtId="0" fontId="38" fillId="0" borderId="6" xfId="0" applyFont="1" applyBorder="1" applyAlignment="1">
      <alignment horizontal="center"/>
    </xf>
    <xf numFmtId="0" fontId="38" fillId="0" borderId="1" xfId="0" applyFont="1" applyBorder="1" applyAlignment="1"/>
    <xf numFmtId="0" fontId="38" fillId="0" borderId="0" xfId="0" applyFont="1" applyBorder="1" applyAlignment="1"/>
    <xf numFmtId="0" fontId="27" fillId="0" borderId="3" xfId="0" applyFont="1" applyBorder="1" applyAlignment="1">
      <alignment horizontal="left" vertical="top" shrinkToFit="1"/>
    </xf>
    <xf numFmtId="0" fontId="27" fillId="0" borderId="1" xfId="0" applyFont="1" applyFill="1" applyBorder="1" applyAlignment="1">
      <alignment horizontal="left" vertical="top" shrinkToFit="1"/>
    </xf>
    <xf numFmtId="0" fontId="6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/>
    <xf numFmtId="0" fontId="18" fillId="0" borderId="12" xfId="0" applyFont="1" applyBorder="1" applyAlignment="1" applyProtection="1">
      <alignment horizontal="center" vertical="top" wrapText="1"/>
      <protection locked="0"/>
    </xf>
    <xf numFmtId="0" fontId="23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/>
    <xf numFmtId="14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0" fillId="0" borderId="9" xfId="0" applyFont="1" applyBorder="1" applyAlignment="1">
      <alignment horizontal="left" vertical="top" shrinkToFit="1"/>
    </xf>
    <xf numFmtId="0" fontId="15" fillId="0" borderId="12" xfId="0" applyFont="1" applyBorder="1"/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shrinkToFit="1"/>
    </xf>
    <xf numFmtId="0" fontId="23" fillId="0" borderId="6" xfId="0" applyFont="1" applyBorder="1" applyAlignment="1">
      <alignment horizontal="center" vertical="top" wrapText="1"/>
    </xf>
    <xf numFmtId="0" fontId="15" fillId="0" borderId="12" xfId="0" applyFont="1" applyFill="1" applyBorder="1"/>
    <xf numFmtId="0" fontId="23" fillId="2" borderId="2" xfId="0" applyFont="1" applyFill="1" applyBorder="1" applyAlignment="1"/>
    <xf numFmtId="0" fontId="16" fillId="2" borderId="13" xfId="0" applyFont="1" applyFill="1" applyBorder="1" applyAlignment="1">
      <alignment horizontal="center" shrinkToFit="1"/>
    </xf>
    <xf numFmtId="0" fontId="33" fillId="0" borderId="1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5" fillId="0" borderId="1" xfId="0" applyFont="1" applyFill="1" applyBorder="1"/>
    <xf numFmtId="0" fontId="23" fillId="2" borderId="1" xfId="0" applyFont="1" applyFill="1" applyBorder="1" applyAlignment="1"/>
    <xf numFmtId="0" fontId="20" fillId="0" borderId="1" xfId="0" applyFont="1" applyBorder="1" applyAlignment="1">
      <alignment vertical="center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center" shrinkToFit="1"/>
    </xf>
    <xf numFmtId="14" fontId="20" fillId="0" borderId="0" xfId="0" applyNumberFormat="1" applyFont="1" applyAlignment="1">
      <alignment horizontal="center"/>
    </xf>
    <xf numFmtId="0" fontId="31" fillId="0" borderId="1" xfId="0" applyFont="1" applyBorder="1" applyAlignment="1">
      <alignment horizontal="left" vertical="top" wrapText="1"/>
    </xf>
    <xf numFmtId="14" fontId="31" fillId="0" borderId="1" xfId="0" applyNumberFormat="1" applyFont="1" applyBorder="1" applyAlignment="1">
      <alignment horizontal="center" vertical="top" wrapText="1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top" wrapText="1"/>
      <protection locked="0"/>
    </xf>
    <xf numFmtId="14" fontId="33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8" fillId="0" borderId="4" xfId="0" applyFont="1" applyBorder="1" applyAlignment="1" applyProtection="1">
      <alignment vertical="center" wrapText="1"/>
      <protection locked="0"/>
    </xf>
    <xf numFmtId="0" fontId="18" fillId="0" borderId="4" xfId="0" applyFont="1" applyBorder="1" applyAlignment="1">
      <alignment vertical="center" shrinkToFit="1"/>
    </xf>
    <xf numFmtId="0" fontId="18" fillId="0" borderId="3" xfId="0" applyFont="1" applyBorder="1" applyAlignment="1" applyProtection="1">
      <alignment vertical="center" wrapText="1"/>
      <protection locked="0"/>
    </xf>
    <xf numFmtId="0" fontId="18" fillId="0" borderId="3" xfId="0" applyFont="1" applyBorder="1" applyAlignment="1">
      <alignment vertical="center" shrinkToFit="1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shrinkToFit="1"/>
    </xf>
    <xf numFmtId="0" fontId="25" fillId="0" borderId="1" xfId="0" applyFont="1" applyBorder="1" applyAlignment="1">
      <alignment horizontal="center" shrinkToFit="1"/>
    </xf>
    <xf numFmtId="0" fontId="25" fillId="0" borderId="1" xfId="0" applyFont="1" applyBorder="1" applyAlignment="1">
      <alignment horizontal="center"/>
    </xf>
    <xf numFmtId="0" fontId="40" fillId="0" borderId="0" xfId="0" applyFont="1" applyFill="1" applyBorder="1" applyAlignment="1"/>
    <xf numFmtId="0" fontId="40" fillId="0" borderId="0" xfId="0" applyFont="1" applyAlignment="1"/>
    <xf numFmtId="0" fontId="0" fillId="0" borderId="0" xfId="0" applyAlignment="1">
      <alignment horizontal="center" shrinkToFit="1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3" fillId="3" borderId="0" xfId="0" applyFont="1" applyFill="1" applyAlignment="1">
      <alignment vertical="center"/>
    </xf>
    <xf numFmtId="0" fontId="43" fillId="3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9" fillId="4" borderId="0" xfId="0" applyFont="1" applyFill="1" applyAlignment="1" applyProtection="1">
      <alignment horizontal="center" vertical="center"/>
    </xf>
    <xf numFmtId="0" fontId="50" fillId="3" borderId="0" xfId="0" applyFont="1" applyFill="1" applyAlignment="1" applyProtection="1">
      <alignment horizontal="center" vertical="center"/>
      <protection locked="0"/>
    </xf>
    <xf numFmtId="0" fontId="51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52" fillId="5" borderId="1" xfId="0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5" borderId="14" xfId="0" applyFont="1" applyFill="1" applyBorder="1" applyAlignment="1">
      <alignment horizontal="center" vertical="center"/>
    </xf>
    <xf numFmtId="0" fontId="55" fillId="5" borderId="15" xfId="0" applyFont="1" applyFill="1" applyBorder="1" applyAlignment="1">
      <alignment horizontal="center" vertical="center"/>
    </xf>
    <xf numFmtId="0" fontId="55" fillId="5" borderId="16" xfId="0" applyFont="1" applyFill="1" applyBorder="1" applyAlignment="1">
      <alignment horizontal="center" vertical="center"/>
    </xf>
    <xf numFmtId="0" fontId="56" fillId="6" borderId="1" xfId="0" applyFont="1" applyFill="1" applyBorder="1" applyAlignment="1">
      <alignment vertical="center"/>
    </xf>
    <xf numFmtId="0" fontId="58" fillId="0" borderId="1" xfId="0" applyFont="1" applyFill="1" applyBorder="1" applyAlignment="1">
      <alignment horizontal="center" vertical="center"/>
    </xf>
    <xf numFmtId="0" fontId="57" fillId="6" borderId="1" xfId="0" applyFont="1" applyFill="1" applyBorder="1" applyAlignment="1">
      <alignment horizontal="center" vertical="center"/>
    </xf>
    <xf numFmtId="0" fontId="59" fillId="7" borderId="0" xfId="0" applyFont="1" applyFill="1" applyAlignment="1" applyProtection="1">
      <alignment horizontal="center" vertical="center"/>
    </xf>
    <xf numFmtId="0" fontId="60" fillId="7" borderId="0" xfId="0" applyFont="1" applyFill="1" applyAlignment="1" applyProtection="1">
      <alignment horizontal="center" vertical="center"/>
      <protection locked="0"/>
    </xf>
    <xf numFmtId="0" fontId="50" fillId="8" borderId="0" xfId="0" applyFont="1" applyFill="1" applyAlignment="1">
      <alignment horizontal="center" vertical="center"/>
    </xf>
    <xf numFmtId="0" fontId="61" fillId="9" borderId="0" xfId="0" applyFont="1" applyFill="1" applyAlignment="1" applyProtection="1">
      <alignment horizontal="center" vertical="center"/>
      <protection locked="0"/>
    </xf>
    <xf numFmtId="0" fontId="62" fillId="9" borderId="0" xfId="0" applyFont="1" applyFill="1" applyAlignment="1" applyProtection="1">
      <alignment horizontal="center" vertical="center"/>
      <protection locked="0"/>
    </xf>
    <xf numFmtId="0" fontId="61" fillId="6" borderId="0" xfId="0" applyFont="1" applyFill="1" applyAlignment="1" applyProtection="1">
      <alignment horizontal="center" vertical="center"/>
      <protection locked="0"/>
    </xf>
    <xf numFmtId="0" fontId="62" fillId="6" borderId="0" xfId="0" applyFont="1" applyFill="1" applyAlignment="1" applyProtection="1">
      <alignment horizontal="center" vertical="center"/>
      <protection locked="0"/>
    </xf>
    <xf numFmtId="0" fontId="50" fillId="10" borderId="0" xfId="0" applyFont="1" applyFill="1" applyAlignment="1">
      <alignment horizontal="center" vertical="center"/>
    </xf>
    <xf numFmtId="0" fontId="63" fillId="11" borderId="0" xfId="0" applyFont="1" applyFill="1" applyAlignment="1">
      <alignment horizontal="center" vertical="center"/>
    </xf>
    <xf numFmtId="0" fontId="64" fillId="12" borderId="0" xfId="0" applyFont="1" applyFill="1" applyAlignment="1">
      <alignment horizontal="center" vertical="center"/>
    </xf>
    <xf numFmtId="0" fontId="43" fillId="13" borderId="0" xfId="0" applyFont="1" applyFill="1" applyAlignment="1">
      <alignment horizontal="center" vertical="center"/>
    </xf>
    <xf numFmtId="0" fontId="43" fillId="14" borderId="0" xfId="0" applyFont="1" applyFill="1" applyAlignment="1">
      <alignment horizontal="center" vertical="center"/>
    </xf>
    <xf numFmtId="0" fontId="43" fillId="4" borderId="0" xfId="0" applyFont="1" applyFill="1" applyAlignment="1">
      <alignment horizontal="center" vertical="center"/>
    </xf>
    <xf numFmtId="0" fontId="51" fillId="15" borderId="0" xfId="0" applyFont="1" applyFill="1" applyAlignment="1">
      <alignment horizontal="center" vertical="center"/>
    </xf>
    <xf numFmtId="0" fontId="51" fillId="9" borderId="0" xfId="0" applyFont="1" applyFill="1" applyAlignment="1">
      <alignment horizontal="center" vertical="center"/>
    </xf>
    <xf numFmtId="0" fontId="51" fillId="16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16" fontId="65" fillId="0" borderId="1" xfId="0" quotePrefix="1" applyNumberFormat="1" applyFont="1" applyBorder="1" applyAlignment="1">
      <alignment horizontal="center" vertical="center"/>
    </xf>
    <xf numFmtId="16" fontId="65" fillId="0" borderId="1" xfId="0" applyNumberFormat="1" applyFont="1" applyBorder="1" applyAlignment="1">
      <alignment vertical="center"/>
    </xf>
    <xf numFmtId="49" fontId="65" fillId="0" borderId="1" xfId="0" applyNumberFormat="1" applyFont="1" applyBorder="1" applyAlignment="1">
      <alignment vertical="center"/>
    </xf>
    <xf numFmtId="0" fontId="65" fillId="0" borderId="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70" fillId="0" borderId="10" xfId="0" applyNumberFormat="1" applyFont="1" applyFill="1" applyBorder="1" applyAlignment="1">
      <alignment horizontal="center" vertical="center" shrinkToFit="1"/>
    </xf>
    <xf numFmtId="0" fontId="70" fillId="0" borderId="18" xfId="0" applyNumberFormat="1" applyFont="1" applyBorder="1" applyAlignment="1">
      <alignment horizontal="center" vertical="center" shrinkToFit="1"/>
    </xf>
    <xf numFmtId="0" fontId="70" fillId="0" borderId="10" xfId="0" applyNumberFormat="1" applyFont="1" applyBorder="1" applyAlignment="1">
      <alignment horizontal="center" vertical="center" shrinkToFit="1"/>
    </xf>
    <xf numFmtId="0" fontId="70" fillId="0" borderId="17" xfId="0" applyNumberFormat="1" applyFont="1" applyBorder="1" applyAlignment="1">
      <alignment horizontal="center" vertical="center" shrinkToFit="1"/>
    </xf>
    <xf numFmtId="0" fontId="70" fillId="0" borderId="13" xfId="0" applyNumberFormat="1" applyFont="1" applyBorder="1" applyAlignment="1">
      <alignment horizontal="center" vertical="center" shrinkToFit="1"/>
    </xf>
    <xf numFmtId="0" fontId="71" fillId="0" borderId="17" xfId="0" applyNumberFormat="1" applyFont="1" applyFill="1" applyBorder="1" applyAlignment="1">
      <alignment horizontal="center" vertical="center"/>
    </xf>
    <xf numFmtId="0" fontId="51" fillId="13" borderId="0" xfId="0" applyFont="1" applyFill="1" applyAlignment="1" applyProtection="1">
      <alignment horizontal="center" vertical="center"/>
      <protection locked="0"/>
    </xf>
    <xf numFmtId="0" fontId="66" fillId="0" borderId="2" xfId="0" applyFont="1" applyBorder="1" applyAlignment="1">
      <alignment horizontal="center" vertical="center" shrinkToFit="1"/>
    </xf>
    <xf numFmtId="0" fontId="75" fillId="0" borderId="12" xfId="0" applyNumberFormat="1" applyFont="1" applyFill="1" applyBorder="1" applyAlignment="1">
      <alignment horizontal="center" vertical="center"/>
    </xf>
    <xf numFmtId="16" fontId="65" fillId="6" borderId="1" xfId="0" quotePrefix="1" applyNumberFormat="1" applyFont="1" applyFill="1" applyBorder="1" applyAlignment="1">
      <alignment horizontal="center" vertical="center"/>
    </xf>
    <xf numFmtId="49" fontId="65" fillId="6" borderId="1" xfId="0" applyNumberFormat="1" applyFont="1" applyFill="1" applyBorder="1" applyAlignment="1">
      <alignment vertical="center"/>
    </xf>
    <xf numFmtId="0" fontId="66" fillId="0" borderId="0" xfId="0" applyFont="1" applyBorder="1" applyAlignment="1">
      <alignment horizontal="center" vertical="center" shrinkToFit="1"/>
    </xf>
    <xf numFmtId="0" fontId="69" fillId="0" borderId="21" xfId="0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 shrinkToFit="1"/>
    </xf>
    <xf numFmtId="0" fontId="70" fillId="0" borderId="23" xfId="0" applyNumberFormat="1" applyFont="1" applyBorder="1" applyAlignment="1">
      <alignment horizontal="center" vertical="center" shrinkToFit="1"/>
    </xf>
    <xf numFmtId="0" fontId="70" fillId="0" borderId="21" xfId="0" applyNumberFormat="1" applyFont="1" applyBorder="1" applyAlignment="1">
      <alignment horizontal="center" vertical="center" shrinkToFit="1"/>
    </xf>
    <xf numFmtId="0" fontId="70" fillId="0" borderId="0" xfId="0" applyNumberFormat="1" applyFont="1" applyFill="1" applyBorder="1" applyAlignment="1">
      <alignment horizontal="center" vertical="center" shrinkToFit="1"/>
    </xf>
    <xf numFmtId="0" fontId="70" fillId="0" borderId="0" xfId="0" applyNumberFormat="1" applyFont="1" applyBorder="1" applyAlignment="1">
      <alignment horizontal="center" vertical="center" shrinkToFit="1"/>
    </xf>
    <xf numFmtId="0" fontId="71" fillId="0" borderId="21" xfId="0" applyNumberFormat="1" applyFont="1" applyFill="1" applyBorder="1" applyAlignment="1">
      <alignment horizontal="center" vertical="center"/>
    </xf>
    <xf numFmtId="0" fontId="75" fillId="0" borderId="21" xfId="0" applyNumberFormat="1" applyFont="1" applyFill="1" applyBorder="1" applyAlignment="1">
      <alignment horizontal="center" vertical="center"/>
    </xf>
    <xf numFmtId="0" fontId="50" fillId="0" borderId="0" xfId="0" applyFont="1" applyFill="1" applyAlignment="1" applyProtection="1">
      <alignment horizontal="center" vertical="center"/>
      <protection locked="0"/>
    </xf>
    <xf numFmtId="16" fontId="65" fillId="0" borderId="1" xfId="0" quotePrefix="1" applyNumberFormat="1" applyFont="1" applyFill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76" fillId="0" borderId="0" xfId="0" quotePrefix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20" fontId="76" fillId="0" borderId="0" xfId="0" applyNumberFormat="1" applyFont="1" applyFill="1" applyBorder="1" applyAlignment="1">
      <alignment horizontal="center" vertical="center"/>
    </xf>
    <xf numFmtId="0" fontId="76" fillId="0" borderId="23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6" borderId="4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center" vertical="center"/>
    </xf>
    <xf numFmtId="0" fontId="70" fillId="0" borderId="17" xfId="0" applyNumberFormat="1" applyFont="1" applyFill="1" applyBorder="1" applyAlignment="1">
      <alignment horizontal="center" vertical="center" shrinkToFit="1"/>
    </xf>
    <xf numFmtId="0" fontId="71" fillId="0" borderId="10" xfId="0" applyNumberFormat="1" applyFont="1" applyFill="1" applyBorder="1" applyAlignment="1">
      <alignment horizontal="center" vertical="center"/>
    </xf>
    <xf numFmtId="0" fontId="75" fillId="0" borderId="2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0" borderId="21" xfId="0" applyNumberFormat="1" applyFont="1" applyFill="1" applyBorder="1" applyAlignment="1">
      <alignment horizontal="center" vertical="center" shrinkToFit="1"/>
    </xf>
    <xf numFmtId="0" fontId="71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/>
    </xf>
    <xf numFmtId="0" fontId="57" fillId="6" borderId="13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1" fillId="0" borderId="4" xfId="0" applyNumberFormat="1" applyFont="1" applyFill="1" applyBorder="1" applyAlignment="1">
      <alignment horizontal="center" vertical="center"/>
    </xf>
    <xf numFmtId="0" fontId="75" fillId="0" borderId="3" xfId="0" applyNumberFormat="1" applyFont="1" applyFill="1" applyBorder="1" applyAlignment="1">
      <alignment horizontal="center" vertical="center"/>
    </xf>
    <xf numFmtId="0" fontId="71" fillId="0" borderId="5" xfId="0" applyNumberFormat="1" applyFont="1" applyFill="1" applyBorder="1" applyAlignment="1">
      <alignment horizontal="center" vertical="center"/>
    </xf>
    <xf numFmtId="0" fontId="75" fillId="0" borderId="5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56" fillId="6" borderId="4" xfId="0" applyFont="1" applyFill="1" applyBorder="1" applyAlignment="1">
      <alignment vertical="center"/>
    </xf>
    <xf numFmtId="0" fontId="65" fillId="6" borderId="1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3" fillId="0" borderId="0" xfId="0" applyNumberFormat="1" applyFont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 shrinkToFit="1"/>
    </xf>
    <xf numFmtId="0" fontId="66" fillId="0" borderId="0" xfId="0" applyFont="1" applyBorder="1" applyAlignment="1">
      <alignment horizontal="left" vertical="center" shrinkToFit="1"/>
    </xf>
    <xf numFmtId="0" fontId="55" fillId="0" borderId="0" xfId="0" applyFont="1" applyBorder="1" applyAlignment="1">
      <alignment horizontal="center" vertical="center" shrinkToFit="1"/>
    </xf>
    <xf numFmtId="0" fontId="74" fillId="0" borderId="0" xfId="0" applyNumberFormat="1" applyFont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 shrinkToFit="1"/>
    </xf>
    <xf numFmtId="0" fontId="66" fillId="17" borderId="2" xfId="0" applyFont="1" applyFill="1" applyBorder="1" applyAlignment="1">
      <alignment horizontal="center" vertical="center" shrinkToFit="1"/>
    </xf>
    <xf numFmtId="0" fontId="55" fillId="5" borderId="1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7" fillId="6" borderId="31" xfId="0" applyFont="1" applyFill="1" applyBorder="1" applyAlignment="1">
      <alignment horizontal="center" vertical="center"/>
    </xf>
    <xf numFmtId="0" fontId="71" fillId="0" borderId="14" xfId="0" applyNumberFormat="1" applyFont="1" applyFill="1" applyBorder="1" applyAlignment="1">
      <alignment horizontal="center" vertical="center"/>
    </xf>
    <xf numFmtId="0" fontId="75" fillId="0" borderId="39" xfId="0" applyNumberFormat="1" applyFont="1" applyFill="1" applyBorder="1" applyAlignment="1">
      <alignment horizontal="center" vertical="center"/>
    </xf>
    <xf numFmtId="0" fontId="71" fillId="0" borderId="40" xfId="0" applyNumberFormat="1" applyFont="1" applyFill="1" applyBorder="1" applyAlignment="1">
      <alignment horizontal="center" vertical="center"/>
    </xf>
    <xf numFmtId="0" fontId="75" fillId="0" borderId="4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80" fillId="0" borderId="0" xfId="0" applyFont="1" applyAlignment="1">
      <alignment vertical="center"/>
    </xf>
    <xf numFmtId="0" fontId="81" fillId="0" borderId="2" xfId="0" applyFont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2" fillId="0" borderId="0" xfId="0" applyFont="1" applyAlignment="1">
      <alignment horizontal="right"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horizontal="left"/>
    </xf>
    <xf numFmtId="0" fontId="85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Border="1" applyAlignment="1">
      <alignment horizontal="right" vertical="center"/>
    </xf>
    <xf numFmtId="0" fontId="81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0" fontId="86" fillId="0" borderId="0" xfId="0" applyFont="1" applyBorder="1" applyAlignment="1">
      <alignment horizontal="right" vertical="center"/>
    </xf>
    <xf numFmtId="14" fontId="85" fillId="0" borderId="1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horizontal="right" vertical="center"/>
    </xf>
    <xf numFmtId="0" fontId="80" fillId="0" borderId="10" xfId="0" applyFont="1" applyBorder="1" applyAlignment="1">
      <alignment horizontal="right" vertical="center"/>
    </xf>
    <xf numFmtId="0" fontId="85" fillId="0" borderId="10" xfId="0" applyFont="1" applyBorder="1" applyAlignment="1">
      <alignment horizontal="center" vertical="center"/>
    </xf>
    <xf numFmtId="16" fontId="85" fillId="0" borderId="0" xfId="0" applyNumberFormat="1" applyFont="1" applyAlignment="1">
      <alignment horizontal="center" vertical="center"/>
    </xf>
    <xf numFmtId="0" fontId="85" fillId="0" borderId="0" xfId="0" applyFont="1" applyAlignment="1">
      <alignment horizontal="right" vertical="center"/>
    </xf>
    <xf numFmtId="0" fontId="85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right" vertical="center"/>
    </xf>
    <xf numFmtId="0" fontId="85" fillId="0" borderId="0" xfId="0" applyFont="1" applyBorder="1" applyAlignment="1">
      <alignment vertical="center"/>
    </xf>
    <xf numFmtId="49" fontId="85" fillId="0" borderId="10" xfId="0" applyNumberFormat="1" applyFont="1" applyBorder="1" applyAlignment="1">
      <alignment horizontal="center" vertical="center"/>
    </xf>
    <xf numFmtId="0" fontId="80" fillId="0" borderId="2" xfId="0" applyFont="1" applyBorder="1" applyAlignment="1">
      <alignment horizontal="right" vertical="center"/>
    </xf>
    <xf numFmtId="49" fontId="85" fillId="0" borderId="0" xfId="0" applyNumberFormat="1" applyFont="1" applyAlignment="1">
      <alignment horizontal="center" vertical="center"/>
    </xf>
    <xf numFmtId="0" fontId="85" fillId="0" borderId="10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right"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84" fillId="0" borderId="0" xfId="0" applyFont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5" fillId="0" borderId="0" xfId="0" applyFont="1" applyAlignment="1">
      <alignment horizontal="right"/>
    </xf>
    <xf numFmtId="0" fontId="80" fillId="0" borderId="0" xfId="0" applyFont="1"/>
    <xf numFmtId="49" fontId="85" fillId="0" borderId="0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8" fillId="0" borderId="0" xfId="0" applyFont="1"/>
    <xf numFmtId="0" fontId="85" fillId="0" borderId="0" xfId="0" applyFont="1"/>
    <xf numFmtId="0" fontId="89" fillId="0" borderId="0" xfId="0" applyFont="1"/>
    <xf numFmtId="0" fontId="44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vertical="center" shrinkToFit="1"/>
    </xf>
    <xf numFmtId="0" fontId="92" fillId="0" borderId="0" xfId="0" applyFont="1"/>
    <xf numFmtId="0" fontId="92" fillId="0" borderId="0" xfId="0" applyFont="1" applyAlignment="1">
      <alignment horizontal="center"/>
    </xf>
    <xf numFmtId="0" fontId="91" fillId="0" borderId="0" xfId="0" applyFon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Border="1" applyAlignment="1">
      <alignment horizontal="right" vertical="center"/>
    </xf>
    <xf numFmtId="0" fontId="85" fillId="0" borderId="2" xfId="0" applyFont="1" applyBorder="1" applyAlignment="1">
      <alignment horizontal="center" vertical="center"/>
    </xf>
    <xf numFmtId="0" fontId="80" fillId="0" borderId="0" xfId="0" applyFont="1" applyBorder="1" applyAlignment="1">
      <alignment horizontal="right"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right"/>
    </xf>
    <xf numFmtId="0" fontId="80" fillId="0" borderId="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5" fillId="0" borderId="12" xfId="0" applyFont="1" applyBorder="1" applyAlignment="1">
      <alignment horizontal="center" vertical="center"/>
    </xf>
    <xf numFmtId="0" fontId="80" fillId="0" borderId="0" xfId="0" applyFont="1" applyBorder="1"/>
    <xf numFmtId="0" fontId="84" fillId="0" borderId="0" xfId="0" applyFont="1" applyBorder="1" applyAlignment="1">
      <alignment horizontal="left" vertical="center"/>
    </xf>
    <xf numFmtId="0" fontId="80" fillId="0" borderId="2" xfId="0" applyFont="1" applyBorder="1" applyAlignment="1">
      <alignment horizontal="center" vertical="center"/>
    </xf>
    <xf numFmtId="0" fontId="87" fillId="0" borderId="0" xfId="0" applyFont="1"/>
    <xf numFmtId="0" fontId="8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0" fillId="0" borderId="0" xfId="0" applyFont="1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86" fillId="0" borderId="0" xfId="0" applyFont="1" applyAlignment="1">
      <alignment vertical="top"/>
    </xf>
    <xf numFmtId="0" fontId="86" fillId="0" borderId="0" xfId="0" applyFont="1" applyAlignment="1">
      <alignment horizontal="right" vertical="top"/>
    </xf>
    <xf numFmtId="0" fontId="87" fillId="0" borderId="0" xfId="0" applyFont="1" applyAlignment="1">
      <alignment horizontal="right" vertical="center"/>
    </xf>
    <xf numFmtId="0" fontId="86" fillId="0" borderId="0" xfId="0" applyFont="1" applyAlignment="1">
      <alignment horizontal="left" vertical="top"/>
    </xf>
    <xf numFmtId="0" fontId="86" fillId="0" borderId="0" xfId="0" applyFont="1" applyAlignment="1">
      <alignment horizontal="right" vertical="center"/>
    </xf>
    <xf numFmtId="0" fontId="86" fillId="0" borderId="0" xfId="0" applyFont="1" applyAlignment="1">
      <alignment horizontal="center" vertical="top"/>
    </xf>
    <xf numFmtId="0" fontId="86" fillId="0" borderId="0" xfId="0" applyFont="1" applyAlignment="1">
      <alignment horizontal="left"/>
    </xf>
    <xf numFmtId="0" fontId="93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93" fillId="0" borderId="0" xfId="0" applyFont="1" applyAlignment="1">
      <alignment vertical="center"/>
    </xf>
    <xf numFmtId="0" fontId="85" fillId="0" borderId="2" xfId="0" applyFont="1" applyBorder="1" applyAlignment="1">
      <alignment vertical="center"/>
    </xf>
    <xf numFmtId="0" fontId="0" fillId="0" borderId="10" xfId="0" applyBorder="1"/>
    <xf numFmtId="0" fontId="85" fillId="0" borderId="0" xfId="0" applyFont="1" applyBorder="1" applyAlignment="1">
      <alignment horizontal="center"/>
    </xf>
    <xf numFmtId="0" fontId="90" fillId="0" borderId="0" xfId="0" applyFont="1" applyBorder="1" applyAlignment="1">
      <alignment vertical="center" shrinkToFit="1"/>
    </xf>
    <xf numFmtId="0" fontId="80" fillId="0" borderId="10" xfId="0" applyFont="1" applyBorder="1" applyAlignment="1">
      <alignment vertical="center"/>
    </xf>
    <xf numFmtId="0" fontId="80" fillId="0" borderId="2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94" fillId="17" borderId="0" xfId="0" applyFont="1" applyFill="1" applyBorder="1" applyAlignment="1">
      <alignment horizontal="center" vertical="center" shrinkToFit="1"/>
    </xf>
    <xf numFmtId="0" fontId="85" fillId="0" borderId="2" xfId="0" applyFont="1" applyBorder="1" applyAlignment="1">
      <alignment horizont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/>
    </xf>
    <xf numFmtId="0" fontId="85" fillId="0" borderId="10" xfId="0" applyFont="1" applyBorder="1" applyAlignment="1">
      <alignment horizontal="center"/>
    </xf>
    <xf numFmtId="49" fontId="80" fillId="0" borderId="0" xfId="0" applyNumberFormat="1" applyFont="1"/>
    <xf numFmtId="49" fontId="97" fillId="0" borderId="0" xfId="0" applyNumberFormat="1" applyFont="1" applyAlignment="1">
      <alignment horizontal="center"/>
    </xf>
    <xf numFmtId="49" fontId="85" fillId="0" borderId="0" xfId="0" applyNumberFormat="1" applyFont="1" applyAlignment="1">
      <alignment horizontal="center"/>
    </xf>
    <xf numFmtId="49" fontId="85" fillId="0" borderId="10" xfId="0" applyNumberFormat="1" applyFont="1" applyBorder="1" applyAlignment="1">
      <alignment horizontal="center"/>
    </xf>
    <xf numFmtId="49" fontId="85" fillId="0" borderId="0" xfId="0" applyNumberFormat="1" applyFont="1" applyBorder="1" applyAlignment="1">
      <alignment horizontal="center"/>
    </xf>
    <xf numFmtId="0" fontId="85" fillId="0" borderId="2" xfId="0" applyFont="1" applyBorder="1" applyAlignment="1">
      <alignment horizontal="left"/>
    </xf>
    <xf numFmtId="49" fontId="97" fillId="0" borderId="10" xfId="0" applyNumberFormat="1" applyFont="1" applyBorder="1" applyAlignment="1">
      <alignment horizontal="center"/>
    </xf>
    <xf numFmtId="49" fontId="97" fillId="0" borderId="0" xfId="0" applyNumberFormat="1" applyFont="1" applyBorder="1" applyAlignment="1">
      <alignment horizontal="center"/>
    </xf>
    <xf numFmtId="49" fontId="85" fillId="0" borderId="0" xfId="0" applyNumberFormat="1" applyFont="1" applyAlignment="1">
      <alignment horizontal="left"/>
    </xf>
    <xf numFmtId="0" fontId="80" fillId="0" borderId="9" xfId="0" applyFont="1" applyBorder="1" applyAlignment="1">
      <alignment horizontal="center" vertical="center"/>
    </xf>
    <xf numFmtId="0" fontId="85" fillId="0" borderId="0" xfId="0" applyNumberFormat="1" applyFont="1" applyAlignment="1">
      <alignment horizontal="left"/>
    </xf>
    <xf numFmtId="20" fontId="85" fillId="0" borderId="17" xfId="0" applyNumberFormat="1" applyFont="1" applyBorder="1" applyAlignment="1">
      <alignment horizontal="center"/>
    </xf>
    <xf numFmtId="0" fontId="97" fillId="0" borderId="0" xfId="0" applyFont="1" applyAlignment="1">
      <alignment horizontal="center"/>
    </xf>
    <xf numFmtId="0" fontId="97" fillId="0" borderId="0" xfId="0" applyFont="1" applyBorder="1" applyAlignment="1">
      <alignment horizontal="center"/>
    </xf>
    <xf numFmtId="49" fontId="97" fillId="0" borderId="0" xfId="0" applyNumberFormat="1" applyFont="1" applyAlignment="1">
      <alignment horizontal="left"/>
    </xf>
    <xf numFmtId="0" fontId="80" fillId="0" borderId="2" xfId="0" applyFont="1" applyBorder="1"/>
    <xf numFmtId="0" fontId="98" fillId="0" borderId="0" xfId="0" applyFont="1" applyAlignment="1">
      <alignment horizontal="center"/>
    </xf>
    <xf numFmtId="0" fontId="80" fillId="0" borderId="0" xfId="0" applyFont="1" applyAlignment="1">
      <alignment horizontal="left" vertical="center"/>
    </xf>
    <xf numFmtId="0" fontId="101" fillId="17" borderId="0" xfId="0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0" fontId="85" fillId="0" borderId="10" xfId="0" applyNumberFormat="1" applyFont="1" applyBorder="1" applyAlignment="1">
      <alignment horizontal="center" vertical="center"/>
    </xf>
    <xf numFmtId="20" fontId="85" fillId="0" borderId="0" xfId="0" applyNumberFormat="1" applyFont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Border="1" applyAlignment="1">
      <alignment vertical="center" shrinkToFit="1"/>
    </xf>
    <xf numFmtId="0" fontId="100" fillId="0" borderId="0" xfId="0" applyFont="1" applyAlignment="1">
      <alignment vertical="center" shrinkToFit="1"/>
    </xf>
    <xf numFmtId="0" fontId="95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/>
    <xf numFmtId="0" fontId="82" fillId="0" borderId="0" xfId="0" applyFont="1" applyBorder="1"/>
    <xf numFmtId="0" fontId="82" fillId="0" borderId="0" xfId="0" applyFont="1"/>
    <xf numFmtId="0" fontId="82" fillId="0" borderId="0" xfId="0" applyFont="1" applyBorder="1" applyAlignment="1">
      <alignment vertical="center"/>
    </xf>
    <xf numFmtId="0" fontId="85" fillId="0" borderId="10" xfId="0" applyFont="1" applyBorder="1" applyAlignment="1">
      <alignment horizontal="left"/>
    </xf>
    <xf numFmtId="0" fontId="82" fillId="0" borderId="13" xfId="0" applyFont="1" applyBorder="1" applyAlignment="1">
      <alignment vertical="center"/>
    </xf>
    <xf numFmtId="0" fontId="85" fillId="0" borderId="17" xfId="0" applyFont="1" applyBorder="1" applyAlignment="1">
      <alignment horizontal="center"/>
    </xf>
    <xf numFmtId="0" fontId="85" fillId="0" borderId="13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5" fillId="0" borderId="0" xfId="0" applyFont="1" applyAlignment="1">
      <alignment horizontal="left"/>
    </xf>
    <xf numFmtId="0" fontId="85" fillId="0" borderId="17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2" fillId="0" borderId="9" xfId="0" applyFont="1" applyBorder="1" applyAlignment="1">
      <alignment vertical="center"/>
    </xf>
    <xf numFmtId="0" fontId="82" fillId="0" borderId="2" xfId="0" applyFont="1" applyBorder="1"/>
    <xf numFmtId="0" fontId="5" fillId="0" borderId="0" xfId="0" applyFont="1" applyAlignment="1">
      <alignment horizontal="center" vertical="center" shrinkToFit="1"/>
    </xf>
    <xf numFmtId="0" fontId="95" fillId="0" borderId="0" xfId="0" applyFont="1" applyAlignment="1">
      <alignment horizontal="right" vertical="center"/>
    </xf>
    <xf numFmtId="0" fontId="10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8" fillId="0" borderId="10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8" fillId="0" borderId="2" xfId="0" applyFont="1" applyBorder="1" applyAlignment="1">
      <alignment horizontal="center"/>
    </xf>
    <xf numFmtId="0" fontId="98" fillId="0" borderId="10" xfId="0" applyFont="1" applyBorder="1" applyAlignment="1">
      <alignment horizontal="center" vertical="center"/>
    </xf>
    <xf numFmtId="0" fontId="98" fillId="0" borderId="2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16" fontId="98" fillId="0" borderId="10" xfId="0" applyNumberFormat="1" applyFont="1" applyBorder="1" applyAlignment="1">
      <alignment horizontal="center"/>
    </xf>
    <xf numFmtId="20" fontId="98" fillId="0" borderId="0" xfId="0" applyNumberFormat="1" applyFont="1" applyAlignment="1">
      <alignment horizontal="center"/>
    </xf>
    <xf numFmtId="0" fontId="85" fillId="0" borderId="0" xfId="0" applyNumberFormat="1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49" fontId="80" fillId="0" borderId="0" xfId="0" applyNumberFormat="1" applyFont="1" applyAlignment="1">
      <alignment vertical="center"/>
    </xf>
    <xf numFmtId="49" fontId="98" fillId="0" borderId="0" xfId="0" applyNumberFormat="1" applyFont="1" applyAlignment="1">
      <alignment horizontal="center" vertical="center"/>
    </xf>
    <xf numFmtId="0" fontId="85" fillId="0" borderId="10" xfId="0" applyNumberFormat="1" applyFont="1" applyBorder="1" applyAlignment="1">
      <alignment horizontal="center" vertical="center"/>
    </xf>
    <xf numFmtId="0" fontId="85" fillId="0" borderId="0" xfId="0" applyNumberFormat="1" applyFont="1" applyAlignment="1">
      <alignment horizontal="center" vertical="center"/>
    </xf>
    <xf numFmtId="0" fontId="80" fillId="0" borderId="0" xfId="0" applyNumberFormat="1" applyFont="1" applyAlignment="1">
      <alignment vertical="center"/>
    </xf>
    <xf numFmtId="0" fontId="80" fillId="0" borderId="0" xfId="0" applyNumberFormat="1" applyFont="1" applyAlignment="1">
      <alignment horizontal="center" vertical="center"/>
    </xf>
    <xf numFmtId="0" fontId="98" fillId="0" borderId="0" xfId="0" applyNumberFormat="1" applyFont="1" applyAlignment="1">
      <alignment horizontal="center" vertical="center"/>
    </xf>
    <xf numFmtId="0" fontId="85" fillId="0" borderId="2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85" fillId="0" borderId="2" xfId="0" applyNumberFormat="1" applyFont="1" applyBorder="1" applyAlignment="1">
      <alignment horizontal="center" vertical="center"/>
    </xf>
    <xf numFmtId="0" fontId="97" fillId="0" borderId="0" xfId="0" applyNumberFormat="1" applyFont="1" applyAlignment="1">
      <alignment horizontal="center" vertical="center"/>
    </xf>
    <xf numFmtId="0" fontId="104" fillId="0" borderId="0" xfId="0" applyNumberFormat="1" applyFont="1" applyAlignment="1">
      <alignment horizontal="center" vertical="center"/>
    </xf>
    <xf numFmtId="0" fontId="82" fillId="0" borderId="0" xfId="0" applyNumberFormat="1" applyFont="1" applyBorder="1" applyAlignment="1">
      <alignment horizontal="center" vertical="center"/>
    </xf>
    <xf numFmtId="0" fontId="97" fillId="0" borderId="0" xfId="0" applyNumberFormat="1" applyFont="1" applyBorder="1" applyAlignment="1">
      <alignment horizontal="center" vertical="center"/>
    </xf>
    <xf numFmtId="49" fontId="80" fillId="0" borderId="0" xfId="0" applyNumberFormat="1" applyFont="1" applyAlignment="1">
      <alignment horizontal="center" vertical="center"/>
    </xf>
    <xf numFmtId="0" fontId="80" fillId="0" borderId="0" xfId="0" applyFont="1" applyAlignment="1">
      <alignment horizontal="center"/>
    </xf>
    <xf numFmtId="0" fontId="80" fillId="0" borderId="0" xfId="0" applyFont="1" applyAlignment="1"/>
    <xf numFmtId="0" fontId="98" fillId="0" borderId="0" xfId="0" applyFont="1" applyAlignment="1">
      <alignment vertical="center"/>
    </xf>
    <xf numFmtId="0" fontId="98" fillId="0" borderId="0" xfId="0" applyFont="1" applyBorder="1" applyAlignment="1">
      <alignment vertical="center"/>
    </xf>
    <xf numFmtId="16" fontId="85" fillId="0" borderId="10" xfId="0" applyNumberFormat="1" applyFont="1" applyBorder="1" applyAlignment="1">
      <alignment horizontal="center" vertical="center"/>
    </xf>
    <xf numFmtId="0" fontId="85" fillId="0" borderId="0" xfId="0" applyFont="1" applyAlignment="1"/>
    <xf numFmtId="0" fontId="80" fillId="0" borderId="10" xfId="0" applyFont="1" applyBorder="1" applyAlignment="1"/>
    <xf numFmtId="0" fontId="82" fillId="0" borderId="0" xfId="0" applyFont="1" applyAlignment="1">
      <alignment horizontal="left" vertical="center"/>
    </xf>
    <xf numFmtId="0" fontId="82" fillId="0" borderId="4" xfId="0" applyFont="1" applyBorder="1"/>
    <xf numFmtId="0" fontId="82" fillId="0" borderId="12" xfId="0" applyFont="1" applyBorder="1"/>
    <xf numFmtId="0" fontId="104" fillId="0" borderId="0" xfId="0" applyFont="1" applyBorder="1" applyAlignment="1">
      <alignment horizontal="center"/>
    </xf>
    <xf numFmtId="0" fontId="104" fillId="0" borderId="0" xfId="0" applyFont="1" applyAlignment="1">
      <alignment vertical="center"/>
    </xf>
    <xf numFmtId="0" fontId="81" fillId="0" borderId="0" xfId="0" applyFont="1" applyAlignment="1">
      <alignment horizontal="center"/>
    </xf>
    <xf numFmtId="0" fontId="82" fillId="0" borderId="3" xfId="0" applyFont="1" applyBorder="1"/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left"/>
    </xf>
    <xf numFmtId="0" fontId="85" fillId="0" borderId="0" xfId="0" applyFont="1" applyBorder="1"/>
    <xf numFmtId="0" fontId="105" fillId="17" borderId="0" xfId="0" applyFont="1" applyFill="1" applyBorder="1" applyAlignment="1">
      <alignment horizontal="center" shrinkToFit="1"/>
    </xf>
    <xf numFmtId="0" fontId="6" fillId="0" borderId="0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7" fillId="0" borderId="0" xfId="0" applyFont="1" applyBorder="1" applyAlignment="1">
      <alignment vertical="center"/>
    </xf>
    <xf numFmtId="0" fontId="108" fillId="17" borderId="0" xfId="0" applyFont="1" applyFill="1" applyBorder="1" applyAlignment="1">
      <alignment horizontal="center"/>
    </xf>
    <xf numFmtId="0" fontId="110" fillId="0" borderId="9" xfId="0" applyFont="1" applyBorder="1" applyAlignment="1">
      <alignment horizontal="center" vertical="center" shrinkToFit="1"/>
    </xf>
    <xf numFmtId="0" fontId="111" fillId="0" borderId="3" xfId="0" applyFont="1" applyBorder="1" applyAlignment="1">
      <alignment horizontal="center" vertical="center" wrapText="1"/>
    </xf>
    <xf numFmtId="0" fontId="111" fillId="0" borderId="5" xfId="0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111" fillId="0" borderId="1" xfId="0" applyFont="1" applyBorder="1" applyAlignment="1">
      <alignment horizontal="center" vertical="center" wrapText="1"/>
    </xf>
    <xf numFmtId="0" fontId="100" fillId="0" borderId="1" xfId="0" applyFont="1" applyBorder="1" applyAlignment="1">
      <alignment horizontal="left" vertical="center" wrapText="1"/>
    </xf>
    <xf numFmtId="0" fontId="98" fillId="0" borderId="1" xfId="0" applyFont="1" applyBorder="1" applyAlignment="1">
      <alignment horizontal="left" vertical="center"/>
    </xf>
    <xf numFmtId="0" fontId="98" fillId="0" borderId="1" xfId="0" applyFont="1" applyBorder="1" applyAlignment="1">
      <alignment horizontal="center" vertical="center"/>
    </xf>
    <xf numFmtId="0" fontId="85" fillId="0" borderId="1" xfId="0" applyFont="1" applyBorder="1" applyAlignment="1">
      <alignment horizontal="center" vertical="center"/>
    </xf>
    <xf numFmtId="0" fontId="82" fillId="0" borderId="1" xfId="0" applyFont="1" applyBorder="1" applyAlignment="1">
      <alignment horizontal="center" vertical="center"/>
    </xf>
    <xf numFmtId="0" fontId="112" fillId="0" borderId="1" xfId="0" applyFont="1" applyBorder="1" applyAlignment="1">
      <alignment horizontal="left" vertical="center" shrinkToFit="1"/>
    </xf>
    <xf numFmtId="14" fontId="20" fillId="0" borderId="0" xfId="0" applyNumberFormat="1" applyFont="1" applyBorder="1" applyAlignment="1">
      <alignment horizontal="center"/>
    </xf>
    <xf numFmtId="14" fontId="98" fillId="0" borderId="1" xfId="0" applyNumberFormat="1" applyFont="1" applyBorder="1" applyAlignment="1">
      <alignment horizontal="center" vertical="center"/>
    </xf>
    <xf numFmtId="0" fontId="98" fillId="0" borderId="1" xfId="0" applyFont="1" applyBorder="1"/>
    <xf numFmtId="14" fontId="98" fillId="0" borderId="1" xfId="0" applyNumberFormat="1" applyFont="1" applyBorder="1" applyAlignment="1">
      <alignment horizontal="center"/>
    </xf>
    <xf numFmtId="0" fontId="98" fillId="0" borderId="1" xfId="0" applyFont="1" applyBorder="1" applyAlignment="1">
      <alignment horizontal="center"/>
    </xf>
    <xf numFmtId="0" fontId="82" fillId="0" borderId="1" xfId="0" applyFont="1" applyBorder="1" applyAlignment="1">
      <alignment horizontal="left" vertical="center"/>
    </xf>
    <xf numFmtId="0" fontId="114" fillId="0" borderId="9" xfId="0" applyFont="1" applyBorder="1" applyAlignment="1">
      <alignment horizontal="center" vertical="center" shrinkToFit="1"/>
    </xf>
    <xf numFmtId="0" fontId="111" fillId="0" borderId="3" xfId="0" applyFont="1" applyBorder="1" applyAlignment="1" applyProtection="1">
      <alignment horizontal="center" vertical="center" wrapText="1"/>
      <protection locked="0"/>
    </xf>
    <xf numFmtId="0" fontId="111" fillId="0" borderId="5" xfId="0" applyFont="1" applyBorder="1" applyAlignment="1" applyProtection="1">
      <alignment horizontal="center" vertical="center" wrapText="1"/>
      <protection locked="0"/>
    </xf>
    <xf numFmtId="0" fontId="111" fillId="0" borderId="1" xfId="0" applyFont="1" applyBorder="1" applyAlignment="1" applyProtection="1">
      <alignment horizontal="center" vertical="center" wrapText="1"/>
      <protection locked="0"/>
    </xf>
    <xf numFmtId="0" fontId="115" fillId="0" borderId="1" xfId="0" applyFont="1" applyBorder="1" applyAlignment="1" applyProtection="1">
      <alignment horizontal="center" vertical="center" wrapText="1"/>
      <protection locked="0"/>
    </xf>
    <xf numFmtId="0" fontId="115" fillId="0" borderId="1" xfId="0" applyFont="1" applyBorder="1" applyAlignment="1" applyProtection="1">
      <alignment horizontal="left" vertical="center" wrapText="1"/>
      <protection locked="0"/>
    </xf>
    <xf numFmtId="0" fontId="116" fillId="0" borderId="1" xfId="0" applyFont="1" applyBorder="1" applyAlignment="1">
      <alignment horizontal="center" vertical="center"/>
    </xf>
    <xf numFmtId="0" fontId="117" fillId="0" borderId="1" xfId="0" applyFont="1" applyBorder="1" applyAlignment="1">
      <alignment horizontal="left" vertical="center" shrinkToFit="1"/>
    </xf>
    <xf numFmtId="0" fontId="116" fillId="0" borderId="1" xfId="0" applyFont="1" applyBorder="1" applyAlignment="1">
      <alignment horizontal="center" vertical="center" wrapText="1"/>
    </xf>
    <xf numFmtId="0" fontId="118" fillId="0" borderId="0" xfId="0" applyFont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9" fillId="0" borderId="1" xfId="0" applyFont="1" applyBorder="1" applyAlignment="1">
      <alignment horizontal="left" vertical="center" wrapText="1"/>
    </xf>
    <xf numFmtId="14" fontId="119" fillId="0" borderId="1" xfId="0" applyNumberFormat="1" applyFont="1" applyBorder="1" applyAlignment="1">
      <alignment horizontal="center" vertical="center" wrapText="1"/>
    </xf>
    <xf numFmtId="0" fontId="119" fillId="0" borderId="1" xfId="0" applyFont="1" applyBorder="1" applyAlignment="1">
      <alignment horizontal="center" vertical="center" wrapText="1"/>
    </xf>
    <xf numFmtId="0" fontId="119" fillId="0" borderId="1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11" fillId="0" borderId="3" xfId="0" applyFont="1" applyBorder="1" applyAlignment="1">
      <alignment horizontal="left" vertical="center" wrapText="1"/>
    </xf>
    <xf numFmtId="0" fontId="111" fillId="0" borderId="1" xfId="0" applyFont="1" applyBorder="1" applyAlignment="1">
      <alignment horizontal="left" vertical="center" wrapText="1"/>
    </xf>
    <xf numFmtId="0" fontId="114" fillId="0" borderId="3" xfId="0" applyFont="1" applyBorder="1" applyAlignment="1">
      <alignment horizontal="center" vertical="center" shrinkToFit="1"/>
    </xf>
    <xf numFmtId="0" fontId="111" fillId="0" borderId="1" xfId="0" applyFont="1" applyBorder="1" applyAlignment="1" applyProtection="1">
      <alignment horizontal="left" vertical="center" wrapText="1"/>
      <protection locked="0"/>
    </xf>
    <xf numFmtId="0" fontId="111" fillId="0" borderId="4" xfId="0" applyFont="1" applyBorder="1" applyAlignment="1" applyProtection="1">
      <alignment horizontal="center" vertical="center" wrapText="1"/>
      <protection locked="0"/>
    </xf>
    <xf numFmtId="0" fontId="100" fillId="0" borderId="1" xfId="0" applyFont="1" applyBorder="1" applyAlignment="1" applyProtection="1">
      <alignment horizontal="left" vertical="center" wrapText="1"/>
      <protection locked="0"/>
    </xf>
    <xf numFmtId="0" fontId="98" fillId="0" borderId="1" xfId="0" applyFont="1" applyBorder="1" applyAlignment="1">
      <alignment vertical="center"/>
    </xf>
    <xf numFmtId="0" fontId="114" fillId="0" borderId="23" xfId="0" applyFont="1" applyBorder="1" applyAlignment="1">
      <alignment horizontal="center" vertical="center" shrinkToFit="1"/>
    </xf>
    <xf numFmtId="0" fontId="111" fillId="0" borderId="4" xfId="0" applyFont="1" applyBorder="1" applyAlignment="1">
      <alignment horizontal="center" vertical="center" wrapText="1"/>
    </xf>
    <xf numFmtId="0" fontId="120" fillId="0" borderId="1" xfId="0" applyFont="1" applyBorder="1" applyAlignment="1" applyProtection="1">
      <alignment horizontal="center" vertical="center" wrapText="1"/>
      <protection locked="0"/>
    </xf>
    <xf numFmtId="0" fontId="9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1" fillId="17" borderId="0" xfId="0" applyFont="1" applyFill="1" applyBorder="1" applyAlignment="1">
      <alignment horizontal="center" vertical="center" shrinkToFit="1"/>
    </xf>
    <xf numFmtId="0" fontId="92" fillId="0" borderId="0" xfId="0" applyFont="1" applyAlignment="1">
      <alignment shrinkToFit="1"/>
    </xf>
    <xf numFmtId="0" fontId="90" fillId="0" borderId="0" xfId="0" applyFont="1" applyAlignment="1"/>
    <xf numFmtId="0" fontId="124" fillId="17" borderId="0" xfId="0" applyFont="1" applyFill="1" applyBorder="1" applyAlignment="1">
      <alignment horizontal="center" vertical="center"/>
    </xf>
    <xf numFmtId="0" fontId="92" fillId="17" borderId="0" xfId="0" applyFont="1" applyFill="1" applyAlignment="1">
      <alignment shrinkToFit="1"/>
    </xf>
    <xf numFmtId="49" fontId="125" fillId="17" borderId="0" xfId="0" applyNumberFormat="1" applyFont="1" applyFill="1" applyAlignment="1">
      <alignment horizontal="center" shrinkToFit="1"/>
    </xf>
    <xf numFmtId="49" fontId="92" fillId="17" borderId="0" xfId="0" applyNumberFormat="1" applyFont="1" applyFill="1" applyBorder="1" applyAlignment="1">
      <alignment shrinkToFit="1"/>
    </xf>
    <xf numFmtId="49" fontId="127" fillId="19" borderId="7" xfId="0" applyNumberFormat="1" applyFont="1" applyFill="1" applyBorder="1" applyAlignment="1">
      <alignment horizontal="center" vertical="center" shrinkToFit="1"/>
    </xf>
    <xf numFmtId="49" fontId="127" fillId="19" borderId="6" xfId="0" applyNumberFormat="1" applyFont="1" applyFill="1" applyBorder="1" applyAlignment="1">
      <alignment horizontal="center" vertical="center" shrinkToFit="1"/>
    </xf>
    <xf numFmtId="49" fontId="127" fillId="19" borderId="1" xfId="0" applyNumberFormat="1" applyFont="1" applyFill="1" applyBorder="1" applyAlignment="1">
      <alignment horizontal="center" vertical="center" shrinkToFit="1"/>
    </xf>
    <xf numFmtId="49" fontId="91" fillId="17" borderId="1" xfId="0" applyNumberFormat="1" applyFont="1" applyFill="1" applyBorder="1" applyAlignment="1">
      <alignment horizontal="center" vertical="center" shrinkToFit="1"/>
    </xf>
    <xf numFmtId="0" fontId="92" fillId="17" borderId="0" xfId="0" applyFont="1" applyFill="1" applyAlignment="1">
      <alignment vertical="center" shrinkToFit="1"/>
    </xf>
    <xf numFmtId="0" fontId="92" fillId="0" borderId="0" xfId="0" applyFont="1" applyAlignment="1">
      <alignment vertical="center" shrinkToFit="1"/>
    </xf>
    <xf numFmtId="49" fontId="91" fillId="0" borderId="1" xfId="0" applyNumberFormat="1" applyFont="1" applyBorder="1" applyAlignment="1">
      <alignment horizontal="center" vertical="center" shrinkToFit="1"/>
    </xf>
    <xf numFmtId="0" fontId="128" fillId="13" borderId="1" xfId="0" applyNumberFormat="1" applyFont="1" applyFill="1" applyBorder="1" applyAlignment="1">
      <alignment horizontal="center" vertical="center" shrinkToFit="1"/>
    </xf>
    <xf numFmtId="49" fontId="91" fillId="17" borderId="0" xfId="0" applyNumberFormat="1" applyFont="1" applyFill="1" applyBorder="1" applyAlignment="1">
      <alignment horizontal="center" vertical="center" shrinkToFit="1"/>
    </xf>
    <xf numFmtId="49" fontId="91" fillId="17" borderId="0" xfId="0" applyNumberFormat="1" applyFont="1" applyFill="1" applyBorder="1" applyAlignment="1">
      <alignment horizontal="left" vertical="center" shrinkToFit="1"/>
    </xf>
    <xf numFmtId="49" fontId="91" fillId="17" borderId="2" xfId="0" applyNumberFormat="1" applyFont="1" applyFill="1" applyBorder="1" applyAlignment="1">
      <alignment horizontal="center" vertical="center" shrinkToFit="1"/>
    </xf>
    <xf numFmtId="49" fontId="91" fillId="17" borderId="2" xfId="0" applyNumberFormat="1" applyFont="1" applyFill="1" applyBorder="1" applyAlignment="1">
      <alignment horizontal="left" vertical="center" shrinkToFit="1"/>
    </xf>
    <xf numFmtId="0" fontId="20" fillId="0" borderId="6" xfId="0" applyFont="1" applyBorder="1" applyAlignment="1">
      <alignment horizontal="center"/>
    </xf>
    <xf numFmtId="0" fontId="27" fillId="0" borderId="21" xfId="0" applyFont="1" applyBorder="1" applyAlignment="1">
      <alignment horizontal="left" vertical="top" shrinkToFit="1"/>
    </xf>
    <xf numFmtId="0" fontId="33" fillId="0" borderId="1" xfId="0" applyFont="1" applyBorder="1" applyAlignment="1">
      <alignment vertical="center"/>
    </xf>
    <xf numFmtId="14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21" xfId="0" applyFont="1" applyBorder="1" applyAlignment="1">
      <alignment horizontal="left" vertical="top" shrinkToFit="1"/>
    </xf>
    <xf numFmtId="0" fontId="32" fillId="0" borderId="21" xfId="0" applyFont="1" applyBorder="1" applyAlignment="1">
      <alignment horizontal="left" vertical="top" shrinkToFit="1"/>
    </xf>
    <xf numFmtId="0" fontId="92" fillId="17" borderId="1" xfId="0" applyFont="1" applyFill="1" applyBorder="1" applyAlignment="1">
      <alignment horizontal="center" shrinkToFit="1"/>
    </xf>
    <xf numFmtId="0" fontId="92" fillId="17" borderId="0" xfId="0" applyFont="1" applyFill="1" applyBorder="1" applyAlignment="1">
      <alignment shrinkToFit="1"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29" fillId="17" borderId="0" xfId="0" applyFont="1" applyFill="1" applyAlignment="1">
      <alignment horizontal="left" vertical="center"/>
    </xf>
    <xf numFmtId="0" fontId="18" fillId="2" borderId="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3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6" fillId="0" borderId="1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28" fillId="0" borderId="3" xfId="0" applyFont="1" applyBorder="1" applyAlignment="1" applyProtection="1">
      <alignment horizontal="center"/>
      <protection locked="0"/>
    </xf>
    <xf numFmtId="0" fontId="28" fillId="0" borderId="5" xfId="0" applyFont="1" applyBorder="1" applyAlignment="1" applyProtection="1">
      <alignment horizontal="center"/>
      <protection locked="0"/>
    </xf>
    <xf numFmtId="0" fontId="24" fillId="0" borderId="3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top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16" fillId="0" borderId="4" xfId="0" applyFont="1" applyBorder="1" applyAlignment="1" applyProtection="1">
      <alignment horizontal="center"/>
      <protection locked="0"/>
    </xf>
    <xf numFmtId="0" fontId="18" fillId="2" borderId="9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center" shrinkToFit="1"/>
    </xf>
    <xf numFmtId="0" fontId="44" fillId="0" borderId="0" xfId="0" applyFont="1" applyFill="1" applyBorder="1" applyAlignment="1">
      <alignment horizontal="left" vertical="center" shrinkToFit="1"/>
    </xf>
    <xf numFmtId="49" fontId="72" fillId="0" borderId="5" xfId="0" applyNumberFormat="1" applyFont="1" applyBorder="1" applyAlignment="1">
      <alignment horizontal="center" vertical="center"/>
    </xf>
    <xf numFmtId="49" fontId="72" fillId="0" borderId="3" xfId="0" applyNumberFormat="1" applyFont="1" applyBorder="1" applyAlignment="1">
      <alignment horizontal="center" vertical="center"/>
    </xf>
    <xf numFmtId="0" fontId="73" fillId="0" borderId="23" xfId="0" applyNumberFormat="1" applyFont="1" applyBorder="1" applyAlignment="1">
      <alignment horizontal="center" vertical="center"/>
    </xf>
    <xf numFmtId="0" fontId="73" fillId="0" borderId="9" xfId="0" applyNumberFormat="1" applyFont="1" applyBorder="1" applyAlignment="1">
      <alignment horizontal="center" vertical="center"/>
    </xf>
    <xf numFmtId="0" fontId="66" fillId="0" borderId="2" xfId="0" applyFont="1" applyBorder="1" applyAlignment="1">
      <alignment horizontal="left" vertical="center" shrinkToFit="1"/>
    </xf>
    <xf numFmtId="0" fontId="74" fillId="0" borderId="12" xfId="0" applyNumberFormat="1" applyFont="1" applyBorder="1" applyAlignment="1">
      <alignment horizontal="center" vertical="center" shrinkToFit="1"/>
    </xf>
    <xf numFmtId="0" fontId="74" fillId="0" borderId="2" xfId="0" applyNumberFormat="1" applyFont="1" applyBorder="1" applyAlignment="1">
      <alignment horizontal="center" vertical="center" shrinkToFit="1"/>
    </xf>
    <xf numFmtId="0" fontId="74" fillId="0" borderId="9" xfId="0" applyNumberFormat="1" applyFont="1" applyBorder="1" applyAlignment="1">
      <alignment horizontal="center" vertical="center" shrinkToFit="1"/>
    </xf>
    <xf numFmtId="0" fontId="66" fillId="6" borderId="5" xfId="0" applyFont="1" applyFill="1" applyBorder="1" applyAlignment="1">
      <alignment horizontal="center" vertical="center"/>
    </xf>
    <xf numFmtId="0" fontId="66" fillId="6" borderId="3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2" xfId="0" applyFont="1" applyBorder="1" applyAlignment="1">
      <alignment horizontal="center" vertical="center" shrinkToFit="1"/>
    </xf>
    <xf numFmtId="0" fontId="69" fillId="16" borderId="0" xfId="0" applyFont="1" applyFill="1" applyBorder="1" applyAlignment="1">
      <alignment horizontal="center" vertical="center"/>
    </xf>
    <xf numFmtId="0" fontId="69" fillId="16" borderId="2" xfId="0" applyFont="1" applyFill="1" applyBorder="1" applyAlignment="1">
      <alignment horizontal="center" vertical="center"/>
    </xf>
    <xf numFmtId="0" fontId="48" fillId="0" borderId="30" xfId="0" applyNumberFormat="1" applyFont="1" applyBorder="1" applyAlignment="1">
      <alignment horizontal="center" vertical="center"/>
    </xf>
    <xf numFmtId="0" fontId="48" fillId="0" borderId="32" xfId="0" applyNumberFormat="1" applyFont="1" applyBorder="1" applyAlignment="1">
      <alignment horizontal="center" vertical="center"/>
    </xf>
    <xf numFmtId="49" fontId="72" fillId="0" borderId="4" xfId="0" applyNumberFormat="1" applyFont="1" applyBorder="1" applyAlignment="1">
      <alignment horizontal="center" vertical="center"/>
    </xf>
    <xf numFmtId="0" fontId="73" fillId="0" borderId="13" xfId="0" applyNumberFormat="1" applyFont="1" applyBorder="1" applyAlignment="1">
      <alignment horizontal="center" vertical="center"/>
    </xf>
    <xf numFmtId="0" fontId="66" fillId="6" borderId="4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69" fillId="16" borderId="17" xfId="0" applyFont="1" applyFill="1" applyBorder="1" applyAlignment="1">
      <alignment horizontal="center" vertical="center"/>
    </xf>
    <xf numFmtId="0" fontId="69" fillId="16" borderId="10" xfId="0" applyFont="1" applyFill="1" applyBorder="1" applyAlignment="1">
      <alignment horizontal="center" vertical="center"/>
    </xf>
    <xf numFmtId="0" fontId="69" fillId="16" borderId="13" xfId="0" applyFont="1" applyFill="1" applyBorder="1" applyAlignment="1">
      <alignment horizontal="center" vertical="center"/>
    </xf>
    <xf numFmtId="0" fontId="69" fillId="16" borderId="12" xfId="0" applyFont="1" applyFill="1" applyBorder="1" applyAlignment="1">
      <alignment horizontal="center" vertical="center"/>
    </xf>
    <xf numFmtId="0" fontId="69" fillId="16" borderId="9" xfId="0" applyFont="1" applyFill="1" applyBorder="1" applyAlignment="1">
      <alignment horizontal="center" vertical="center"/>
    </xf>
    <xf numFmtId="0" fontId="48" fillId="0" borderId="31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 shrinkToFit="1"/>
    </xf>
    <xf numFmtId="49" fontId="74" fillId="0" borderId="21" xfId="0" applyNumberFormat="1" applyFont="1" applyBorder="1" applyAlignment="1">
      <alignment horizontal="center" vertical="center" shrinkToFit="1"/>
    </xf>
    <xf numFmtId="49" fontId="74" fillId="0" borderId="0" xfId="0" applyNumberFormat="1" applyFont="1" applyBorder="1" applyAlignment="1">
      <alignment horizontal="center" vertical="center" shrinkToFit="1"/>
    </xf>
    <xf numFmtId="49" fontId="74" fillId="0" borderId="23" xfId="0" applyNumberFormat="1" applyFont="1" applyBorder="1" applyAlignment="1">
      <alignment horizontal="center" vertical="center" shrinkToFit="1"/>
    </xf>
    <xf numFmtId="0" fontId="74" fillId="0" borderId="21" xfId="0" applyNumberFormat="1" applyFont="1" applyBorder="1" applyAlignment="1">
      <alignment horizontal="center" vertical="center" shrinkToFit="1"/>
    </xf>
    <xf numFmtId="0" fontId="74" fillId="0" borderId="0" xfId="0" applyNumberFormat="1" applyFont="1" applyBorder="1" applyAlignment="1">
      <alignment horizontal="center" vertical="center" shrinkToFit="1"/>
    </xf>
    <xf numFmtId="0" fontId="74" fillId="0" borderId="23" xfId="0" applyNumberFormat="1" applyFont="1" applyBorder="1" applyAlignment="1">
      <alignment horizontal="center" vertical="center" shrinkToFit="1"/>
    </xf>
    <xf numFmtId="0" fontId="66" fillId="6" borderId="37" xfId="0" applyFont="1" applyFill="1" applyBorder="1" applyAlignment="1">
      <alignment horizontal="center" vertical="center"/>
    </xf>
    <xf numFmtId="0" fontId="66" fillId="6" borderId="38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 shrinkToFit="1"/>
    </xf>
    <xf numFmtId="0" fontId="56" fillId="6" borderId="10" xfId="0" applyFont="1" applyFill="1" applyBorder="1" applyAlignment="1">
      <alignment horizontal="center" vertical="center"/>
    </xf>
    <xf numFmtId="0" fontId="57" fillId="6" borderId="17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center" vertical="center"/>
    </xf>
    <xf numFmtId="0" fontId="57" fillId="6" borderId="13" xfId="0" applyFont="1" applyFill="1" applyBorder="1" applyAlignment="1">
      <alignment horizontal="center" vertical="center"/>
    </xf>
    <xf numFmtId="49" fontId="74" fillId="0" borderId="12" xfId="0" applyNumberFormat="1" applyFont="1" applyBorder="1" applyAlignment="1">
      <alignment horizontal="center" vertical="center" shrinkToFit="1"/>
    </xf>
    <xf numFmtId="49" fontId="74" fillId="0" borderId="2" xfId="0" applyNumberFormat="1" applyFont="1" applyBorder="1" applyAlignment="1">
      <alignment horizontal="center" vertical="center" shrinkToFit="1"/>
    </xf>
    <xf numFmtId="49" fontId="74" fillId="0" borderId="9" xfId="0" applyNumberFormat="1" applyFont="1" applyBorder="1" applyAlignment="1">
      <alignment horizontal="center" vertical="center" shrinkToFit="1"/>
    </xf>
    <xf numFmtId="0" fontId="77" fillId="0" borderId="0" xfId="0" applyFont="1" applyBorder="1" applyAlignment="1">
      <alignment horizontal="center" vertical="center" shrinkToFit="1"/>
    </xf>
    <xf numFmtId="0" fontId="48" fillId="0" borderId="0" xfId="0" applyNumberFormat="1" applyFont="1" applyBorder="1" applyAlignment="1">
      <alignment horizontal="center" vertical="center"/>
    </xf>
    <xf numFmtId="0" fontId="48" fillId="0" borderId="2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shrinkToFit="1"/>
    </xf>
    <xf numFmtId="0" fontId="48" fillId="0" borderId="10" xfId="0" applyNumberFormat="1" applyFont="1" applyBorder="1" applyAlignment="1">
      <alignment horizontal="center" vertical="center"/>
    </xf>
    <xf numFmtId="0" fontId="57" fillId="6" borderId="6" xfId="0" applyFont="1" applyFill="1" applyBorder="1" applyAlignment="1">
      <alignment horizontal="center" vertical="center"/>
    </xf>
    <xf numFmtId="0" fontId="57" fillId="6" borderId="8" xfId="0" applyFont="1" applyFill="1" applyBorder="1" applyAlignment="1">
      <alignment horizontal="center" vertical="center"/>
    </xf>
    <xf numFmtId="0" fontId="57" fillId="6" borderId="7" xfId="0" applyFont="1" applyFill="1" applyBorder="1" applyAlignment="1">
      <alignment horizontal="center" vertical="center"/>
    </xf>
    <xf numFmtId="16" fontId="74" fillId="0" borderId="12" xfId="0" applyNumberFormat="1" applyFont="1" applyBorder="1" applyAlignment="1">
      <alignment horizontal="center" vertical="center" shrinkToFit="1"/>
    </xf>
    <xf numFmtId="0" fontId="68" fillId="17" borderId="2" xfId="0" applyFont="1" applyFill="1" applyBorder="1" applyAlignment="1">
      <alignment horizontal="left" vertical="center" shrinkToFit="1"/>
    </xf>
    <xf numFmtId="0" fontId="68" fillId="17" borderId="10" xfId="0" applyFont="1" applyFill="1" applyBorder="1" applyAlignment="1">
      <alignment horizontal="left" vertical="center" shrinkToFit="1"/>
    </xf>
    <xf numFmtId="0" fontId="55" fillId="17" borderId="10" xfId="0" applyFont="1" applyFill="1" applyBorder="1" applyAlignment="1">
      <alignment horizontal="center" vertical="center" shrinkToFit="1"/>
    </xf>
    <xf numFmtId="0" fontId="55" fillId="17" borderId="2" xfId="0" applyFont="1" applyFill="1" applyBorder="1" applyAlignment="1">
      <alignment horizontal="center" vertical="center" shrinkToFit="1"/>
    </xf>
    <xf numFmtId="0" fontId="68" fillId="0" borderId="0" xfId="0" applyFont="1" applyBorder="1" applyAlignment="1">
      <alignment horizontal="left" vertical="center" shrinkToFit="1"/>
    </xf>
    <xf numFmtId="0" fontId="68" fillId="0" borderId="2" xfId="0" applyFont="1" applyBorder="1" applyAlignment="1">
      <alignment horizontal="left" vertical="center" shrinkToFit="1"/>
    </xf>
    <xf numFmtId="0" fontId="79" fillId="0" borderId="10" xfId="0" applyFont="1" applyBorder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3" fillId="0" borderId="5" xfId="0" applyNumberFormat="1" applyFont="1" applyBorder="1" applyAlignment="1">
      <alignment horizontal="center" vertical="center"/>
    </xf>
    <xf numFmtId="0" fontId="73" fillId="0" borderId="3" xfId="0" applyNumberFormat="1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 shrinkToFit="1"/>
    </xf>
    <xf numFmtId="0" fontId="66" fillId="6" borderId="35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73" fillId="0" borderId="4" xfId="0" applyNumberFormat="1" applyFont="1" applyBorder="1" applyAlignment="1">
      <alignment horizontal="center" vertical="center"/>
    </xf>
    <xf numFmtId="0" fontId="66" fillId="6" borderId="36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6" fillId="6" borderId="34" xfId="0" applyFont="1" applyFill="1" applyBorder="1" applyAlignment="1">
      <alignment horizontal="center" vertical="center"/>
    </xf>
    <xf numFmtId="0" fontId="56" fillId="6" borderId="33" xfId="0" applyFont="1" applyFill="1" applyBorder="1" applyAlignment="1">
      <alignment horizontal="center" vertical="center" shrinkToFit="1"/>
    </xf>
    <xf numFmtId="0" fontId="66" fillId="6" borderId="1" xfId="0" applyFont="1" applyFill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49" fontId="72" fillId="0" borderId="2" xfId="0" applyNumberFormat="1" applyFont="1" applyBorder="1" applyAlignment="1">
      <alignment horizontal="center" vertical="center"/>
    </xf>
    <xf numFmtId="0" fontId="77" fillId="0" borderId="2" xfId="0" applyFont="1" applyBorder="1" applyAlignment="1">
      <alignment horizontal="center" vertical="center" shrinkToFit="1"/>
    </xf>
    <xf numFmtId="0" fontId="77" fillId="0" borderId="9" xfId="0" applyFont="1" applyBorder="1" applyAlignment="1">
      <alignment horizontal="center" vertical="center" shrinkToFit="1"/>
    </xf>
    <xf numFmtId="0" fontId="74" fillId="0" borderId="32" xfId="0" applyNumberFormat="1" applyFont="1" applyBorder="1" applyAlignment="1">
      <alignment horizontal="center" vertical="center" shrinkToFit="1"/>
    </xf>
    <xf numFmtId="0" fontId="67" fillId="0" borderId="26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 shrinkToFit="1"/>
    </xf>
    <xf numFmtId="0" fontId="55" fillId="0" borderId="29" xfId="0" applyFont="1" applyBorder="1" applyAlignment="1">
      <alignment horizontal="center" vertical="center" shrinkToFit="1"/>
    </xf>
    <xf numFmtId="0" fontId="55" fillId="0" borderId="28" xfId="0" applyFont="1" applyBorder="1" applyAlignment="1">
      <alignment horizontal="center" vertical="center" shrinkToFit="1"/>
    </xf>
    <xf numFmtId="0" fontId="69" fillId="16" borderId="21" xfId="0" applyFont="1" applyFill="1" applyBorder="1" applyAlignment="1">
      <alignment horizontal="center" vertical="center"/>
    </xf>
    <xf numFmtId="0" fontId="69" fillId="16" borderId="23" xfId="0" applyFont="1" applyFill="1" applyBorder="1" applyAlignment="1">
      <alignment horizontal="center" vertical="center"/>
    </xf>
    <xf numFmtId="0" fontId="48" fillId="0" borderId="5" xfId="0" applyNumberFormat="1" applyFont="1" applyBorder="1" applyAlignment="1">
      <alignment horizontal="center" vertical="center"/>
    </xf>
    <xf numFmtId="0" fontId="48" fillId="0" borderId="3" xfId="0" applyNumberFormat="1" applyFont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48" fillId="0" borderId="4" xfId="0" applyNumberFormat="1" applyFont="1" applyBorder="1" applyAlignment="1">
      <alignment horizontal="center" vertical="center"/>
    </xf>
    <xf numFmtId="49" fontId="74" fillId="0" borderId="30" xfId="0" applyNumberFormat="1" applyFont="1" applyBorder="1" applyAlignment="1">
      <alignment horizontal="center" vertical="center" shrinkToFit="1"/>
    </xf>
    <xf numFmtId="0" fontId="56" fillId="6" borderId="24" xfId="0" applyFont="1" applyFill="1" applyBorder="1" applyAlignment="1">
      <alignment horizontal="center" vertical="center" shrinkToFit="1"/>
    </xf>
    <xf numFmtId="0" fontId="56" fillId="6" borderId="13" xfId="0" applyFont="1" applyFill="1" applyBorder="1" applyAlignment="1">
      <alignment horizontal="center" vertical="center" shrinkToFit="1"/>
    </xf>
    <xf numFmtId="0" fontId="56" fillId="6" borderId="25" xfId="0" applyFont="1" applyFill="1" applyBorder="1" applyAlignment="1">
      <alignment horizontal="center" vertical="center"/>
    </xf>
    <xf numFmtId="49" fontId="72" fillId="0" borderId="17" xfId="0" applyNumberFormat="1" applyFont="1" applyBorder="1" applyAlignment="1">
      <alignment horizontal="center" vertical="center"/>
    </xf>
    <xf numFmtId="49" fontId="72" fillId="0" borderId="12" xfId="0" applyNumberFormat="1" applyFont="1" applyBorder="1" applyAlignment="1">
      <alignment horizontal="center" vertical="center"/>
    </xf>
    <xf numFmtId="0" fontId="48" fillId="0" borderId="17" xfId="0" applyNumberFormat="1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49" fontId="72" fillId="0" borderId="21" xfId="0" applyNumberFormat="1" applyFont="1" applyBorder="1" applyAlignment="1">
      <alignment horizontal="center" vertical="center"/>
    </xf>
    <xf numFmtId="0" fontId="48" fillId="0" borderId="21" xfId="0" applyNumberFormat="1" applyFont="1" applyBorder="1" applyAlignment="1">
      <alignment horizontal="center" vertical="center"/>
    </xf>
    <xf numFmtId="0" fontId="56" fillId="6" borderId="1" xfId="0" applyFont="1" applyFill="1" applyBorder="1" applyAlignment="1">
      <alignment horizontal="center" vertical="center" shrinkToFit="1"/>
    </xf>
    <xf numFmtId="0" fontId="56" fillId="6" borderId="1" xfId="0" applyFont="1" applyFill="1" applyBorder="1" applyAlignment="1">
      <alignment horizontal="center" vertical="center"/>
    </xf>
    <xf numFmtId="0" fontId="57" fillId="6" borderId="1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80" fillId="0" borderId="13" xfId="0" applyFont="1" applyBorder="1" applyAlignment="1">
      <alignment horizontal="right" vertical="center"/>
    </xf>
    <xf numFmtId="0" fontId="80" fillId="0" borderId="9" xfId="0" applyFont="1" applyBorder="1" applyAlignment="1">
      <alignment horizontal="right" vertical="center"/>
    </xf>
    <xf numFmtId="0" fontId="80" fillId="0" borderId="0" xfId="0" applyFont="1" applyBorder="1" applyAlignment="1">
      <alignment horizontal="right" vertical="center"/>
    </xf>
    <xf numFmtId="0" fontId="80" fillId="0" borderId="23" xfId="0" applyFont="1" applyBorder="1" applyAlignment="1">
      <alignment horizontal="right" vertical="center"/>
    </xf>
    <xf numFmtId="0" fontId="84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left" vertical="top"/>
    </xf>
    <xf numFmtId="0" fontId="86" fillId="0" borderId="0" xfId="0" applyFont="1" applyAlignment="1">
      <alignment horizontal="left"/>
    </xf>
    <xf numFmtId="0" fontId="84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90" fillId="0" borderId="41" xfId="0" applyFont="1" applyBorder="1" applyAlignment="1">
      <alignment horizontal="center" vertical="center" shrinkToFit="1"/>
    </xf>
    <xf numFmtId="0" fontId="91" fillId="0" borderId="42" xfId="0" applyFont="1" applyBorder="1" applyAlignment="1">
      <alignment horizontal="center" vertical="top"/>
    </xf>
    <xf numFmtId="0" fontId="80" fillId="0" borderId="0" xfId="0" applyFont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9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80" fillId="0" borderId="13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9" xfId="0" applyFont="1" applyBorder="1" applyAlignment="1">
      <alignment horizontal="center" vertical="center"/>
    </xf>
    <xf numFmtId="49" fontId="98" fillId="0" borderId="13" xfId="0" applyNumberFormat="1" applyFont="1" applyBorder="1" applyAlignment="1">
      <alignment horizontal="center" vertical="center"/>
    </xf>
    <xf numFmtId="49" fontId="98" fillId="0" borderId="23" xfId="0" applyNumberFormat="1" applyFont="1" applyBorder="1" applyAlignment="1">
      <alignment horizontal="center" vertical="center"/>
    </xf>
    <xf numFmtId="49" fontId="98" fillId="0" borderId="9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 shrinkToFit="1"/>
    </xf>
    <xf numFmtId="0" fontId="100" fillId="0" borderId="0" xfId="0" applyFont="1" applyAlignment="1">
      <alignment horizontal="center" vertical="center" shrinkToFit="1"/>
    </xf>
    <xf numFmtId="0" fontId="86" fillId="0" borderId="0" xfId="0" applyFont="1" applyAlignment="1">
      <alignment horizontal="center" vertical="top"/>
    </xf>
    <xf numFmtId="0" fontId="80" fillId="0" borderId="13" xfId="0" applyFont="1" applyBorder="1" applyAlignment="1">
      <alignment horizontal="center"/>
    </xf>
    <xf numFmtId="0" fontId="80" fillId="0" borderId="9" xfId="0" applyFont="1" applyBorder="1" applyAlignment="1">
      <alignment horizontal="center"/>
    </xf>
    <xf numFmtId="0" fontId="80" fillId="0" borderId="23" xfId="0" applyFont="1" applyBorder="1" applyAlignment="1">
      <alignment horizontal="center"/>
    </xf>
    <xf numFmtId="0" fontId="82" fillId="0" borderId="13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0" fontId="82" fillId="0" borderId="9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85" fillId="0" borderId="2" xfId="0" applyNumberFormat="1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85" fillId="0" borderId="2" xfId="0" applyFont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2" fillId="0" borderId="4" xfId="0" applyFont="1" applyBorder="1" applyAlignment="1">
      <alignment horizontal="center"/>
    </xf>
    <xf numFmtId="0" fontId="82" fillId="0" borderId="3" xfId="0" applyFont="1" applyBorder="1" applyAlignment="1">
      <alignment horizontal="center"/>
    </xf>
    <xf numFmtId="0" fontId="85" fillId="0" borderId="4" xfId="0" applyFont="1" applyBorder="1" applyAlignment="1">
      <alignment horizontal="center"/>
    </xf>
    <xf numFmtId="0" fontId="85" fillId="0" borderId="3" xfId="0" applyFont="1" applyBorder="1" applyAlignment="1">
      <alignment horizontal="center"/>
    </xf>
    <xf numFmtId="0" fontId="104" fillId="0" borderId="0" xfId="0" applyFont="1" applyAlignment="1">
      <alignment horizontal="center" vertical="center"/>
    </xf>
    <xf numFmtId="0" fontId="104" fillId="0" borderId="0" xfId="0" applyFont="1" applyBorder="1" applyAlignment="1">
      <alignment horizontal="center"/>
    </xf>
    <xf numFmtId="0" fontId="85" fillId="0" borderId="4" xfId="0" applyFont="1" applyBorder="1" applyAlignment="1">
      <alignment horizontal="left"/>
    </xf>
    <xf numFmtId="0" fontId="85" fillId="0" borderId="3" xfId="0" applyFont="1" applyBorder="1" applyAlignment="1">
      <alignment horizontal="left"/>
    </xf>
    <xf numFmtId="0" fontId="81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13" fillId="0" borderId="2" xfId="0" applyFont="1" applyBorder="1" applyAlignment="1">
      <alignment horizontal="center" vertical="center"/>
    </xf>
    <xf numFmtId="0" fontId="111" fillId="0" borderId="1" xfId="0" applyFont="1" applyBorder="1" applyAlignment="1" applyProtection="1">
      <alignment horizontal="center" vertical="center" wrapText="1"/>
      <protection locked="0"/>
    </xf>
    <xf numFmtId="0" fontId="111" fillId="0" borderId="1" xfId="0" applyFont="1" applyBorder="1" applyAlignment="1" applyProtection="1">
      <alignment horizontal="left" vertical="center" wrapText="1"/>
      <protection locked="0"/>
    </xf>
    <xf numFmtId="0" fontId="111" fillId="0" borderId="1" xfId="0" applyFont="1" applyBorder="1" applyAlignment="1">
      <alignment horizontal="left" vertical="center" shrinkToFit="1"/>
    </xf>
    <xf numFmtId="0" fontId="110" fillId="0" borderId="2" xfId="0" applyFont="1" applyBorder="1" applyAlignment="1">
      <alignment horizontal="center" vertical="center"/>
    </xf>
    <xf numFmtId="0" fontId="113" fillId="0" borderId="2" xfId="0" applyFont="1" applyBorder="1" applyAlignment="1" applyProtection="1">
      <alignment horizontal="center" vertical="center"/>
      <protection locked="0"/>
    </xf>
    <xf numFmtId="0" fontId="111" fillId="0" borderId="6" xfId="0" applyFont="1" applyBorder="1" applyAlignment="1" applyProtection="1">
      <alignment horizontal="center" vertical="center" wrapText="1"/>
      <protection locked="0"/>
    </xf>
    <xf numFmtId="0" fontId="111" fillId="0" borderId="7" xfId="0" applyFont="1" applyBorder="1" applyAlignment="1" applyProtection="1">
      <alignment horizontal="center" vertical="center" wrapText="1"/>
      <protection locked="0"/>
    </xf>
    <xf numFmtId="0" fontId="109" fillId="0" borderId="0" xfId="0" applyFont="1" applyAlignment="1">
      <alignment horizontal="center" vertical="center"/>
    </xf>
    <xf numFmtId="0" fontId="111" fillId="0" borderId="3" xfId="0" applyFont="1" applyBorder="1" applyAlignment="1">
      <alignment horizontal="center" vertical="center" wrapText="1"/>
    </xf>
    <xf numFmtId="0" fontId="111" fillId="0" borderId="1" xfId="0" applyFont="1" applyBorder="1" applyAlignment="1">
      <alignment horizontal="center" vertical="center" wrapText="1"/>
    </xf>
    <xf numFmtId="0" fontId="111" fillId="0" borderId="12" xfId="0" applyFont="1" applyBorder="1" applyAlignment="1">
      <alignment horizontal="center" vertical="center" wrapText="1"/>
    </xf>
    <xf numFmtId="0" fontId="111" fillId="0" borderId="6" xfId="0" applyFont="1" applyBorder="1" applyAlignment="1">
      <alignment horizontal="center" vertical="center" wrapText="1"/>
    </xf>
    <xf numFmtId="0" fontId="111" fillId="0" borderId="9" xfId="0" applyFont="1" applyBorder="1" applyAlignment="1">
      <alignment horizontal="center" vertical="center" wrapText="1"/>
    </xf>
    <xf numFmtId="0" fontId="111" fillId="0" borderId="7" xfId="0" applyFont="1" applyBorder="1" applyAlignment="1">
      <alignment horizontal="center" vertical="center" wrapText="1"/>
    </xf>
    <xf numFmtId="0" fontId="111" fillId="0" borderId="3" xfId="0" applyFont="1" applyBorder="1" applyAlignment="1">
      <alignment horizontal="left" vertical="center" wrapText="1"/>
    </xf>
    <xf numFmtId="0" fontId="111" fillId="0" borderId="1" xfId="0" applyFont="1" applyBorder="1" applyAlignment="1">
      <alignment horizontal="left" vertical="center" wrapText="1"/>
    </xf>
    <xf numFmtId="0" fontId="111" fillId="0" borderId="3" xfId="0" applyFont="1" applyBorder="1" applyAlignment="1" applyProtection="1">
      <alignment horizontal="left" vertical="center" wrapText="1"/>
      <protection locked="0"/>
    </xf>
    <xf numFmtId="0" fontId="111" fillId="0" borderId="3" xfId="0" applyFont="1" applyBorder="1" applyAlignment="1" applyProtection="1">
      <alignment horizontal="center" vertical="center" wrapText="1"/>
      <protection locked="0"/>
    </xf>
    <xf numFmtId="0" fontId="111" fillId="0" borderId="12" xfId="0" applyFont="1" applyBorder="1" applyAlignment="1" applyProtection="1">
      <alignment horizontal="center" vertical="center" wrapText="1"/>
      <protection locked="0"/>
    </xf>
    <xf numFmtId="0" fontId="111" fillId="0" borderId="9" xfId="0" applyFont="1" applyBorder="1" applyAlignment="1" applyProtection="1">
      <alignment horizontal="center" vertical="center" wrapText="1"/>
      <protection locked="0"/>
    </xf>
    <xf numFmtId="0" fontId="111" fillId="0" borderId="1" xfId="0" applyFont="1" applyBorder="1" applyAlignment="1">
      <alignment horizontal="center" vertical="center" shrinkToFit="1"/>
    </xf>
    <xf numFmtId="0" fontId="105" fillId="17" borderId="0" xfId="0" applyFont="1" applyFill="1" applyBorder="1" applyAlignment="1">
      <alignment horizontal="center" shrinkToFit="1"/>
    </xf>
    <xf numFmtId="0" fontId="108" fillId="17" borderId="0" xfId="0" applyFont="1" applyFill="1" applyBorder="1" applyAlignment="1">
      <alignment horizontal="center"/>
    </xf>
    <xf numFmtId="0" fontId="109" fillId="0" borderId="0" xfId="0" applyFont="1" applyAlignment="1">
      <alignment horizontal="center"/>
    </xf>
    <xf numFmtId="49" fontId="91" fillId="17" borderId="4" xfId="0" applyNumberFormat="1" applyFont="1" applyFill="1" applyBorder="1" applyAlignment="1">
      <alignment horizontal="center" vertical="center" shrinkToFit="1"/>
    </xf>
    <xf numFmtId="49" fontId="91" fillId="17" borderId="3" xfId="0" applyNumberFormat="1" applyFont="1" applyFill="1" applyBorder="1" applyAlignment="1">
      <alignment horizontal="center" vertical="center" shrinkToFit="1"/>
    </xf>
    <xf numFmtId="0" fontId="126" fillId="17" borderId="0" xfId="0" applyNumberFormat="1" applyFont="1" applyFill="1" applyAlignment="1">
      <alignment horizontal="center" shrinkToFit="1"/>
    </xf>
    <xf numFmtId="0" fontId="126" fillId="17" borderId="0" xfId="0" applyNumberFormat="1" applyFont="1" applyFill="1" applyAlignment="1">
      <alignment horizontal="center" vertical="center" shrinkToFit="1"/>
    </xf>
    <xf numFmtId="0" fontId="121" fillId="17" borderId="0" xfId="0" applyFont="1" applyFill="1" applyBorder="1" applyAlignment="1">
      <alignment horizontal="center" vertical="center" shrinkToFit="1"/>
    </xf>
    <xf numFmtId="0" fontId="122" fillId="18" borderId="17" xfId="0" applyFont="1" applyFill="1" applyBorder="1" applyAlignment="1">
      <alignment horizontal="center" vertical="center" shrinkToFit="1"/>
    </xf>
    <xf numFmtId="0" fontId="123" fillId="0" borderId="13" xfId="0" applyFont="1" applyBorder="1" applyAlignment="1">
      <alignment horizontal="center" vertical="center" shrinkToFit="1"/>
    </xf>
    <xf numFmtId="0" fontId="122" fillId="18" borderId="21" xfId="0" applyFont="1" applyFill="1" applyBorder="1" applyAlignment="1">
      <alignment horizontal="center" vertical="center" shrinkToFit="1"/>
    </xf>
    <xf numFmtId="0" fontId="123" fillId="0" borderId="23" xfId="0" applyFont="1" applyBorder="1" applyAlignment="1">
      <alignment horizontal="center" vertical="center" shrinkToFit="1"/>
    </xf>
    <xf numFmtId="0" fontId="123" fillId="0" borderId="21" xfId="0" applyFont="1" applyBorder="1" applyAlignment="1">
      <alignment horizontal="center" vertical="center" shrinkToFit="1"/>
    </xf>
    <xf numFmtId="0" fontId="123" fillId="0" borderId="12" xfId="0" applyFont="1" applyBorder="1" applyAlignment="1">
      <alignment horizontal="center" vertical="center" shrinkToFit="1"/>
    </xf>
    <xf numFmtId="0" fontId="123" fillId="0" borderId="9" xfId="0" applyFont="1" applyBorder="1" applyAlignment="1">
      <alignment horizontal="center" vertical="center" shrinkToFit="1"/>
    </xf>
    <xf numFmtId="0" fontId="124" fillId="17" borderId="0" xfId="0" applyFont="1" applyFill="1" applyBorder="1" applyAlignment="1">
      <alignment horizontal="center" vertical="center"/>
    </xf>
    <xf numFmtId="49" fontId="125" fillId="17" borderId="0" xfId="0" applyNumberFormat="1" applyFont="1" applyFill="1" applyAlignment="1">
      <alignment horizontal="center" shrinkToFit="1"/>
    </xf>
    <xf numFmtId="0" fontId="122" fillId="20" borderId="17" xfId="0" applyFont="1" applyFill="1" applyBorder="1" applyAlignment="1">
      <alignment horizontal="center" vertical="center" shrinkToFit="1"/>
    </xf>
    <xf numFmtId="0" fontId="122" fillId="20" borderId="13" xfId="0" applyFont="1" applyFill="1" applyBorder="1" applyAlignment="1">
      <alignment horizontal="center" vertical="center" shrinkToFit="1"/>
    </xf>
    <xf numFmtId="0" fontId="122" fillId="20" borderId="21" xfId="0" applyFont="1" applyFill="1" applyBorder="1" applyAlignment="1">
      <alignment horizontal="center" vertical="center" shrinkToFit="1"/>
    </xf>
    <xf numFmtId="0" fontId="122" fillId="20" borderId="23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-2001/&#1063;&#1050;-2019.%20&#1050;&#1054;&#1052;&#1040;&#1053;&#1044;&#1067;%20-&#1044;&#1077;&#1074;&#1091;&#1096;&#1082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-2001/&#1063;&#1050;-2019.%20&#1050;&#1054;&#1052;&#1040;&#1053;&#1044;&#1067;%20-&#1070;&#1085;&#1086;&#1096;&#108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59;&#1043;&#1052;&#1050;-&#1054;&#1055;&#1045;&#1053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%202008&#1075;.&#1088;.%20&#1080;%20&#1084;&#1086;&#1083;&#1086;&#1078;&#1077;.2021&#1075;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83;&#1072;&#1087;/Downloads/&#1063;&#1056;&#1050;-2001/&#1063;&#1050;-2019.%20&#1054;&#1076;&#1080;&#1085;&#1086;&#109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И"/>
      <sheetName val="Список команд (2)"/>
      <sheetName val="Шахматка"/>
      <sheetName val="Список"/>
      <sheetName val="Список команд"/>
      <sheetName val="Список алф"/>
      <sheetName val="Список рейт"/>
      <sheetName val="ЖЕР КМ"/>
      <sheetName val="Ж"/>
      <sheetName val="Команды"/>
      <sheetName val="Сводник. ЖЕН."/>
      <sheetName val="ПРОТОКОЛ ВСТРЕЧ"/>
      <sheetName val="Заявка"/>
      <sheetName val="ПРОТОКОЛ (2)"/>
      <sheetName val="ПРОТОКОЛ"/>
      <sheetName val="R-муж0"/>
      <sheetName val="R-жен0"/>
      <sheetName val="R-муж"/>
      <sheetName val="R-жен"/>
      <sheetName val="Папки"/>
    </sheetNames>
    <sheetDataSet>
      <sheetData sheetId="0"/>
      <sheetData sheetId="1"/>
      <sheetData sheetId="2"/>
      <sheetData sheetId="3">
        <row r="1">
          <cell r="A1" t="str">
            <v>ЧЕМПИОНАТ РЕСПУБЛИКИ КАЗАХСТАН ПО НАСТОЛЬНОМУ ТЕННИСУ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U1">
            <v>0</v>
          </cell>
        </row>
        <row r="2">
          <cell r="A2" t="str">
            <v>СРЕДИ СПОРТСМЕНОВ 2001 ГОДА РОЖДЕНИЯ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U2">
            <v>0</v>
          </cell>
        </row>
        <row r="3">
          <cell r="A3" t="str">
            <v>г. Актобе                                                                         23 - 29 марта 2019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</v>
          </cell>
          <cell r="J4">
            <v>0</v>
          </cell>
          <cell r="K4" t="str">
            <v>Тренер команды</v>
          </cell>
          <cell r="L4" t="str">
            <v>ФО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Команда</v>
          </cell>
          <cell r="V4">
            <v>0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>КРЮКОВСКАЯ Алина</v>
          </cell>
          <cell r="D5">
            <v>37768</v>
          </cell>
          <cell r="E5" t="str">
            <v>КМС</v>
          </cell>
          <cell r="F5">
            <v>23</v>
          </cell>
          <cell r="G5" t="str">
            <v>Актюбинск. обл.</v>
          </cell>
          <cell r="H5" t="str">
            <v xml:space="preserve"> </v>
          </cell>
          <cell r="I5" t="str">
            <v>Актюбинск-1</v>
          </cell>
          <cell r="J5" t="str">
            <v>Актюбинск-1</v>
          </cell>
          <cell r="K5" t="str">
            <v>Саламатов К.</v>
          </cell>
          <cell r="L5">
            <v>0</v>
          </cell>
          <cell r="M5" t="str">
            <v>КРЮКОВСКАЯ</v>
          </cell>
          <cell r="N5" t="str">
            <v>А</v>
          </cell>
          <cell r="O5" t="str">
            <v>КРЮКОВСКАЯ А.</v>
          </cell>
          <cell r="P5">
            <v>21</v>
          </cell>
          <cell r="Q5">
            <v>21</v>
          </cell>
          <cell r="R5">
            <v>101</v>
          </cell>
          <cell r="S5">
            <v>105</v>
          </cell>
          <cell r="T5" t="str">
            <v>101-105</v>
          </cell>
          <cell r="U5" t="str">
            <v>Актюбинская обл.-1</v>
          </cell>
          <cell r="V5">
            <v>23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>НАСЫРОВА Динара</v>
          </cell>
          <cell r="D6">
            <v>38353</v>
          </cell>
          <cell r="E6" t="str">
            <v>I</v>
          </cell>
          <cell r="F6">
            <v>0</v>
          </cell>
          <cell r="G6" t="str">
            <v>Актюбинск. обл.</v>
          </cell>
          <cell r="H6" t="str">
            <v xml:space="preserve"> </v>
          </cell>
          <cell r="I6">
            <v>0</v>
          </cell>
          <cell r="J6" t="str">
            <v>Актюбинск-1</v>
          </cell>
          <cell r="K6">
            <v>0</v>
          </cell>
          <cell r="L6">
            <v>0</v>
          </cell>
          <cell r="M6" t="str">
            <v>НАСЫРОВА</v>
          </cell>
          <cell r="N6" t="str">
            <v>Д</v>
          </cell>
          <cell r="O6" t="str">
            <v>НАСЫРОВА Д.</v>
          </cell>
          <cell r="P6">
            <v>0</v>
          </cell>
          <cell r="Q6">
            <v>21</v>
          </cell>
          <cell r="R6">
            <v>101</v>
          </cell>
          <cell r="S6">
            <v>105</v>
          </cell>
          <cell r="T6" t="str">
            <v>101-105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МАРТЫНОВА Анастасия</v>
          </cell>
          <cell r="D7">
            <v>38353</v>
          </cell>
          <cell r="E7" t="str">
            <v>I</v>
          </cell>
          <cell r="F7">
            <v>0</v>
          </cell>
          <cell r="G7" t="str">
            <v>Актюбинск. обл.</v>
          </cell>
          <cell r="H7" t="str">
            <v xml:space="preserve"> </v>
          </cell>
          <cell r="I7">
            <v>0</v>
          </cell>
          <cell r="J7" t="str">
            <v>Актюбинск-1</v>
          </cell>
          <cell r="K7">
            <v>0</v>
          </cell>
          <cell r="L7">
            <v>0</v>
          </cell>
          <cell r="M7" t="str">
            <v>МАРТЫНОВА</v>
          </cell>
          <cell r="N7" t="str">
            <v>А</v>
          </cell>
          <cell r="O7" t="str">
            <v>МАРТЫНОВА А.</v>
          </cell>
          <cell r="P7">
            <v>0</v>
          </cell>
          <cell r="Q7">
            <v>21</v>
          </cell>
          <cell r="R7">
            <v>101</v>
          </cell>
          <cell r="S7">
            <v>105</v>
          </cell>
          <cell r="T7" t="str">
            <v>101-105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АСЫЛХАНОВА Асылхан</v>
          </cell>
          <cell r="D8">
            <v>38353</v>
          </cell>
          <cell r="E8" t="str">
            <v>I</v>
          </cell>
          <cell r="F8">
            <v>0</v>
          </cell>
          <cell r="G8" t="str">
            <v>Актюбинск. обл.</v>
          </cell>
          <cell r="H8" t="str">
            <v xml:space="preserve"> </v>
          </cell>
          <cell r="I8">
            <v>0</v>
          </cell>
          <cell r="J8" t="str">
            <v>Актюбинск-1</v>
          </cell>
          <cell r="K8">
            <v>0</v>
          </cell>
          <cell r="L8">
            <v>0</v>
          </cell>
          <cell r="M8" t="str">
            <v>АСЫЛХАНОВА</v>
          </cell>
          <cell r="N8" t="str">
            <v>А</v>
          </cell>
          <cell r="O8" t="str">
            <v>АСЫЛХАНОВА А.</v>
          </cell>
          <cell r="P8">
            <v>0</v>
          </cell>
          <cell r="Q8">
            <v>21</v>
          </cell>
          <cell r="R8">
            <v>101</v>
          </cell>
          <cell r="S8">
            <v>105</v>
          </cell>
          <cell r="T8" t="str">
            <v>101-105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 t="str">
            <v/>
          </cell>
          <cell r="H9" t="str">
            <v xml:space="preserve"> </v>
          </cell>
          <cell r="I9">
            <v>0</v>
          </cell>
          <cell r="J9" t="str">
            <v>Актюбинск-1</v>
          </cell>
          <cell r="K9">
            <v>0</v>
          </cell>
          <cell r="L9">
            <v>0</v>
          </cell>
          <cell r="M9" t="e">
            <v>#VALUE!</v>
          </cell>
          <cell r="N9" t="e">
            <v>#VALUE!</v>
          </cell>
          <cell r="O9" t="e">
            <v>#VALUE!</v>
          </cell>
          <cell r="P9">
            <v>0</v>
          </cell>
          <cell r="Q9">
            <v>21</v>
          </cell>
          <cell r="R9">
            <v>101</v>
          </cell>
          <cell r="S9">
            <v>105</v>
          </cell>
          <cell r="T9" t="str">
            <v>101-105</v>
          </cell>
          <cell r="U9">
            <v>0</v>
          </cell>
          <cell r="V9" t="str">
            <v/>
          </cell>
          <cell r="W9" t="str">
            <v/>
          </cell>
        </row>
        <row r="10">
          <cell r="A10">
            <v>6</v>
          </cell>
          <cell r="B10">
            <v>6</v>
          </cell>
          <cell r="C10" t="str">
            <v>СМИРНОВА Александра</v>
          </cell>
          <cell r="D10">
            <v>38149</v>
          </cell>
          <cell r="E10" t="str">
            <v>МС</v>
          </cell>
          <cell r="F10">
            <v>55</v>
          </cell>
          <cell r="G10" t="str">
            <v>Карагандин. обл.</v>
          </cell>
          <cell r="H10" t="str">
            <v xml:space="preserve"> </v>
          </cell>
          <cell r="I10" t="str">
            <v>Караганда-1</v>
          </cell>
          <cell r="J10" t="str">
            <v>Караганда-1</v>
          </cell>
          <cell r="K10" t="str">
            <v>Ким Т.А.</v>
          </cell>
          <cell r="L10">
            <v>0</v>
          </cell>
          <cell r="M10" t="str">
            <v>СМИРНОВА</v>
          </cell>
          <cell r="N10" t="str">
            <v>А</v>
          </cell>
          <cell r="O10" t="str">
            <v>СМИРНОВА А.</v>
          </cell>
          <cell r="P10">
            <v>22</v>
          </cell>
          <cell r="Q10">
            <v>22</v>
          </cell>
          <cell r="R10">
            <v>106</v>
          </cell>
          <cell r="S10">
            <v>110</v>
          </cell>
          <cell r="T10" t="str">
            <v>106-110</v>
          </cell>
          <cell r="U10" t="str">
            <v>Карагандинская обл.-1</v>
          </cell>
          <cell r="V10">
            <v>55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>АШКЕЕВА Арай</v>
          </cell>
          <cell r="D11">
            <v>38353</v>
          </cell>
          <cell r="E11" t="str">
            <v>КМС</v>
          </cell>
          <cell r="F11">
            <v>43</v>
          </cell>
          <cell r="G11" t="str">
            <v>Карагандин. обл.</v>
          </cell>
          <cell r="H11" t="str">
            <v xml:space="preserve"> </v>
          </cell>
          <cell r="I11">
            <v>0</v>
          </cell>
          <cell r="J11" t="str">
            <v>Караганда-1</v>
          </cell>
          <cell r="K11">
            <v>0</v>
          </cell>
          <cell r="L11">
            <v>0</v>
          </cell>
          <cell r="M11" t="str">
            <v>АШКЕЕВА</v>
          </cell>
          <cell r="N11" t="str">
            <v>А</v>
          </cell>
          <cell r="O11" t="str">
            <v>АШКЕЕВА А.</v>
          </cell>
          <cell r="P11">
            <v>0</v>
          </cell>
          <cell r="Q11">
            <v>22</v>
          </cell>
          <cell r="R11">
            <v>106</v>
          </cell>
          <cell r="S11">
            <v>110</v>
          </cell>
          <cell r="T11" t="str">
            <v>106-110</v>
          </cell>
          <cell r="U11">
            <v>0</v>
          </cell>
          <cell r="V11">
            <v>43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>КОШКУМБАЕВА Жанерке</v>
          </cell>
          <cell r="D12">
            <v>38353</v>
          </cell>
          <cell r="E12" t="str">
            <v>КМС</v>
          </cell>
          <cell r="F12">
            <v>38</v>
          </cell>
          <cell r="G12" t="str">
            <v>Карагандин. обл.</v>
          </cell>
          <cell r="H12" t="str">
            <v xml:space="preserve"> </v>
          </cell>
          <cell r="I12">
            <v>0</v>
          </cell>
          <cell r="J12" t="str">
            <v>Караганда-1</v>
          </cell>
          <cell r="K12">
            <v>0</v>
          </cell>
          <cell r="L12">
            <v>0</v>
          </cell>
          <cell r="M12" t="str">
            <v>КОШКУМБАЕВА</v>
          </cell>
          <cell r="N12" t="str">
            <v>Ж</v>
          </cell>
          <cell r="O12" t="str">
            <v>КОШКУМБАЕВА Ж.</v>
          </cell>
          <cell r="P12">
            <v>0</v>
          </cell>
          <cell r="Q12">
            <v>22</v>
          </cell>
          <cell r="R12">
            <v>106</v>
          </cell>
          <cell r="S12">
            <v>110</v>
          </cell>
          <cell r="T12" t="str">
            <v>106-110</v>
          </cell>
          <cell r="U12">
            <v>0</v>
          </cell>
          <cell r="V12">
            <v>38</v>
          </cell>
          <cell r="W12">
            <v>0</v>
          </cell>
        </row>
        <row r="13">
          <cell r="A13">
            <v>9</v>
          </cell>
          <cell r="B13">
            <v>9</v>
          </cell>
          <cell r="C13" t="str">
            <v>СОЛТАБАЕВА Ясмина</v>
          </cell>
          <cell r="D13">
            <v>38353</v>
          </cell>
          <cell r="E13" t="str">
            <v>III</v>
          </cell>
          <cell r="F13">
            <v>24</v>
          </cell>
          <cell r="G13" t="str">
            <v>Карагандин. обл.</v>
          </cell>
          <cell r="H13" t="str">
            <v xml:space="preserve"> </v>
          </cell>
          <cell r="I13">
            <v>0</v>
          </cell>
          <cell r="J13" t="str">
            <v>Караганда-1</v>
          </cell>
          <cell r="K13">
            <v>0</v>
          </cell>
          <cell r="L13">
            <v>0</v>
          </cell>
          <cell r="M13" t="str">
            <v>СОЛТАБАЕВА</v>
          </cell>
          <cell r="N13" t="str">
            <v>Я</v>
          </cell>
          <cell r="O13" t="str">
            <v>СОЛТАБАЕВА Я.</v>
          </cell>
          <cell r="P13">
            <v>0</v>
          </cell>
          <cell r="Q13">
            <v>22</v>
          </cell>
          <cell r="R13">
            <v>106</v>
          </cell>
          <cell r="S13">
            <v>110</v>
          </cell>
          <cell r="T13" t="str">
            <v>106-110</v>
          </cell>
          <cell r="U13">
            <v>0</v>
          </cell>
          <cell r="V13">
            <v>24</v>
          </cell>
          <cell r="W13">
            <v>0</v>
          </cell>
        </row>
        <row r="14">
          <cell r="A14">
            <v>10</v>
          </cell>
          <cell r="B14">
            <v>10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 t="str">
            <v/>
          </cell>
          <cell r="H14" t="str">
            <v xml:space="preserve"> </v>
          </cell>
          <cell r="I14">
            <v>0</v>
          </cell>
          <cell r="J14" t="str">
            <v>Караганда-1</v>
          </cell>
          <cell r="K14">
            <v>0</v>
          </cell>
          <cell r="L14">
            <v>0</v>
          </cell>
          <cell r="M14" t="e">
            <v>#VALUE!</v>
          </cell>
          <cell r="N14" t="e">
            <v>#VALUE!</v>
          </cell>
          <cell r="O14" t="e">
            <v>#VALUE!</v>
          </cell>
          <cell r="P14">
            <v>0</v>
          </cell>
          <cell r="Q14">
            <v>22</v>
          </cell>
          <cell r="R14">
            <v>106</v>
          </cell>
          <cell r="S14">
            <v>110</v>
          </cell>
          <cell r="T14" t="str">
            <v>106-110</v>
          </cell>
          <cell r="U14">
            <v>0</v>
          </cell>
          <cell r="V14" t="str">
            <v/>
          </cell>
          <cell r="W14" t="str">
            <v/>
          </cell>
        </row>
        <row r="15">
          <cell r="A15">
            <v>11</v>
          </cell>
          <cell r="B15">
            <v>11</v>
          </cell>
          <cell r="C15" t="str">
            <v>ЖАКСЫЛЫКОВА Альбина</v>
          </cell>
          <cell r="D15">
            <v>39213</v>
          </cell>
          <cell r="E15" t="str">
            <v>I</v>
          </cell>
          <cell r="F15">
            <v>0</v>
          </cell>
          <cell r="G15" t="str">
            <v>Карагандин. обл.</v>
          </cell>
          <cell r="H15" t="str">
            <v xml:space="preserve"> </v>
          </cell>
          <cell r="I15" t="str">
            <v>Караганда-2</v>
          </cell>
          <cell r="J15" t="str">
            <v>Караганда-2</v>
          </cell>
          <cell r="K15" t="str">
            <v>Ким Т.А.</v>
          </cell>
          <cell r="L15">
            <v>0</v>
          </cell>
          <cell r="M15" t="str">
            <v>ЖАКСЫЛЫКОВА</v>
          </cell>
          <cell r="N15" t="str">
            <v>А</v>
          </cell>
          <cell r="O15" t="str">
            <v>ЖАКСЫЛЫКОВА А.</v>
          </cell>
          <cell r="P15">
            <v>23</v>
          </cell>
          <cell r="Q15">
            <v>23</v>
          </cell>
          <cell r="R15">
            <v>111</v>
          </cell>
          <cell r="S15">
            <v>115</v>
          </cell>
          <cell r="T15" t="str">
            <v>111-115</v>
          </cell>
          <cell r="U15" t="str">
            <v>Карагандинская обл.-2</v>
          </cell>
          <cell r="V15">
            <v>0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ФУ Дарья</v>
          </cell>
          <cell r="D16">
            <v>39844</v>
          </cell>
          <cell r="E16" t="str">
            <v>III</v>
          </cell>
          <cell r="F16">
            <v>0</v>
          </cell>
          <cell r="G16" t="str">
            <v>Карагандин. обл.</v>
          </cell>
          <cell r="H16" t="str">
            <v xml:space="preserve"> </v>
          </cell>
          <cell r="I16">
            <v>0</v>
          </cell>
          <cell r="J16" t="str">
            <v>Караганда-2</v>
          </cell>
          <cell r="K16">
            <v>0</v>
          </cell>
          <cell r="L16">
            <v>0</v>
          </cell>
          <cell r="M16" t="str">
            <v>ФУ</v>
          </cell>
          <cell r="N16" t="str">
            <v>Д</v>
          </cell>
          <cell r="O16" t="str">
            <v>ФУ Д.</v>
          </cell>
          <cell r="P16">
            <v>0</v>
          </cell>
          <cell r="Q16">
            <v>23</v>
          </cell>
          <cell r="R16">
            <v>111</v>
          </cell>
          <cell r="S16">
            <v>115</v>
          </cell>
          <cell r="T16" t="str">
            <v>111-115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СИРОТИНА Полина</v>
          </cell>
          <cell r="D17">
            <v>39500</v>
          </cell>
          <cell r="E17" t="str">
            <v>1 юн.</v>
          </cell>
          <cell r="F17">
            <v>0</v>
          </cell>
          <cell r="G17" t="str">
            <v>Карагандин. обл.</v>
          </cell>
          <cell r="H17" t="str">
            <v xml:space="preserve"> </v>
          </cell>
          <cell r="I17">
            <v>0</v>
          </cell>
          <cell r="J17" t="str">
            <v>Караганда-2</v>
          </cell>
          <cell r="K17">
            <v>0</v>
          </cell>
          <cell r="L17">
            <v>0</v>
          </cell>
          <cell r="M17" t="str">
            <v>СИРОТИНА</v>
          </cell>
          <cell r="N17" t="str">
            <v>П</v>
          </cell>
          <cell r="O17" t="str">
            <v>СИРОТИНА П.</v>
          </cell>
          <cell r="P17">
            <v>0</v>
          </cell>
          <cell r="Q17">
            <v>23</v>
          </cell>
          <cell r="R17">
            <v>111</v>
          </cell>
          <cell r="S17">
            <v>115</v>
          </cell>
          <cell r="T17" t="str">
            <v>111-115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ОХМАК Екатерина</v>
          </cell>
          <cell r="D18">
            <v>39025</v>
          </cell>
          <cell r="E18" t="str">
            <v>III</v>
          </cell>
          <cell r="F18">
            <v>0</v>
          </cell>
          <cell r="G18" t="str">
            <v>Карагандин. обл.</v>
          </cell>
          <cell r="H18" t="str">
            <v xml:space="preserve"> </v>
          </cell>
          <cell r="I18">
            <v>0</v>
          </cell>
          <cell r="J18" t="str">
            <v>Караганда-2</v>
          </cell>
          <cell r="K18">
            <v>0</v>
          </cell>
          <cell r="L18">
            <v>0</v>
          </cell>
          <cell r="M18" t="str">
            <v>ОХМАК</v>
          </cell>
          <cell r="N18" t="str">
            <v>Е</v>
          </cell>
          <cell r="O18" t="str">
            <v>ОХМАК Е.</v>
          </cell>
          <cell r="P18">
            <v>0</v>
          </cell>
          <cell r="Q18">
            <v>23</v>
          </cell>
          <cell r="R18">
            <v>111</v>
          </cell>
          <cell r="S18">
            <v>115</v>
          </cell>
          <cell r="T18" t="str">
            <v>111-115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 t="str">
            <v/>
          </cell>
          <cell r="H19" t="str">
            <v xml:space="preserve"> </v>
          </cell>
          <cell r="I19">
            <v>0</v>
          </cell>
          <cell r="J19" t="str">
            <v>Караганда-2</v>
          </cell>
          <cell r="K19">
            <v>0</v>
          </cell>
          <cell r="L19">
            <v>0</v>
          </cell>
          <cell r="M19" t="e">
            <v>#VALUE!</v>
          </cell>
          <cell r="N19" t="e">
            <v>#VALUE!</v>
          </cell>
          <cell r="O19" t="e">
            <v>#VALUE!</v>
          </cell>
          <cell r="P19">
            <v>0</v>
          </cell>
          <cell r="Q19">
            <v>23</v>
          </cell>
          <cell r="R19">
            <v>111</v>
          </cell>
          <cell r="S19">
            <v>115</v>
          </cell>
          <cell r="T19" t="str">
            <v>111-115</v>
          </cell>
          <cell r="U19">
            <v>0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>РОМАНОВСКАЯ Ангелина</v>
          </cell>
          <cell r="D20">
            <v>37698</v>
          </cell>
          <cell r="E20" t="str">
            <v>МС</v>
          </cell>
          <cell r="F20">
            <v>61</v>
          </cell>
          <cell r="G20" t="str">
            <v>Павлодар. обл.</v>
          </cell>
          <cell r="H20" t="str">
            <v xml:space="preserve"> </v>
          </cell>
          <cell r="I20" t="str">
            <v>Павлодар-1</v>
          </cell>
          <cell r="J20" t="str">
            <v>Павлодар-1</v>
          </cell>
          <cell r="K20" t="str">
            <v>Бондарь Е.С.</v>
          </cell>
          <cell r="L20">
            <v>0</v>
          </cell>
          <cell r="M20" t="str">
            <v>РОМАНОВСКАЯ</v>
          </cell>
          <cell r="N20" t="str">
            <v>А</v>
          </cell>
          <cell r="O20" t="str">
            <v>РОМАНОВСКАЯ А.</v>
          </cell>
          <cell r="P20">
            <v>24</v>
          </cell>
          <cell r="Q20">
            <v>24</v>
          </cell>
          <cell r="R20">
            <v>116</v>
          </cell>
          <cell r="S20">
            <v>120</v>
          </cell>
          <cell r="T20" t="str">
            <v>116-120</v>
          </cell>
          <cell r="U20" t="str">
            <v>Павлодарская обл.</v>
          </cell>
          <cell r="V20">
            <v>61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КАРСЕНОВА Алтын</v>
          </cell>
          <cell r="D21">
            <v>37876</v>
          </cell>
          <cell r="E21" t="str">
            <v>III</v>
          </cell>
          <cell r="F21">
            <v>0</v>
          </cell>
          <cell r="G21" t="str">
            <v>Павлодар. обл.</v>
          </cell>
          <cell r="H21" t="str">
            <v xml:space="preserve"> </v>
          </cell>
          <cell r="I21">
            <v>0</v>
          </cell>
          <cell r="J21" t="str">
            <v>Павлодар-1</v>
          </cell>
          <cell r="K21">
            <v>0</v>
          </cell>
          <cell r="L21">
            <v>0</v>
          </cell>
          <cell r="M21" t="str">
            <v>КАРСЕНОВА</v>
          </cell>
          <cell r="N21" t="str">
            <v>А</v>
          </cell>
          <cell r="O21" t="str">
            <v>КАРСЕНОВА А.</v>
          </cell>
          <cell r="P21">
            <v>0</v>
          </cell>
          <cell r="Q21">
            <v>24</v>
          </cell>
          <cell r="R21">
            <v>116</v>
          </cell>
          <cell r="S21">
            <v>120</v>
          </cell>
          <cell r="T21" t="str">
            <v>116-120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ШЛЕТГАУЭР Валерия</v>
          </cell>
          <cell r="D22">
            <v>38913</v>
          </cell>
          <cell r="E22" t="str">
            <v>III</v>
          </cell>
          <cell r="F22">
            <v>0</v>
          </cell>
          <cell r="G22" t="str">
            <v>Павлодар. обл.</v>
          </cell>
          <cell r="H22" t="str">
            <v xml:space="preserve"> </v>
          </cell>
          <cell r="I22">
            <v>0</v>
          </cell>
          <cell r="J22" t="str">
            <v>Павлодар-1</v>
          </cell>
          <cell r="K22">
            <v>0</v>
          </cell>
          <cell r="L22">
            <v>0</v>
          </cell>
          <cell r="M22" t="str">
            <v>ШЛЕТГАУЭР</v>
          </cell>
          <cell r="N22" t="str">
            <v>В</v>
          </cell>
          <cell r="O22" t="str">
            <v>ШЛЕТГАУЭР В.</v>
          </cell>
          <cell r="P22">
            <v>0</v>
          </cell>
          <cell r="Q22">
            <v>24</v>
          </cell>
          <cell r="R22">
            <v>116</v>
          </cell>
          <cell r="S22">
            <v>120</v>
          </cell>
          <cell r="T22" t="str">
            <v>116-120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ВАГАНОВА Светлана</v>
          </cell>
          <cell r="D23">
            <v>38766</v>
          </cell>
          <cell r="E23" t="str">
            <v>III</v>
          </cell>
          <cell r="F23">
            <v>0</v>
          </cell>
          <cell r="G23" t="str">
            <v>Павлодар. обл.</v>
          </cell>
          <cell r="H23" t="str">
            <v xml:space="preserve"> </v>
          </cell>
          <cell r="I23">
            <v>0</v>
          </cell>
          <cell r="J23" t="str">
            <v>Павлодар-1</v>
          </cell>
          <cell r="K23">
            <v>0</v>
          </cell>
          <cell r="L23">
            <v>0</v>
          </cell>
          <cell r="M23" t="str">
            <v>ВАГАНОВА</v>
          </cell>
          <cell r="N23" t="str">
            <v>С</v>
          </cell>
          <cell r="O23" t="str">
            <v>ВАГАНОВА С.</v>
          </cell>
          <cell r="P23">
            <v>0</v>
          </cell>
          <cell r="Q23">
            <v>24</v>
          </cell>
          <cell r="R23">
            <v>116</v>
          </cell>
          <cell r="S23">
            <v>120</v>
          </cell>
          <cell r="T23" t="str">
            <v>116-120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 t="str">
            <v/>
          </cell>
          <cell r="H24" t="str">
            <v xml:space="preserve"> </v>
          </cell>
          <cell r="I24">
            <v>0</v>
          </cell>
          <cell r="J24" t="str">
            <v>Павлодар-1</v>
          </cell>
          <cell r="K24">
            <v>0</v>
          </cell>
          <cell r="L24">
            <v>0</v>
          </cell>
          <cell r="M24" t="e">
            <v>#VALUE!</v>
          </cell>
          <cell r="N24" t="e">
            <v>#VALUE!</v>
          </cell>
          <cell r="O24" t="e">
            <v>#VALUE!</v>
          </cell>
          <cell r="P24">
            <v>0</v>
          </cell>
          <cell r="Q24">
            <v>24</v>
          </cell>
          <cell r="R24">
            <v>116</v>
          </cell>
          <cell r="S24">
            <v>120</v>
          </cell>
          <cell r="T24" t="str">
            <v>116-120</v>
          </cell>
          <cell r="U24">
            <v>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ГУБЕРТ Амалия</v>
          </cell>
          <cell r="D25">
            <v>37913</v>
          </cell>
          <cell r="E25" t="str">
            <v>КМС</v>
          </cell>
          <cell r="F25">
            <v>28</v>
          </cell>
          <cell r="G25" t="str">
            <v>ВКО</v>
          </cell>
          <cell r="H25" t="str">
            <v xml:space="preserve"> </v>
          </cell>
          <cell r="I25" t="str">
            <v>ВКО</v>
          </cell>
          <cell r="J25" t="str">
            <v>ВКО</v>
          </cell>
          <cell r="K25" t="str">
            <v>Литвинов С.Б.</v>
          </cell>
          <cell r="L25">
            <v>0</v>
          </cell>
          <cell r="M25" t="str">
            <v>ГУБЕРТ</v>
          </cell>
          <cell r="N25" t="str">
            <v>А</v>
          </cell>
          <cell r="O25" t="str">
            <v>ГУБЕРТ А.</v>
          </cell>
          <cell r="P25">
            <v>25</v>
          </cell>
          <cell r="Q25">
            <v>25</v>
          </cell>
          <cell r="R25">
            <v>121</v>
          </cell>
          <cell r="S25">
            <v>125</v>
          </cell>
          <cell r="T25" t="str">
            <v>121-125</v>
          </cell>
          <cell r="U25" t="str">
            <v>Восточно-Казахстанская обл.</v>
          </cell>
          <cell r="V25">
            <v>28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ДАРХАНКЫЗЫ Алуа</v>
          </cell>
          <cell r="D26">
            <v>38645</v>
          </cell>
          <cell r="E26" t="str">
            <v>I</v>
          </cell>
          <cell r="F26">
            <v>0</v>
          </cell>
          <cell r="G26" t="str">
            <v>ВКО</v>
          </cell>
          <cell r="H26" t="str">
            <v xml:space="preserve"> </v>
          </cell>
          <cell r="I26">
            <v>0</v>
          </cell>
          <cell r="J26" t="str">
            <v>ВКО</v>
          </cell>
          <cell r="K26">
            <v>0</v>
          </cell>
          <cell r="L26">
            <v>0</v>
          </cell>
          <cell r="M26" t="str">
            <v>ДАРХАНКЫЗЫ</v>
          </cell>
          <cell r="N26" t="str">
            <v>А</v>
          </cell>
          <cell r="O26" t="str">
            <v>ДАРХАНКЫЗЫ А.</v>
          </cell>
          <cell r="P26">
            <v>0</v>
          </cell>
          <cell r="Q26">
            <v>25</v>
          </cell>
          <cell r="R26">
            <v>121</v>
          </cell>
          <cell r="S26">
            <v>125</v>
          </cell>
          <cell r="T26" t="str">
            <v>121-125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ИЛЬЯСОВА Ирина</v>
          </cell>
          <cell r="D27">
            <v>38232</v>
          </cell>
          <cell r="E27" t="str">
            <v>I</v>
          </cell>
          <cell r="F27">
            <v>0</v>
          </cell>
          <cell r="G27" t="str">
            <v>ВКО</v>
          </cell>
          <cell r="H27" t="str">
            <v xml:space="preserve"> </v>
          </cell>
          <cell r="I27">
            <v>0</v>
          </cell>
          <cell r="J27" t="str">
            <v>ВКО</v>
          </cell>
          <cell r="K27">
            <v>0</v>
          </cell>
          <cell r="L27">
            <v>0</v>
          </cell>
          <cell r="M27" t="str">
            <v>ИЛЬЯСОВА</v>
          </cell>
          <cell r="N27" t="str">
            <v>И</v>
          </cell>
          <cell r="O27" t="str">
            <v>ИЛЬЯСОВА И.</v>
          </cell>
          <cell r="P27">
            <v>0</v>
          </cell>
          <cell r="Q27">
            <v>25</v>
          </cell>
          <cell r="R27">
            <v>121</v>
          </cell>
          <cell r="S27">
            <v>125</v>
          </cell>
          <cell r="T27" t="str">
            <v>121-125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24</v>
          </cell>
          <cell r="B28">
            <v>24</v>
          </cell>
          <cell r="C28" t="str">
            <v>ЯСАКОВА Анна</v>
          </cell>
          <cell r="D28">
            <v>38904</v>
          </cell>
          <cell r="E28" t="str">
            <v>I</v>
          </cell>
          <cell r="F28">
            <v>0</v>
          </cell>
          <cell r="G28" t="str">
            <v>ВКО</v>
          </cell>
          <cell r="H28" t="str">
            <v xml:space="preserve"> </v>
          </cell>
          <cell r="I28">
            <v>0</v>
          </cell>
          <cell r="J28" t="str">
            <v>ВКО</v>
          </cell>
          <cell r="K28">
            <v>0</v>
          </cell>
          <cell r="L28">
            <v>0</v>
          </cell>
          <cell r="M28" t="str">
            <v>ЯСАКОВА</v>
          </cell>
          <cell r="N28" t="str">
            <v>А</v>
          </cell>
          <cell r="O28" t="str">
            <v>ЯСАКОВА А.</v>
          </cell>
          <cell r="P28">
            <v>0</v>
          </cell>
          <cell r="Q28">
            <v>25</v>
          </cell>
          <cell r="R28">
            <v>121</v>
          </cell>
          <cell r="S28">
            <v>125</v>
          </cell>
          <cell r="T28" t="str">
            <v>121-125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25</v>
          </cell>
          <cell r="B29">
            <v>25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 t="str">
            <v/>
          </cell>
          <cell r="H29" t="str">
            <v xml:space="preserve"> </v>
          </cell>
          <cell r="I29">
            <v>0</v>
          </cell>
          <cell r="J29" t="str">
            <v>ВКО</v>
          </cell>
          <cell r="K29">
            <v>0</v>
          </cell>
          <cell r="L29">
            <v>0</v>
          </cell>
          <cell r="M29" t="e">
            <v>#VALUE!</v>
          </cell>
          <cell r="N29" t="e">
            <v>#VALUE!</v>
          </cell>
          <cell r="O29" t="e">
            <v>#VALUE!</v>
          </cell>
          <cell r="P29">
            <v>0</v>
          </cell>
          <cell r="Q29">
            <v>25</v>
          </cell>
          <cell r="R29">
            <v>121</v>
          </cell>
          <cell r="S29">
            <v>125</v>
          </cell>
          <cell r="T29" t="str">
            <v>121-125</v>
          </cell>
          <cell r="U29">
            <v>0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>БАХЫТ Анель</v>
          </cell>
          <cell r="D30">
            <v>37664</v>
          </cell>
          <cell r="E30" t="str">
            <v>МС</v>
          </cell>
          <cell r="F30">
            <v>64</v>
          </cell>
          <cell r="G30" t="str">
            <v>г. Алматы</v>
          </cell>
          <cell r="H30" t="str">
            <v xml:space="preserve"> </v>
          </cell>
          <cell r="I30" t="str">
            <v>г. Алматы</v>
          </cell>
          <cell r="J30" t="str">
            <v>г. Алматы</v>
          </cell>
          <cell r="K30" t="str">
            <v>Успанова А.С.</v>
          </cell>
          <cell r="L30">
            <v>0</v>
          </cell>
          <cell r="M30" t="str">
            <v>БАХЫТ</v>
          </cell>
          <cell r="N30" t="str">
            <v>А</v>
          </cell>
          <cell r="O30" t="str">
            <v>БАХЫТ А.</v>
          </cell>
          <cell r="P30">
            <v>26</v>
          </cell>
          <cell r="Q30">
            <v>26</v>
          </cell>
          <cell r="R30">
            <v>126</v>
          </cell>
          <cell r="S30">
            <v>130</v>
          </cell>
          <cell r="T30" t="str">
            <v>126-130</v>
          </cell>
          <cell r="U30" t="str">
            <v>г. Алматы</v>
          </cell>
          <cell r="V30">
            <v>64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МАРКИНА Виктория</v>
          </cell>
          <cell r="D31">
            <v>38181</v>
          </cell>
          <cell r="E31" t="str">
            <v>КМС</v>
          </cell>
          <cell r="F31">
            <v>30</v>
          </cell>
          <cell r="G31" t="str">
            <v>г. Алматы</v>
          </cell>
          <cell r="H31" t="str">
            <v xml:space="preserve"> </v>
          </cell>
          <cell r="I31">
            <v>0</v>
          </cell>
          <cell r="J31" t="str">
            <v>г. Алматы</v>
          </cell>
          <cell r="K31">
            <v>0</v>
          </cell>
          <cell r="L31">
            <v>0</v>
          </cell>
          <cell r="M31" t="str">
            <v>МАРКИНА</v>
          </cell>
          <cell r="N31" t="str">
            <v>В</v>
          </cell>
          <cell r="O31" t="str">
            <v>МАРКИНА В.</v>
          </cell>
          <cell r="P31">
            <v>0</v>
          </cell>
          <cell r="Q31">
            <v>26</v>
          </cell>
          <cell r="R31">
            <v>126</v>
          </cell>
          <cell r="S31">
            <v>130</v>
          </cell>
          <cell r="T31" t="str">
            <v>126-130</v>
          </cell>
          <cell r="U31">
            <v>0</v>
          </cell>
          <cell r="V31">
            <v>30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ЖУНИС Дильназ</v>
          </cell>
          <cell r="D32">
            <v>37480</v>
          </cell>
          <cell r="E32" t="str">
            <v>КМС</v>
          </cell>
          <cell r="F32">
            <v>35</v>
          </cell>
          <cell r="G32" t="str">
            <v>г. Алматы</v>
          </cell>
          <cell r="H32" t="str">
            <v xml:space="preserve"> </v>
          </cell>
          <cell r="I32">
            <v>0</v>
          </cell>
          <cell r="J32" t="str">
            <v>г. Алматы</v>
          </cell>
          <cell r="K32">
            <v>0</v>
          </cell>
          <cell r="L32">
            <v>0</v>
          </cell>
          <cell r="M32" t="str">
            <v>ЖУНИС</v>
          </cell>
          <cell r="N32" t="str">
            <v>Д</v>
          </cell>
          <cell r="O32" t="str">
            <v>ЖУНИС Д.</v>
          </cell>
          <cell r="P32">
            <v>0</v>
          </cell>
          <cell r="Q32">
            <v>26</v>
          </cell>
          <cell r="R32">
            <v>126</v>
          </cell>
          <cell r="S32">
            <v>130</v>
          </cell>
          <cell r="T32" t="str">
            <v>126-130</v>
          </cell>
          <cell r="U32">
            <v>0</v>
          </cell>
          <cell r="V32">
            <v>35</v>
          </cell>
          <cell r="W32">
            <v>0</v>
          </cell>
        </row>
        <row r="33">
          <cell r="A33">
            <v>29</v>
          </cell>
          <cell r="B33">
            <v>29</v>
          </cell>
          <cell r="C33">
            <v>0</v>
          </cell>
          <cell r="D33" t="str">
            <v/>
          </cell>
          <cell r="E33">
            <v>0</v>
          </cell>
          <cell r="F33" t="str">
            <v/>
          </cell>
          <cell r="G33" t="str">
            <v/>
          </cell>
          <cell r="H33" t="str">
            <v xml:space="preserve"> </v>
          </cell>
          <cell r="I33">
            <v>0</v>
          </cell>
          <cell r="J33" t="str">
            <v>г. Алматы</v>
          </cell>
          <cell r="K33">
            <v>0</v>
          </cell>
          <cell r="L33">
            <v>0</v>
          </cell>
          <cell r="M33" t="e">
            <v>#VALUE!</v>
          </cell>
          <cell r="N33" t="e">
            <v>#VALUE!</v>
          </cell>
          <cell r="O33" t="e">
            <v>#VALUE!</v>
          </cell>
          <cell r="P33">
            <v>0</v>
          </cell>
          <cell r="Q33">
            <v>26</v>
          </cell>
          <cell r="R33">
            <v>126</v>
          </cell>
          <cell r="S33">
            <v>130</v>
          </cell>
          <cell r="T33" t="str">
            <v>126-130</v>
          </cell>
          <cell r="U33">
            <v>0</v>
          </cell>
          <cell r="V33" t="str">
            <v/>
          </cell>
          <cell r="W33" t="str">
            <v/>
          </cell>
        </row>
        <row r="34">
          <cell r="A34">
            <v>30</v>
          </cell>
          <cell r="B34">
            <v>30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 t="str">
            <v/>
          </cell>
          <cell r="H34" t="str">
            <v xml:space="preserve"> </v>
          </cell>
          <cell r="I34">
            <v>0</v>
          </cell>
          <cell r="J34" t="str">
            <v>г. Алматы</v>
          </cell>
          <cell r="K34">
            <v>0</v>
          </cell>
          <cell r="L34">
            <v>0</v>
          </cell>
          <cell r="M34" t="e">
            <v>#VALUE!</v>
          </cell>
          <cell r="N34" t="e">
            <v>#VALUE!</v>
          </cell>
          <cell r="O34" t="e">
            <v>#VALUE!</v>
          </cell>
          <cell r="P34">
            <v>0</v>
          </cell>
          <cell r="Q34">
            <v>26</v>
          </cell>
          <cell r="R34">
            <v>126</v>
          </cell>
          <cell r="S34">
            <v>130</v>
          </cell>
          <cell r="T34" t="str">
            <v>126-130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C35" t="str">
            <v>САПАРОВА Алсу</v>
          </cell>
          <cell r="D35">
            <v>37413</v>
          </cell>
          <cell r="E35" t="str">
            <v>МС</v>
          </cell>
          <cell r="F35">
            <v>57</v>
          </cell>
          <cell r="G35" t="str">
            <v>ЗКО</v>
          </cell>
          <cell r="H35" t="str">
            <v xml:space="preserve"> </v>
          </cell>
          <cell r="I35" t="str">
            <v>ЗКО-1</v>
          </cell>
          <cell r="J35" t="str">
            <v>ЗКО-1</v>
          </cell>
          <cell r="K35" t="str">
            <v>Назарова С.Р.</v>
          </cell>
          <cell r="L35">
            <v>0</v>
          </cell>
          <cell r="M35" t="str">
            <v>САПАРОВА</v>
          </cell>
          <cell r="N35" t="str">
            <v>А</v>
          </cell>
          <cell r="O35" t="str">
            <v>САПАРОВА А.</v>
          </cell>
          <cell r="P35">
            <v>27</v>
          </cell>
          <cell r="Q35">
            <v>27</v>
          </cell>
          <cell r="R35">
            <v>131</v>
          </cell>
          <cell r="S35">
            <v>135</v>
          </cell>
          <cell r="T35" t="str">
            <v>131-135</v>
          </cell>
          <cell r="U35" t="str">
            <v>Западно-Казахстанская обл.-1</v>
          </cell>
          <cell r="V35">
            <v>57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>НУРМУХАНБЕТОВА Асем</v>
          </cell>
          <cell r="D36">
            <v>37966</v>
          </cell>
          <cell r="E36" t="str">
            <v>КМС</v>
          </cell>
          <cell r="F36">
            <v>30</v>
          </cell>
          <cell r="G36" t="str">
            <v>ЗКО</v>
          </cell>
          <cell r="H36" t="str">
            <v xml:space="preserve"> </v>
          </cell>
          <cell r="I36">
            <v>0</v>
          </cell>
          <cell r="J36" t="str">
            <v>ЗКО-1</v>
          </cell>
          <cell r="K36">
            <v>0</v>
          </cell>
          <cell r="L36">
            <v>0</v>
          </cell>
          <cell r="M36" t="str">
            <v>НУРМУХАНБЕТОВА</v>
          </cell>
          <cell r="N36" t="str">
            <v>А</v>
          </cell>
          <cell r="O36" t="str">
            <v>НУРМУХАНБЕТОВА А.</v>
          </cell>
          <cell r="P36">
            <v>0</v>
          </cell>
          <cell r="Q36">
            <v>27</v>
          </cell>
          <cell r="R36">
            <v>131</v>
          </cell>
          <cell r="S36">
            <v>135</v>
          </cell>
          <cell r="T36" t="str">
            <v>131-135</v>
          </cell>
          <cell r="U36">
            <v>0</v>
          </cell>
          <cell r="V36">
            <v>30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>СЕРИККАЛИЕВА Дильназ</v>
          </cell>
          <cell r="D37">
            <v>38210</v>
          </cell>
          <cell r="E37" t="str">
            <v>I</v>
          </cell>
          <cell r="F37">
            <v>16</v>
          </cell>
          <cell r="G37" t="str">
            <v>ЗКО</v>
          </cell>
          <cell r="H37" t="str">
            <v xml:space="preserve"> </v>
          </cell>
          <cell r="I37">
            <v>0</v>
          </cell>
          <cell r="J37" t="str">
            <v>ЗКО-1</v>
          </cell>
          <cell r="K37">
            <v>0</v>
          </cell>
          <cell r="L37">
            <v>0</v>
          </cell>
          <cell r="M37" t="str">
            <v>СЕРИККАЛИЕВА</v>
          </cell>
          <cell r="N37" t="str">
            <v>Д</v>
          </cell>
          <cell r="O37" t="str">
            <v>СЕРИККАЛИЕВА Д.</v>
          </cell>
          <cell r="P37">
            <v>0</v>
          </cell>
          <cell r="Q37">
            <v>27</v>
          </cell>
          <cell r="R37">
            <v>131</v>
          </cell>
          <cell r="S37">
            <v>135</v>
          </cell>
          <cell r="T37" t="str">
            <v>131-135</v>
          </cell>
          <cell r="U37">
            <v>0</v>
          </cell>
          <cell r="V37">
            <v>16</v>
          </cell>
          <cell r="W37">
            <v>0</v>
          </cell>
        </row>
        <row r="38">
          <cell r="A38">
            <v>34</v>
          </cell>
          <cell r="B38">
            <v>34</v>
          </cell>
          <cell r="C38" t="str">
            <v>БЕКИШ Аружан</v>
          </cell>
          <cell r="D38">
            <v>38761</v>
          </cell>
          <cell r="E38" t="str">
            <v>I</v>
          </cell>
          <cell r="F38">
            <v>22</v>
          </cell>
          <cell r="G38" t="str">
            <v>ЗКО</v>
          </cell>
          <cell r="H38" t="str">
            <v xml:space="preserve"> </v>
          </cell>
          <cell r="I38">
            <v>0</v>
          </cell>
          <cell r="J38" t="str">
            <v>ЗКО-1</v>
          </cell>
          <cell r="K38">
            <v>0</v>
          </cell>
          <cell r="L38">
            <v>0</v>
          </cell>
          <cell r="M38" t="str">
            <v>БЕКИШ</v>
          </cell>
          <cell r="N38" t="str">
            <v>А</v>
          </cell>
          <cell r="O38" t="str">
            <v>БЕКИШ А.</v>
          </cell>
          <cell r="P38">
            <v>0</v>
          </cell>
          <cell r="Q38">
            <v>27</v>
          </cell>
          <cell r="R38">
            <v>131</v>
          </cell>
          <cell r="S38">
            <v>135</v>
          </cell>
          <cell r="T38" t="str">
            <v>131-135</v>
          </cell>
          <cell r="U38">
            <v>0</v>
          </cell>
          <cell r="V38">
            <v>22</v>
          </cell>
          <cell r="W38">
            <v>0</v>
          </cell>
        </row>
        <row r="39">
          <cell r="A39">
            <v>35</v>
          </cell>
          <cell r="B39">
            <v>35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 t="str">
            <v/>
          </cell>
          <cell r="H39" t="str">
            <v xml:space="preserve"> </v>
          </cell>
          <cell r="I39">
            <v>0</v>
          </cell>
          <cell r="J39" t="str">
            <v>ЗКО-1</v>
          </cell>
          <cell r="K39">
            <v>0</v>
          </cell>
          <cell r="L39">
            <v>0</v>
          </cell>
          <cell r="M39" t="e">
            <v>#VALUE!</v>
          </cell>
          <cell r="N39" t="e">
            <v>#VALUE!</v>
          </cell>
          <cell r="O39" t="e">
            <v>#VALUE!</v>
          </cell>
          <cell r="P39">
            <v>0</v>
          </cell>
          <cell r="Q39">
            <v>27</v>
          </cell>
          <cell r="R39">
            <v>131</v>
          </cell>
          <cell r="S39">
            <v>135</v>
          </cell>
          <cell r="T39" t="str">
            <v>131-135</v>
          </cell>
          <cell r="U39">
            <v>0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>ИЛЬЯС Арунжан</v>
          </cell>
          <cell r="D40">
            <v>38821</v>
          </cell>
          <cell r="E40" t="str">
            <v>I</v>
          </cell>
          <cell r="F40">
            <v>0</v>
          </cell>
          <cell r="G40" t="str">
            <v>ЗКО</v>
          </cell>
          <cell r="H40" t="str">
            <v xml:space="preserve"> </v>
          </cell>
          <cell r="I40" t="str">
            <v>ЗКО-2</v>
          </cell>
          <cell r="J40" t="str">
            <v>ЗКО-2</v>
          </cell>
          <cell r="K40" t="str">
            <v>Назарова С.Р.</v>
          </cell>
          <cell r="L40">
            <v>0</v>
          </cell>
          <cell r="M40" t="str">
            <v>ИЛЬЯС</v>
          </cell>
          <cell r="N40" t="str">
            <v>А</v>
          </cell>
          <cell r="O40" t="str">
            <v>ИЛЬЯС А.</v>
          </cell>
          <cell r="P40">
            <v>28</v>
          </cell>
          <cell r="Q40">
            <v>28</v>
          </cell>
          <cell r="R40">
            <v>136</v>
          </cell>
          <cell r="S40">
            <v>140</v>
          </cell>
          <cell r="T40" t="str">
            <v>136-140</v>
          </cell>
          <cell r="U40" t="str">
            <v>Западно-Казахстанская обл.-2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АКМУРЗИНА Мариза</v>
          </cell>
          <cell r="D41">
            <v>38938</v>
          </cell>
          <cell r="E41" t="str">
            <v>I</v>
          </cell>
          <cell r="F41">
            <v>0</v>
          </cell>
          <cell r="G41" t="str">
            <v>ЗКО</v>
          </cell>
          <cell r="H41" t="str">
            <v xml:space="preserve"> </v>
          </cell>
          <cell r="I41">
            <v>0</v>
          </cell>
          <cell r="J41" t="str">
            <v>ЗКО-2</v>
          </cell>
          <cell r="K41">
            <v>0</v>
          </cell>
          <cell r="L41">
            <v>0</v>
          </cell>
          <cell r="M41" t="str">
            <v>АКМУРЗИНА</v>
          </cell>
          <cell r="N41" t="str">
            <v>М</v>
          </cell>
          <cell r="O41" t="str">
            <v>АКМУРЗИНА М.</v>
          </cell>
          <cell r="P41">
            <v>0</v>
          </cell>
          <cell r="Q41">
            <v>28</v>
          </cell>
          <cell r="R41">
            <v>136</v>
          </cell>
          <cell r="S41">
            <v>140</v>
          </cell>
          <cell r="T41" t="str">
            <v>136-140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ТУРАШЕВА Бекжаным</v>
          </cell>
          <cell r="D42">
            <v>38939</v>
          </cell>
          <cell r="E42" t="str">
            <v>I</v>
          </cell>
          <cell r="F42">
            <v>0</v>
          </cell>
          <cell r="G42" t="str">
            <v>ЗКО</v>
          </cell>
          <cell r="H42" t="str">
            <v xml:space="preserve"> </v>
          </cell>
          <cell r="I42">
            <v>0</v>
          </cell>
          <cell r="J42" t="str">
            <v>ЗКО-2</v>
          </cell>
          <cell r="K42">
            <v>0</v>
          </cell>
          <cell r="L42">
            <v>0</v>
          </cell>
          <cell r="M42" t="str">
            <v>ТУРАШЕВА</v>
          </cell>
          <cell r="N42" t="str">
            <v>Б</v>
          </cell>
          <cell r="O42" t="str">
            <v>ТУРАШЕВА Б.</v>
          </cell>
          <cell r="P42">
            <v>0</v>
          </cell>
          <cell r="Q42">
            <v>28</v>
          </cell>
          <cell r="R42">
            <v>136</v>
          </cell>
          <cell r="S42">
            <v>140</v>
          </cell>
          <cell r="T42" t="str">
            <v>136-140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 t="str">
            <v>ШАУХАРОВА Лейла</v>
          </cell>
          <cell r="D43">
            <v>38098</v>
          </cell>
          <cell r="E43" t="str">
            <v>I</v>
          </cell>
          <cell r="F43">
            <v>0</v>
          </cell>
          <cell r="G43" t="str">
            <v>ЗКО</v>
          </cell>
          <cell r="H43" t="str">
            <v xml:space="preserve"> </v>
          </cell>
          <cell r="I43">
            <v>0</v>
          </cell>
          <cell r="J43" t="str">
            <v>ЗКО-2</v>
          </cell>
          <cell r="K43">
            <v>0</v>
          </cell>
          <cell r="L43">
            <v>0</v>
          </cell>
          <cell r="M43" t="str">
            <v>ШАУХАРОВА</v>
          </cell>
          <cell r="N43" t="str">
            <v>Л</v>
          </cell>
          <cell r="O43" t="str">
            <v>ШАУХАРОВА Л.</v>
          </cell>
          <cell r="P43">
            <v>0</v>
          </cell>
          <cell r="Q43">
            <v>28</v>
          </cell>
          <cell r="R43">
            <v>136</v>
          </cell>
          <cell r="S43">
            <v>140</v>
          </cell>
          <cell r="T43" t="str">
            <v>136-140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40</v>
          </cell>
          <cell r="B44">
            <v>40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 t="str">
            <v/>
          </cell>
          <cell r="H44" t="str">
            <v xml:space="preserve"> </v>
          </cell>
          <cell r="I44">
            <v>0</v>
          </cell>
          <cell r="J44" t="str">
            <v>ЗКО-2</v>
          </cell>
          <cell r="K44">
            <v>0</v>
          </cell>
          <cell r="L44">
            <v>0</v>
          </cell>
          <cell r="M44" t="e">
            <v>#VALUE!</v>
          </cell>
          <cell r="N44" t="e">
            <v>#VALUE!</v>
          </cell>
          <cell r="O44" t="e">
            <v>#VALUE!</v>
          </cell>
          <cell r="P44">
            <v>0</v>
          </cell>
          <cell r="Q44">
            <v>28</v>
          </cell>
          <cell r="R44">
            <v>136</v>
          </cell>
          <cell r="S44">
            <v>140</v>
          </cell>
          <cell r="T44" t="str">
            <v>136-140</v>
          </cell>
          <cell r="U44">
            <v>0</v>
          </cell>
          <cell r="V44" t="str">
            <v/>
          </cell>
          <cell r="W44" t="str">
            <v/>
          </cell>
        </row>
        <row r="45">
          <cell r="A45">
            <v>41</v>
          </cell>
          <cell r="B45">
            <v>41</v>
          </cell>
          <cell r="C45" t="str">
            <v>ЗУБКОВА Елена</v>
          </cell>
          <cell r="D45">
            <v>37839</v>
          </cell>
          <cell r="E45" t="str">
            <v>I</v>
          </cell>
          <cell r="F45">
            <v>33</v>
          </cell>
          <cell r="G45" t="str">
            <v>г. Астана</v>
          </cell>
          <cell r="H45" t="str">
            <v xml:space="preserve"> </v>
          </cell>
          <cell r="I45" t="str">
            <v>г. Астана-1</v>
          </cell>
          <cell r="J45" t="str">
            <v>г. Астана-1</v>
          </cell>
          <cell r="K45" t="str">
            <v>Мурзаспаев С.</v>
          </cell>
          <cell r="L45">
            <v>0</v>
          </cell>
          <cell r="M45" t="str">
            <v>ЗУБКОВА</v>
          </cell>
          <cell r="N45" t="str">
            <v>Е</v>
          </cell>
          <cell r="O45" t="str">
            <v>ЗУБКОВА Е.</v>
          </cell>
          <cell r="P45">
            <v>29</v>
          </cell>
          <cell r="Q45">
            <v>29</v>
          </cell>
          <cell r="R45">
            <v>141</v>
          </cell>
          <cell r="S45">
            <v>145</v>
          </cell>
          <cell r="T45" t="str">
            <v>141-145</v>
          </cell>
          <cell r="U45" t="str">
            <v>г. Астана-1</v>
          </cell>
          <cell r="V45">
            <v>33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>ЕРЖАНКЫЗЫ Алтынай</v>
          </cell>
          <cell r="D46">
            <v>38266</v>
          </cell>
          <cell r="E46" t="str">
            <v>II</v>
          </cell>
          <cell r="F46">
            <v>27</v>
          </cell>
          <cell r="G46" t="str">
            <v>г. Астана</v>
          </cell>
          <cell r="H46" t="str">
            <v xml:space="preserve"> </v>
          </cell>
          <cell r="I46">
            <v>0</v>
          </cell>
          <cell r="J46" t="str">
            <v>г. Астана-1</v>
          </cell>
          <cell r="K46">
            <v>0</v>
          </cell>
          <cell r="L46">
            <v>0</v>
          </cell>
          <cell r="M46" t="str">
            <v>ЕРЖАНКЫЗЫ</v>
          </cell>
          <cell r="N46" t="str">
            <v>А</v>
          </cell>
          <cell r="O46" t="str">
            <v>ЕРЖАНКЫЗЫ А.</v>
          </cell>
          <cell r="P46">
            <v>0</v>
          </cell>
          <cell r="Q46">
            <v>29</v>
          </cell>
          <cell r="R46">
            <v>141</v>
          </cell>
          <cell r="S46">
            <v>145</v>
          </cell>
          <cell r="T46" t="str">
            <v>141-145</v>
          </cell>
          <cell r="U46">
            <v>0</v>
          </cell>
          <cell r="V46">
            <v>27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>ЛАВРОВА Елизавета</v>
          </cell>
          <cell r="D47">
            <v>39083</v>
          </cell>
          <cell r="E47" t="str">
            <v>II</v>
          </cell>
          <cell r="F47">
            <v>0</v>
          </cell>
          <cell r="G47" t="str">
            <v>г. Астана</v>
          </cell>
          <cell r="H47" t="str">
            <v xml:space="preserve"> </v>
          </cell>
          <cell r="I47">
            <v>0</v>
          </cell>
          <cell r="J47" t="str">
            <v>г. Астана-1</v>
          </cell>
          <cell r="K47">
            <v>0</v>
          </cell>
          <cell r="L47">
            <v>0</v>
          </cell>
          <cell r="M47" t="str">
            <v>ЛАВРОВА</v>
          </cell>
          <cell r="N47" t="str">
            <v>Е</v>
          </cell>
          <cell r="O47" t="str">
            <v>ЛАВРОВА Е.</v>
          </cell>
          <cell r="P47">
            <v>0</v>
          </cell>
          <cell r="Q47">
            <v>29</v>
          </cell>
          <cell r="R47">
            <v>141</v>
          </cell>
          <cell r="S47">
            <v>145</v>
          </cell>
          <cell r="T47" t="str">
            <v>141-145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 t="str">
            <v/>
          </cell>
          <cell r="H48" t="str">
            <v xml:space="preserve"> </v>
          </cell>
          <cell r="I48">
            <v>0</v>
          </cell>
          <cell r="J48" t="str">
            <v>г. Астана-1</v>
          </cell>
          <cell r="K48">
            <v>0</v>
          </cell>
          <cell r="L48">
            <v>0</v>
          </cell>
          <cell r="M48" t="e">
            <v>#VALUE!</v>
          </cell>
          <cell r="N48" t="e">
            <v>#VALUE!</v>
          </cell>
          <cell r="O48" t="e">
            <v>#VALUE!</v>
          </cell>
          <cell r="P48">
            <v>0</v>
          </cell>
          <cell r="Q48">
            <v>29</v>
          </cell>
          <cell r="R48">
            <v>141</v>
          </cell>
          <cell r="S48">
            <v>145</v>
          </cell>
          <cell r="T48" t="str">
            <v>141-145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>
            <v>45</v>
          </cell>
          <cell r="B49">
            <v>45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 t="str">
            <v/>
          </cell>
          <cell r="H49" t="str">
            <v xml:space="preserve"> </v>
          </cell>
          <cell r="I49">
            <v>0</v>
          </cell>
          <cell r="J49" t="str">
            <v>г. Астана-1</v>
          </cell>
          <cell r="K49">
            <v>0</v>
          </cell>
          <cell r="L49">
            <v>0</v>
          </cell>
          <cell r="M49" t="e">
            <v>#VALUE!</v>
          </cell>
          <cell r="N49" t="e">
            <v>#VALUE!</v>
          </cell>
          <cell r="O49" t="e">
            <v>#VALUE!</v>
          </cell>
          <cell r="P49">
            <v>0</v>
          </cell>
          <cell r="Q49">
            <v>29</v>
          </cell>
          <cell r="R49">
            <v>141</v>
          </cell>
          <cell r="S49">
            <v>145</v>
          </cell>
          <cell r="T49" t="str">
            <v>141-145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>
            <v>46</v>
          </cell>
          <cell r="B50">
            <v>46</v>
          </cell>
          <cell r="C50" t="str">
            <v>ЦВИГУН Алиса</v>
          </cell>
          <cell r="D50">
            <v>39083</v>
          </cell>
          <cell r="E50" t="str">
            <v>I</v>
          </cell>
          <cell r="F50">
            <v>0</v>
          </cell>
          <cell r="G50" t="str">
            <v>г. Астана</v>
          </cell>
          <cell r="H50" t="str">
            <v xml:space="preserve"> </v>
          </cell>
          <cell r="I50" t="str">
            <v>г. Астана-2</v>
          </cell>
          <cell r="J50" t="str">
            <v>г. Астана-2</v>
          </cell>
          <cell r="K50" t="str">
            <v>Мурзаспаев С.</v>
          </cell>
          <cell r="L50">
            <v>0</v>
          </cell>
          <cell r="M50" t="str">
            <v>ЦВИГУН</v>
          </cell>
          <cell r="N50" t="str">
            <v>А</v>
          </cell>
          <cell r="O50" t="str">
            <v>ЦВИГУН А.</v>
          </cell>
          <cell r="P50">
            <v>30</v>
          </cell>
          <cell r="Q50">
            <v>30</v>
          </cell>
          <cell r="R50">
            <v>146</v>
          </cell>
          <cell r="S50">
            <v>150</v>
          </cell>
          <cell r="T50" t="str">
            <v>146-150</v>
          </cell>
          <cell r="U50" t="str">
            <v>г. Астана-2</v>
          </cell>
          <cell r="V50">
            <v>0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ГРОШЕВА Полина</v>
          </cell>
          <cell r="D51">
            <v>39083</v>
          </cell>
          <cell r="E51" t="str">
            <v>II</v>
          </cell>
          <cell r="F51">
            <v>0</v>
          </cell>
          <cell r="G51" t="str">
            <v>г. Астана</v>
          </cell>
          <cell r="H51" t="str">
            <v xml:space="preserve"> </v>
          </cell>
          <cell r="I51">
            <v>0</v>
          </cell>
          <cell r="J51" t="str">
            <v>г. Астана-2</v>
          </cell>
          <cell r="K51">
            <v>0</v>
          </cell>
          <cell r="L51">
            <v>0</v>
          </cell>
          <cell r="M51" t="str">
            <v>ГРОШЕВА</v>
          </cell>
          <cell r="N51" t="str">
            <v>П</v>
          </cell>
          <cell r="O51" t="str">
            <v>ГРОШЕВА П.</v>
          </cell>
          <cell r="P51">
            <v>0</v>
          </cell>
          <cell r="Q51">
            <v>30</v>
          </cell>
          <cell r="R51">
            <v>146</v>
          </cell>
          <cell r="S51">
            <v>150</v>
          </cell>
          <cell r="T51" t="str">
            <v>146-150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ШАЙХИНА Алина</v>
          </cell>
          <cell r="D52">
            <v>39083</v>
          </cell>
          <cell r="E52" t="str">
            <v>II</v>
          </cell>
          <cell r="F52">
            <v>0</v>
          </cell>
          <cell r="G52" t="str">
            <v>г. Астана</v>
          </cell>
          <cell r="H52" t="str">
            <v xml:space="preserve"> </v>
          </cell>
          <cell r="I52">
            <v>0</v>
          </cell>
          <cell r="J52" t="str">
            <v>г. Астана-2</v>
          </cell>
          <cell r="K52">
            <v>0</v>
          </cell>
          <cell r="L52">
            <v>0</v>
          </cell>
          <cell r="M52" t="str">
            <v>ШАЙХИНА</v>
          </cell>
          <cell r="N52" t="str">
            <v>А</v>
          </cell>
          <cell r="O52" t="str">
            <v>ШАЙХИНА А.</v>
          </cell>
          <cell r="P52">
            <v>0</v>
          </cell>
          <cell r="Q52">
            <v>30</v>
          </cell>
          <cell r="R52">
            <v>146</v>
          </cell>
          <cell r="S52">
            <v>150</v>
          </cell>
          <cell r="T52" t="str">
            <v>146-150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49</v>
          </cell>
          <cell r="B53">
            <v>49</v>
          </cell>
          <cell r="C53">
            <v>0</v>
          </cell>
          <cell r="D53" t="str">
            <v/>
          </cell>
          <cell r="E53">
            <v>0</v>
          </cell>
          <cell r="F53" t="str">
            <v/>
          </cell>
          <cell r="G53" t="str">
            <v/>
          </cell>
          <cell r="H53" t="str">
            <v xml:space="preserve"> </v>
          </cell>
          <cell r="I53">
            <v>0</v>
          </cell>
          <cell r="J53" t="str">
            <v>г. Астана-2</v>
          </cell>
          <cell r="K53">
            <v>0</v>
          </cell>
          <cell r="L53">
            <v>0</v>
          </cell>
          <cell r="M53" t="e">
            <v>#VALUE!</v>
          </cell>
          <cell r="N53" t="e">
            <v>#VALUE!</v>
          </cell>
          <cell r="O53" t="e">
            <v>#VALUE!</v>
          </cell>
          <cell r="P53">
            <v>0</v>
          </cell>
          <cell r="Q53">
            <v>30</v>
          </cell>
          <cell r="R53">
            <v>146</v>
          </cell>
          <cell r="S53">
            <v>150</v>
          </cell>
          <cell r="T53" t="str">
            <v>146-150</v>
          </cell>
          <cell r="U53">
            <v>0</v>
          </cell>
          <cell r="V53" t="str">
            <v/>
          </cell>
          <cell r="W53" t="str">
            <v/>
          </cell>
        </row>
        <row r="54">
          <cell r="A54">
            <v>50</v>
          </cell>
          <cell r="B54">
            <v>50</v>
          </cell>
          <cell r="C54">
            <v>0</v>
          </cell>
          <cell r="D54" t="str">
            <v/>
          </cell>
          <cell r="E54">
            <v>0</v>
          </cell>
          <cell r="F54" t="str">
            <v/>
          </cell>
          <cell r="G54" t="str">
            <v/>
          </cell>
          <cell r="H54" t="str">
            <v xml:space="preserve"> </v>
          </cell>
          <cell r="I54">
            <v>0</v>
          </cell>
          <cell r="J54" t="str">
            <v>г. Астана-2</v>
          </cell>
          <cell r="K54">
            <v>0</v>
          </cell>
          <cell r="L54">
            <v>0</v>
          </cell>
          <cell r="M54" t="e">
            <v>#VALUE!</v>
          </cell>
          <cell r="N54" t="e">
            <v>#VALUE!</v>
          </cell>
          <cell r="O54" t="e">
            <v>#VALUE!</v>
          </cell>
          <cell r="P54">
            <v>0</v>
          </cell>
          <cell r="Q54">
            <v>30</v>
          </cell>
          <cell r="R54">
            <v>146</v>
          </cell>
          <cell r="S54">
            <v>150</v>
          </cell>
          <cell r="T54" t="str">
            <v>146-150</v>
          </cell>
          <cell r="U54">
            <v>0</v>
          </cell>
          <cell r="V54" t="str">
            <v/>
          </cell>
          <cell r="W54" t="str">
            <v/>
          </cell>
        </row>
        <row r="55">
          <cell r="A55">
            <v>51</v>
          </cell>
          <cell r="B55">
            <v>51</v>
          </cell>
          <cell r="C55" t="str">
            <v>МИРКАДИРОВА Сарвиноз</v>
          </cell>
          <cell r="D55">
            <v>38386</v>
          </cell>
          <cell r="E55" t="str">
            <v>МС</v>
          </cell>
          <cell r="F55">
            <v>67</v>
          </cell>
          <cell r="G55" t="str">
            <v>г. Шымкент</v>
          </cell>
          <cell r="H55" t="str">
            <v xml:space="preserve"> </v>
          </cell>
          <cell r="I55" t="str">
            <v>г. Шымкент-1</v>
          </cell>
          <cell r="J55" t="str">
            <v>г. Шымкент-1</v>
          </cell>
          <cell r="K55" t="str">
            <v>Оразбаев Н.Б.</v>
          </cell>
          <cell r="L55">
            <v>0</v>
          </cell>
          <cell r="M55" t="str">
            <v>БОРИСЮК</v>
          </cell>
          <cell r="N55" t="str">
            <v>А</v>
          </cell>
          <cell r="O55" t="str">
            <v>БОРИСЮК А.</v>
          </cell>
          <cell r="P55">
            <v>31</v>
          </cell>
          <cell r="Q55">
            <v>31</v>
          </cell>
          <cell r="R55">
            <v>151</v>
          </cell>
          <cell r="S55">
            <v>155</v>
          </cell>
          <cell r="T55" t="str">
            <v>151-155</v>
          </cell>
          <cell r="U55" t="str">
            <v>г. Шымкент-1</v>
          </cell>
          <cell r="V55">
            <v>67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АЗАТОВА Озада</v>
          </cell>
          <cell r="D56">
            <v>37019</v>
          </cell>
          <cell r="E56" t="str">
            <v>МС</v>
          </cell>
          <cell r="F56">
            <v>47</v>
          </cell>
          <cell r="G56" t="str">
            <v>г. Шымкент</v>
          </cell>
          <cell r="H56" t="str">
            <v xml:space="preserve"> </v>
          </cell>
          <cell r="I56">
            <v>0</v>
          </cell>
          <cell r="J56" t="str">
            <v>г. Шымкент-1</v>
          </cell>
          <cell r="K56">
            <v>0</v>
          </cell>
          <cell r="L56">
            <v>0</v>
          </cell>
          <cell r="M56" t="str">
            <v>ИСИМОВА</v>
          </cell>
          <cell r="N56" t="str">
            <v>Д</v>
          </cell>
          <cell r="O56" t="str">
            <v>ИСИМОВА Д.</v>
          </cell>
          <cell r="P56">
            <v>0</v>
          </cell>
          <cell r="Q56">
            <v>31</v>
          </cell>
          <cell r="R56">
            <v>151</v>
          </cell>
          <cell r="S56">
            <v>155</v>
          </cell>
          <cell r="T56" t="str">
            <v>151-155</v>
          </cell>
          <cell r="U56">
            <v>0</v>
          </cell>
          <cell r="V56">
            <v>47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ШАПЕЙ Таншолпан</v>
          </cell>
          <cell r="D57">
            <v>37181</v>
          </cell>
          <cell r="E57" t="str">
            <v>КМС</v>
          </cell>
          <cell r="F57">
            <v>40</v>
          </cell>
          <cell r="G57" t="str">
            <v>г. Шымкент</v>
          </cell>
          <cell r="H57" t="str">
            <v xml:space="preserve"> </v>
          </cell>
          <cell r="I57">
            <v>0</v>
          </cell>
          <cell r="J57" t="str">
            <v>г. Шымкент-1</v>
          </cell>
          <cell r="K57">
            <v>0</v>
          </cell>
          <cell r="L57">
            <v>0</v>
          </cell>
          <cell r="M57" t="str">
            <v>БИАХМЕТОВА</v>
          </cell>
          <cell r="N57" t="str">
            <v>Д</v>
          </cell>
          <cell r="O57" t="str">
            <v>БИАХМЕТОВА Д.</v>
          </cell>
          <cell r="P57">
            <v>0</v>
          </cell>
          <cell r="Q57">
            <v>31</v>
          </cell>
          <cell r="R57">
            <v>151</v>
          </cell>
          <cell r="S57">
            <v>155</v>
          </cell>
          <cell r="T57" t="str">
            <v>151-155</v>
          </cell>
          <cell r="U57">
            <v>0</v>
          </cell>
          <cell r="V57">
            <v>40</v>
          </cell>
          <cell r="W57">
            <v>0</v>
          </cell>
        </row>
        <row r="58">
          <cell r="A58">
            <v>54</v>
          </cell>
          <cell r="B58">
            <v>54</v>
          </cell>
          <cell r="C58" t="str">
            <v>ИСЛАМ Меруерт</v>
          </cell>
          <cell r="D58">
            <v>37439</v>
          </cell>
          <cell r="E58" t="str">
            <v>КМС</v>
          </cell>
          <cell r="F58">
            <v>22</v>
          </cell>
          <cell r="G58" t="str">
            <v>г. Шымкент</v>
          </cell>
          <cell r="H58" t="str">
            <v xml:space="preserve"> </v>
          </cell>
          <cell r="I58">
            <v>0</v>
          </cell>
          <cell r="J58" t="str">
            <v>г. Шымкент-1</v>
          </cell>
          <cell r="K58">
            <v>0</v>
          </cell>
          <cell r="L58">
            <v>0</v>
          </cell>
          <cell r="M58" t="e">
            <v>#VALUE!</v>
          </cell>
          <cell r="N58" t="e">
            <v>#VALUE!</v>
          </cell>
          <cell r="O58" t="e">
            <v>#VALUE!</v>
          </cell>
          <cell r="P58">
            <v>0</v>
          </cell>
          <cell r="Q58">
            <v>31</v>
          </cell>
          <cell r="R58">
            <v>151</v>
          </cell>
          <cell r="S58">
            <v>155</v>
          </cell>
          <cell r="T58" t="str">
            <v>151-155</v>
          </cell>
          <cell r="U58">
            <v>0</v>
          </cell>
          <cell r="V58">
            <v>22</v>
          </cell>
          <cell r="W58">
            <v>0</v>
          </cell>
        </row>
        <row r="59">
          <cell r="A59">
            <v>55</v>
          </cell>
          <cell r="B59">
            <v>55</v>
          </cell>
          <cell r="C59">
            <v>0</v>
          </cell>
          <cell r="D59" t="str">
            <v/>
          </cell>
          <cell r="E59">
            <v>0</v>
          </cell>
          <cell r="F59" t="str">
            <v/>
          </cell>
          <cell r="G59" t="str">
            <v/>
          </cell>
          <cell r="H59" t="str">
            <v xml:space="preserve"> </v>
          </cell>
          <cell r="I59">
            <v>0</v>
          </cell>
          <cell r="J59" t="str">
            <v>г. Шымкент-1</v>
          </cell>
          <cell r="K59">
            <v>0</v>
          </cell>
          <cell r="L59">
            <v>0</v>
          </cell>
          <cell r="M59" t="e">
            <v>#VALUE!</v>
          </cell>
          <cell r="N59" t="e">
            <v>#VALUE!</v>
          </cell>
          <cell r="O59" t="e">
            <v>#VALUE!</v>
          </cell>
          <cell r="P59">
            <v>0</v>
          </cell>
          <cell r="Q59">
            <v>31</v>
          </cell>
          <cell r="R59">
            <v>151</v>
          </cell>
          <cell r="S59">
            <v>155</v>
          </cell>
          <cell r="T59" t="str">
            <v>151-155</v>
          </cell>
          <cell r="U59">
            <v>0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>УРАЛОВА Айжан</v>
          </cell>
          <cell r="D60">
            <v>37367</v>
          </cell>
          <cell r="E60" t="str">
            <v>КМС</v>
          </cell>
          <cell r="F60">
            <v>34</v>
          </cell>
          <cell r="G60" t="str">
            <v>г. Шымкент</v>
          </cell>
          <cell r="H60" t="str">
            <v xml:space="preserve"> </v>
          </cell>
          <cell r="I60" t="str">
            <v>г. Шымкент-2</v>
          </cell>
          <cell r="J60" t="str">
            <v>г. Шымкент-2</v>
          </cell>
          <cell r="K60" t="str">
            <v>Оразбаев Н.Б.</v>
          </cell>
          <cell r="L60">
            <v>0</v>
          </cell>
          <cell r="M60" t="str">
            <v>УРАЛОВА</v>
          </cell>
          <cell r="N60" t="str">
            <v>А</v>
          </cell>
          <cell r="O60" t="str">
            <v>УРАЛОВА А.</v>
          </cell>
          <cell r="P60">
            <v>32</v>
          </cell>
          <cell r="Q60">
            <v>32</v>
          </cell>
          <cell r="R60">
            <v>156</v>
          </cell>
          <cell r="S60">
            <v>160</v>
          </cell>
          <cell r="T60" t="str">
            <v>156-160</v>
          </cell>
          <cell r="U60" t="str">
            <v>г. Шымкент-2</v>
          </cell>
          <cell r="V60">
            <v>34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САИДМУРАТХАНОВА Сарвиноз</v>
          </cell>
          <cell r="D61">
            <v>38241</v>
          </cell>
          <cell r="E61" t="str">
            <v>I</v>
          </cell>
          <cell r="F61">
            <v>36</v>
          </cell>
          <cell r="G61" t="str">
            <v>г. Шымкент</v>
          </cell>
          <cell r="H61" t="str">
            <v xml:space="preserve"> </v>
          </cell>
          <cell r="I61">
            <v>0</v>
          </cell>
          <cell r="J61" t="str">
            <v>г. Шымкент-2</v>
          </cell>
          <cell r="K61">
            <v>0</v>
          </cell>
          <cell r="L61">
            <v>0</v>
          </cell>
          <cell r="M61" t="str">
            <v>САИДМУРАТХАНОВА</v>
          </cell>
          <cell r="N61" t="str">
            <v>С</v>
          </cell>
          <cell r="O61" t="str">
            <v>САИДМУРАТХАНОВА С.</v>
          </cell>
          <cell r="P61">
            <v>0</v>
          </cell>
          <cell r="Q61">
            <v>32</v>
          </cell>
          <cell r="R61">
            <v>156</v>
          </cell>
          <cell r="S61">
            <v>160</v>
          </cell>
          <cell r="T61" t="str">
            <v>156-160</v>
          </cell>
          <cell r="U61">
            <v>0</v>
          </cell>
          <cell r="V61">
            <v>36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БАЗАРБАЙ Несибели</v>
          </cell>
          <cell r="D62">
            <v>37960</v>
          </cell>
          <cell r="E62" t="str">
            <v>КМС</v>
          </cell>
          <cell r="F62">
            <v>31</v>
          </cell>
          <cell r="G62" t="str">
            <v>г. Шымкент</v>
          </cell>
          <cell r="H62" t="str">
            <v xml:space="preserve"> </v>
          </cell>
          <cell r="I62">
            <v>0</v>
          </cell>
          <cell r="J62" t="str">
            <v>г. Шымкент-2</v>
          </cell>
          <cell r="K62">
            <v>0</v>
          </cell>
          <cell r="L62">
            <v>0</v>
          </cell>
          <cell r="M62" t="str">
            <v>БАЗАРБАЙ</v>
          </cell>
          <cell r="N62" t="str">
            <v>Н</v>
          </cell>
          <cell r="O62" t="str">
            <v>БАЗАРБАЙ Н.</v>
          </cell>
          <cell r="P62">
            <v>0</v>
          </cell>
          <cell r="Q62">
            <v>32</v>
          </cell>
          <cell r="R62">
            <v>156</v>
          </cell>
          <cell r="S62">
            <v>160</v>
          </cell>
          <cell r="T62" t="str">
            <v>156-160</v>
          </cell>
          <cell r="U62">
            <v>0</v>
          </cell>
          <cell r="V62">
            <v>31</v>
          </cell>
          <cell r="W62">
            <v>0</v>
          </cell>
        </row>
        <row r="63">
          <cell r="A63">
            <v>59</v>
          </cell>
          <cell r="B63">
            <v>59</v>
          </cell>
          <cell r="C63" t="str">
            <v>УСИПБАЕВА Аида</v>
          </cell>
          <cell r="D63">
            <v>38765</v>
          </cell>
          <cell r="E63" t="str">
            <v>КМС</v>
          </cell>
          <cell r="F63">
            <v>21</v>
          </cell>
          <cell r="G63" t="str">
            <v>г. Шымкент</v>
          </cell>
          <cell r="H63" t="str">
            <v xml:space="preserve"> </v>
          </cell>
          <cell r="I63">
            <v>0</v>
          </cell>
          <cell r="J63" t="str">
            <v>г. Шымкент-2</v>
          </cell>
          <cell r="K63">
            <v>0</v>
          </cell>
          <cell r="L63">
            <v>0</v>
          </cell>
          <cell r="M63" t="str">
            <v>УСИПБАЕВА</v>
          </cell>
          <cell r="N63" t="str">
            <v>А</v>
          </cell>
          <cell r="O63" t="str">
            <v>УСИПБАЕВА А.</v>
          </cell>
          <cell r="P63">
            <v>0</v>
          </cell>
          <cell r="Q63">
            <v>32</v>
          </cell>
          <cell r="R63">
            <v>156</v>
          </cell>
          <cell r="S63">
            <v>160</v>
          </cell>
          <cell r="T63" t="str">
            <v>156-160</v>
          </cell>
          <cell r="U63">
            <v>0</v>
          </cell>
          <cell r="V63">
            <v>21</v>
          </cell>
          <cell r="W63">
            <v>0</v>
          </cell>
        </row>
        <row r="64">
          <cell r="A64">
            <v>60</v>
          </cell>
          <cell r="B64">
            <v>60</v>
          </cell>
          <cell r="C64">
            <v>0</v>
          </cell>
          <cell r="D64" t="str">
            <v/>
          </cell>
          <cell r="E64">
            <v>0</v>
          </cell>
          <cell r="F64" t="str">
            <v/>
          </cell>
          <cell r="G64" t="str">
            <v/>
          </cell>
          <cell r="H64" t="str">
            <v xml:space="preserve"> </v>
          </cell>
          <cell r="I64">
            <v>0</v>
          </cell>
          <cell r="J64" t="str">
            <v>г. Шымкент-2</v>
          </cell>
          <cell r="K64">
            <v>0</v>
          </cell>
          <cell r="L64">
            <v>0</v>
          </cell>
          <cell r="M64" t="e">
            <v>#VALUE!</v>
          </cell>
          <cell r="N64" t="e">
            <v>#VALUE!</v>
          </cell>
          <cell r="O64" t="e">
            <v>#VALUE!</v>
          </cell>
          <cell r="P64">
            <v>0</v>
          </cell>
          <cell r="Q64">
            <v>32</v>
          </cell>
          <cell r="R64">
            <v>156</v>
          </cell>
          <cell r="S64">
            <v>160</v>
          </cell>
          <cell r="T64" t="str">
            <v>156-160</v>
          </cell>
          <cell r="U64">
            <v>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>АСЫКБЕК Айгерим</v>
          </cell>
          <cell r="D65">
            <v>37603</v>
          </cell>
          <cell r="E65" t="str">
            <v>КМС</v>
          </cell>
          <cell r="F65">
            <v>48</v>
          </cell>
          <cell r="G65" t="str">
            <v>Жамбылск. обл.</v>
          </cell>
          <cell r="H65" t="str">
            <v xml:space="preserve"> </v>
          </cell>
          <cell r="I65" t="str">
            <v>Жамбылская обл.-1</v>
          </cell>
          <cell r="J65" t="str">
            <v>Жамбылская обл.-1</v>
          </cell>
          <cell r="K65" t="str">
            <v>Хасанов Н.</v>
          </cell>
          <cell r="L65">
            <v>0</v>
          </cell>
          <cell r="M65" t="str">
            <v>АСЫКБЕК</v>
          </cell>
          <cell r="N65" t="str">
            <v>А</v>
          </cell>
          <cell r="O65" t="str">
            <v>АСЫКБЕК А.</v>
          </cell>
          <cell r="P65">
            <v>33</v>
          </cell>
          <cell r="Q65">
            <v>33</v>
          </cell>
          <cell r="R65">
            <v>161</v>
          </cell>
          <cell r="S65">
            <v>165</v>
          </cell>
          <cell r="T65" t="str">
            <v>161-165</v>
          </cell>
          <cell r="U65" t="str">
            <v>Жамбылская обл.-1</v>
          </cell>
          <cell r="V65">
            <v>48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>ЧАНГИТБАЕВА Айдана</v>
          </cell>
          <cell r="D66">
            <v>37654</v>
          </cell>
          <cell r="E66" t="str">
            <v>КМС</v>
          </cell>
          <cell r="F66">
            <v>0</v>
          </cell>
          <cell r="G66" t="str">
            <v>Жамбылск. обл.</v>
          </cell>
          <cell r="H66" t="str">
            <v xml:space="preserve"> </v>
          </cell>
          <cell r="I66">
            <v>0</v>
          </cell>
          <cell r="J66" t="str">
            <v>Жамбылская обл.-1</v>
          </cell>
          <cell r="K66">
            <v>0</v>
          </cell>
          <cell r="L66">
            <v>0</v>
          </cell>
          <cell r="M66" t="str">
            <v>ЧАНГИТБАЕВА</v>
          </cell>
          <cell r="N66" t="str">
            <v>А</v>
          </cell>
          <cell r="O66" t="str">
            <v>ЧАНГИТБАЕВА А.</v>
          </cell>
          <cell r="P66">
            <v>0</v>
          </cell>
          <cell r="Q66">
            <v>33</v>
          </cell>
          <cell r="R66">
            <v>161</v>
          </cell>
          <cell r="S66">
            <v>165</v>
          </cell>
          <cell r="T66" t="str">
            <v>161-165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МУКАШ Мадина</v>
          </cell>
          <cell r="D67">
            <v>37687</v>
          </cell>
          <cell r="E67" t="str">
            <v>КМС</v>
          </cell>
          <cell r="F67">
            <v>0</v>
          </cell>
          <cell r="G67" t="str">
            <v>Жамбылск. обл.</v>
          </cell>
          <cell r="H67" t="str">
            <v xml:space="preserve"> </v>
          </cell>
          <cell r="I67">
            <v>0</v>
          </cell>
          <cell r="J67" t="str">
            <v>Жамбылская обл.-1</v>
          </cell>
          <cell r="K67">
            <v>0</v>
          </cell>
          <cell r="L67">
            <v>0</v>
          </cell>
          <cell r="M67" t="str">
            <v>МУКАШ</v>
          </cell>
          <cell r="N67" t="str">
            <v>М</v>
          </cell>
          <cell r="O67" t="str">
            <v>МУКАШ М.</v>
          </cell>
          <cell r="P67">
            <v>0</v>
          </cell>
          <cell r="Q67">
            <v>33</v>
          </cell>
          <cell r="R67">
            <v>161</v>
          </cell>
          <cell r="S67">
            <v>165</v>
          </cell>
          <cell r="T67" t="str">
            <v>161-165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ЖУНИСБЕКОВА Амина</v>
          </cell>
          <cell r="D68">
            <v>38280</v>
          </cell>
          <cell r="E68" t="str">
            <v>КМС</v>
          </cell>
          <cell r="F68">
            <v>0</v>
          </cell>
          <cell r="G68" t="str">
            <v>Жамбылск. обл.</v>
          </cell>
          <cell r="H68" t="str">
            <v xml:space="preserve"> </v>
          </cell>
          <cell r="I68">
            <v>0</v>
          </cell>
          <cell r="J68" t="str">
            <v>Жамбылская обл.-1</v>
          </cell>
          <cell r="K68">
            <v>0</v>
          </cell>
          <cell r="L68">
            <v>0</v>
          </cell>
          <cell r="M68" t="str">
            <v>ЖУНИСБЕКОВА</v>
          </cell>
          <cell r="N68" t="str">
            <v>А</v>
          </cell>
          <cell r="O68" t="str">
            <v>ЖУНИСБЕКОВА А.</v>
          </cell>
          <cell r="P68">
            <v>0</v>
          </cell>
          <cell r="Q68">
            <v>33</v>
          </cell>
          <cell r="R68">
            <v>161</v>
          </cell>
          <cell r="S68">
            <v>165</v>
          </cell>
          <cell r="T68" t="str">
            <v>161-165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65</v>
          </cell>
          <cell r="B69">
            <v>65</v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/>
          </cell>
          <cell r="H69" t="str">
            <v xml:space="preserve"> </v>
          </cell>
          <cell r="I69">
            <v>0</v>
          </cell>
          <cell r="J69" t="str">
            <v>Жамбылская обл.-1</v>
          </cell>
          <cell r="K69">
            <v>0</v>
          </cell>
          <cell r="L69">
            <v>0</v>
          </cell>
          <cell r="M69" t="e">
            <v>#VALUE!</v>
          </cell>
          <cell r="N69" t="e">
            <v>#VALUE!</v>
          </cell>
          <cell r="O69" t="e">
            <v>#VALUE!</v>
          </cell>
          <cell r="P69">
            <v>0</v>
          </cell>
          <cell r="Q69">
            <v>33</v>
          </cell>
          <cell r="R69">
            <v>161</v>
          </cell>
          <cell r="S69">
            <v>165</v>
          </cell>
          <cell r="T69" t="str">
            <v>161-165</v>
          </cell>
          <cell r="U69">
            <v>0</v>
          </cell>
          <cell r="V69" t="str">
            <v/>
          </cell>
          <cell r="W69" t="str">
            <v/>
          </cell>
        </row>
        <row r="70">
          <cell r="A70">
            <v>66</v>
          </cell>
          <cell r="B70">
            <v>66</v>
          </cell>
          <cell r="C70" t="str">
            <v>ПЮРКО Екатерина</v>
          </cell>
          <cell r="D70">
            <v>38493</v>
          </cell>
          <cell r="E70" t="str">
            <v>КМС</v>
          </cell>
          <cell r="F70">
            <v>32</v>
          </cell>
          <cell r="G70" t="str">
            <v>СКО</v>
          </cell>
          <cell r="H70" t="str">
            <v xml:space="preserve"> </v>
          </cell>
          <cell r="I70" t="str">
            <v>СКО</v>
          </cell>
          <cell r="J70" t="str">
            <v>СКО</v>
          </cell>
          <cell r="K70" t="str">
            <v>Пюрко И.А.</v>
          </cell>
          <cell r="L70">
            <v>0</v>
          </cell>
          <cell r="M70" t="str">
            <v>ПЮРКО</v>
          </cell>
          <cell r="N70" t="str">
            <v>Е</v>
          </cell>
          <cell r="O70" t="str">
            <v>ПЮРКО Е.</v>
          </cell>
          <cell r="P70">
            <v>34</v>
          </cell>
          <cell r="Q70">
            <v>34</v>
          </cell>
          <cell r="R70">
            <v>166</v>
          </cell>
          <cell r="S70">
            <v>170</v>
          </cell>
          <cell r="T70" t="str">
            <v>166-170</v>
          </cell>
          <cell r="U70" t="str">
            <v>Северо-Казахстанская обл.</v>
          </cell>
          <cell r="V70">
            <v>32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>ТУТУЕВА Алина</v>
          </cell>
          <cell r="D71">
            <v>37622</v>
          </cell>
          <cell r="E71" t="str">
            <v>II</v>
          </cell>
          <cell r="F71">
            <v>0</v>
          </cell>
          <cell r="G71" t="str">
            <v>СКО</v>
          </cell>
          <cell r="H71" t="str">
            <v xml:space="preserve"> </v>
          </cell>
          <cell r="I71">
            <v>0</v>
          </cell>
          <cell r="J71" t="str">
            <v>СКО</v>
          </cell>
          <cell r="K71">
            <v>0</v>
          </cell>
          <cell r="L71">
            <v>0</v>
          </cell>
          <cell r="M71" t="str">
            <v>ТУТУЕВА</v>
          </cell>
          <cell r="N71" t="str">
            <v>А</v>
          </cell>
          <cell r="O71" t="str">
            <v>ТУТУЕВА А.</v>
          </cell>
          <cell r="P71">
            <v>0</v>
          </cell>
          <cell r="Q71">
            <v>34</v>
          </cell>
          <cell r="R71">
            <v>166</v>
          </cell>
          <cell r="S71">
            <v>170</v>
          </cell>
          <cell r="T71" t="str">
            <v>166-170</v>
          </cell>
          <cell r="U71">
            <v>0</v>
          </cell>
          <cell r="V71">
            <v>0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САНДЫБАЙ Жазира</v>
          </cell>
          <cell r="D72">
            <v>37257</v>
          </cell>
          <cell r="E72" t="str">
            <v>II</v>
          </cell>
          <cell r="F72">
            <v>0</v>
          </cell>
          <cell r="G72" t="str">
            <v>СКО</v>
          </cell>
          <cell r="H72" t="str">
            <v xml:space="preserve"> </v>
          </cell>
          <cell r="I72">
            <v>0</v>
          </cell>
          <cell r="J72" t="str">
            <v>СКО</v>
          </cell>
          <cell r="K72">
            <v>0</v>
          </cell>
          <cell r="L72">
            <v>0</v>
          </cell>
          <cell r="M72" t="str">
            <v>САНДЫБАЙ</v>
          </cell>
          <cell r="N72" t="str">
            <v>Ж</v>
          </cell>
          <cell r="O72" t="str">
            <v>САНДЫБАЙ Ж.</v>
          </cell>
          <cell r="P72">
            <v>0</v>
          </cell>
          <cell r="Q72">
            <v>34</v>
          </cell>
          <cell r="R72">
            <v>166</v>
          </cell>
          <cell r="S72">
            <v>170</v>
          </cell>
          <cell r="T72" t="str">
            <v>166-170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СПЕСИВЦЕВА Елизавета</v>
          </cell>
          <cell r="D73">
            <v>37622</v>
          </cell>
          <cell r="E73" t="str">
            <v>II</v>
          </cell>
          <cell r="F73">
            <v>0</v>
          </cell>
          <cell r="G73" t="str">
            <v>СКО</v>
          </cell>
          <cell r="H73" t="str">
            <v xml:space="preserve"> </v>
          </cell>
          <cell r="I73">
            <v>0</v>
          </cell>
          <cell r="J73" t="str">
            <v>СКО</v>
          </cell>
          <cell r="K73">
            <v>0</v>
          </cell>
          <cell r="L73">
            <v>0</v>
          </cell>
          <cell r="M73" t="str">
            <v>СПЕСИВЦЕВА</v>
          </cell>
          <cell r="N73" t="str">
            <v>Е</v>
          </cell>
          <cell r="O73" t="str">
            <v>СПЕСИВЦЕВА Е.</v>
          </cell>
          <cell r="P73">
            <v>0</v>
          </cell>
          <cell r="Q73">
            <v>34</v>
          </cell>
          <cell r="R73">
            <v>166</v>
          </cell>
          <cell r="S73">
            <v>170</v>
          </cell>
          <cell r="T73" t="str">
            <v>166-170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/>
          </cell>
          <cell r="H74" t="str">
            <v xml:space="preserve"> </v>
          </cell>
          <cell r="I74">
            <v>0</v>
          </cell>
          <cell r="J74" t="str">
            <v>СКО</v>
          </cell>
          <cell r="K74">
            <v>0</v>
          </cell>
          <cell r="L74">
            <v>0</v>
          </cell>
          <cell r="M74" t="e">
            <v>#VALUE!</v>
          </cell>
          <cell r="N74" t="e">
            <v>#VALUE!</v>
          </cell>
          <cell r="O74" t="e">
            <v>#VALUE!</v>
          </cell>
          <cell r="P74">
            <v>0</v>
          </cell>
          <cell r="Q74">
            <v>34</v>
          </cell>
          <cell r="R74">
            <v>166</v>
          </cell>
          <cell r="S74">
            <v>170</v>
          </cell>
          <cell r="T74" t="str">
            <v>166-170</v>
          </cell>
          <cell r="U74">
            <v>0</v>
          </cell>
          <cell r="V74" t="str">
            <v/>
          </cell>
          <cell r="W74" t="str">
            <v/>
          </cell>
        </row>
        <row r="75">
          <cell r="A75">
            <v>71</v>
          </cell>
          <cell r="B75">
            <v>71</v>
          </cell>
          <cell r="C75" t="str">
            <v>НУРЖАНКЫЗЫ Аружан</v>
          </cell>
          <cell r="D75">
            <v>38118</v>
          </cell>
          <cell r="E75" t="str">
            <v>КМС</v>
          </cell>
          <cell r="F75">
            <v>21</v>
          </cell>
          <cell r="G75" t="str">
            <v>Туркестан обл.</v>
          </cell>
          <cell r="H75" t="str">
            <v xml:space="preserve"> </v>
          </cell>
          <cell r="I75" t="str">
            <v>Туркестанская обл.</v>
          </cell>
          <cell r="J75" t="str">
            <v>Туркестанская обл.</v>
          </cell>
          <cell r="K75" t="str">
            <v>Есимханов Е.Б.</v>
          </cell>
          <cell r="L75">
            <v>0</v>
          </cell>
          <cell r="M75" t="str">
            <v>НУРЖАНКЫЗЫ</v>
          </cell>
          <cell r="N75" t="str">
            <v>А</v>
          </cell>
          <cell r="O75" t="str">
            <v>НУРЖАНКЫЗЫ А.</v>
          </cell>
          <cell r="P75">
            <v>35</v>
          </cell>
          <cell r="Q75">
            <v>35</v>
          </cell>
          <cell r="R75">
            <v>171</v>
          </cell>
          <cell r="S75">
            <v>175</v>
          </cell>
          <cell r="T75" t="str">
            <v>171-175</v>
          </cell>
          <cell r="U75" t="str">
            <v>Туркестанская обл.</v>
          </cell>
          <cell r="V75">
            <v>21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АХМАДАЛИЕВА Шахзода</v>
          </cell>
          <cell r="D76">
            <v>38859</v>
          </cell>
          <cell r="E76" t="str">
            <v>II</v>
          </cell>
          <cell r="F76">
            <v>26</v>
          </cell>
          <cell r="G76" t="str">
            <v>Туркестан обл.</v>
          </cell>
          <cell r="H76" t="str">
            <v xml:space="preserve"> </v>
          </cell>
          <cell r="I76">
            <v>0</v>
          </cell>
          <cell r="J76" t="str">
            <v>Туркестанская обл.</v>
          </cell>
          <cell r="K76">
            <v>0</v>
          </cell>
          <cell r="L76">
            <v>0</v>
          </cell>
          <cell r="M76" t="str">
            <v>АХМАДАЛИЕВА</v>
          </cell>
          <cell r="N76" t="str">
            <v>Ш</v>
          </cell>
          <cell r="O76" t="str">
            <v>АХМАДАЛИЕВА Ш.</v>
          </cell>
          <cell r="P76">
            <v>0</v>
          </cell>
          <cell r="Q76">
            <v>35</v>
          </cell>
          <cell r="R76">
            <v>171</v>
          </cell>
          <cell r="S76">
            <v>175</v>
          </cell>
          <cell r="T76" t="str">
            <v>171-175</v>
          </cell>
          <cell r="U76">
            <v>0</v>
          </cell>
          <cell r="V76">
            <v>26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СЕРИКБАЙ Назым</v>
          </cell>
          <cell r="D77">
            <v>39088</v>
          </cell>
          <cell r="E77" t="str">
            <v>КМС</v>
          </cell>
          <cell r="F77">
            <v>0</v>
          </cell>
          <cell r="G77" t="str">
            <v>Туркестан обл.</v>
          </cell>
          <cell r="H77" t="str">
            <v xml:space="preserve"> </v>
          </cell>
          <cell r="I77">
            <v>0</v>
          </cell>
          <cell r="J77" t="str">
            <v>Туркестанская обл.</v>
          </cell>
          <cell r="K77">
            <v>0</v>
          </cell>
          <cell r="L77">
            <v>0</v>
          </cell>
          <cell r="M77" t="str">
            <v>СЕРИКБАЙ</v>
          </cell>
          <cell r="N77" t="str">
            <v>Н</v>
          </cell>
          <cell r="O77" t="str">
            <v>СЕРИКБАЙ Н.</v>
          </cell>
          <cell r="P77">
            <v>0</v>
          </cell>
          <cell r="Q77">
            <v>35</v>
          </cell>
          <cell r="R77">
            <v>171</v>
          </cell>
          <cell r="S77">
            <v>175</v>
          </cell>
          <cell r="T77" t="str">
            <v>171-175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 xml:space="preserve">ШАВКАТОВА Гулёра </v>
          </cell>
          <cell r="D78">
            <v>38913</v>
          </cell>
          <cell r="E78" t="str">
            <v>II</v>
          </cell>
          <cell r="F78">
            <v>0</v>
          </cell>
          <cell r="G78" t="str">
            <v>Туркестан обл.</v>
          </cell>
          <cell r="H78" t="str">
            <v xml:space="preserve"> </v>
          </cell>
          <cell r="I78">
            <v>0</v>
          </cell>
          <cell r="J78" t="str">
            <v>Туркестанская обл.</v>
          </cell>
          <cell r="K78">
            <v>0</v>
          </cell>
          <cell r="L78">
            <v>0</v>
          </cell>
          <cell r="M78" t="str">
            <v>ШАВКАТОВА</v>
          </cell>
          <cell r="N78" t="str">
            <v>Г</v>
          </cell>
          <cell r="O78" t="str">
            <v>ШАВКАТОВА Г.</v>
          </cell>
          <cell r="P78">
            <v>0</v>
          </cell>
          <cell r="Q78">
            <v>35</v>
          </cell>
          <cell r="R78">
            <v>171</v>
          </cell>
          <cell r="S78">
            <v>175</v>
          </cell>
          <cell r="T78" t="str">
            <v>171-175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75</v>
          </cell>
          <cell r="B79">
            <v>75</v>
          </cell>
          <cell r="C79">
            <v>0</v>
          </cell>
          <cell r="D79" t="str">
            <v/>
          </cell>
          <cell r="E79">
            <v>0</v>
          </cell>
          <cell r="F79" t="str">
            <v/>
          </cell>
          <cell r="G79" t="str">
            <v/>
          </cell>
          <cell r="H79" t="str">
            <v xml:space="preserve"> </v>
          </cell>
          <cell r="I79">
            <v>0</v>
          </cell>
          <cell r="J79" t="str">
            <v>Туркестанская обл.</v>
          </cell>
          <cell r="K79">
            <v>0</v>
          </cell>
          <cell r="L79">
            <v>0</v>
          </cell>
          <cell r="M79" t="e">
            <v>#VALUE!</v>
          </cell>
          <cell r="N79" t="e">
            <v>#VALUE!</v>
          </cell>
          <cell r="O79" t="e">
            <v>#VALUE!</v>
          </cell>
          <cell r="P79">
            <v>0</v>
          </cell>
          <cell r="Q79">
            <v>35</v>
          </cell>
          <cell r="R79">
            <v>171</v>
          </cell>
          <cell r="S79">
            <v>175</v>
          </cell>
          <cell r="T79" t="str">
            <v>171-175</v>
          </cell>
          <cell r="U79">
            <v>0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>БОРИСЮК Алина</v>
          </cell>
          <cell r="D80">
            <v>37342</v>
          </cell>
          <cell r="E80" t="str">
            <v>КМС</v>
          </cell>
          <cell r="F80">
            <v>59</v>
          </cell>
          <cell r="G80" t="str">
            <v>Костанай. обл</v>
          </cell>
          <cell r="H80" t="str">
            <v xml:space="preserve"> </v>
          </cell>
          <cell r="I80" t="str">
            <v>Костанайская обл.</v>
          </cell>
          <cell r="J80" t="str">
            <v>Костанайская обл.</v>
          </cell>
          <cell r="K80" t="str">
            <v>Магалеева Л.К.</v>
          </cell>
          <cell r="L80">
            <v>0</v>
          </cell>
          <cell r="M80" t="str">
            <v>БОРИСЮК</v>
          </cell>
          <cell r="N80" t="str">
            <v>А</v>
          </cell>
          <cell r="O80" t="str">
            <v>БОРИСЮК А.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Костанайская обл.</v>
          </cell>
          <cell r="V80">
            <v>59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>ИСИМОВА Дана</v>
          </cell>
          <cell r="D81">
            <v>37552</v>
          </cell>
          <cell r="E81" t="str">
            <v>КМС</v>
          </cell>
          <cell r="F81">
            <v>25</v>
          </cell>
          <cell r="G81" t="str">
            <v>Костанай. обл</v>
          </cell>
          <cell r="H81" t="str">
            <v xml:space="preserve"> </v>
          </cell>
          <cell r="I81">
            <v>0</v>
          </cell>
          <cell r="J81" t="str">
            <v>Костанайская обл.</v>
          </cell>
          <cell r="K81">
            <v>0</v>
          </cell>
          <cell r="L81">
            <v>0</v>
          </cell>
          <cell r="M81" t="str">
            <v>ИСИМОВА</v>
          </cell>
          <cell r="N81" t="str">
            <v>Д</v>
          </cell>
          <cell r="O81" t="str">
            <v>ИСИМОВА Д.</v>
          </cell>
          <cell r="P81">
            <v>0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U81">
            <v>0</v>
          </cell>
          <cell r="V81">
            <v>25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БИАХМЕТОВА Дана</v>
          </cell>
          <cell r="D82">
            <v>37419</v>
          </cell>
          <cell r="E82" t="str">
            <v>II</v>
          </cell>
          <cell r="F82">
            <v>0</v>
          </cell>
          <cell r="G82" t="str">
            <v>Костанай. обл</v>
          </cell>
          <cell r="H82" t="str">
            <v xml:space="preserve"> </v>
          </cell>
          <cell r="I82">
            <v>0</v>
          </cell>
          <cell r="J82" t="str">
            <v>Костанайская обл.</v>
          </cell>
          <cell r="K82">
            <v>0</v>
          </cell>
          <cell r="L82">
            <v>0</v>
          </cell>
          <cell r="M82" t="str">
            <v>БИАХМЕТОВА</v>
          </cell>
          <cell r="N82" t="str">
            <v>Д</v>
          </cell>
          <cell r="O82" t="str">
            <v>БИАХМЕТОВА Д.</v>
          </cell>
          <cell r="P82">
            <v>0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>
            <v>0</v>
          </cell>
          <cell r="D83" t="str">
            <v/>
          </cell>
          <cell r="E83">
            <v>0</v>
          </cell>
          <cell r="F83" t="str">
            <v/>
          </cell>
          <cell r="G83">
            <v>0</v>
          </cell>
          <cell r="H83" t="str">
            <v xml:space="preserve"> </v>
          </cell>
          <cell r="I83">
            <v>0</v>
          </cell>
          <cell r="J83" t="str">
            <v>Костанайская обл.</v>
          </cell>
          <cell r="K83">
            <v>0</v>
          </cell>
          <cell r="L83">
            <v>0</v>
          </cell>
          <cell r="M83" t="e">
            <v>#VALUE!</v>
          </cell>
          <cell r="N83" t="e">
            <v>#VALUE!</v>
          </cell>
          <cell r="O83" t="e">
            <v>#VALUE!</v>
          </cell>
          <cell r="P83">
            <v>0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U83">
            <v>0</v>
          </cell>
          <cell r="V83" t="str">
            <v/>
          </cell>
          <cell r="W83" t="str">
            <v/>
          </cell>
        </row>
        <row r="84">
          <cell r="A84">
            <v>80</v>
          </cell>
          <cell r="B84">
            <v>80</v>
          </cell>
          <cell r="C84">
            <v>0</v>
          </cell>
          <cell r="D84" t="str">
            <v/>
          </cell>
          <cell r="E84">
            <v>0</v>
          </cell>
          <cell r="F84" t="str">
            <v/>
          </cell>
          <cell r="G84" t="str">
            <v/>
          </cell>
          <cell r="H84" t="str">
            <v xml:space="preserve"> </v>
          </cell>
          <cell r="I84">
            <v>0</v>
          </cell>
          <cell r="J84" t="str">
            <v>Костанайская обл.</v>
          </cell>
          <cell r="K84">
            <v>0</v>
          </cell>
          <cell r="L84">
            <v>0</v>
          </cell>
          <cell r="M84" t="e">
            <v>#VALUE!</v>
          </cell>
          <cell r="N84" t="e">
            <v>#VALUE!</v>
          </cell>
          <cell r="O84" t="e">
            <v>#VALUE!</v>
          </cell>
          <cell r="P84">
            <v>0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>
            <v>0</v>
          </cell>
          <cell r="B85" t="str">
            <v>-</v>
          </cell>
          <cell r="C85">
            <v>0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 xml:space="preserve"> 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e">
            <v>#VALUE!</v>
          </cell>
          <cell r="N85" t="e">
            <v>#VALUE!</v>
          </cell>
          <cell r="O85" t="e">
            <v>#VALUE!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>
            <v>0</v>
          </cell>
          <cell r="W85">
            <v>0</v>
          </cell>
        </row>
        <row r="86">
          <cell r="A86" t="str">
            <v>-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 t="str">
            <v xml:space="preserve"> 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.</v>
          </cell>
          <cell r="R86" t="str">
            <v>.</v>
          </cell>
          <cell r="S86" t="str">
            <v>.</v>
          </cell>
          <cell r="T86" t="str">
            <v>.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Х</v>
          </cell>
          <cell r="B87" t="str">
            <v>Х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 t="str">
            <v>Х</v>
          </cell>
          <cell r="H87" t="str">
            <v xml:space="preserve"> </v>
          </cell>
          <cell r="I87" t="str">
            <v>Х</v>
          </cell>
          <cell r="J87">
            <v>0</v>
          </cell>
          <cell r="K87" t="str">
            <v>Х</v>
          </cell>
          <cell r="L87" t="str">
            <v>Х</v>
          </cell>
          <cell r="M87" t="str">
            <v>Х</v>
          </cell>
          <cell r="N87" t="str">
            <v>Х</v>
          </cell>
          <cell r="O87" t="str">
            <v>Х</v>
          </cell>
          <cell r="P87" t="str">
            <v>Х</v>
          </cell>
          <cell r="Q87" t="str">
            <v>Х</v>
          </cell>
          <cell r="R87" t="str">
            <v>Х</v>
          </cell>
          <cell r="S87" t="str">
            <v>Х</v>
          </cell>
          <cell r="T87" t="str">
            <v>Х</v>
          </cell>
          <cell r="U87" t="str">
            <v>Х</v>
          </cell>
          <cell r="V87">
            <v>0</v>
          </cell>
          <cell r="W87">
            <v>0</v>
          </cell>
        </row>
        <row r="88">
          <cell r="A88" t="str">
            <v>Nr.</v>
          </cell>
          <cell r="B88" t="str">
            <v>№</v>
          </cell>
          <cell r="C88" t="str">
            <v>ФАМИЛИЯ Имя</v>
          </cell>
          <cell r="D88" t="str">
            <v>Дата рожд.</v>
          </cell>
          <cell r="E88" t="str">
            <v>Разр.</v>
          </cell>
          <cell r="F88" t="str">
            <v>Рейт</v>
          </cell>
          <cell r="G88" t="str">
            <v>Город</v>
          </cell>
          <cell r="H88" t="str">
            <v xml:space="preserve"> </v>
          </cell>
          <cell r="I88" t="str">
            <v>Команда</v>
          </cell>
          <cell r="J88">
            <v>0</v>
          </cell>
          <cell r="K88" t="str">
            <v>Тренер команды</v>
          </cell>
          <cell r="L88" t="str">
            <v>ФО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Команда</v>
          </cell>
          <cell r="V88">
            <v>0</v>
          </cell>
          <cell r="W88" t="str">
            <v>ЯНВ</v>
          </cell>
        </row>
        <row r="89">
          <cell r="A89">
            <v>101</v>
          </cell>
          <cell r="B89">
            <v>1</v>
          </cell>
          <cell r="C89" t="str">
            <v>ТОРШАЕВА Гюзель</v>
          </cell>
          <cell r="D89">
            <v>38324</v>
          </cell>
          <cell r="E89" t="str">
            <v>КМС</v>
          </cell>
          <cell r="F89">
            <v>34</v>
          </cell>
          <cell r="G89" t="str">
            <v>Мангистау. обл.</v>
          </cell>
          <cell r="H89" t="str">
            <v xml:space="preserve"> </v>
          </cell>
          <cell r="I89" t="str">
            <v>Мангистауская обл.-1</v>
          </cell>
          <cell r="J89" t="str">
            <v>Мангистауская обл.-1</v>
          </cell>
          <cell r="K89" t="str">
            <v>Бурбасов Е.К.</v>
          </cell>
          <cell r="L89">
            <v>0</v>
          </cell>
          <cell r="M89" t="str">
            <v>ТОРШАЕВА</v>
          </cell>
          <cell r="N89" t="str">
            <v>Г</v>
          </cell>
          <cell r="O89" t="str">
            <v>ТОРШАЕВА Г.</v>
          </cell>
          <cell r="P89">
            <v>21</v>
          </cell>
          <cell r="Q89">
            <v>21</v>
          </cell>
          <cell r="R89">
            <v>101</v>
          </cell>
          <cell r="S89">
            <v>105</v>
          </cell>
          <cell r="T89" t="str">
            <v>101-105</v>
          </cell>
          <cell r="U89" t="str">
            <v>Мангистауская обл.-1</v>
          </cell>
          <cell r="V89">
            <v>34</v>
          </cell>
          <cell r="W89">
            <v>0</v>
          </cell>
        </row>
        <row r="90">
          <cell r="A90">
            <v>102</v>
          </cell>
          <cell r="B90">
            <v>2</v>
          </cell>
          <cell r="C90" t="str">
            <v>БОРСАКБАЕВА Карина</v>
          </cell>
          <cell r="D90">
            <v>37625</v>
          </cell>
          <cell r="E90" t="str">
            <v>I</v>
          </cell>
          <cell r="F90">
            <v>29</v>
          </cell>
          <cell r="G90" t="str">
            <v>Мангистау. обл.</v>
          </cell>
          <cell r="H90" t="str">
            <v xml:space="preserve"> </v>
          </cell>
          <cell r="I90">
            <v>0</v>
          </cell>
          <cell r="J90" t="str">
            <v>Мангистауская обл.-1</v>
          </cell>
          <cell r="K90">
            <v>0</v>
          </cell>
          <cell r="L90">
            <v>0</v>
          </cell>
          <cell r="M90" t="str">
            <v>БОРСАКБАЕВА</v>
          </cell>
          <cell r="N90" t="str">
            <v>К</v>
          </cell>
          <cell r="O90" t="str">
            <v>БОРСАКБАЕВА К.</v>
          </cell>
          <cell r="P90">
            <v>0</v>
          </cell>
          <cell r="Q90">
            <v>21</v>
          </cell>
          <cell r="R90">
            <v>101</v>
          </cell>
          <cell r="S90">
            <v>105</v>
          </cell>
          <cell r="T90" t="str">
            <v>101-105</v>
          </cell>
          <cell r="U90">
            <v>0</v>
          </cell>
          <cell r="V90">
            <v>29</v>
          </cell>
          <cell r="W90">
            <v>0</v>
          </cell>
        </row>
        <row r="91">
          <cell r="A91">
            <v>103</v>
          </cell>
          <cell r="B91">
            <v>3</v>
          </cell>
          <cell r="C91" t="str">
            <v>БОРСАКБАЕВА Зарина</v>
          </cell>
          <cell r="D91">
            <v>37622</v>
          </cell>
          <cell r="E91" t="str">
            <v>I</v>
          </cell>
          <cell r="F91">
            <v>0</v>
          </cell>
          <cell r="G91" t="str">
            <v>Мангистау. обл.</v>
          </cell>
          <cell r="H91" t="str">
            <v xml:space="preserve"> </v>
          </cell>
          <cell r="I91">
            <v>0</v>
          </cell>
          <cell r="J91" t="str">
            <v>Мангистауская обл.-1</v>
          </cell>
          <cell r="K91">
            <v>0</v>
          </cell>
          <cell r="L91">
            <v>0</v>
          </cell>
          <cell r="M91" t="str">
            <v>БОРСАКБАЕВА</v>
          </cell>
          <cell r="N91" t="str">
            <v>З</v>
          </cell>
          <cell r="O91" t="str">
            <v>БОРСАКБАЕВА З.</v>
          </cell>
          <cell r="P91">
            <v>0</v>
          </cell>
          <cell r="Q91">
            <v>21</v>
          </cell>
          <cell r="R91">
            <v>101</v>
          </cell>
          <cell r="S91">
            <v>105</v>
          </cell>
          <cell r="T91" t="str">
            <v>101-105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104</v>
          </cell>
          <cell r="B92">
            <v>4</v>
          </cell>
          <cell r="C92">
            <v>0</v>
          </cell>
          <cell r="D92" t="str">
            <v/>
          </cell>
          <cell r="E92">
            <v>0</v>
          </cell>
          <cell r="F92" t="str">
            <v/>
          </cell>
          <cell r="G92" t="str">
            <v/>
          </cell>
          <cell r="H92" t="str">
            <v xml:space="preserve"> </v>
          </cell>
          <cell r="I92">
            <v>0</v>
          </cell>
          <cell r="J92" t="str">
            <v>Мангистауская обл.-1</v>
          </cell>
          <cell r="K92">
            <v>0</v>
          </cell>
          <cell r="L92">
            <v>0</v>
          </cell>
          <cell r="M92" t="e">
            <v>#VALUE!</v>
          </cell>
          <cell r="N92" t="e">
            <v>#VALUE!</v>
          </cell>
          <cell r="O92" t="e">
            <v>#VALUE!</v>
          </cell>
          <cell r="P92">
            <v>0</v>
          </cell>
          <cell r="Q92">
            <v>21</v>
          </cell>
          <cell r="R92">
            <v>101</v>
          </cell>
          <cell r="S92">
            <v>105</v>
          </cell>
          <cell r="T92" t="str">
            <v>101-105</v>
          </cell>
          <cell r="U92">
            <v>0</v>
          </cell>
          <cell r="V92" t="str">
            <v/>
          </cell>
          <cell r="W92" t="str">
            <v/>
          </cell>
        </row>
        <row r="93">
          <cell r="A93">
            <v>105</v>
          </cell>
          <cell r="B93">
            <v>5</v>
          </cell>
          <cell r="C93">
            <v>0</v>
          </cell>
          <cell r="D93" t="str">
            <v/>
          </cell>
          <cell r="E93">
            <v>0</v>
          </cell>
          <cell r="F93" t="str">
            <v/>
          </cell>
          <cell r="G93" t="str">
            <v/>
          </cell>
          <cell r="H93" t="str">
            <v xml:space="preserve"> </v>
          </cell>
          <cell r="I93">
            <v>0</v>
          </cell>
          <cell r="J93" t="str">
            <v>Мангистауская обл.-1</v>
          </cell>
          <cell r="K93">
            <v>0</v>
          </cell>
          <cell r="L93">
            <v>0</v>
          </cell>
          <cell r="M93" t="e">
            <v>#VALUE!</v>
          </cell>
          <cell r="N93" t="e">
            <v>#VALUE!</v>
          </cell>
          <cell r="O93" t="e">
            <v>#VALUE!</v>
          </cell>
          <cell r="P93">
            <v>0</v>
          </cell>
          <cell r="Q93">
            <v>21</v>
          </cell>
          <cell r="R93">
            <v>101</v>
          </cell>
          <cell r="S93">
            <v>105</v>
          </cell>
          <cell r="T93" t="str">
            <v>101-105</v>
          </cell>
          <cell r="U93">
            <v>0</v>
          </cell>
          <cell r="V93" t="str">
            <v/>
          </cell>
          <cell r="W93" t="str">
            <v/>
          </cell>
        </row>
        <row r="94">
          <cell r="A94">
            <v>106</v>
          </cell>
          <cell r="B94">
            <v>6</v>
          </cell>
          <cell r="C94" t="str">
            <v>АБУЛХАЙР Роза</v>
          </cell>
          <cell r="D94">
            <v>39083</v>
          </cell>
          <cell r="E94" t="str">
            <v>II</v>
          </cell>
          <cell r="F94">
            <v>0</v>
          </cell>
          <cell r="G94" t="str">
            <v>Мангистау. обл.</v>
          </cell>
          <cell r="H94" t="str">
            <v xml:space="preserve"> </v>
          </cell>
          <cell r="I94" t="str">
            <v>Мангистауская обл.-2</v>
          </cell>
          <cell r="J94" t="str">
            <v>Мангистауская обл.-2</v>
          </cell>
          <cell r="K94" t="str">
            <v>Бурбасов Е.К.</v>
          </cell>
          <cell r="L94">
            <v>0</v>
          </cell>
          <cell r="M94" t="e">
            <v>#VALUE!</v>
          </cell>
          <cell r="N94" t="e">
            <v>#VALUE!</v>
          </cell>
          <cell r="O94" t="e">
            <v>#VALUE!</v>
          </cell>
          <cell r="P94">
            <v>22</v>
          </cell>
          <cell r="Q94">
            <v>22</v>
          </cell>
          <cell r="R94">
            <v>106</v>
          </cell>
          <cell r="S94">
            <v>110</v>
          </cell>
          <cell r="T94" t="str">
            <v>106-110</v>
          </cell>
          <cell r="U94" t="str">
            <v>Мангистауская обл.-2</v>
          </cell>
          <cell r="V94">
            <v>0</v>
          </cell>
          <cell r="W94">
            <v>0</v>
          </cell>
        </row>
        <row r="95">
          <cell r="A95">
            <v>107</v>
          </cell>
          <cell r="B95">
            <v>7</v>
          </cell>
          <cell r="C95" t="str">
            <v>АБУЛХАЙР Салима</v>
          </cell>
          <cell r="D95">
            <v>39814</v>
          </cell>
          <cell r="E95" t="str">
            <v>II</v>
          </cell>
          <cell r="F95">
            <v>0</v>
          </cell>
          <cell r="G95" t="str">
            <v>Мангистау. обл.</v>
          </cell>
          <cell r="H95" t="str">
            <v xml:space="preserve"> </v>
          </cell>
          <cell r="I95">
            <v>0</v>
          </cell>
          <cell r="J95" t="str">
            <v>Мангистауская обл.-2</v>
          </cell>
          <cell r="K95">
            <v>0</v>
          </cell>
          <cell r="L95">
            <v>0</v>
          </cell>
          <cell r="M95" t="e">
            <v>#VALUE!</v>
          </cell>
          <cell r="N95" t="e">
            <v>#VALUE!</v>
          </cell>
          <cell r="O95" t="e">
            <v>#VALUE!</v>
          </cell>
          <cell r="P95">
            <v>0</v>
          </cell>
          <cell r="Q95">
            <v>22</v>
          </cell>
          <cell r="R95">
            <v>106</v>
          </cell>
          <cell r="S95">
            <v>110</v>
          </cell>
          <cell r="T95" t="str">
            <v>106-110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108</v>
          </cell>
          <cell r="B96">
            <v>8</v>
          </cell>
          <cell r="C96" t="str">
            <v>ЕРКИН Акбота</v>
          </cell>
          <cell r="D96">
            <v>39448</v>
          </cell>
          <cell r="E96" t="str">
            <v>II</v>
          </cell>
          <cell r="F96">
            <v>0</v>
          </cell>
          <cell r="G96" t="str">
            <v>Мангистау. обл.</v>
          </cell>
          <cell r="H96" t="str">
            <v xml:space="preserve"> </v>
          </cell>
          <cell r="I96">
            <v>0</v>
          </cell>
          <cell r="J96" t="str">
            <v>Мангистауская обл.-2</v>
          </cell>
          <cell r="K96">
            <v>0</v>
          </cell>
          <cell r="L96">
            <v>0</v>
          </cell>
          <cell r="M96" t="e">
            <v>#VALUE!</v>
          </cell>
          <cell r="N96" t="e">
            <v>#VALUE!</v>
          </cell>
          <cell r="O96" t="e">
            <v>#VALUE!</v>
          </cell>
          <cell r="P96">
            <v>0</v>
          </cell>
          <cell r="Q96">
            <v>22</v>
          </cell>
          <cell r="R96">
            <v>106</v>
          </cell>
          <cell r="S96">
            <v>110</v>
          </cell>
          <cell r="T96" t="str">
            <v>106-110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109</v>
          </cell>
          <cell r="B97">
            <v>9</v>
          </cell>
          <cell r="C97">
            <v>0</v>
          </cell>
          <cell r="D97">
            <v>0</v>
          </cell>
          <cell r="E97">
            <v>0</v>
          </cell>
          <cell r="F97" t="str">
            <v/>
          </cell>
          <cell r="G97">
            <v>0</v>
          </cell>
          <cell r="H97" t="str">
            <v xml:space="preserve"> </v>
          </cell>
          <cell r="I97">
            <v>0</v>
          </cell>
          <cell r="J97" t="str">
            <v>Мангистауская обл.-2</v>
          </cell>
          <cell r="K97">
            <v>0</v>
          </cell>
          <cell r="L97">
            <v>0</v>
          </cell>
          <cell r="M97" t="e">
            <v>#VALUE!</v>
          </cell>
          <cell r="N97" t="e">
            <v>#VALUE!</v>
          </cell>
          <cell r="O97" t="e">
            <v>#VALUE!</v>
          </cell>
          <cell r="P97">
            <v>0</v>
          </cell>
          <cell r="Q97">
            <v>22</v>
          </cell>
          <cell r="R97">
            <v>106</v>
          </cell>
          <cell r="S97">
            <v>110</v>
          </cell>
          <cell r="T97" t="str">
            <v>106-110</v>
          </cell>
          <cell r="U97">
            <v>0</v>
          </cell>
          <cell r="V97" t="str">
            <v/>
          </cell>
          <cell r="W97" t="str">
            <v/>
          </cell>
        </row>
        <row r="98">
          <cell r="A98">
            <v>110</v>
          </cell>
          <cell r="B98">
            <v>10</v>
          </cell>
          <cell r="C98">
            <v>0</v>
          </cell>
          <cell r="D98" t="str">
            <v/>
          </cell>
          <cell r="E98">
            <v>0</v>
          </cell>
          <cell r="F98" t="str">
            <v/>
          </cell>
          <cell r="G98" t="str">
            <v/>
          </cell>
          <cell r="H98" t="str">
            <v xml:space="preserve"> </v>
          </cell>
          <cell r="I98">
            <v>0</v>
          </cell>
          <cell r="J98" t="str">
            <v>Мангистауская обл.-2</v>
          </cell>
          <cell r="K98">
            <v>0</v>
          </cell>
          <cell r="L98">
            <v>0</v>
          </cell>
          <cell r="M98" t="e">
            <v>#VALUE!</v>
          </cell>
          <cell r="N98" t="e">
            <v>#VALUE!</v>
          </cell>
          <cell r="O98" t="e">
            <v>#VALUE!</v>
          </cell>
          <cell r="P98">
            <v>0</v>
          </cell>
          <cell r="Q98">
            <v>22</v>
          </cell>
          <cell r="R98">
            <v>106</v>
          </cell>
          <cell r="S98">
            <v>110</v>
          </cell>
          <cell r="T98" t="str">
            <v>106-110</v>
          </cell>
          <cell r="U98">
            <v>0</v>
          </cell>
          <cell r="V98" t="str">
            <v/>
          </cell>
          <cell r="W98" t="str">
            <v/>
          </cell>
        </row>
        <row r="99">
          <cell r="A99">
            <v>111</v>
          </cell>
          <cell r="B99">
            <v>11</v>
          </cell>
          <cell r="C99" t="str">
            <v>МЕДЕУОВА Анаа</v>
          </cell>
          <cell r="D99">
            <v>38353</v>
          </cell>
          <cell r="E99" t="str">
            <v>КМС</v>
          </cell>
          <cell r="F99">
            <v>0</v>
          </cell>
          <cell r="G99" t="str">
            <v>Жамбылск. обл.</v>
          </cell>
          <cell r="H99" t="str">
            <v xml:space="preserve"> </v>
          </cell>
          <cell r="I99" t="str">
            <v>Жамбылская обл.-2</v>
          </cell>
          <cell r="J99" t="str">
            <v>Жамбылская обл.-2</v>
          </cell>
          <cell r="K99" t="str">
            <v>Хасанов Н.</v>
          </cell>
          <cell r="L99">
            <v>0</v>
          </cell>
          <cell r="M99" t="str">
            <v>МЕДЕУОВА</v>
          </cell>
          <cell r="N99" t="str">
            <v>А</v>
          </cell>
          <cell r="O99" t="str">
            <v>МЕДЕУОВА А.</v>
          </cell>
          <cell r="P99">
            <v>23</v>
          </cell>
          <cell r="Q99">
            <v>23</v>
          </cell>
          <cell r="R99">
            <v>111</v>
          </cell>
          <cell r="S99">
            <v>115</v>
          </cell>
          <cell r="T99" t="str">
            <v>111-115</v>
          </cell>
          <cell r="U99" t="str">
            <v>Жамбылская обл.-2</v>
          </cell>
          <cell r="V99">
            <v>0</v>
          </cell>
          <cell r="W99">
            <v>0</v>
          </cell>
        </row>
        <row r="100">
          <cell r="A100">
            <v>112</v>
          </cell>
          <cell r="B100">
            <v>12</v>
          </cell>
          <cell r="C100" t="str">
            <v>МУКАШ Шугыла</v>
          </cell>
          <cell r="D100">
            <v>39083</v>
          </cell>
          <cell r="E100" t="str">
            <v>б.р.</v>
          </cell>
          <cell r="F100">
            <v>0</v>
          </cell>
          <cell r="G100" t="str">
            <v>Жамбылск. обл.</v>
          </cell>
          <cell r="H100" t="str">
            <v xml:space="preserve"> </v>
          </cell>
          <cell r="I100">
            <v>0</v>
          </cell>
          <cell r="J100" t="str">
            <v>Жамбылская обл.-2</v>
          </cell>
          <cell r="K100">
            <v>0</v>
          </cell>
          <cell r="L100">
            <v>0</v>
          </cell>
          <cell r="M100" t="str">
            <v>МУКАШ</v>
          </cell>
          <cell r="N100" t="str">
            <v>Ш</v>
          </cell>
          <cell r="O100" t="str">
            <v>МУКАШ Ш.</v>
          </cell>
          <cell r="P100">
            <v>0</v>
          </cell>
          <cell r="Q100">
            <v>23</v>
          </cell>
          <cell r="R100">
            <v>111</v>
          </cell>
          <cell r="S100">
            <v>115</v>
          </cell>
          <cell r="T100" t="str">
            <v>111-115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113</v>
          </cell>
          <cell r="B101">
            <v>13</v>
          </cell>
          <cell r="C101" t="str">
            <v>ТУРАР Альбина</v>
          </cell>
          <cell r="D101">
            <v>37257</v>
          </cell>
          <cell r="E101" t="str">
            <v>б.р.</v>
          </cell>
          <cell r="F101">
            <v>0</v>
          </cell>
          <cell r="G101" t="str">
            <v>Жамбылск. обл.</v>
          </cell>
          <cell r="H101" t="str">
            <v xml:space="preserve"> </v>
          </cell>
          <cell r="I101">
            <v>0</v>
          </cell>
          <cell r="J101" t="str">
            <v>Жамбылская обл.-2</v>
          </cell>
          <cell r="K101">
            <v>0</v>
          </cell>
          <cell r="L101">
            <v>0</v>
          </cell>
          <cell r="M101" t="str">
            <v>ТУРАР</v>
          </cell>
          <cell r="N101" t="str">
            <v>А</v>
          </cell>
          <cell r="O101" t="str">
            <v>ТУРАР А.</v>
          </cell>
          <cell r="P101">
            <v>0</v>
          </cell>
          <cell r="Q101">
            <v>23</v>
          </cell>
          <cell r="R101">
            <v>111</v>
          </cell>
          <cell r="S101">
            <v>115</v>
          </cell>
          <cell r="T101" t="str">
            <v>111-115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114</v>
          </cell>
          <cell r="B102">
            <v>14</v>
          </cell>
          <cell r="C102" t="str">
            <v>МУСТАФИНА Амина</v>
          </cell>
          <cell r="D102">
            <v>39448</v>
          </cell>
          <cell r="E102" t="str">
            <v>б.р.</v>
          </cell>
          <cell r="F102">
            <v>0</v>
          </cell>
          <cell r="G102" t="str">
            <v>Жамбылск. обл.</v>
          </cell>
          <cell r="H102" t="str">
            <v xml:space="preserve"> </v>
          </cell>
          <cell r="I102">
            <v>0</v>
          </cell>
          <cell r="J102" t="str">
            <v>Жамбылская обл.-2</v>
          </cell>
          <cell r="K102">
            <v>0</v>
          </cell>
          <cell r="L102">
            <v>0</v>
          </cell>
          <cell r="M102" t="str">
            <v>МУСТАФИНА</v>
          </cell>
          <cell r="N102" t="str">
            <v>А</v>
          </cell>
          <cell r="O102" t="str">
            <v>МУСТАФИНА А.</v>
          </cell>
          <cell r="P102">
            <v>0</v>
          </cell>
          <cell r="Q102">
            <v>23</v>
          </cell>
          <cell r="R102">
            <v>111</v>
          </cell>
          <cell r="S102">
            <v>115</v>
          </cell>
          <cell r="T102" t="str">
            <v>111-115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115</v>
          </cell>
          <cell r="B103">
            <v>15</v>
          </cell>
          <cell r="C103">
            <v>0</v>
          </cell>
          <cell r="D103" t="str">
            <v/>
          </cell>
          <cell r="E103">
            <v>0</v>
          </cell>
          <cell r="F103" t="str">
            <v/>
          </cell>
          <cell r="G103" t="str">
            <v/>
          </cell>
          <cell r="H103" t="str">
            <v xml:space="preserve"> </v>
          </cell>
          <cell r="I103">
            <v>0</v>
          </cell>
          <cell r="J103" t="str">
            <v>Жамбылская обл.-2</v>
          </cell>
          <cell r="K103">
            <v>0</v>
          </cell>
          <cell r="L103">
            <v>0</v>
          </cell>
          <cell r="M103" t="e">
            <v>#VALUE!</v>
          </cell>
          <cell r="N103" t="e">
            <v>#VALUE!</v>
          </cell>
          <cell r="O103" t="e">
            <v>#VALUE!</v>
          </cell>
          <cell r="P103">
            <v>0</v>
          </cell>
          <cell r="Q103">
            <v>23</v>
          </cell>
          <cell r="R103">
            <v>111</v>
          </cell>
          <cell r="S103">
            <v>115</v>
          </cell>
          <cell r="T103" t="str">
            <v>111-115</v>
          </cell>
          <cell r="U103">
            <v>0</v>
          </cell>
          <cell r="V103" t="str">
            <v/>
          </cell>
          <cell r="W103" t="str">
            <v/>
          </cell>
        </row>
        <row r="104">
          <cell r="A104">
            <v>116</v>
          </cell>
          <cell r="B104">
            <v>16</v>
          </cell>
          <cell r="C104">
            <v>0</v>
          </cell>
          <cell r="D104" t="str">
            <v/>
          </cell>
          <cell r="E104">
            <v>0</v>
          </cell>
          <cell r="F104" t="str">
            <v/>
          </cell>
          <cell r="G104" t="str">
            <v/>
          </cell>
          <cell r="H104" t="str">
            <v xml:space="preserve"> 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#VALUE!</v>
          </cell>
          <cell r="N104" t="e">
            <v>#VALUE!</v>
          </cell>
          <cell r="O104" t="e">
            <v>#VALUE!</v>
          </cell>
          <cell r="P104">
            <v>24</v>
          </cell>
          <cell r="Q104">
            <v>24</v>
          </cell>
          <cell r="R104">
            <v>116</v>
          </cell>
          <cell r="S104">
            <v>120</v>
          </cell>
          <cell r="T104" t="str">
            <v>116-120</v>
          </cell>
          <cell r="U104">
            <v>0</v>
          </cell>
          <cell r="V104" t="str">
            <v/>
          </cell>
          <cell r="W104" t="str">
            <v/>
          </cell>
        </row>
        <row r="105">
          <cell r="A105">
            <v>117</v>
          </cell>
          <cell r="B105">
            <v>17</v>
          </cell>
          <cell r="C105">
            <v>0</v>
          </cell>
          <cell r="D105" t="str">
            <v/>
          </cell>
          <cell r="E105">
            <v>0</v>
          </cell>
          <cell r="F105" t="str">
            <v/>
          </cell>
          <cell r="G105" t="str">
            <v/>
          </cell>
          <cell r="H105" t="str">
            <v xml:space="preserve"> 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#VALUE!</v>
          </cell>
          <cell r="N105" t="e">
            <v>#VALUE!</v>
          </cell>
          <cell r="O105" t="e">
            <v>#VALUE!</v>
          </cell>
          <cell r="P105">
            <v>0</v>
          </cell>
          <cell r="Q105">
            <v>24</v>
          </cell>
          <cell r="R105">
            <v>116</v>
          </cell>
          <cell r="S105">
            <v>120</v>
          </cell>
          <cell r="T105" t="str">
            <v>116-120</v>
          </cell>
          <cell r="U105">
            <v>0</v>
          </cell>
          <cell r="V105" t="str">
            <v/>
          </cell>
          <cell r="W105" t="str">
            <v/>
          </cell>
        </row>
        <row r="106">
          <cell r="A106">
            <v>118</v>
          </cell>
          <cell r="B106">
            <v>18</v>
          </cell>
          <cell r="C106">
            <v>0</v>
          </cell>
          <cell r="D106" t="str">
            <v/>
          </cell>
          <cell r="E106">
            <v>0</v>
          </cell>
          <cell r="F106" t="str">
            <v/>
          </cell>
          <cell r="G106" t="str">
            <v/>
          </cell>
          <cell r="H106" t="str">
            <v xml:space="preserve"> 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#VALUE!</v>
          </cell>
          <cell r="N106" t="e">
            <v>#VALUE!</v>
          </cell>
          <cell r="O106" t="e">
            <v>#VALUE!</v>
          </cell>
          <cell r="P106">
            <v>0</v>
          </cell>
          <cell r="Q106">
            <v>24</v>
          </cell>
          <cell r="R106">
            <v>116</v>
          </cell>
          <cell r="S106">
            <v>120</v>
          </cell>
          <cell r="T106" t="str">
            <v>116-120</v>
          </cell>
          <cell r="U106">
            <v>0</v>
          </cell>
          <cell r="V106" t="str">
            <v/>
          </cell>
          <cell r="W106" t="str">
            <v/>
          </cell>
        </row>
        <row r="107">
          <cell r="A107">
            <v>119</v>
          </cell>
          <cell r="B107">
            <v>19</v>
          </cell>
          <cell r="C107">
            <v>0</v>
          </cell>
          <cell r="D107" t="str">
            <v/>
          </cell>
          <cell r="E107">
            <v>0</v>
          </cell>
          <cell r="F107" t="str">
            <v/>
          </cell>
          <cell r="G107" t="str">
            <v/>
          </cell>
          <cell r="H107" t="str">
            <v xml:space="preserve"> 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#VALUE!</v>
          </cell>
          <cell r="N107" t="e">
            <v>#VALUE!</v>
          </cell>
          <cell r="O107" t="e">
            <v>#VALUE!</v>
          </cell>
          <cell r="P107">
            <v>0</v>
          </cell>
          <cell r="Q107">
            <v>24</v>
          </cell>
          <cell r="R107">
            <v>116</v>
          </cell>
          <cell r="S107">
            <v>120</v>
          </cell>
          <cell r="T107" t="str">
            <v>116-120</v>
          </cell>
          <cell r="U107">
            <v>0</v>
          </cell>
          <cell r="V107" t="str">
            <v/>
          </cell>
          <cell r="W107" t="str">
            <v/>
          </cell>
        </row>
        <row r="108">
          <cell r="A108">
            <v>120</v>
          </cell>
          <cell r="B108">
            <v>20</v>
          </cell>
          <cell r="C108">
            <v>0</v>
          </cell>
          <cell r="D108" t="str">
            <v/>
          </cell>
          <cell r="E108">
            <v>0</v>
          </cell>
          <cell r="F108" t="str">
            <v/>
          </cell>
          <cell r="G108" t="str">
            <v/>
          </cell>
          <cell r="H108" t="str">
            <v xml:space="preserve"> 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#VALUE!</v>
          </cell>
          <cell r="N108" t="e">
            <v>#VALUE!</v>
          </cell>
          <cell r="O108" t="e">
            <v>#VALUE!</v>
          </cell>
          <cell r="P108">
            <v>0</v>
          </cell>
          <cell r="Q108">
            <v>24</v>
          </cell>
          <cell r="R108">
            <v>116</v>
          </cell>
          <cell r="S108">
            <v>120</v>
          </cell>
          <cell r="T108" t="str">
            <v>116-120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>
            <v>121</v>
          </cell>
          <cell r="B109">
            <v>21</v>
          </cell>
          <cell r="C109">
            <v>0</v>
          </cell>
          <cell r="D109" t="str">
            <v/>
          </cell>
          <cell r="E109">
            <v>0</v>
          </cell>
          <cell r="F109" t="str">
            <v/>
          </cell>
          <cell r="G109" t="str">
            <v/>
          </cell>
          <cell r="H109" t="str">
            <v xml:space="preserve"> 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#VALUE!</v>
          </cell>
          <cell r="N109" t="e">
            <v>#VALUE!</v>
          </cell>
          <cell r="O109" t="e">
            <v>#VALUE!</v>
          </cell>
          <cell r="P109">
            <v>25</v>
          </cell>
          <cell r="Q109">
            <v>25</v>
          </cell>
          <cell r="R109">
            <v>121</v>
          </cell>
          <cell r="S109">
            <v>125</v>
          </cell>
          <cell r="T109" t="str">
            <v>121-125</v>
          </cell>
          <cell r="U109">
            <v>0</v>
          </cell>
          <cell r="V109" t="str">
            <v/>
          </cell>
          <cell r="W109" t="str">
            <v/>
          </cell>
        </row>
        <row r="110">
          <cell r="A110">
            <v>122</v>
          </cell>
          <cell r="B110">
            <v>22</v>
          </cell>
          <cell r="C110">
            <v>0</v>
          </cell>
          <cell r="D110" t="str">
            <v/>
          </cell>
          <cell r="E110">
            <v>0</v>
          </cell>
          <cell r="F110" t="str">
            <v/>
          </cell>
          <cell r="G110" t="str">
            <v/>
          </cell>
          <cell r="H110" t="str">
            <v xml:space="preserve"> 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#VALUE!</v>
          </cell>
          <cell r="N110" t="e">
            <v>#VALUE!</v>
          </cell>
          <cell r="O110" t="e">
            <v>#VALUE!</v>
          </cell>
          <cell r="P110">
            <v>0</v>
          </cell>
          <cell r="Q110">
            <v>25</v>
          </cell>
          <cell r="R110">
            <v>121</v>
          </cell>
          <cell r="S110">
            <v>125</v>
          </cell>
          <cell r="T110" t="str">
            <v>121-125</v>
          </cell>
          <cell r="U110">
            <v>0</v>
          </cell>
          <cell r="V110" t="str">
            <v/>
          </cell>
          <cell r="W110" t="str">
            <v/>
          </cell>
        </row>
        <row r="111">
          <cell r="A111">
            <v>123</v>
          </cell>
          <cell r="B111">
            <v>23</v>
          </cell>
          <cell r="C111">
            <v>0</v>
          </cell>
          <cell r="D111" t="str">
            <v/>
          </cell>
          <cell r="E111">
            <v>0</v>
          </cell>
          <cell r="F111" t="str">
            <v/>
          </cell>
          <cell r="G111" t="str">
            <v/>
          </cell>
          <cell r="H111" t="str">
            <v xml:space="preserve"> 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#VALUE!</v>
          </cell>
          <cell r="N111" t="e">
            <v>#VALUE!</v>
          </cell>
          <cell r="O111" t="e">
            <v>#VALUE!</v>
          </cell>
          <cell r="P111">
            <v>0</v>
          </cell>
          <cell r="Q111">
            <v>25</v>
          </cell>
          <cell r="R111">
            <v>121</v>
          </cell>
          <cell r="S111">
            <v>125</v>
          </cell>
          <cell r="T111" t="str">
            <v>121-125</v>
          </cell>
          <cell r="U111">
            <v>0</v>
          </cell>
          <cell r="V111" t="str">
            <v/>
          </cell>
          <cell r="W111" t="str">
            <v/>
          </cell>
        </row>
        <row r="112">
          <cell r="A112">
            <v>124</v>
          </cell>
          <cell r="B112">
            <v>24</v>
          </cell>
          <cell r="C112">
            <v>0</v>
          </cell>
          <cell r="D112" t="str">
            <v/>
          </cell>
          <cell r="E112">
            <v>0</v>
          </cell>
          <cell r="F112" t="str">
            <v/>
          </cell>
          <cell r="G112" t="str">
            <v/>
          </cell>
          <cell r="H112" t="str">
            <v xml:space="preserve"> 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#VALUE!</v>
          </cell>
          <cell r="N112" t="e">
            <v>#VALUE!</v>
          </cell>
          <cell r="O112" t="e">
            <v>#VALUE!</v>
          </cell>
          <cell r="P112">
            <v>0</v>
          </cell>
          <cell r="Q112">
            <v>25</v>
          </cell>
          <cell r="R112">
            <v>121</v>
          </cell>
          <cell r="S112">
            <v>125</v>
          </cell>
          <cell r="T112" t="str">
            <v>121-125</v>
          </cell>
          <cell r="U112">
            <v>0</v>
          </cell>
          <cell r="V112" t="str">
            <v/>
          </cell>
          <cell r="W112" t="str">
            <v/>
          </cell>
        </row>
        <row r="113">
          <cell r="A113">
            <v>125</v>
          </cell>
          <cell r="B113">
            <v>25</v>
          </cell>
          <cell r="C113">
            <v>0</v>
          </cell>
          <cell r="D113" t="str">
            <v/>
          </cell>
          <cell r="E113">
            <v>0</v>
          </cell>
          <cell r="F113" t="str">
            <v/>
          </cell>
          <cell r="G113" t="str">
            <v/>
          </cell>
          <cell r="H113" t="str">
            <v xml:space="preserve"> 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P113">
            <v>0</v>
          </cell>
          <cell r="Q113">
            <v>25</v>
          </cell>
          <cell r="R113">
            <v>121</v>
          </cell>
          <cell r="S113">
            <v>125</v>
          </cell>
          <cell r="T113" t="str">
            <v>121-125</v>
          </cell>
          <cell r="U113">
            <v>0</v>
          </cell>
          <cell r="V113" t="str">
            <v/>
          </cell>
          <cell r="W113" t="str">
            <v/>
          </cell>
        </row>
        <row r="114">
          <cell r="A114">
            <v>126</v>
          </cell>
          <cell r="B114">
            <v>26</v>
          </cell>
          <cell r="C114">
            <v>0</v>
          </cell>
          <cell r="D114" t="str">
            <v/>
          </cell>
          <cell r="E114">
            <v>0</v>
          </cell>
          <cell r="F114" t="str">
            <v/>
          </cell>
          <cell r="G114" t="str">
            <v/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#VALUE!</v>
          </cell>
          <cell r="N114" t="e">
            <v>#VALUE!</v>
          </cell>
          <cell r="O114" t="e">
            <v>#VALUE!</v>
          </cell>
          <cell r="P114">
            <v>26</v>
          </cell>
          <cell r="Q114">
            <v>26</v>
          </cell>
          <cell r="R114">
            <v>126</v>
          </cell>
          <cell r="S114">
            <v>130</v>
          </cell>
          <cell r="T114" t="str">
            <v>126-130</v>
          </cell>
          <cell r="U114">
            <v>0</v>
          </cell>
          <cell r="V114" t="str">
            <v/>
          </cell>
          <cell r="W114" t="str">
            <v/>
          </cell>
        </row>
        <row r="115">
          <cell r="A115">
            <v>127</v>
          </cell>
          <cell r="B115">
            <v>27</v>
          </cell>
          <cell r="C115">
            <v>0</v>
          </cell>
          <cell r="D115" t="str">
            <v/>
          </cell>
          <cell r="E115">
            <v>0</v>
          </cell>
          <cell r="F115" t="str">
            <v/>
          </cell>
          <cell r="G115" t="str">
            <v/>
          </cell>
          <cell r="H115" t="str">
            <v xml:space="preserve"> 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#VALUE!</v>
          </cell>
          <cell r="N115" t="e">
            <v>#VALUE!</v>
          </cell>
          <cell r="O115" t="e">
            <v>#VALUE!</v>
          </cell>
          <cell r="P115">
            <v>0</v>
          </cell>
          <cell r="Q115">
            <v>26</v>
          </cell>
          <cell r="R115">
            <v>126</v>
          </cell>
          <cell r="S115">
            <v>130</v>
          </cell>
          <cell r="T115" t="str">
            <v>126-130</v>
          </cell>
          <cell r="U115">
            <v>0</v>
          </cell>
          <cell r="V115" t="str">
            <v/>
          </cell>
          <cell r="W115" t="str">
            <v/>
          </cell>
        </row>
        <row r="116">
          <cell r="A116">
            <v>128</v>
          </cell>
          <cell r="B116">
            <v>28</v>
          </cell>
          <cell r="C116">
            <v>0</v>
          </cell>
          <cell r="D116" t="str">
            <v/>
          </cell>
          <cell r="E116">
            <v>0</v>
          </cell>
          <cell r="F116" t="str">
            <v/>
          </cell>
          <cell r="G116" t="str">
            <v/>
          </cell>
          <cell r="H116" t="str">
            <v xml:space="preserve"> 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#VALUE!</v>
          </cell>
          <cell r="N116" t="e">
            <v>#VALUE!</v>
          </cell>
          <cell r="O116" t="e">
            <v>#VALUE!</v>
          </cell>
          <cell r="P116">
            <v>0</v>
          </cell>
          <cell r="Q116">
            <v>26</v>
          </cell>
          <cell r="R116">
            <v>126</v>
          </cell>
          <cell r="S116">
            <v>130</v>
          </cell>
          <cell r="T116" t="str">
            <v>126-130</v>
          </cell>
          <cell r="U116">
            <v>0</v>
          </cell>
          <cell r="V116" t="str">
            <v/>
          </cell>
          <cell r="W116" t="str">
            <v/>
          </cell>
        </row>
        <row r="117">
          <cell r="A117">
            <v>129</v>
          </cell>
          <cell r="B117">
            <v>29</v>
          </cell>
          <cell r="C117">
            <v>0</v>
          </cell>
          <cell r="D117" t="str">
            <v/>
          </cell>
          <cell r="E117">
            <v>0</v>
          </cell>
          <cell r="F117" t="str">
            <v/>
          </cell>
          <cell r="G117" t="str">
            <v/>
          </cell>
          <cell r="H117" t="str">
            <v xml:space="preserve"> 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#VALUE!</v>
          </cell>
          <cell r="N117" t="e">
            <v>#VALUE!</v>
          </cell>
          <cell r="O117" t="e">
            <v>#VALUE!</v>
          </cell>
          <cell r="P117">
            <v>0</v>
          </cell>
          <cell r="Q117">
            <v>26</v>
          </cell>
          <cell r="R117">
            <v>126</v>
          </cell>
          <cell r="S117">
            <v>130</v>
          </cell>
          <cell r="T117" t="str">
            <v>126-130</v>
          </cell>
          <cell r="U117">
            <v>0</v>
          </cell>
          <cell r="V117" t="str">
            <v/>
          </cell>
          <cell r="W117" t="str">
            <v/>
          </cell>
        </row>
        <row r="118">
          <cell r="A118">
            <v>130</v>
          </cell>
          <cell r="B118">
            <v>30</v>
          </cell>
          <cell r="C118">
            <v>0</v>
          </cell>
          <cell r="D118" t="str">
            <v/>
          </cell>
          <cell r="E118">
            <v>0</v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#VALUE!</v>
          </cell>
          <cell r="N118" t="e">
            <v>#VALUE!</v>
          </cell>
          <cell r="O118" t="e">
            <v>#VALUE!</v>
          </cell>
          <cell r="P118">
            <v>0</v>
          </cell>
          <cell r="Q118">
            <v>26</v>
          </cell>
          <cell r="R118">
            <v>126</v>
          </cell>
          <cell r="S118">
            <v>130</v>
          </cell>
          <cell r="T118" t="str">
            <v>126-130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>
            <v>131</v>
          </cell>
          <cell r="B119">
            <v>31</v>
          </cell>
          <cell r="C119">
            <v>0</v>
          </cell>
          <cell r="D119" t="str">
            <v/>
          </cell>
          <cell r="E119">
            <v>0</v>
          </cell>
          <cell r="F119" t="str">
            <v/>
          </cell>
          <cell r="G119" t="str">
            <v/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#VALUE!</v>
          </cell>
          <cell r="N119" t="e">
            <v>#VALUE!</v>
          </cell>
          <cell r="O119" t="e">
            <v>#VALUE!</v>
          </cell>
          <cell r="P119">
            <v>27</v>
          </cell>
          <cell r="Q119">
            <v>27</v>
          </cell>
          <cell r="R119">
            <v>131</v>
          </cell>
          <cell r="S119">
            <v>135</v>
          </cell>
          <cell r="T119" t="str">
            <v>131-135</v>
          </cell>
          <cell r="U119">
            <v>0</v>
          </cell>
          <cell r="V119" t="str">
            <v/>
          </cell>
          <cell r="W119" t="str">
            <v/>
          </cell>
        </row>
        <row r="120">
          <cell r="A120">
            <v>132</v>
          </cell>
          <cell r="B120">
            <v>32</v>
          </cell>
          <cell r="C120">
            <v>0</v>
          </cell>
          <cell r="D120" t="str">
            <v/>
          </cell>
          <cell r="E120">
            <v>0</v>
          </cell>
          <cell r="F120" t="str">
            <v/>
          </cell>
          <cell r="G120" t="str">
            <v/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#VALUE!</v>
          </cell>
          <cell r="N120" t="e">
            <v>#VALUE!</v>
          </cell>
          <cell r="O120" t="e">
            <v>#VALUE!</v>
          </cell>
          <cell r="P120">
            <v>0</v>
          </cell>
          <cell r="Q120">
            <v>27</v>
          </cell>
          <cell r="R120">
            <v>131</v>
          </cell>
          <cell r="S120">
            <v>135</v>
          </cell>
          <cell r="T120" t="str">
            <v>131-135</v>
          </cell>
          <cell r="U120">
            <v>0</v>
          </cell>
          <cell r="V120" t="str">
            <v/>
          </cell>
          <cell r="W120" t="str">
            <v/>
          </cell>
        </row>
        <row r="121">
          <cell r="A121">
            <v>133</v>
          </cell>
          <cell r="B121">
            <v>33</v>
          </cell>
          <cell r="C121">
            <v>0</v>
          </cell>
          <cell r="D121" t="str">
            <v/>
          </cell>
          <cell r="E121">
            <v>0</v>
          </cell>
          <cell r="F121" t="str">
            <v/>
          </cell>
          <cell r="G121" t="str">
            <v/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#VALUE!</v>
          </cell>
          <cell r="N121" t="e">
            <v>#VALUE!</v>
          </cell>
          <cell r="O121" t="e">
            <v>#VALUE!</v>
          </cell>
          <cell r="P121">
            <v>0</v>
          </cell>
          <cell r="Q121">
            <v>27</v>
          </cell>
          <cell r="R121">
            <v>131</v>
          </cell>
          <cell r="S121">
            <v>135</v>
          </cell>
          <cell r="T121" t="str">
            <v>131-135</v>
          </cell>
          <cell r="U121">
            <v>0</v>
          </cell>
          <cell r="V121" t="str">
            <v/>
          </cell>
          <cell r="W121" t="str">
            <v/>
          </cell>
        </row>
        <row r="122">
          <cell r="A122">
            <v>134</v>
          </cell>
          <cell r="B122">
            <v>34</v>
          </cell>
          <cell r="C122">
            <v>0</v>
          </cell>
          <cell r="D122" t="str">
            <v/>
          </cell>
          <cell r="E122">
            <v>0</v>
          </cell>
          <cell r="F122" t="str">
            <v/>
          </cell>
          <cell r="G122" t="str">
            <v/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#VALUE!</v>
          </cell>
          <cell r="N122" t="e">
            <v>#VALUE!</v>
          </cell>
          <cell r="O122" t="e">
            <v>#VALUE!</v>
          </cell>
          <cell r="P122">
            <v>0</v>
          </cell>
          <cell r="Q122">
            <v>27</v>
          </cell>
          <cell r="R122">
            <v>131</v>
          </cell>
          <cell r="S122">
            <v>135</v>
          </cell>
          <cell r="T122" t="str">
            <v>131-135</v>
          </cell>
          <cell r="U122">
            <v>0</v>
          </cell>
          <cell r="V122" t="str">
            <v/>
          </cell>
          <cell r="W122" t="str">
            <v/>
          </cell>
        </row>
        <row r="123">
          <cell r="A123">
            <v>135</v>
          </cell>
          <cell r="B123">
            <v>35</v>
          </cell>
          <cell r="C123">
            <v>0</v>
          </cell>
          <cell r="D123" t="str">
            <v/>
          </cell>
          <cell r="E123">
            <v>0</v>
          </cell>
          <cell r="F123" t="str">
            <v/>
          </cell>
          <cell r="G123" t="str">
            <v/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#VALUE!</v>
          </cell>
          <cell r="N123" t="e">
            <v>#VALUE!</v>
          </cell>
          <cell r="O123" t="e">
            <v>#VALUE!</v>
          </cell>
          <cell r="P123">
            <v>0</v>
          </cell>
          <cell r="Q123">
            <v>27</v>
          </cell>
          <cell r="R123">
            <v>131</v>
          </cell>
          <cell r="S123">
            <v>135</v>
          </cell>
          <cell r="T123" t="str">
            <v>131-135</v>
          </cell>
          <cell r="U123">
            <v>0</v>
          </cell>
          <cell r="V123" t="str">
            <v/>
          </cell>
          <cell r="W123" t="str">
            <v/>
          </cell>
        </row>
        <row r="124">
          <cell r="A124">
            <v>136</v>
          </cell>
          <cell r="B124">
            <v>36</v>
          </cell>
          <cell r="C124">
            <v>0</v>
          </cell>
          <cell r="D124" t="str">
            <v/>
          </cell>
          <cell r="E124">
            <v>0</v>
          </cell>
          <cell r="F124" t="str">
            <v/>
          </cell>
          <cell r="G124" t="str">
            <v/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#VALUE!</v>
          </cell>
          <cell r="N124" t="e">
            <v>#VALUE!</v>
          </cell>
          <cell r="O124" t="e">
            <v>#VALUE!</v>
          </cell>
          <cell r="P124">
            <v>28</v>
          </cell>
          <cell r="Q124">
            <v>28</v>
          </cell>
          <cell r="R124">
            <v>136</v>
          </cell>
          <cell r="S124">
            <v>140</v>
          </cell>
          <cell r="T124" t="str">
            <v>136-140</v>
          </cell>
          <cell r="U124">
            <v>0</v>
          </cell>
          <cell r="V124" t="str">
            <v/>
          </cell>
          <cell r="W124" t="str">
            <v/>
          </cell>
        </row>
        <row r="125">
          <cell r="A125">
            <v>137</v>
          </cell>
          <cell r="B125">
            <v>37</v>
          </cell>
          <cell r="C125">
            <v>0</v>
          </cell>
          <cell r="D125" t="str">
            <v/>
          </cell>
          <cell r="E125">
            <v>0</v>
          </cell>
          <cell r="F125" t="str">
            <v/>
          </cell>
          <cell r="G125" t="str">
            <v/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#VALUE!</v>
          </cell>
          <cell r="N125" t="e">
            <v>#VALUE!</v>
          </cell>
          <cell r="O125" t="e">
            <v>#VALUE!</v>
          </cell>
          <cell r="P125">
            <v>0</v>
          </cell>
          <cell r="Q125">
            <v>28</v>
          </cell>
          <cell r="R125">
            <v>136</v>
          </cell>
          <cell r="S125">
            <v>140</v>
          </cell>
          <cell r="T125" t="str">
            <v>136-140</v>
          </cell>
          <cell r="U125">
            <v>0</v>
          </cell>
          <cell r="V125" t="str">
            <v/>
          </cell>
          <cell r="W125" t="str">
            <v/>
          </cell>
        </row>
        <row r="126">
          <cell r="A126">
            <v>138</v>
          </cell>
          <cell r="B126">
            <v>38</v>
          </cell>
          <cell r="C126">
            <v>0</v>
          </cell>
          <cell r="D126" t="str">
            <v/>
          </cell>
          <cell r="E126">
            <v>0</v>
          </cell>
          <cell r="F126" t="str">
            <v/>
          </cell>
          <cell r="G126" t="str">
            <v/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#VALUE!</v>
          </cell>
          <cell r="N126" t="e">
            <v>#VALUE!</v>
          </cell>
          <cell r="O126" t="e">
            <v>#VALUE!</v>
          </cell>
          <cell r="P126">
            <v>0</v>
          </cell>
          <cell r="Q126">
            <v>28</v>
          </cell>
          <cell r="R126">
            <v>136</v>
          </cell>
          <cell r="S126">
            <v>140</v>
          </cell>
          <cell r="T126" t="str">
            <v>136-140</v>
          </cell>
          <cell r="U126">
            <v>0</v>
          </cell>
          <cell r="V126" t="str">
            <v/>
          </cell>
          <cell r="W126" t="str">
            <v/>
          </cell>
        </row>
        <row r="127">
          <cell r="A127">
            <v>139</v>
          </cell>
          <cell r="B127">
            <v>39</v>
          </cell>
          <cell r="C127">
            <v>0</v>
          </cell>
          <cell r="D127" t="str">
            <v/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#VALUE!</v>
          </cell>
          <cell r="N127" t="e">
            <v>#VALUE!</v>
          </cell>
          <cell r="O127" t="e">
            <v>#VALUE!</v>
          </cell>
          <cell r="P127">
            <v>0</v>
          </cell>
          <cell r="Q127">
            <v>28</v>
          </cell>
          <cell r="R127">
            <v>136</v>
          </cell>
          <cell r="S127">
            <v>140</v>
          </cell>
          <cell r="T127" t="str">
            <v>136-140</v>
          </cell>
          <cell r="U127">
            <v>0</v>
          </cell>
          <cell r="V127" t="str">
            <v/>
          </cell>
          <cell r="W127" t="str">
            <v/>
          </cell>
        </row>
        <row r="128">
          <cell r="A128">
            <v>140</v>
          </cell>
          <cell r="B128">
            <v>40</v>
          </cell>
          <cell r="C128">
            <v>0</v>
          </cell>
          <cell r="D128" t="str">
            <v/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#VALUE!</v>
          </cell>
          <cell r="N128" t="e">
            <v>#VALUE!</v>
          </cell>
          <cell r="O128" t="e">
            <v>#VALUE!</v>
          </cell>
          <cell r="P128">
            <v>0</v>
          </cell>
          <cell r="Q128">
            <v>28</v>
          </cell>
          <cell r="R128">
            <v>136</v>
          </cell>
          <cell r="S128">
            <v>140</v>
          </cell>
          <cell r="T128" t="str">
            <v>136-140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>
            <v>141</v>
          </cell>
          <cell r="B129">
            <v>41</v>
          </cell>
          <cell r="C129">
            <v>0</v>
          </cell>
          <cell r="D129" t="str">
            <v/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#VALUE!</v>
          </cell>
          <cell r="N129" t="e">
            <v>#VALUE!</v>
          </cell>
          <cell r="O129" t="e">
            <v>#VALUE!</v>
          </cell>
          <cell r="P129">
            <v>29</v>
          </cell>
          <cell r="Q129">
            <v>29</v>
          </cell>
          <cell r="R129">
            <v>141</v>
          </cell>
          <cell r="S129">
            <v>145</v>
          </cell>
          <cell r="T129" t="str">
            <v>141-145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>
            <v>142</v>
          </cell>
          <cell r="B130">
            <v>42</v>
          </cell>
          <cell r="C130">
            <v>0</v>
          </cell>
          <cell r="D130" t="str">
            <v/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0</v>
          </cell>
          <cell r="Q130">
            <v>29</v>
          </cell>
          <cell r="R130">
            <v>141</v>
          </cell>
          <cell r="S130">
            <v>145</v>
          </cell>
          <cell r="T130" t="str">
            <v>141-145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>
            <v>143</v>
          </cell>
          <cell r="B131">
            <v>43</v>
          </cell>
          <cell r="C131">
            <v>0</v>
          </cell>
          <cell r="D131" t="str">
            <v/>
          </cell>
          <cell r="E131">
            <v>0</v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P131">
            <v>0</v>
          </cell>
          <cell r="Q131">
            <v>29</v>
          </cell>
          <cell r="R131">
            <v>141</v>
          </cell>
          <cell r="S131">
            <v>145</v>
          </cell>
          <cell r="T131" t="str">
            <v>141-145</v>
          </cell>
          <cell r="U131">
            <v>0</v>
          </cell>
          <cell r="V131" t="str">
            <v/>
          </cell>
          <cell r="W131" t="str">
            <v/>
          </cell>
        </row>
        <row r="132">
          <cell r="A132">
            <v>144</v>
          </cell>
          <cell r="B132">
            <v>44</v>
          </cell>
          <cell r="C132">
            <v>0</v>
          </cell>
          <cell r="D132" t="str">
            <v/>
          </cell>
          <cell r="E132">
            <v>0</v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P132">
            <v>0</v>
          </cell>
          <cell r="Q132">
            <v>29</v>
          </cell>
          <cell r="R132">
            <v>141</v>
          </cell>
          <cell r="S132">
            <v>145</v>
          </cell>
          <cell r="T132" t="str">
            <v>141-145</v>
          </cell>
          <cell r="U132">
            <v>0</v>
          </cell>
          <cell r="V132" t="str">
            <v/>
          </cell>
          <cell r="W132" t="str">
            <v/>
          </cell>
        </row>
        <row r="133">
          <cell r="A133">
            <v>145</v>
          </cell>
          <cell r="B133">
            <v>45</v>
          </cell>
          <cell r="C133">
            <v>0</v>
          </cell>
          <cell r="D133" t="str">
            <v/>
          </cell>
          <cell r="E133">
            <v>0</v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P133">
            <v>0</v>
          </cell>
          <cell r="Q133">
            <v>29</v>
          </cell>
          <cell r="R133">
            <v>141</v>
          </cell>
          <cell r="S133">
            <v>145</v>
          </cell>
          <cell r="T133" t="str">
            <v>141-145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>
            <v>146</v>
          </cell>
          <cell r="B134">
            <v>46</v>
          </cell>
          <cell r="C134">
            <v>0</v>
          </cell>
          <cell r="D134" t="str">
            <v/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P134">
            <v>30</v>
          </cell>
          <cell r="Q134">
            <v>30</v>
          </cell>
          <cell r="R134">
            <v>146</v>
          </cell>
          <cell r="S134">
            <v>150</v>
          </cell>
          <cell r="T134" t="str">
            <v>146-150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>
            <v>147</v>
          </cell>
          <cell r="B135">
            <v>47</v>
          </cell>
          <cell r="C135">
            <v>0</v>
          </cell>
          <cell r="D135" t="str">
            <v/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0</v>
          </cell>
          <cell r="Q135">
            <v>30</v>
          </cell>
          <cell r="R135">
            <v>146</v>
          </cell>
          <cell r="S135">
            <v>150</v>
          </cell>
          <cell r="T135" t="str">
            <v>146-150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>
            <v>148</v>
          </cell>
          <cell r="B136">
            <v>48</v>
          </cell>
          <cell r="C136">
            <v>0</v>
          </cell>
          <cell r="D136" t="str">
            <v/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P136">
            <v>0</v>
          </cell>
          <cell r="Q136">
            <v>30</v>
          </cell>
          <cell r="R136">
            <v>146</v>
          </cell>
          <cell r="S136">
            <v>150</v>
          </cell>
          <cell r="T136" t="str">
            <v>146-150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>
            <v>149</v>
          </cell>
          <cell r="B137">
            <v>49</v>
          </cell>
          <cell r="C137">
            <v>0</v>
          </cell>
          <cell r="D137" t="str">
            <v/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P137">
            <v>0</v>
          </cell>
          <cell r="Q137">
            <v>30</v>
          </cell>
          <cell r="R137">
            <v>146</v>
          </cell>
          <cell r="S137">
            <v>150</v>
          </cell>
          <cell r="T137" t="str">
            <v>146-150</v>
          </cell>
          <cell r="U137">
            <v>0</v>
          </cell>
          <cell r="V137" t="str">
            <v/>
          </cell>
          <cell r="W137" t="str">
            <v/>
          </cell>
        </row>
        <row r="138">
          <cell r="A138">
            <v>150</v>
          </cell>
          <cell r="B138">
            <v>50</v>
          </cell>
          <cell r="C138">
            <v>0</v>
          </cell>
          <cell r="D138" t="str">
            <v/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P138">
            <v>0</v>
          </cell>
          <cell r="Q138">
            <v>30</v>
          </cell>
          <cell r="R138">
            <v>146</v>
          </cell>
          <cell r="S138">
            <v>150</v>
          </cell>
          <cell r="T138" t="str">
            <v>146-150</v>
          </cell>
          <cell r="U138">
            <v>0</v>
          </cell>
          <cell r="V138" t="str">
            <v/>
          </cell>
          <cell r="W138" t="str">
            <v/>
          </cell>
        </row>
        <row r="139">
          <cell r="A139">
            <v>151</v>
          </cell>
          <cell r="B139">
            <v>51</v>
          </cell>
          <cell r="C139">
            <v>0</v>
          </cell>
          <cell r="D139" t="str">
            <v/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P139">
            <v>31</v>
          </cell>
          <cell r="Q139">
            <v>31</v>
          </cell>
          <cell r="R139">
            <v>151</v>
          </cell>
          <cell r="S139">
            <v>155</v>
          </cell>
          <cell r="T139" t="str">
            <v>151-155</v>
          </cell>
          <cell r="U139">
            <v>0</v>
          </cell>
          <cell r="V139" t="str">
            <v/>
          </cell>
          <cell r="W139" t="str">
            <v/>
          </cell>
        </row>
        <row r="140">
          <cell r="A140">
            <v>152</v>
          </cell>
          <cell r="B140">
            <v>52</v>
          </cell>
          <cell r="C140">
            <v>0</v>
          </cell>
          <cell r="D140" t="str">
            <v/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0</v>
          </cell>
          <cell r="Q140">
            <v>31</v>
          </cell>
          <cell r="R140">
            <v>151</v>
          </cell>
          <cell r="S140">
            <v>155</v>
          </cell>
          <cell r="T140" t="str">
            <v>151-155</v>
          </cell>
          <cell r="U140">
            <v>0</v>
          </cell>
          <cell r="V140" t="str">
            <v/>
          </cell>
          <cell r="W140" t="str">
            <v/>
          </cell>
        </row>
        <row r="141">
          <cell r="A141">
            <v>153</v>
          </cell>
          <cell r="B141">
            <v>53</v>
          </cell>
          <cell r="C141">
            <v>0</v>
          </cell>
          <cell r="D141" t="str">
            <v/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P141">
            <v>0</v>
          </cell>
          <cell r="Q141">
            <v>31</v>
          </cell>
          <cell r="R141">
            <v>151</v>
          </cell>
          <cell r="S141">
            <v>155</v>
          </cell>
          <cell r="T141" t="str">
            <v>151-155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>
            <v>154</v>
          </cell>
          <cell r="B142">
            <v>54</v>
          </cell>
          <cell r="C142">
            <v>0</v>
          </cell>
          <cell r="D142" t="str">
            <v/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P142">
            <v>0</v>
          </cell>
          <cell r="Q142">
            <v>31</v>
          </cell>
          <cell r="R142">
            <v>151</v>
          </cell>
          <cell r="S142">
            <v>155</v>
          </cell>
          <cell r="T142" t="str">
            <v>151-155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>
            <v>155</v>
          </cell>
          <cell r="B143">
            <v>55</v>
          </cell>
          <cell r="C143">
            <v>0</v>
          </cell>
          <cell r="D143" t="str">
            <v/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P143">
            <v>0</v>
          </cell>
          <cell r="Q143">
            <v>31</v>
          </cell>
          <cell r="R143">
            <v>151</v>
          </cell>
          <cell r="S143">
            <v>155</v>
          </cell>
          <cell r="T143" t="str">
            <v>151-155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>
            <v>156</v>
          </cell>
          <cell r="B144">
            <v>56</v>
          </cell>
          <cell r="C144">
            <v>0</v>
          </cell>
          <cell r="D144" t="str">
            <v/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P144">
            <v>32</v>
          </cell>
          <cell r="Q144">
            <v>32</v>
          </cell>
          <cell r="R144">
            <v>156</v>
          </cell>
          <cell r="S144">
            <v>160</v>
          </cell>
          <cell r="T144" t="str">
            <v>156-160</v>
          </cell>
          <cell r="U144">
            <v>0</v>
          </cell>
          <cell r="V144" t="str">
            <v/>
          </cell>
          <cell r="W144" t="str">
            <v/>
          </cell>
        </row>
        <row r="145">
          <cell r="A145">
            <v>157</v>
          </cell>
          <cell r="B145">
            <v>57</v>
          </cell>
          <cell r="C145">
            <v>0</v>
          </cell>
          <cell r="D145" t="str">
            <v/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#VALUE!</v>
          </cell>
          <cell r="N145" t="e">
            <v>#VALUE!</v>
          </cell>
          <cell r="O145" t="e">
            <v>#VALUE!</v>
          </cell>
          <cell r="P145">
            <v>0</v>
          </cell>
          <cell r="Q145">
            <v>32</v>
          </cell>
          <cell r="R145">
            <v>156</v>
          </cell>
          <cell r="S145">
            <v>160</v>
          </cell>
          <cell r="T145" t="str">
            <v>156-160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>
            <v>158</v>
          </cell>
          <cell r="B146">
            <v>58</v>
          </cell>
          <cell r="C146">
            <v>0</v>
          </cell>
          <cell r="D146" t="str">
            <v/>
          </cell>
          <cell r="E146">
            <v>0</v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#VALUE!</v>
          </cell>
          <cell r="N146" t="e">
            <v>#VALUE!</v>
          </cell>
          <cell r="O146" t="e">
            <v>#VALUE!</v>
          </cell>
          <cell r="P146">
            <v>0</v>
          </cell>
          <cell r="Q146">
            <v>32</v>
          </cell>
          <cell r="R146">
            <v>156</v>
          </cell>
          <cell r="S146">
            <v>160</v>
          </cell>
          <cell r="T146" t="str">
            <v>156-160</v>
          </cell>
          <cell r="U146">
            <v>0</v>
          </cell>
          <cell r="V146" t="str">
            <v/>
          </cell>
          <cell r="W146" t="str">
            <v/>
          </cell>
        </row>
        <row r="147">
          <cell r="A147">
            <v>159</v>
          </cell>
          <cell r="B147">
            <v>59</v>
          </cell>
          <cell r="C147">
            <v>0</v>
          </cell>
          <cell r="D147" t="str">
            <v/>
          </cell>
          <cell r="E147">
            <v>0</v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#VALUE!</v>
          </cell>
          <cell r="N147" t="e">
            <v>#VALUE!</v>
          </cell>
          <cell r="O147" t="e">
            <v>#VALUE!</v>
          </cell>
          <cell r="P147">
            <v>0</v>
          </cell>
          <cell r="Q147">
            <v>32</v>
          </cell>
          <cell r="R147">
            <v>156</v>
          </cell>
          <cell r="S147">
            <v>160</v>
          </cell>
          <cell r="T147" t="str">
            <v>156-160</v>
          </cell>
          <cell r="U147">
            <v>0</v>
          </cell>
          <cell r="V147" t="str">
            <v/>
          </cell>
          <cell r="W147" t="str">
            <v/>
          </cell>
        </row>
        <row r="148">
          <cell r="A148">
            <v>160</v>
          </cell>
          <cell r="B148">
            <v>60</v>
          </cell>
          <cell r="C148">
            <v>0</v>
          </cell>
          <cell r="D148" t="str">
            <v/>
          </cell>
          <cell r="E148">
            <v>0</v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#VALUE!</v>
          </cell>
          <cell r="N148" t="e">
            <v>#VALUE!</v>
          </cell>
          <cell r="O148" t="e">
            <v>#VALUE!</v>
          </cell>
          <cell r="P148">
            <v>0</v>
          </cell>
          <cell r="Q148">
            <v>32</v>
          </cell>
          <cell r="R148">
            <v>156</v>
          </cell>
          <cell r="S148">
            <v>160</v>
          </cell>
          <cell r="T148" t="str">
            <v>156-160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>
            <v>161</v>
          </cell>
          <cell r="B149">
            <v>61</v>
          </cell>
          <cell r="C149">
            <v>0</v>
          </cell>
          <cell r="D149" t="str">
            <v/>
          </cell>
          <cell r="E149">
            <v>0</v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#VALUE!</v>
          </cell>
          <cell r="N149" t="e">
            <v>#VALUE!</v>
          </cell>
          <cell r="O149" t="e">
            <v>#VALUE!</v>
          </cell>
          <cell r="P149">
            <v>33</v>
          </cell>
          <cell r="Q149">
            <v>33</v>
          </cell>
          <cell r="R149">
            <v>161</v>
          </cell>
          <cell r="S149">
            <v>165</v>
          </cell>
          <cell r="T149" t="str">
            <v>161-165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>
            <v>162</v>
          </cell>
          <cell r="B150">
            <v>62</v>
          </cell>
          <cell r="C150">
            <v>0</v>
          </cell>
          <cell r="D150" t="str">
            <v/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#VALUE!</v>
          </cell>
          <cell r="N150" t="e">
            <v>#VALUE!</v>
          </cell>
          <cell r="O150" t="e">
            <v>#VALUE!</v>
          </cell>
          <cell r="P150">
            <v>0</v>
          </cell>
          <cell r="Q150">
            <v>33</v>
          </cell>
          <cell r="R150">
            <v>161</v>
          </cell>
          <cell r="S150">
            <v>165</v>
          </cell>
          <cell r="T150" t="str">
            <v>161-165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>
            <v>163</v>
          </cell>
          <cell r="B151">
            <v>63</v>
          </cell>
          <cell r="C151">
            <v>0</v>
          </cell>
          <cell r="D151" t="str">
            <v/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#VALUE!</v>
          </cell>
          <cell r="N151" t="e">
            <v>#VALUE!</v>
          </cell>
          <cell r="O151" t="e">
            <v>#VALUE!</v>
          </cell>
          <cell r="P151">
            <v>0</v>
          </cell>
          <cell r="Q151">
            <v>33</v>
          </cell>
          <cell r="R151">
            <v>161</v>
          </cell>
          <cell r="S151">
            <v>165</v>
          </cell>
          <cell r="T151" t="str">
            <v>161-165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>
            <v>164</v>
          </cell>
          <cell r="B152">
            <v>64</v>
          </cell>
          <cell r="C152">
            <v>0</v>
          </cell>
          <cell r="D152" t="str">
            <v/>
          </cell>
          <cell r="E152">
            <v>0</v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#VALUE!</v>
          </cell>
          <cell r="N152" t="e">
            <v>#VALUE!</v>
          </cell>
          <cell r="O152" t="e">
            <v>#VALUE!</v>
          </cell>
          <cell r="P152">
            <v>0</v>
          </cell>
          <cell r="Q152">
            <v>33</v>
          </cell>
          <cell r="R152">
            <v>161</v>
          </cell>
          <cell r="S152">
            <v>165</v>
          </cell>
          <cell r="T152" t="str">
            <v>161-165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>
            <v>165</v>
          </cell>
          <cell r="B153">
            <v>65</v>
          </cell>
          <cell r="C153">
            <v>0</v>
          </cell>
          <cell r="D153" t="str">
            <v/>
          </cell>
          <cell r="E153">
            <v>0</v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#VALUE!</v>
          </cell>
          <cell r="N153" t="e">
            <v>#VALUE!</v>
          </cell>
          <cell r="O153" t="e">
            <v>#VALUE!</v>
          </cell>
          <cell r="P153">
            <v>0</v>
          </cell>
          <cell r="Q153">
            <v>33</v>
          </cell>
          <cell r="R153">
            <v>161</v>
          </cell>
          <cell r="S153">
            <v>165</v>
          </cell>
          <cell r="T153" t="str">
            <v>161-165</v>
          </cell>
          <cell r="U153">
            <v>0</v>
          </cell>
          <cell r="V153" t="str">
            <v/>
          </cell>
          <cell r="W153" t="str">
            <v/>
          </cell>
        </row>
        <row r="154">
          <cell r="A154">
            <v>166</v>
          </cell>
          <cell r="B154">
            <v>66</v>
          </cell>
          <cell r="C154">
            <v>0</v>
          </cell>
          <cell r="D154" t="str">
            <v/>
          </cell>
          <cell r="E154">
            <v>0</v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#VALUE!</v>
          </cell>
          <cell r="N154" t="e">
            <v>#VALUE!</v>
          </cell>
          <cell r="O154" t="e">
            <v>#VALUE!</v>
          </cell>
          <cell r="P154">
            <v>34</v>
          </cell>
          <cell r="Q154">
            <v>34</v>
          </cell>
          <cell r="R154">
            <v>166</v>
          </cell>
          <cell r="S154">
            <v>170</v>
          </cell>
          <cell r="T154" t="str">
            <v>166-170</v>
          </cell>
          <cell r="U154">
            <v>0</v>
          </cell>
          <cell r="V154" t="str">
            <v/>
          </cell>
          <cell r="W154" t="str">
            <v/>
          </cell>
        </row>
        <row r="155">
          <cell r="A155">
            <v>167</v>
          </cell>
          <cell r="B155">
            <v>67</v>
          </cell>
          <cell r="C155">
            <v>0</v>
          </cell>
          <cell r="D155" t="str">
            <v/>
          </cell>
          <cell r="E155">
            <v>0</v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#VALUE!</v>
          </cell>
          <cell r="N155" t="e">
            <v>#VALUE!</v>
          </cell>
          <cell r="O155" t="e">
            <v>#VALUE!</v>
          </cell>
          <cell r="P155">
            <v>0</v>
          </cell>
          <cell r="Q155">
            <v>34</v>
          </cell>
          <cell r="R155">
            <v>166</v>
          </cell>
          <cell r="S155">
            <v>170</v>
          </cell>
          <cell r="T155" t="str">
            <v>166-170</v>
          </cell>
          <cell r="U155">
            <v>0</v>
          </cell>
          <cell r="V155" t="str">
            <v/>
          </cell>
          <cell r="W155" t="str">
            <v/>
          </cell>
        </row>
        <row r="156">
          <cell r="A156">
            <v>168</v>
          </cell>
          <cell r="B156">
            <v>68</v>
          </cell>
          <cell r="C156">
            <v>0</v>
          </cell>
          <cell r="D156" t="str">
            <v/>
          </cell>
          <cell r="E156">
            <v>0</v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#VALUE!</v>
          </cell>
          <cell r="N156" t="e">
            <v>#VALUE!</v>
          </cell>
          <cell r="O156" t="e">
            <v>#VALUE!</v>
          </cell>
          <cell r="P156">
            <v>0</v>
          </cell>
          <cell r="Q156">
            <v>34</v>
          </cell>
          <cell r="R156">
            <v>166</v>
          </cell>
          <cell r="S156">
            <v>170</v>
          </cell>
          <cell r="T156" t="str">
            <v>166-170</v>
          </cell>
          <cell r="U156">
            <v>0</v>
          </cell>
          <cell r="V156" t="str">
            <v/>
          </cell>
          <cell r="W156" t="str">
            <v/>
          </cell>
        </row>
        <row r="157">
          <cell r="A157">
            <v>169</v>
          </cell>
          <cell r="B157">
            <v>69</v>
          </cell>
          <cell r="C157">
            <v>0</v>
          </cell>
          <cell r="D157" t="str">
            <v/>
          </cell>
          <cell r="E157">
            <v>0</v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#VALUE!</v>
          </cell>
          <cell r="N157" t="e">
            <v>#VALUE!</v>
          </cell>
          <cell r="O157" t="e">
            <v>#VALUE!</v>
          </cell>
          <cell r="P157">
            <v>0</v>
          </cell>
          <cell r="Q157">
            <v>34</v>
          </cell>
          <cell r="R157">
            <v>166</v>
          </cell>
          <cell r="S157">
            <v>170</v>
          </cell>
          <cell r="T157" t="str">
            <v>166-170</v>
          </cell>
          <cell r="U157">
            <v>0</v>
          </cell>
          <cell r="V157" t="str">
            <v/>
          </cell>
          <cell r="W157" t="str">
            <v/>
          </cell>
        </row>
        <row r="158">
          <cell r="A158">
            <v>170</v>
          </cell>
          <cell r="B158">
            <v>70</v>
          </cell>
          <cell r="C158">
            <v>0</v>
          </cell>
          <cell r="D158" t="str">
            <v/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#VALUE!</v>
          </cell>
          <cell r="N158" t="e">
            <v>#VALUE!</v>
          </cell>
          <cell r="O158" t="e">
            <v>#VALUE!</v>
          </cell>
          <cell r="P158">
            <v>0</v>
          </cell>
          <cell r="Q158">
            <v>34</v>
          </cell>
          <cell r="R158">
            <v>166</v>
          </cell>
          <cell r="S158">
            <v>170</v>
          </cell>
          <cell r="T158" t="str">
            <v>166-170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>
            <v>171</v>
          </cell>
          <cell r="B159">
            <v>71</v>
          </cell>
          <cell r="C159">
            <v>0</v>
          </cell>
          <cell r="D159" t="str">
            <v/>
          </cell>
          <cell r="E159">
            <v>0</v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#VALUE!</v>
          </cell>
          <cell r="N159" t="e">
            <v>#VALUE!</v>
          </cell>
          <cell r="O159" t="e">
            <v>#VALUE!</v>
          </cell>
          <cell r="P159">
            <v>35</v>
          </cell>
          <cell r="Q159">
            <v>35</v>
          </cell>
          <cell r="R159">
            <v>171</v>
          </cell>
          <cell r="S159">
            <v>175</v>
          </cell>
          <cell r="T159" t="str">
            <v>171-175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>
            <v>172</v>
          </cell>
          <cell r="B160">
            <v>72</v>
          </cell>
          <cell r="C160">
            <v>0</v>
          </cell>
          <cell r="D160" t="str">
            <v/>
          </cell>
          <cell r="E160">
            <v>0</v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0</v>
          </cell>
          <cell r="Q160">
            <v>35</v>
          </cell>
          <cell r="R160">
            <v>171</v>
          </cell>
          <cell r="S160">
            <v>175</v>
          </cell>
          <cell r="T160" t="str">
            <v>171-175</v>
          </cell>
          <cell r="U160">
            <v>0</v>
          </cell>
          <cell r="V160" t="str">
            <v/>
          </cell>
          <cell r="W160" t="str">
            <v/>
          </cell>
        </row>
        <row r="161">
          <cell r="A161">
            <v>173</v>
          </cell>
          <cell r="B161">
            <v>73</v>
          </cell>
          <cell r="C161">
            <v>0</v>
          </cell>
          <cell r="D161" t="str">
            <v/>
          </cell>
          <cell r="E161">
            <v>0</v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#VALUE!</v>
          </cell>
          <cell r="N161" t="e">
            <v>#VALUE!</v>
          </cell>
          <cell r="O161" t="e">
            <v>#VALUE!</v>
          </cell>
          <cell r="P161">
            <v>0</v>
          </cell>
          <cell r="Q161">
            <v>35</v>
          </cell>
          <cell r="R161">
            <v>171</v>
          </cell>
          <cell r="S161">
            <v>175</v>
          </cell>
          <cell r="T161" t="str">
            <v>171-175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>
            <v>174</v>
          </cell>
          <cell r="B162">
            <v>74</v>
          </cell>
          <cell r="C162">
            <v>0</v>
          </cell>
          <cell r="D162" t="str">
            <v/>
          </cell>
          <cell r="E162">
            <v>0</v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#VALUE!</v>
          </cell>
          <cell r="N162" t="e">
            <v>#VALUE!</v>
          </cell>
          <cell r="O162" t="e">
            <v>#VALUE!</v>
          </cell>
          <cell r="P162">
            <v>0</v>
          </cell>
          <cell r="Q162">
            <v>35</v>
          </cell>
          <cell r="R162">
            <v>171</v>
          </cell>
          <cell r="S162">
            <v>175</v>
          </cell>
          <cell r="T162" t="str">
            <v>171-175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>
            <v>175</v>
          </cell>
          <cell r="B163">
            <v>75</v>
          </cell>
          <cell r="C163">
            <v>0</v>
          </cell>
          <cell r="D163" t="str">
            <v/>
          </cell>
          <cell r="E163">
            <v>0</v>
          </cell>
          <cell r="F163" t="str">
            <v/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#VALUE!</v>
          </cell>
          <cell r="N163" t="e">
            <v>#VALUE!</v>
          </cell>
          <cell r="O163" t="e">
            <v>#VALUE!</v>
          </cell>
          <cell r="P163">
            <v>0</v>
          </cell>
          <cell r="Q163">
            <v>35</v>
          </cell>
          <cell r="R163">
            <v>171</v>
          </cell>
          <cell r="S163">
            <v>175</v>
          </cell>
          <cell r="T163" t="str">
            <v>171-175</v>
          </cell>
          <cell r="U163">
            <v>0</v>
          </cell>
          <cell r="V163" t="str">
            <v/>
          </cell>
          <cell r="W163" t="str">
            <v/>
          </cell>
        </row>
        <row r="164">
          <cell r="A164">
            <v>176</v>
          </cell>
          <cell r="B164">
            <v>76</v>
          </cell>
          <cell r="C164">
            <v>0</v>
          </cell>
          <cell r="D164" t="str">
            <v/>
          </cell>
          <cell r="E164">
            <v>0</v>
          </cell>
          <cell r="F164" t="str">
            <v/>
          </cell>
          <cell r="G164" t="str">
            <v/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#VALUE!</v>
          </cell>
          <cell r="N164" t="e">
            <v>#VALUE!</v>
          </cell>
          <cell r="O164" t="e">
            <v>#VALUE!</v>
          </cell>
          <cell r="P164">
            <v>36</v>
          </cell>
          <cell r="Q164">
            <v>36</v>
          </cell>
          <cell r="R164">
            <v>176</v>
          </cell>
          <cell r="S164">
            <v>180</v>
          </cell>
          <cell r="T164" t="str">
            <v>176-180</v>
          </cell>
          <cell r="U164">
            <v>0</v>
          </cell>
          <cell r="V164" t="str">
            <v/>
          </cell>
          <cell r="W164" t="str">
            <v/>
          </cell>
        </row>
        <row r="165">
          <cell r="A165">
            <v>177</v>
          </cell>
          <cell r="B165">
            <v>77</v>
          </cell>
          <cell r="C165">
            <v>0</v>
          </cell>
          <cell r="D165" t="str">
            <v/>
          </cell>
          <cell r="E165">
            <v>0</v>
          </cell>
          <cell r="F165" t="str">
            <v/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#VALUE!</v>
          </cell>
          <cell r="N165" t="e">
            <v>#VALUE!</v>
          </cell>
          <cell r="O165" t="e">
            <v>#VALUE!</v>
          </cell>
          <cell r="P165">
            <v>0</v>
          </cell>
          <cell r="Q165">
            <v>36</v>
          </cell>
          <cell r="R165">
            <v>176</v>
          </cell>
          <cell r="S165">
            <v>180</v>
          </cell>
          <cell r="T165" t="str">
            <v>176-180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>
            <v>178</v>
          </cell>
          <cell r="B166">
            <v>78</v>
          </cell>
          <cell r="C166">
            <v>0</v>
          </cell>
          <cell r="D166" t="str">
            <v/>
          </cell>
          <cell r="E166">
            <v>0</v>
          </cell>
          <cell r="F166" t="str">
            <v/>
          </cell>
          <cell r="G166" t="str">
            <v/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#VALUE!</v>
          </cell>
          <cell r="N166" t="e">
            <v>#VALUE!</v>
          </cell>
          <cell r="O166" t="e">
            <v>#VALUE!</v>
          </cell>
          <cell r="P166">
            <v>0</v>
          </cell>
          <cell r="Q166">
            <v>36</v>
          </cell>
          <cell r="R166">
            <v>176</v>
          </cell>
          <cell r="S166">
            <v>180</v>
          </cell>
          <cell r="T166" t="str">
            <v>176-180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>
            <v>179</v>
          </cell>
          <cell r="B167">
            <v>79</v>
          </cell>
          <cell r="C167">
            <v>0</v>
          </cell>
          <cell r="D167" t="str">
            <v/>
          </cell>
          <cell r="E167">
            <v>0</v>
          </cell>
          <cell r="F167" t="str">
            <v/>
          </cell>
          <cell r="G167" t="str">
            <v/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#VALUE!</v>
          </cell>
          <cell r="N167" t="e">
            <v>#VALUE!</v>
          </cell>
          <cell r="O167" t="e">
            <v>#VALUE!</v>
          </cell>
          <cell r="P167">
            <v>0</v>
          </cell>
          <cell r="Q167">
            <v>36</v>
          </cell>
          <cell r="R167">
            <v>176</v>
          </cell>
          <cell r="S167">
            <v>180</v>
          </cell>
          <cell r="T167" t="str">
            <v>176-180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>
            <v>180</v>
          </cell>
          <cell r="B168">
            <v>80</v>
          </cell>
          <cell r="C168">
            <v>0</v>
          </cell>
          <cell r="D168" t="str">
            <v/>
          </cell>
          <cell r="E168">
            <v>0</v>
          </cell>
          <cell r="F168" t="str">
            <v/>
          </cell>
          <cell r="G168" t="str">
            <v/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#VALUE!</v>
          </cell>
          <cell r="N168" t="e">
            <v>#VALUE!</v>
          </cell>
          <cell r="O168" t="e">
            <v>#VALUE!</v>
          </cell>
          <cell r="P168">
            <v>0</v>
          </cell>
          <cell r="Q168">
            <v>36</v>
          </cell>
          <cell r="R168">
            <v>176</v>
          </cell>
          <cell r="S168">
            <v>180</v>
          </cell>
          <cell r="T168" t="str">
            <v>176-180</v>
          </cell>
          <cell r="U168">
            <v>0</v>
          </cell>
          <cell r="V168" t="str">
            <v/>
          </cell>
          <cell r="W168" t="str">
            <v/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B2" t="str">
            <v>№</v>
          </cell>
          <cell r="C2">
            <v>0</v>
          </cell>
          <cell r="D2">
            <v>0</v>
          </cell>
          <cell r="E2" t="str">
            <v>Женские команда</v>
          </cell>
          <cell r="F2" t="str">
            <v>Тренер-представитель</v>
          </cell>
          <cell r="G2">
            <v>0</v>
          </cell>
          <cell r="H2" t="str">
            <v>Мужская команда</v>
          </cell>
          <cell r="I2">
            <v>0</v>
          </cell>
          <cell r="J2" t="str">
            <v>№</v>
          </cell>
          <cell r="K2" t="str">
            <v>Фамилия Имя игрока 1</v>
          </cell>
          <cell r="L2" t="str">
            <v>№</v>
          </cell>
          <cell r="M2" t="str">
            <v xml:space="preserve">Фамилия Имя игрока 2 </v>
          </cell>
          <cell r="N2" t="str">
            <v>№</v>
          </cell>
          <cell r="O2" t="str">
            <v>Фамилия Имя игрока 3</v>
          </cell>
          <cell r="P2" t="str">
            <v>рейтинг 1 игр</v>
          </cell>
          <cell r="Q2" t="str">
            <v>рейтинг 2 игр</v>
          </cell>
          <cell r="R2" t="str">
            <v>рейтинг 3 игр</v>
          </cell>
          <cell r="S2" t="str">
            <v>Сумма</v>
          </cell>
        </row>
        <row r="3">
          <cell r="B3">
            <v>11</v>
          </cell>
          <cell r="C3">
            <v>11</v>
          </cell>
          <cell r="D3">
            <v>51</v>
          </cell>
          <cell r="E3" t="str">
            <v>г. Шымкент-1</v>
          </cell>
          <cell r="F3" t="str">
            <v>Оразбаев Н.Б.</v>
          </cell>
          <cell r="G3" t="str">
            <v>г. Шымкент-1</v>
          </cell>
          <cell r="H3" t="str">
            <v>г. Шымкент-1</v>
          </cell>
          <cell r="I3">
            <v>0</v>
          </cell>
          <cell r="J3">
            <v>51</v>
          </cell>
          <cell r="K3" t="str">
            <v>МИРКАДИРОВА Сарвиноз</v>
          </cell>
          <cell r="L3">
            <v>52</v>
          </cell>
          <cell r="M3" t="str">
            <v>АЗАТОВА Озада</v>
          </cell>
          <cell r="N3">
            <v>53</v>
          </cell>
          <cell r="O3" t="str">
            <v>ШАПЕЙ Таншолпан</v>
          </cell>
          <cell r="P3">
            <v>67</v>
          </cell>
          <cell r="Q3">
            <v>47</v>
          </cell>
          <cell r="R3">
            <v>40</v>
          </cell>
          <cell r="S3">
            <v>154</v>
          </cell>
          <cell r="T3">
            <v>51</v>
          </cell>
          <cell r="U3">
            <v>55</v>
          </cell>
          <cell r="V3" t="str">
            <v>51-55</v>
          </cell>
        </row>
        <row r="4">
          <cell r="B4">
            <v>2</v>
          </cell>
          <cell r="C4">
            <v>2</v>
          </cell>
          <cell r="D4">
            <v>6</v>
          </cell>
          <cell r="E4" t="str">
            <v>Карагандинская обл.-1</v>
          </cell>
          <cell r="F4" t="str">
            <v>Ким Т.А.</v>
          </cell>
          <cell r="G4" t="str">
            <v>Караганда-1</v>
          </cell>
          <cell r="H4" t="str">
            <v>Карагандинская обл.-1</v>
          </cell>
          <cell r="I4">
            <v>0</v>
          </cell>
          <cell r="J4">
            <v>6</v>
          </cell>
          <cell r="K4" t="str">
            <v>СМИРНОВА Александра</v>
          </cell>
          <cell r="L4">
            <v>7</v>
          </cell>
          <cell r="M4" t="str">
            <v>АШКЕЕВА Арай</v>
          </cell>
          <cell r="N4">
            <v>8</v>
          </cell>
          <cell r="O4" t="str">
            <v>КОШКУМБАЕВА Жанерке</v>
          </cell>
          <cell r="P4">
            <v>55</v>
          </cell>
          <cell r="Q4">
            <v>43</v>
          </cell>
          <cell r="R4">
            <v>38</v>
          </cell>
          <cell r="S4">
            <v>136</v>
          </cell>
          <cell r="T4">
            <v>6</v>
          </cell>
          <cell r="U4">
            <v>10</v>
          </cell>
          <cell r="V4" t="str">
            <v>6-10</v>
          </cell>
        </row>
        <row r="5">
          <cell r="B5">
            <v>6</v>
          </cell>
          <cell r="C5">
            <v>6</v>
          </cell>
          <cell r="D5">
            <v>26</v>
          </cell>
          <cell r="E5" t="str">
            <v>г. Алматы</v>
          </cell>
          <cell r="F5" t="str">
            <v>Успанова А.С.</v>
          </cell>
          <cell r="G5" t="str">
            <v>г. Алматы</v>
          </cell>
          <cell r="H5" t="str">
            <v>г. Алматы</v>
          </cell>
          <cell r="I5">
            <v>0</v>
          </cell>
          <cell r="J5">
            <v>26</v>
          </cell>
          <cell r="K5" t="str">
            <v>БАХЫТ Анель</v>
          </cell>
          <cell r="L5">
            <v>27</v>
          </cell>
          <cell r="M5" t="str">
            <v>МАРКИНА Виктория</v>
          </cell>
          <cell r="N5">
            <v>28</v>
          </cell>
          <cell r="O5" t="str">
            <v>ЖУНИС Дильназ</v>
          </cell>
          <cell r="P5">
            <v>64</v>
          </cell>
          <cell r="Q5">
            <v>30</v>
          </cell>
          <cell r="R5">
            <v>35</v>
          </cell>
          <cell r="S5">
            <v>129</v>
          </cell>
          <cell r="T5">
            <v>26</v>
          </cell>
          <cell r="U5">
            <v>30</v>
          </cell>
          <cell r="V5" t="str">
            <v>26-30</v>
          </cell>
        </row>
        <row r="6">
          <cell r="B6">
            <v>7</v>
          </cell>
          <cell r="C6">
            <v>7</v>
          </cell>
          <cell r="D6">
            <v>31</v>
          </cell>
          <cell r="E6" t="str">
            <v>Западно-Казахстанская обл.-1</v>
          </cell>
          <cell r="F6" t="str">
            <v>Назарова С.Р.</v>
          </cell>
          <cell r="G6" t="str">
            <v>ЗКО-1</v>
          </cell>
          <cell r="H6" t="str">
            <v>Западно-Казахстанская обл.-1</v>
          </cell>
          <cell r="I6">
            <v>0</v>
          </cell>
          <cell r="J6">
            <v>31</v>
          </cell>
          <cell r="K6" t="str">
            <v>САПАРОВА Алсу</v>
          </cell>
          <cell r="L6">
            <v>32</v>
          </cell>
          <cell r="M6" t="str">
            <v>НУРМУХАНБЕТОВА Асем</v>
          </cell>
          <cell r="N6">
            <v>33</v>
          </cell>
          <cell r="O6" t="str">
            <v>СЕРИККАЛИЕВА Дильназ</v>
          </cell>
          <cell r="P6">
            <v>57</v>
          </cell>
          <cell r="Q6">
            <v>30</v>
          </cell>
          <cell r="R6">
            <v>16</v>
          </cell>
          <cell r="S6">
            <v>103</v>
          </cell>
          <cell r="T6">
            <v>31</v>
          </cell>
          <cell r="U6">
            <v>35</v>
          </cell>
          <cell r="V6" t="str">
            <v>31-35</v>
          </cell>
        </row>
        <row r="7">
          <cell r="B7">
            <v>12</v>
          </cell>
          <cell r="C7">
            <v>12</v>
          </cell>
          <cell r="D7">
            <v>56</v>
          </cell>
          <cell r="E7" t="str">
            <v>г. Шымкент-2</v>
          </cell>
          <cell r="F7" t="str">
            <v>Оразбаев Н.Б.</v>
          </cell>
          <cell r="G7" t="str">
            <v>г. Шымкент-2</v>
          </cell>
          <cell r="H7" t="str">
            <v>г. Шымкент-2</v>
          </cell>
          <cell r="I7">
            <v>0</v>
          </cell>
          <cell r="J7">
            <v>56</v>
          </cell>
          <cell r="K7" t="str">
            <v>УРАЛОВА Айжан</v>
          </cell>
          <cell r="L7">
            <v>57</v>
          </cell>
          <cell r="M7" t="str">
            <v>САИДМУРАТХАНОВА Сарвиноз</v>
          </cell>
          <cell r="N7">
            <v>58</v>
          </cell>
          <cell r="O7" t="str">
            <v>БАЗАРБАЙ Несибели</v>
          </cell>
          <cell r="P7">
            <v>34</v>
          </cell>
          <cell r="Q7">
            <v>36</v>
          </cell>
          <cell r="R7">
            <v>31</v>
          </cell>
          <cell r="S7">
            <v>101</v>
          </cell>
          <cell r="T7">
            <v>56</v>
          </cell>
          <cell r="U7">
            <v>60</v>
          </cell>
          <cell r="V7" t="str">
            <v>56-60</v>
          </cell>
        </row>
        <row r="8">
          <cell r="B8">
            <v>21</v>
          </cell>
          <cell r="C8">
            <v>21</v>
          </cell>
          <cell r="D8">
            <v>101</v>
          </cell>
          <cell r="E8" t="str">
            <v>Мангистауская обл.-1</v>
          </cell>
          <cell r="F8" t="str">
            <v>Бурбасов Е.К.</v>
          </cell>
          <cell r="G8" t="str">
            <v>Мангистауская обл.-1</v>
          </cell>
          <cell r="H8" t="str">
            <v>Мангистауская обл.-1</v>
          </cell>
          <cell r="I8">
            <v>0</v>
          </cell>
          <cell r="J8">
            <v>101</v>
          </cell>
          <cell r="K8" t="str">
            <v>ТОРШАЕВА Гюзель</v>
          </cell>
          <cell r="L8">
            <v>102</v>
          </cell>
          <cell r="M8" t="str">
            <v>БОРСАКБАЕВА Карина</v>
          </cell>
          <cell r="N8">
            <v>103</v>
          </cell>
          <cell r="O8" t="str">
            <v>БОРСАКБАЕВА Зарина</v>
          </cell>
          <cell r="P8">
            <v>34</v>
          </cell>
          <cell r="Q8">
            <v>29</v>
          </cell>
          <cell r="R8">
            <v>0</v>
          </cell>
          <cell r="S8">
            <v>63</v>
          </cell>
          <cell r="T8">
            <v>101</v>
          </cell>
          <cell r="U8">
            <v>105</v>
          </cell>
          <cell r="V8" t="str">
            <v>101-105</v>
          </cell>
        </row>
        <row r="9">
          <cell r="B9">
            <v>4</v>
          </cell>
          <cell r="C9">
            <v>4</v>
          </cell>
          <cell r="D9">
            <v>16</v>
          </cell>
          <cell r="E9" t="str">
            <v>Павлодарская обл.</v>
          </cell>
          <cell r="F9" t="str">
            <v>Бондарь Е.С.</v>
          </cell>
          <cell r="G9" t="str">
            <v>Павлодар-1</v>
          </cell>
          <cell r="H9" t="str">
            <v>Павлодарская обл.</v>
          </cell>
          <cell r="I9">
            <v>0</v>
          </cell>
          <cell r="J9">
            <v>16</v>
          </cell>
          <cell r="K9" t="str">
            <v>РОМАНОВСКАЯ Ангелина</v>
          </cell>
          <cell r="L9">
            <v>17</v>
          </cell>
          <cell r="M9" t="str">
            <v>КАРСЕНОВА Алтын</v>
          </cell>
          <cell r="N9">
            <v>18</v>
          </cell>
          <cell r="O9" t="str">
            <v>ШЛЕТГАУЭР Валерия</v>
          </cell>
          <cell r="P9">
            <v>61</v>
          </cell>
          <cell r="Q9">
            <v>0</v>
          </cell>
          <cell r="R9">
            <v>0</v>
          </cell>
          <cell r="S9">
            <v>61</v>
          </cell>
          <cell r="T9">
            <v>16</v>
          </cell>
          <cell r="U9">
            <v>20</v>
          </cell>
          <cell r="V9" t="str">
            <v>16-20</v>
          </cell>
        </row>
        <row r="10">
          <cell r="B10">
            <v>9</v>
          </cell>
          <cell r="C10">
            <v>9</v>
          </cell>
          <cell r="D10">
            <v>41</v>
          </cell>
          <cell r="E10" t="str">
            <v>г. Астана-1</v>
          </cell>
          <cell r="F10" t="str">
            <v>Мурзаспаев С.</v>
          </cell>
          <cell r="G10" t="str">
            <v>г. Астана-1</v>
          </cell>
          <cell r="H10" t="str">
            <v>г. Астана-1</v>
          </cell>
          <cell r="I10">
            <v>0</v>
          </cell>
          <cell r="J10">
            <v>41</v>
          </cell>
          <cell r="K10" t="str">
            <v>ЗУБКОВА Елена</v>
          </cell>
          <cell r="L10">
            <v>42</v>
          </cell>
          <cell r="M10" t="str">
            <v>ЕРЖАНКЫЗЫ Алтынай</v>
          </cell>
          <cell r="N10">
            <v>43</v>
          </cell>
          <cell r="O10" t="str">
            <v>ЛАВРОВА Елизавета</v>
          </cell>
          <cell r="P10">
            <v>33</v>
          </cell>
          <cell r="Q10">
            <v>27</v>
          </cell>
          <cell r="R10">
            <v>0</v>
          </cell>
          <cell r="S10">
            <v>60</v>
          </cell>
          <cell r="T10">
            <v>41</v>
          </cell>
          <cell r="U10">
            <v>45</v>
          </cell>
          <cell r="V10" t="str">
            <v>41-45</v>
          </cell>
        </row>
        <row r="11">
          <cell r="B11">
            <v>13</v>
          </cell>
          <cell r="C11">
            <v>13</v>
          </cell>
          <cell r="D11">
            <v>61</v>
          </cell>
          <cell r="E11" t="str">
            <v>Жамбылская обл.-1</v>
          </cell>
          <cell r="F11" t="str">
            <v>Хасанов Н.</v>
          </cell>
          <cell r="G11" t="str">
            <v>Жамбылская обл.-1</v>
          </cell>
          <cell r="H11" t="str">
            <v>Жамбылская обл.-1</v>
          </cell>
          <cell r="I11">
            <v>0</v>
          </cell>
          <cell r="J11">
            <v>61</v>
          </cell>
          <cell r="K11" t="str">
            <v>АСЫКБЕК Айгерим</v>
          </cell>
          <cell r="L11">
            <v>62</v>
          </cell>
          <cell r="M11" t="str">
            <v>ЧАНГИТБАЕВА Айдана</v>
          </cell>
          <cell r="N11">
            <v>63</v>
          </cell>
          <cell r="O11" t="str">
            <v>МУКАШ Мадина</v>
          </cell>
          <cell r="P11">
            <v>48</v>
          </cell>
          <cell r="Q11">
            <v>0</v>
          </cell>
          <cell r="R11">
            <v>0</v>
          </cell>
          <cell r="S11">
            <v>48</v>
          </cell>
          <cell r="T11">
            <v>61</v>
          </cell>
          <cell r="U11">
            <v>65</v>
          </cell>
          <cell r="V11" t="str">
            <v>61-65</v>
          </cell>
        </row>
        <row r="12">
          <cell r="B12">
            <v>15</v>
          </cell>
          <cell r="C12">
            <v>15</v>
          </cell>
          <cell r="D12">
            <v>71</v>
          </cell>
          <cell r="E12" t="str">
            <v>Туркестанская обл.</v>
          </cell>
          <cell r="F12" t="str">
            <v>Есимханов Е.Б.</v>
          </cell>
          <cell r="G12" t="str">
            <v>Туркестанская обл.</v>
          </cell>
          <cell r="H12" t="str">
            <v>Туркестанская обл.</v>
          </cell>
          <cell r="I12">
            <v>0</v>
          </cell>
          <cell r="J12">
            <v>71</v>
          </cell>
          <cell r="K12" t="str">
            <v>НУРЖАНКЫЗЫ Аружан</v>
          </cell>
          <cell r="L12">
            <v>72</v>
          </cell>
          <cell r="M12" t="str">
            <v>АХМАДАЛИЕВА Шахзода</v>
          </cell>
          <cell r="N12">
            <v>73</v>
          </cell>
          <cell r="O12" t="str">
            <v>СЕРИКБАЙ Назым</v>
          </cell>
          <cell r="P12">
            <v>21</v>
          </cell>
          <cell r="Q12">
            <v>26</v>
          </cell>
          <cell r="R12">
            <v>0</v>
          </cell>
          <cell r="S12">
            <v>47</v>
          </cell>
          <cell r="T12">
            <v>71</v>
          </cell>
          <cell r="U12">
            <v>75</v>
          </cell>
          <cell r="V12" t="str">
            <v>71-75</v>
          </cell>
        </row>
        <row r="13">
          <cell r="B13">
            <v>14</v>
          </cell>
          <cell r="C13">
            <v>14</v>
          </cell>
          <cell r="D13">
            <v>66</v>
          </cell>
          <cell r="E13" t="str">
            <v>Северо-Казахстанская обл.</v>
          </cell>
          <cell r="F13" t="str">
            <v>Пюрко И.А.</v>
          </cell>
          <cell r="G13" t="str">
            <v>СКО</v>
          </cell>
          <cell r="H13" t="str">
            <v>Северо-Казахстанская обл.</v>
          </cell>
          <cell r="I13">
            <v>0</v>
          </cell>
          <cell r="J13">
            <v>66</v>
          </cell>
          <cell r="K13" t="str">
            <v>ПЮРКО Екатерина</v>
          </cell>
          <cell r="L13">
            <v>67</v>
          </cell>
          <cell r="M13" t="str">
            <v>ТУТУЕВА Алина</v>
          </cell>
          <cell r="N13">
            <v>68</v>
          </cell>
          <cell r="O13" t="str">
            <v>САНДЫБАЙ Жазира</v>
          </cell>
          <cell r="P13">
            <v>32</v>
          </cell>
          <cell r="Q13">
            <v>0</v>
          </cell>
          <cell r="R13">
            <v>0</v>
          </cell>
          <cell r="S13">
            <v>32</v>
          </cell>
          <cell r="T13">
            <v>66</v>
          </cell>
          <cell r="U13">
            <v>70</v>
          </cell>
          <cell r="V13" t="str">
            <v>66-70</v>
          </cell>
        </row>
        <row r="14">
          <cell r="B14">
            <v>5</v>
          </cell>
          <cell r="C14">
            <v>5</v>
          </cell>
          <cell r="D14">
            <v>21</v>
          </cell>
          <cell r="E14" t="str">
            <v>Восточно-Казахстанская обл.</v>
          </cell>
          <cell r="F14" t="str">
            <v>Литвинов С.Б.</v>
          </cell>
          <cell r="G14" t="str">
            <v>ВКО</v>
          </cell>
          <cell r="H14" t="str">
            <v>Восточно-Казахстанская обл.</v>
          </cell>
          <cell r="I14">
            <v>0</v>
          </cell>
          <cell r="J14">
            <v>21</v>
          </cell>
          <cell r="K14" t="str">
            <v>ГУБЕРТ Амалия</v>
          </cell>
          <cell r="L14">
            <v>22</v>
          </cell>
          <cell r="M14" t="str">
            <v>ДАРХАНКЫЗЫ Алуа</v>
          </cell>
          <cell r="N14">
            <v>23</v>
          </cell>
          <cell r="O14" t="str">
            <v>ИЛЬЯСОВА Ирина</v>
          </cell>
          <cell r="P14">
            <v>28</v>
          </cell>
          <cell r="Q14">
            <v>0</v>
          </cell>
          <cell r="R14">
            <v>0</v>
          </cell>
          <cell r="S14">
            <v>28</v>
          </cell>
          <cell r="T14">
            <v>21</v>
          </cell>
          <cell r="U14">
            <v>25</v>
          </cell>
          <cell r="V14" t="str">
            <v>21-25</v>
          </cell>
        </row>
        <row r="15">
          <cell r="B15">
            <v>1</v>
          </cell>
          <cell r="C15">
            <v>1</v>
          </cell>
          <cell r="D15">
            <v>1</v>
          </cell>
          <cell r="E15" t="str">
            <v>Актюбинская обл.-1</v>
          </cell>
          <cell r="F15" t="str">
            <v>Саламатов К.</v>
          </cell>
          <cell r="G15" t="str">
            <v>Актюбинск-1</v>
          </cell>
          <cell r="H15" t="str">
            <v>Актюбинская обл.-1</v>
          </cell>
          <cell r="I15">
            <v>0</v>
          </cell>
          <cell r="J15">
            <v>1</v>
          </cell>
          <cell r="K15" t="str">
            <v>КРЮКОВСКАЯ Алина</v>
          </cell>
          <cell r="L15">
            <v>2</v>
          </cell>
          <cell r="M15" t="str">
            <v>НАСЫРОВА Динара</v>
          </cell>
          <cell r="N15">
            <v>3</v>
          </cell>
          <cell r="O15" t="str">
            <v>МАРТЫНОВА Анастасия</v>
          </cell>
          <cell r="P15">
            <v>23</v>
          </cell>
          <cell r="Q15">
            <v>0</v>
          </cell>
          <cell r="R15">
            <v>0</v>
          </cell>
          <cell r="S15">
            <v>23</v>
          </cell>
          <cell r="T15">
            <v>1</v>
          </cell>
          <cell r="U15">
            <v>5</v>
          </cell>
          <cell r="V15" t="str">
            <v>1-5</v>
          </cell>
        </row>
        <row r="16">
          <cell r="B16">
            <v>8</v>
          </cell>
          <cell r="C16">
            <v>8</v>
          </cell>
          <cell r="D16">
            <v>36</v>
          </cell>
          <cell r="E16" t="str">
            <v>Западно-Казахстанская обл.-2</v>
          </cell>
          <cell r="F16" t="str">
            <v>Назарова С.Р.</v>
          </cell>
          <cell r="G16" t="str">
            <v>ЗКО-2</v>
          </cell>
          <cell r="H16" t="str">
            <v>Западно-Казахстанская обл.-2</v>
          </cell>
          <cell r="I16">
            <v>0</v>
          </cell>
          <cell r="J16">
            <v>36</v>
          </cell>
          <cell r="K16" t="str">
            <v>ИЛЬЯС Арунжан</v>
          </cell>
          <cell r="L16">
            <v>37</v>
          </cell>
          <cell r="M16" t="str">
            <v>АКМУРЗИНА Мариза</v>
          </cell>
          <cell r="N16">
            <v>38</v>
          </cell>
          <cell r="O16" t="str">
            <v>ТУРАШЕВА Бекжаным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36</v>
          </cell>
          <cell r="U16">
            <v>40</v>
          </cell>
          <cell r="V16" t="str">
            <v>36-40</v>
          </cell>
        </row>
        <row r="17">
          <cell r="B17">
            <v>3</v>
          </cell>
          <cell r="C17">
            <v>3</v>
          </cell>
          <cell r="D17">
            <v>11</v>
          </cell>
          <cell r="E17" t="str">
            <v>Карагандинская обл.-2</v>
          </cell>
          <cell r="F17" t="str">
            <v>Ким Т.А.</v>
          </cell>
          <cell r="G17" t="str">
            <v>Караганда-2</v>
          </cell>
          <cell r="H17" t="str">
            <v>Карагандинская обл.-2</v>
          </cell>
          <cell r="I17">
            <v>0</v>
          </cell>
          <cell r="J17">
            <v>11</v>
          </cell>
          <cell r="K17" t="str">
            <v>ЖАКСЫЛЫКОВА Альбина</v>
          </cell>
          <cell r="L17">
            <v>12</v>
          </cell>
          <cell r="M17" t="str">
            <v>ФУ Дарья</v>
          </cell>
          <cell r="N17">
            <v>13</v>
          </cell>
          <cell r="O17" t="str">
            <v>СИРОТИНА Полина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11</v>
          </cell>
          <cell r="U17">
            <v>15</v>
          </cell>
          <cell r="V17" t="str">
            <v>11-15</v>
          </cell>
        </row>
        <row r="18">
          <cell r="B18">
            <v>10</v>
          </cell>
          <cell r="C18">
            <v>10</v>
          </cell>
          <cell r="D18">
            <v>46</v>
          </cell>
          <cell r="E18" t="str">
            <v>г. Астана-2</v>
          </cell>
          <cell r="F18" t="str">
            <v>Мурзаспаев С.</v>
          </cell>
          <cell r="G18" t="str">
            <v>г. Астана-2</v>
          </cell>
          <cell r="H18" t="str">
            <v>г. Астана-2</v>
          </cell>
          <cell r="I18">
            <v>0</v>
          </cell>
          <cell r="J18">
            <v>46</v>
          </cell>
          <cell r="K18" t="str">
            <v>ЦВИГУН Алиса</v>
          </cell>
          <cell r="L18">
            <v>47</v>
          </cell>
          <cell r="M18" t="str">
            <v>ГРОШЕВА Полина</v>
          </cell>
          <cell r="N18">
            <v>48</v>
          </cell>
          <cell r="O18" t="str">
            <v>ШАЙХИНА Алина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46</v>
          </cell>
          <cell r="U18">
            <v>50</v>
          </cell>
          <cell r="V18" t="str">
            <v>46-50</v>
          </cell>
        </row>
        <row r="19">
          <cell r="B19">
            <v>16</v>
          </cell>
          <cell r="C19">
            <v>16</v>
          </cell>
          <cell r="D19">
            <v>76</v>
          </cell>
          <cell r="E19" t="str">
            <v>Костанайская обл.</v>
          </cell>
          <cell r="F19" t="str">
            <v>Магалеева Л.К.</v>
          </cell>
          <cell r="G19" t="str">
            <v>Костанайская обл.</v>
          </cell>
          <cell r="H19" t="str">
            <v>Костанайская обл.</v>
          </cell>
          <cell r="I19">
            <v>0</v>
          </cell>
          <cell r="J19">
            <v>76</v>
          </cell>
          <cell r="K19" t="str">
            <v>БОРИСЮК Алина</v>
          </cell>
          <cell r="L19">
            <v>77</v>
          </cell>
          <cell r="M19" t="str">
            <v>ИСИМОВА Дана</v>
          </cell>
          <cell r="N19">
            <v>78</v>
          </cell>
          <cell r="O19" t="str">
            <v>БИАХМЕТОВА Дана</v>
          </cell>
          <cell r="P19">
            <v>59</v>
          </cell>
          <cell r="Q19">
            <v>25</v>
          </cell>
          <cell r="R19">
            <v>0</v>
          </cell>
          <cell r="S19">
            <v>84</v>
          </cell>
          <cell r="T19">
            <v>76</v>
          </cell>
          <cell r="U19">
            <v>80</v>
          </cell>
          <cell r="V19" t="str">
            <v>76-80</v>
          </cell>
        </row>
        <row r="20">
          <cell r="B20">
            <v>23</v>
          </cell>
          <cell r="C20">
            <v>23</v>
          </cell>
          <cell r="D20">
            <v>111</v>
          </cell>
          <cell r="E20" t="str">
            <v>Жамбылская обл.-2</v>
          </cell>
          <cell r="F20" t="str">
            <v>Хасанов Н.</v>
          </cell>
          <cell r="G20" t="str">
            <v>Жамбылская обл.-2</v>
          </cell>
          <cell r="H20" t="str">
            <v>Жамбылская обл.-2</v>
          </cell>
          <cell r="I20">
            <v>0</v>
          </cell>
          <cell r="J20">
            <v>111</v>
          </cell>
          <cell r="K20" t="str">
            <v>МЕДЕУОВА Анаа</v>
          </cell>
          <cell r="L20">
            <v>112</v>
          </cell>
          <cell r="M20" t="str">
            <v>МУКАШ Шугыла</v>
          </cell>
          <cell r="N20">
            <v>113</v>
          </cell>
          <cell r="O20" t="str">
            <v>ТУРАР Альбина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111</v>
          </cell>
          <cell r="U20">
            <v>115</v>
          </cell>
          <cell r="V20" t="str">
            <v>111-115</v>
          </cell>
        </row>
        <row r="21">
          <cell r="B21">
            <v>22</v>
          </cell>
          <cell r="C21">
            <v>22</v>
          </cell>
          <cell r="D21">
            <v>106</v>
          </cell>
          <cell r="E21" t="str">
            <v>Мангистауская обл.-2</v>
          </cell>
          <cell r="F21" t="str">
            <v>Бурбасов Е.К.</v>
          </cell>
          <cell r="G21" t="str">
            <v>Мангистауская обл.-2</v>
          </cell>
          <cell r="H21" t="str">
            <v>Мангистауская обл.-2</v>
          </cell>
          <cell r="I21">
            <v>0</v>
          </cell>
          <cell r="J21">
            <v>106</v>
          </cell>
          <cell r="K21" t="str">
            <v>АБУЛХАЙР Роза</v>
          </cell>
          <cell r="L21">
            <v>107</v>
          </cell>
          <cell r="M21" t="str">
            <v>АБУЛХАЙР Салима</v>
          </cell>
          <cell r="N21">
            <v>108</v>
          </cell>
          <cell r="O21" t="str">
            <v>ЕРКИН Акбота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106</v>
          </cell>
          <cell r="U21">
            <v>110</v>
          </cell>
          <cell r="V21" t="str">
            <v>106-110</v>
          </cell>
        </row>
        <row r="22">
          <cell r="B22">
            <v>28</v>
          </cell>
          <cell r="C22">
            <v>28</v>
          </cell>
          <cell r="D22">
            <v>136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136</v>
          </cell>
          <cell r="K22">
            <v>0</v>
          </cell>
          <cell r="L22">
            <v>137</v>
          </cell>
          <cell r="M22">
            <v>0</v>
          </cell>
          <cell r="N22">
            <v>138</v>
          </cell>
          <cell r="O22">
            <v>0</v>
          </cell>
          <cell r="P22" t="str">
            <v/>
          </cell>
          <cell r="Q22" t="str">
            <v/>
          </cell>
          <cell r="R22" t="str">
            <v/>
          </cell>
          <cell r="S22" t="e">
            <v>#VALUE!</v>
          </cell>
          <cell r="T22">
            <v>136</v>
          </cell>
          <cell r="U22">
            <v>140</v>
          </cell>
          <cell r="V22" t="str">
            <v>136-140</v>
          </cell>
        </row>
        <row r="23">
          <cell r="B23">
            <v>27</v>
          </cell>
          <cell r="C23">
            <v>27</v>
          </cell>
          <cell r="D23">
            <v>131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131</v>
          </cell>
          <cell r="K23">
            <v>0</v>
          </cell>
          <cell r="L23">
            <v>132</v>
          </cell>
          <cell r="M23">
            <v>0</v>
          </cell>
          <cell r="N23">
            <v>133</v>
          </cell>
          <cell r="O23">
            <v>0</v>
          </cell>
          <cell r="P23" t="str">
            <v/>
          </cell>
          <cell r="Q23" t="str">
            <v/>
          </cell>
          <cell r="R23" t="str">
            <v/>
          </cell>
          <cell r="S23" t="e">
            <v>#VALUE!</v>
          </cell>
          <cell r="T23">
            <v>131</v>
          </cell>
          <cell r="U23">
            <v>135</v>
          </cell>
          <cell r="V23" t="str">
            <v>131-135</v>
          </cell>
        </row>
        <row r="24">
          <cell r="B24">
            <v>24</v>
          </cell>
          <cell r="C24">
            <v>24</v>
          </cell>
          <cell r="D24">
            <v>116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116</v>
          </cell>
          <cell r="K24">
            <v>0</v>
          </cell>
          <cell r="L24">
            <v>117</v>
          </cell>
          <cell r="M24">
            <v>0</v>
          </cell>
          <cell r="N24">
            <v>118</v>
          </cell>
          <cell r="O24">
            <v>0</v>
          </cell>
          <cell r="P24" t="str">
            <v/>
          </cell>
          <cell r="Q24" t="str">
            <v/>
          </cell>
          <cell r="R24" t="str">
            <v/>
          </cell>
          <cell r="S24" t="e">
            <v>#VALUE!</v>
          </cell>
          <cell r="T24">
            <v>116</v>
          </cell>
          <cell r="U24">
            <v>120</v>
          </cell>
          <cell r="V24" t="str">
            <v>116-120</v>
          </cell>
        </row>
        <row r="25">
          <cell r="B25">
            <v>25</v>
          </cell>
          <cell r="C25">
            <v>25</v>
          </cell>
          <cell r="D25">
            <v>121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121</v>
          </cell>
          <cell r="K25">
            <v>0</v>
          </cell>
          <cell r="L25">
            <v>122</v>
          </cell>
          <cell r="M25">
            <v>0</v>
          </cell>
          <cell r="N25">
            <v>123</v>
          </cell>
          <cell r="O25">
            <v>0</v>
          </cell>
          <cell r="P25" t="str">
            <v/>
          </cell>
          <cell r="Q25" t="str">
            <v/>
          </cell>
          <cell r="R25" t="str">
            <v/>
          </cell>
          <cell r="S25" t="e">
            <v>#VALUE!</v>
          </cell>
          <cell r="T25">
            <v>121</v>
          </cell>
          <cell r="U25">
            <v>125</v>
          </cell>
          <cell r="V25" t="str">
            <v>121-125</v>
          </cell>
        </row>
        <row r="26">
          <cell r="B26">
            <v>29</v>
          </cell>
          <cell r="C26">
            <v>29</v>
          </cell>
          <cell r="D26">
            <v>141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141</v>
          </cell>
          <cell r="K26">
            <v>0</v>
          </cell>
          <cell r="L26">
            <v>142</v>
          </cell>
          <cell r="M26">
            <v>0</v>
          </cell>
          <cell r="N26">
            <v>143</v>
          </cell>
          <cell r="O26">
            <v>0</v>
          </cell>
          <cell r="P26" t="str">
            <v/>
          </cell>
          <cell r="Q26" t="str">
            <v/>
          </cell>
          <cell r="R26" t="str">
            <v/>
          </cell>
          <cell r="S26" t="e">
            <v>#VALUE!</v>
          </cell>
          <cell r="T26">
            <v>141</v>
          </cell>
          <cell r="U26">
            <v>145</v>
          </cell>
          <cell r="V26" t="str">
            <v>141-145</v>
          </cell>
        </row>
        <row r="27">
          <cell r="B27">
            <v>35</v>
          </cell>
          <cell r="C27">
            <v>35</v>
          </cell>
          <cell r="D27">
            <v>171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171</v>
          </cell>
          <cell r="K27">
            <v>0</v>
          </cell>
          <cell r="L27">
            <v>172</v>
          </cell>
          <cell r="M27">
            <v>0</v>
          </cell>
          <cell r="N27">
            <v>173</v>
          </cell>
          <cell r="O27">
            <v>0</v>
          </cell>
          <cell r="P27" t="str">
            <v/>
          </cell>
          <cell r="Q27" t="str">
            <v/>
          </cell>
          <cell r="R27" t="str">
            <v/>
          </cell>
          <cell r="S27" t="e">
            <v>#VALUE!</v>
          </cell>
          <cell r="T27">
            <v>171</v>
          </cell>
          <cell r="U27">
            <v>175</v>
          </cell>
          <cell r="V27" t="str">
            <v>171-175</v>
          </cell>
        </row>
        <row r="28">
          <cell r="B28">
            <v>26</v>
          </cell>
          <cell r="C28">
            <v>26</v>
          </cell>
          <cell r="D28">
            <v>126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126</v>
          </cell>
          <cell r="K28">
            <v>0</v>
          </cell>
          <cell r="L28">
            <v>127</v>
          </cell>
          <cell r="M28">
            <v>0</v>
          </cell>
          <cell r="N28">
            <v>128</v>
          </cell>
          <cell r="O28">
            <v>0</v>
          </cell>
          <cell r="P28" t="str">
            <v/>
          </cell>
          <cell r="Q28" t="str">
            <v/>
          </cell>
          <cell r="R28" t="str">
            <v/>
          </cell>
          <cell r="S28" t="e">
            <v>#VALUE!</v>
          </cell>
          <cell r="T28">
            <v>126</v>
          </cell>
          <cell r="U28">
            <v>130</v>
          </cell>
          <cell r="V28" t="str">
            <v>126-130</v>
          </cell>
        </row>
        <row r="29">
          <cell r="B29">
            <v>34</v>
          </cell>
          <cell r="C29">
            <v>34</v>
          </cell>
          <cell r="D29">
            <v>166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166</v>
          </cell>
          <cell r="K29">
            <v>0</v>
          </cell>
          <cell r="L29">
            <v>167</v>
          </cell>
          <cell r="M29">
            <v>0</v>
          </cell>
          <cell r="N29">
            <v>168</v>
          </cell>
          <cell r="O29">
            <v>0</v>
          </cell>
          <cell r="P29" t="str">
            <v/>
          </cell>
          <cell r="Q29" t="str">
            <v/>
          </cell>
          <cell r="R29" t="str">
            <v/>
          </cell>
          <cell r="S29" t="e">
            <v>#VALUE!</v>
          </cell>
          <cell r="T29">
            <v>166</v>
          </cell>
          <cell r="U29">
            <v>170</v>
          </cell>
          <cell r="V29" t="str">
            <v>166-170</v>
          </cell>
        </row>
        <row r="30">
          <cell r="B30">
            <v>31</v>
          </cell>
          <cell r="C30">
            <v>31</v>
          </cell>
          <cell r="D30">
            <v>151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151</v>
          </cell>
          <cell r="K30">
            <v>0</v>
          </cell>
          <cell r="L30">
            <v>152</v>
          </cell>
          <cell r="M30">
            <v>0</v>
          </cell>
          <cell r="N30">
            <v>153</v>
          </cell>
          <cell r="O30">
            <v>0</v>
          </cell>
          <cell r="P30" t="str">
            <v/>
          </cell>
          <cell r="Q30" t="str">
            <v/>
          </cell>
          <cell r="R30" t="str">
            <v/>
          </cell>
          <cell r="S30" t="e">
            <v>#VALUE!</v>
          </cell>
          <cell r="U30">
            <v>0</v>
          </cell>
        </row>
        <row r="31">
          <cell r="B31">
            <v>36</v>
          </cell>
          <cell r="C31">
            <v>36</v>
          </cell>
          <cell r="D31">
            <v>176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176</v>
          </cell>
          <cell r="K31">
            <v>0</v>
          </cell>
          <cell r="L31">
            <v>177</v>
          </cell>
          <cell r="M31">
            <v>0</v>
          </cell>
          <cell r="N31">
            <v>178</v>
          </cell>
          <cell r="O31">
            <v>0</v>
          </cell>
          <cell r="P31" t="str">
            <v/>
          </cell>
          <cell r="Q31" t="str">
            <v/>
          </cell>
          <cell r="R31" t="str">
            <v/>
          </cell>
          <cell r="S31" t="e">
            <v>#VALUE!</v>
          </cell>
          <cell r="U31">
            <v>0</v>
          </cell>
        </row>
        <row r="32">
          <cell r="B32">
            <v>30</v>
          </cell>
          <cell r="C32">
            <v>30</v>
          </cell>
          <cell r="D32">
            <v>146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146</v>
          </cell>
          <cell r="K32">
            <v>0</v>
          </cell>
          <cell r="L32">
            <v>147</v>
          </cell>
          <cell r="M32">
            <v>0</v>
          </cell>
          <cell r="N32">
            <v>148</v>
          </cell>
          <cell r="O32">
            <v>0</v>
          </cell>
          <cell r="P32" t="str">
            <v/>
          </cell>
          <cell r="Q32" t="str">
            <v/>
          </cell>
          <cell r="R32" t="str">
            <v/>
          </cell>
          <cell r="S32" t="e">
            <v>#VALUE!</v>
          </cell>
          <cell r="T32">
            <v>146</v>
          </cell>
          <cell r="U32">
            <v>150</v>
          </cell>
          <cell r="V32" t="str">
            <v>146-150</v>
          </cell>
        </row>
        <row r="33">
          <cell r="B33">
            <v>33</v>
          </cell>
          <cell r="C33">
            <v>33</v>
          </cell>
          <cell r="D33">
            <v>161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161</v>
          </cell>
          <cell r="K33">
            <v>0</v>
          </cell>
          <cell r="L33">
            <v>162</v>
          </cell>
          <cell r="M33">
            <v>0</v>
          </cell>
          <cell r="N33">
            <v>163</v>
          </cell>
          <cell r="O33">
            <v>0</v>
          </cell>
          <cell r="P33" t="str">
            <v/>
          </cell>
          <cell r="Q33" t="str">
            <v/>
          </cell>
          <cell r="R33" t="str">
            <v/>
          </cell>
          <cell r="S33" t="e">
            <v>#VALUE!</v>
          </cell>
          <cell r="T33">
            <v>161</v>
          </cell>
          <cell r="U33">
            <v>165</v>
          </cell>
          <cell r="V33" t="str">
            <v>161-165</v>
          </cell>
        </row>
        <row r="34">
          <cell r="B34">
            <v>32</v>
          </cell>
          <cell r="C34">
            <v>32</v>
          </cell>
          <cell r="D34">
            <v>156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156</v>
          </cell>
          <cell r="K34">
            <v>0</v>
          </cell>
          <cell r="L34">
            <v>157</v>
          </cell>
          <cell r="M34">
            <v>0</v>
          </cell>
          <cell r="N34">
            <v>158</v>
          </cell>
          <cell r="O34">
            <v>0</v>
          </cell>
          <cell r="P34" t="str">
            <v/>
          </cell>
          <cell r="Q34" t="str">
            <v/>
          </cell>
          <cell r="R34" t="str">
            <v/>
          </cell>
          <cell r="S34" t="e">
            <v>#VALUE!</v>
          </cell>
          <cell r="U34">
            <v>0</v>
          </cell>
        </row>
        <row r="35">
          <cell r="B35" t="str">
            <v>-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  <cell r="K35" t="str">
            <v xml:space="preserve"> </v>
          </cell>
          <cell r="L35" t="str">
            <v xml:space="preserve">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  <cell r="S35" t="str">
            <v xml:space="preserve"> </v>
          </cell>
          <cell r="T35" t="str">
            <v xml:space="preserve"> </v>
          </cell>
          <cell r="U35" t="str">
            <v xml:space="preserve"> </v>
          </cell>
          <cell r="V35" t="str">
            <v xml:space="preserve"> </v>
          </cell>
        </row>
        <row r="36">
          <cell r="B36">
            <v>0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  <cell r="S36" t="str">
            <v xml:space="preserve"> </v>
          </cell>
          <cell r="T36" t="str">
            <v xml:space="preserve"> </v>
          </cell>
          <cell r="U36" t="str">
            <v xml:space="preserve"> </v>
          </cell>
          <cell r="V36" t="str">
            <v xml:space="preserve"> </v>
          </cell>
        </row>
        <row r="37">
          <cell r="B37" t="str">
            <v>Х</v>
          </cell>
          <cell r="C37" t="str">
            <v>Х</v>
          </cell>
          <cell r="D37" t="str">
            <v>Х</v>
          </cell>
          <cell r="E37" t="str">
            <v>Х</v>
          </cell>
          <cell r="F37" t="str">
            <v>Х</v>
          </cell>
          <cell r="G37" t="str">
            <v>Х</v>
          </cell>
          <cell r="H37" t="str">
            <v>Х</v>
          </cell>
          <cell r="I37" t="str">
            <v>Х</v>
          </cell>
          <cell r="J37" t="str">
            <v>Х</v>
          </cell>
          <cell r="K37" t="str">
            <v>Х</v>
          </cell>
          <cell r="L37" t="str">
            <v>Х</v>
          </cell>
          <cell r="M37" t="str">
            <v>Х</v>
          </cell>
          <cell r="N37" t="str">
            <v>Х</v>
          </cell>
          <cell r="O37" t="str">
            <v>Х</v>
          </cell>
          <cell r="P37" t="str">
            <v>Х</v>
          </cell>
          <cell r="Q37" t="str">
            <v>Х</v>
          </cell>
          <cell r="R37" t="str">
            <v>Х</v>
          </cell>
          <cell r="S37" t="str">
            <v>Х</v>
          </cell>
          <cell r="T37" t="str">
            <v>Х</v>
          </cell>
          <cell r="U37" t="str">
            <v>Х</v>
          </cell>
          <cell r="V37" t="str">
            <v>Х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хматка"/>
      <sheetName val="Список"/>
      <sheetName val="Список команд"/>
      <sheetName val="Список алф"/>
      <sheetName val="Список рейт"/>
      <sheetName val="ЖЕР КМ"/>
      <sheetName val="М"/>
      <sheetName val="Команды"/>
      <sheetName val="Сводник. МУЖ."/>
      <sheetName val="ПРОТОКОЛ ВСТРЕЧ"/>
      <sheetName val="Заявка"/>
      <sheetName val="ПРОТОКОЛ (2)"/>
      <sheetName val="ПРОТОКОЛ"/>
      <sheetName val="R-муж0"/>
      <sheetName val="R-жен0"/>
      <sheetName val="R-муж"/>
      <sheetName val="R-жен"/>
      <sheetName val="Папки"/>
    </sheetNames>
    <sheetDataSet>
      <sheetData sheetId="0"/>
      <sheetData sheetId="1">
        <row r="1">
          <cell r="A1" t="str">
            <v>ЧЕМПИОНАТ РЕСПУБЛИКИ КАЗАХСТАН ПО НАСТОЛЬНОМУ ТЕННИСУ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U1">
            <v>0</v>
          </cell>
        </row>
        <row r="2">
          <cell r="A2" t="str">
            <v>СРЕДИ СПОРТСМЕНОВ 2001 ГОДА РОЖДЕНИЯ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U2">
            <v>0</v>
          </cell>
        </row>
        <row r="3">
          <cell r="A3" t="str">
            <v>г. Актобе                                                                         23 - 29 марта 2019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U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Личный тренер</v>
          </cell>
          <cell r="I4" t="str">
            <v>Команда</v>
          </cell>
          <cell r="J4">
            <v>0</v>
          </cell>
          <cell r="K4" t="str">
            <v>Тренер команды</v>
          </cell>
          <cell r="L4" t="str">
            <v>ФО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Команда</v>
          </cell>
          <cell r="V4">
            <v>0</v>
          </cell>
          <cell r="W4" t="str">
            <v>ЯНВ</v>
          </cell>
        </row>
        <row r="5">
          <cell r="A5">
            <v>1</v>
          </cell>
          <cell r="B5">
            <v>1</v>
          </cell>
          <cell r="C5" t="str">
            <v>ЖУБАНОВ Санжар</v>
          </cell>
          <cell r="D5">
            <v>37727</v>
          </cell>
          <cell r="E5" t="str">
            <v>КМС</v>
          </cell>
          <cell r="F5">
            <v>46</v>
          </cell>
          <cell r="G5" t="str">
            <v>ЗКО</v>
          </cell>
          <cell r="H5" t="str">
            <v xml:space="preserve"> </v>
          </cell>
          <cell r="I5" t="str">
            <v>ЗКО-1</v>
          </cell>
          <cell r="J5" t="str">
            <v>ЗКО-1</v>
          </cell>
          <cell r="K5" t="str">
            <v>Назарова С.Р.</v>
          </cell>
          <cell r="L5">
            <v>0</v>
          </cell>
          <cell r="M5" t="str">
            <v>ЖУБАНОВ</v>
          </cell>
          <cell r="N5" t="str">
            <v>С</v>
          </cell>
          <cell r="O5" t="str">
            <v>ЖУБАНОВ С.</v>
          </cell>
          <cell r="P5">
            <v>1</v>
          </cell>
          <cell r="Q5">
            <v>1</v>
          </cell>
          <cell r="R5">
            <v>1</v>
          </cell>
          <cell r="S5">
            <v>5</v>
          </cell>
          <cell r="T5" t="str">
            <v>1-5</v>
          </cell>
          <cell r="U5" t="str">
            <v>Западно-Казахстанская обл.-1</v>
          </cell>
          <cell r="V5">
            <v>46</v>
          </cell>
          <cell r="W5">
            <v>0</v>
          </cell>
        </row>
        <row r="6">
          <cell r="A6">
            <v>2</v>
          </cell>
          <cell r="B6">
            <v>2</v>
          </cell>
          <cell r="C6" t="str">
            <v>НИЕТКАЛИЕВ Болат</v>
          </cell>
          <cell r="D6">
            <v>38498</v>
          </cell>
          <cell r="E6" t="str">
            <v>I</v>
          </cell>
          <cell r="F6">
            <v>0</v>
          </cell>
          <cell r="G6" t="str">
            <v>ЗКО</v>
          </cell>
          <cell r="H6" t="str">
            <v xml:space="preserve"> </v>
          </cell>
          <cell r="I6">
            <v>0</v>
          </cell>
          <cell r="J6" t="str">
            <v>ЗКО-1</v>
          </cell>
          <cell r="K6">
            <v>0</v>
          </cell>
          <cell r="L6">
            <v>0</v>
          </cell>
          <cell r="M6" t="str">
            <v>НИЕТКАЛИЕВ</v>
          </cell>
          <cell r="N6" t="str">
            <v>Б</v>
          </cell>
          <cell r="O6" t="str">
            <v>НИЕТКАЛИЕВ Б.</v>
          </cell>
          <cell r="P6">
            <v>0</v>
          </cell>
          <cell r="Q6">
            <v>1</v>
          </cell>
          <cell r="R6">
            <v>1</v>
          </cell>
          <cell r="S6">
            <v>5</v>
          </cell>
          <cell r="T6" t="str">
            <v>1-5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3</v>
          </cell>
          <cell r="B7">
            <v>3</v>
          </cell>
          <cell r="C7" t="str">
            <v>НУГАЙ Нурдаулет</v>
          </cell>
          <cell r="D7">
            <v>38186</v>
          </cell>
          <cell r="E7" t="str">
            <v>I</v>
          </cell>
          <cell r="F7">
            <v>29</v>
          </cell>
          <cell r="G7" t="str">
            <v>ЗКО</v>
          </cell>
          <cell r="H7" t="str">
            <v xml:space="preserve"> </v>
          </cell>
          <cell r="I7">
            <v>0</v>
          </cell>
          <cell r="J7" t="str">
            <v>ЗКО-1</v>
          </cell>
          <cell r="K7">
            <v>0</v>
          </cell>
          <cell r="L7">
            <v>0</v>
          </cell>
          <cell r="M7" t="str">
            <v>НУГАЙ</v>
          </cell>
          <cell r="N7" t="str">
            <v>Н</v>
          </cell>
          <cell r="O7" t="str">
            <v>НУГАЙ Н.</v>
          </cell>
          <cell r="P7">
            <v>0</v>
          </cell>
          <cell r="Q7">
            <v>1</v>
          </cell>
          <cell r="R7">
            <v>1</v>
          </cell>
          <cell r="S7">
            <v>5</v>
          </cell>
          <cell r="T7" t="str">
            <v>1-5</v>
          </cell>
          <cell r="U7">
            <v>0</v>
          </cell>
          <cell r="V7">
            <v>29</v>
          </cell>
          <cell r="W7">
            <v>0</v>
          </cell>
        </row>
        <row r="8">
          <cell r="A8">
            <v>4</v>
          </cell>
          <cell r="B8">
            <v>4</v>
          </cell>
          <cell r="C8" t="str">
            <v>МЭЛСОВ Дамир</v>
          </cell>
          <cell r="D8">
            <v>38862</v>
          </cell>
          <cell r="E8" t="str">
            <v>I</v>
          </cell>
          <cell r="F8">
            <v>0</v>
          </cell>
          <cell r="G8" t="str">
            <v>ЗКО</v>
          </cell>
          <cell r="H8" t="str">
            <v xml:space="preserve"> </v>
          </cell>
          <cell r="I8">
            <v>0</v>
          </cell>
          <cell r="J8" t="str">
            <v>ЗКО-1</v>
          </cell>
          <cell r="K8">
            <v>0</v>
          </cell>
          <cell r="L8">
            <v>0</v>
          </cell>
          <cell r="M8" t="str">
            <v>МЭЛСОВ</v>
          </cell>
          <cell r="N8" t="str">
            <v>Д</v>
          </cell>
          <cell r="O8" t="str">
            <v>МЭЛСОВ Д.</v>
          </cell>
          <cell r="P8">
            <v>0</v>
          </cell>
          <cell r="Q8">
            <v>1</v>
          </cell>
          <cell r="R8">
            <v>1</v>
          </cell>
          <cell r="S8">
            <v>5</v>
          </cell>
          <cell r="T8" t="str">
            <v>1-5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5</v>
          </cell>
          <cell r="B9">
            <v>5</v>
          </cell>
          <cell r="C9">
            <v>0</v>
          </cell>
          <cell r="D9" t="str">
            <v/>
          </cell>
          <cell r="E9">
            <v>0</v>
          </cell>
          <cell r="F9" t="str">
            <v/>
          </cell>
          <cell r="G9" t="str">
            <v/>
          </cell>
          <cell r="H9" t="str">
            <v xml:space="preserve"> </v>
          </cell>
          <cell r="I9">
            <v>0</v>
          </cell>
          <cell r="J9" t="str">
            <v>ЗКО-1</v>
          </cell>
          <cell r="K9">
            <v>0</v>
          </cell>
          <cell r="L9">
            <v>0</v>
          </cell>
          <cell r="M9" t="e">
            <v>#VALUE!</v>
          </cell>
          <cell r="N9" t="e">
            <v>#VALUE!</v>
          </cell>
          <cell r="O9" t="e">
            <v>#VALUE!</v>
          </cell>
          <cell r="P9">
            <v>0</v>
          </cell>
          <cell r="Q9">
            <v>1</v>
          </cell>
          <cell r="R9">
            <v>1</v>
          </cell>
          <cell r="S9">
            <v>5</v>
          </cell>
          <cell r="T9" t="str">
            <v>1-5</v>
          </cell>
          <cell r="U9">
            <v>0</v>
          </cell>
          <cell r="V9" t="str">
            <v/>
          </cell>
          <cell r="W9" t="str">
            <v/>
          </cell>
        </row>
        <row r="10">
          <cell r="A10">
            <v>6</v>
          </cell>
          <cell r="B10">
            <v>6</v>
          </cell>
          <cell r="C10" t="str">
            <v>ЖАСУЛАН Рахман</v>
          </cell>
          <cell r="D10">
            <v>38279</v>
          </cell>
          <cell r="E10" t="str">
            <v>I</v>
          </cell>
          <cell r="F10">
            <v>0</v>
          </cell>
          <cell r="G10" t="str">
            <v>ЗКО</v>
          </cell>
          <cell r="H10" t="str">
            <v xml:space="preserve"> </v>
          </cell>
          <cell r="I10" t="str">
            <v>ЗКО-2</v>
          </cell>
          <cell r="J10" t="str">
            <v>ЗКО-2</v>
          </cell>
          <cell r="K10" t="str">
            <v>Назарова С.Р.</v>
          </cell>
          <cell r="L10">
            <v>0</v>
          </cell>
          <cell r="M10" t="str">
            <v>ЖАСУЛАН</v>
          </cell>
          <cell r="N10" t="str">
            <v>Р</v>
          </cell>
          <cell r="O10" t="str">
            <v>ЖАСУЛАН Р.</v>
          </cell>
          <cell r="P10">
            <v>2</v>
          </cell>
          <cell r="Q10">
            <v>2</v>
          </cell>
          <cell r="R10">
            <v>6</v>
          </cell>
          <cell r="S10">
            <v>10</v>
          </cell>
          <cell r="T10" t="str">
            <v>6-10</v>
          </cell>
          <cell r="U10" t="str">
            <v>Западно-Казахстанская обл.-2</v>
          </cell>
          <cell r="V10">
            <v>0</v>
          </cell>
          <cell r="W10">
            <v>0</v>
          </cell>
        </row>
        <row r="11">
          <cell r="A11">
            <v>7</v>
          </cell>
          <cell r="B11">
            <v>7</v>
          </cell>
          <cell r="C11" t="str">
            <v>МУРЗАГАЛИЕВ Бауыржан</v>
          </cell>
          <cell r="D11">
            <v>37622</v>
          </cell>
          <cell r="E11" t="str">
            <v>I</v>
          </cell>
          <cell r="F11">
            <v>0</v>
          </cell>
          <cell r="G11" t="str">
            <v>ЗКО</v>
          </cell>
          <cell r="H11" t="str">
            <v xml:space="preserve"> </v>
          </cell>
          <cell r="I11">
            <v>0</v>
          </cell>
          <cell r="J11" t="str">
            <v>ЗКО-2</v>
          </cell>
          <cell r="K11">
            <v>0</v>
          </cell>
          <cell r="L11">
            <v>0</v>
          </cell>
          <cell r="M11" t="str">
            <v>МУРЗАГАЛИЕВ</v>
          </cell>
          <cell r="N11" t="str">
            <v>Б</v>
          </cell>
          <cell r="O11" t="str">
            <v>МУРЗАГАЛИЕВ Б.</v>
          </cell>
          <cell r="P11">
            <v>0</v>
          </cell>
          <cell r="Q11">
            <v>2</v>
          </cell>
          <cell r="R11">
            <v>6</v>
          </cell>
          <cell r="S11">
            <v>10</v>
          </cell>
          <cell r="T11" t="str">
            <v>6-10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8</v>
          </cell>
          <cell r="B12">
            <v>8</v>
          </cell>
          <cell r="C12" t="str">
            <v>ЖАНЗАХУЛЫ Роман</v>
          </cell>
          <cell r="D12">
            <v>37622</v>
          </cell>
          <cell r="E12" t="str">
            <v>I</v>
          </cell>
          <cell r="F12">
            <v>0</v>
          </cell>
          <cell r="G12" t="str">
            <v>ЗКО</v>
          </cell>
          <cell r="H12" t="str">
            <v xml:space="preserve"> </v>
          </cell>
          <cell r="I12">
            <v>0</v>
          </cell>
          <cell r="J12" t="str">
            <v>ЗКО-2</v>
          </cell>
          <cell r="K12">
            <v>0</v>
          </cell>
          <cell r="L12">
            <v>0</v>
          </cell>
          <cell r="M12" t="str">
            <v>ЖАНЗАХУЛЫ</v>
          </cell>
          <cell r="N12" t="str">
            <v>Р</v>
          </cell>
          <cell r="O12" t="str">
            <v>ЖАНЗАХУЛЫ Р.</v>
          </cell>
          <cell r="P12">
            <v>0</v>
          </cell>
          <cell r="Q12">
            <v>2</v>
          </cell>
          <cell r="R12">
            <v>6</v>
          </cell>
          <cell r="S12">
            <v>10</v>
          </cell>
          <cell r="T12" t="str">
            <v>6-10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9</v>
          </cell>
          <cell r="B13">
            <v>9</v>
          </cell>
          <cell r="C13">
            <v>0</v>
          </cell>
          <cell r="D13" t="str">
            <v/>
          </cell>
          <cell r="E13">
            <v>0</v>
          </cell>
          <cell r="F13" t="str">
            <v/>
          </cell>
          <cell r="G13" t="str">
            <v/>
          </cell>
          <cell r="H13" t="str">
            <v xml:space="preserve"> </v>
          </cell>
          <cell r="I13">
            <v>0</v>
          </cell>
          <cell r="J13" t="str">
            <v>ЗКО-2</v>
          </cell>
          <cell r="K13">
            <v>0</v>
          </cell>
          <cell r="L13">
            <v>0</v>
          </cell>
          <cell r="M13" t="e">
            <v>#VALUE!</v>
          </cell>
          <cell r="N13" t="e">
            <v>#VALUE!</v>
          </cell>
          <cell r="O13" t="e">
            <v>#VALUE!</v>
          </cell>
          <cell r="P13">
            <v>0</v>
          </cell>
          <cell r="Q13">
            <v>2</v>
          </cell>
          <cell r="R13">
            <v>6</v>
          </cell>
          <cell r="S13">
            <v>10</v>
          </cell>
          <cell r="T13" t="str">
            <v>6-10</v>
          </cell>
          <cell r="U13">
            <v>0</v>
          </cell>
          <cell r="V13" t="str">
            <v/>
          </cell>
          <cell r="W13" t="str">
            <v/>
          </cell>
        </row>
        <row r="14">
          <cell r="A14">
            <v>10</v>
          </cell>
          <cell r="B14">
            <v>10</v>
          </cell>
          <cell r="C14">
            <v>0</v>
          </cell>
          <cell r="D14" t="str">
            <v/>
          </cell>
          <cell r="E14">
            <v>0</v>
          </cell>
          <cell r="F14" t="str">
            <v/>
          </cell>
          <cell r="G14" t="str">
            <v/>
          </cell>
          <cell r="H14" t="str">
            <v xml:space="preserve"> </v>
          </cell>
          <cell r="I14">
            <v>0</v>
          </cell>
          <cell r="J14" t="str">
            <v>ЗКО-2</v>
          </cell>
          <cell r="K14">
            <v>0</v>
          </cell>
          <cell r="L14">
            <v>0</v>
          </cell>
          <cell r="M14" t="e">
            <v>#VALUE!</v>
          </cell>
          <cell r="N14" t="e">
            <v>#VALUE!</v>
          </cell>
          <cell r="O14" t="e">
            <v>#VALUE!</v>
          </cell>
          <cell r="P14">
            <v>0</v>
          </cell>
          <cell r="Q14">
            <v>2</v>
          </cell>
          <cell r="R14">
            <v>6</v>
          </cell>
          <cell r="S14">
            <v>10</v>
          </cell>
          <cell r="T14" t="str">
            <v>6-10</v>
          </cell>
          <cell r="U14">
            <v>0</v>
          </cell>
          <cell r="V14" t="str">
            <v/>
          </cell>
          <cell r="W14" t="str">
            <v/>
          </cell>
        </row>
        <row r="15">
          <cell r="A15">
            <v>11</v>
          </cell>
          <cell r="B15">
            <v>11</v>
          </cell>
          <cell r="C15" t="str">
            <v>МОСТОВОЙ Алексей</v>
          </cell>
          <cell r="D15">
            <v>37028</v>
          </cell>
          <cell r="E15" t="str">
            <v>КМС</v>
          </cell>
          <cell r="F15">
            <v>33</v>
          </cell>
          <cell r="G15" t="str">
            <v>Актюбинск. обл.</v>
          </cell>
          <cell r="H15" t="str">
            <v xml:space="preserve"> </v>
          </cell>
          <cell r="I15" t="str">
            <v>Актюбинск-1</v>
          </cell>
          <cell r="J15" t="str">
            <v>Актюбинск-1</v>
          </cell>
          <cell r="K15" t="str">
            <v>Саламатов К.</v>
          </cell>
          <cell r="L15">
            <v>0</v>
          </cell>
          <cell r="M15" t="str">
            <v>МОСТОВОЙ</v>
          </cell>
          <cell r="N15" t="str">
            <v>А</v>
          </cell>
          <cell r="O15" t="str">
            <v>МОСТОВОЙ А.</v>
          </cell>
          <cell r="P15">
            <v>3</v>
          </cell>
          <cell r="Q15">
            <v>3</v>
          </cell>
          <cell r="R15">
            <v>11</v>
          </cell>
          <cell r="S15">
            <v>15</v>
          </cell>
          <cell r="T15" t="str">
            <v>11-15</v>
          </cell>
          <cell r="U15" t="str">
            <v>Актюбинская обл.-1</v>
          </cell>
          <cell r="V15">
            <v>33</v>
          </cell>
          <cell r="W15">
            <v>0</v>
          </cell>
        </row>
        <row r="16">
          <cell r="A16">
            <v>12</v>
          </cell>
          <cell r="B16">
            <v>12</v>
          </cell>
          <cell r="C16" t="str">
            <v>ГАЙНЕДЕНОВ Ерасыл</v>
          </cell>
          <cell r="D16">
            <v>38498</v>
          </cell>
          <cell r="E16" t="str">
            <v>КМС</v>
          </cell>
          <cell r="F16">
            <v>25</v>
          </cell>
          <cell r="G16" t="str">
            <v>Актюбинск. обл.</v>
          </cell>
          <cell r="H16" t="str">
            <v xml:space="preserve"> </v>
          </cell>
          <cell r="I16">
            <v>0</v>
          </cell>
          <cell r="J16" t="str">
            <v>Актюбинск-1</v>
          </cell>
          <cell r="K16">
            <v>0</v>
          </cell>
          <cell r="L16">
            <v>0</v>
          </cell>
          <cell r="M16" t="str">
            <v>ГАЙНЕДЕНОВ</v>
          </cell>
          <cell r="N16" t="str">
            <v>Е</v>
          </cell>
          <cell r="O16" t="str">
            <v>ГАЙНЕДЕНОВ Е.</v>
          </cell>
          <cell r="P16">
            <v>0</v>
          </cell>
          <cell r="Q16">
            <v>3</v>
          </cell>
          <cell r="R16">
            <v>11</v>
          </cell>
          <cell r="S16">
            <v>15</v>
          </cell>
          <cell r="T16" t="str">
            <v>11-15</v>
          </cell>
          <cell r="U16">
            <v>0</v>
          </cell>
          <cell r="V16">
            <v>25</v>
          </cell>
          <cell r="W16">
            <v>0</v>
          </cell>
        </row>
        <row r="17">
          <cell r="A17">
            <v>13</v>
          </cell>
          <cell r="B17">
            <v>13</v>
          </cell>
          <cell r="C17" t="str">
            <v>ЖАМАШЕВ Ислам</v>
          </cell>
          <cell r="D17">
            <v>38862</v>
          </cell>
          <cell r="E17" t="str">
            <v>I</v>
          </cell>
          <cell r="F17">
            <v>18</v>
          </cell>
          <cell r="G17" t="str">
            <v>Актюбинск. обл.</v>
          </cell>
          <cell r="H17" t="str">
            <v xml:space="preserve"> </v>
          </cell>
          <cell r="I17">
            <v>0</v>
          </cell>
          <cell r="J17" t="str">
            <v>Актюбинск-1</v>
          </cell>
          <cell r="K17">
            <v>0</v>
          </cell>
          <cell r="L17">
            <v>0</v>
          </cell>
          <cell r="M17" t="str">
            <v>ЖАМАШЕВ</v>
          </cell>
          <cell r="N17" t="str">
            <v>И</v>
          </cell>
          <cell r="O17" t="str">
            <v>ЖАМАШЕВ И.</v>
          </cell>
          <cell r="P17">
            <v>0</v>
          </cell>
          <cell r="Q17">
            <v>3</v>
          </cell>
          <cell r="R17">
            <v>11</v>
          </cell>
          <cell r="S17">
            <v>15</v>
          </cell>
          <cell r="T17" t="str">
            <v>11-15</v>
          </cell>
          <cell r="U17">
            <v>0</v>
          </cell>
          <cell r="V17">
            <v>18</v>
          </cell>
          <cell r="W17">
            <v>0</v>
          </cell>
        </row>
        <row r="18">
          <cell r="A18">
            <v>14</v>
          </cell>
          <cell r="B18">
            <v>14</v>
          </cell>
          <cell r="C18" t="str">
            <v>КАЙРАТУЛЫ Мирболат</v>
          </cell>
          <cell r="D18">
            <v>38862</v>
          </cell>
          <cell r="E18" t="str">
            <v>I</v>
          </cell>
          <cell r="F18">
            <v>0</v>
          </cell>
          <cell r="G18" t="str">
            <v>Актюбинск. обл.</v>
          </cell>
          <cell r="H18" t="str">
            <v xml:space="preserve"> </v>
          </cell>
          <cell r="I18">
            <v>0</v>
          </cell>
          <cell r="J18" t="str">
            <v>Актюбинск-1</v>
          </cell>
          <cell r="K18">
            <v>0</v>
          </cell>
          <cell r="L18">
            <v>0</v>
          </cell>
          <cell r="M18" t="str">
            <v>КАЙРАТУЛЫ</v>
          </cell>
          <cell r="N18" t="str">
            <v>М</v>
          </cell>
          <cell r="O18" t="str">
            <v>КАЙРАТУЛЫ М.</v>
          </cell>
          <cell r="P18">
            <v>0</v>
          </cell>
          <cell r="Q18">
            <v>3</v>
          </cell>
          <cell r="R18">
            <v>11</v>
          </cell>
          <cell r="S18">
            <v>15</v>
          </cell>
          <cell r="T18" t="str">
            <v>11-15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15</v>
          </cell>
          <cell r="B19">
            <v>15</v>
          </cell>
          <cell r="C19">
            <v>0</v>
          </cell>
          <cell r="D19" t="str">
            <v/>
          </cell>
          <cell r="E19">
            <v>0</v>
          </cell>
          <cell r="F19" t="str">
            <v/>
          </cell>
          <cell r="G19" t="str">
            <v/>
          </cell>
          <cell r="H19" t="str">
            <v xml:space="preserve"> </v>
          </cell>
          <cell r="I19">
            <v>0</v>
          </cell>
          <cell r="J19" t="str">
            <v>Актюбинск-1</v>
          </cell>
          <cell r="K19">
            <v>0</v>
          </cell>
          <cell r="L19">
            <v>0</v>
          </cell>
          <cell r="M19" t="e">
            <v>#VALUE!</v>
          </cell>
          <cell r="N19" t="e">
            <v>#VALUE!</v>
          </cell>
          <cell r="O19" t="e">
            <v>#VALUE!</v>
          </cell>
          <cell r="P19">
            <v>0</v>
          </cell>
          <cell r="Q19">
            <v>3</v>
          </cell>
          <cell r="R19">
            <v>11</v>
          </cell>
          <cell r="S19">
            <v>15</v>
          </cell>
          <cell r="T19" t="str">
            <v>11-15</v>
          </cell>
          <cell r="U19">
            <v>0</v>
          </cell>
          <cell r="V19" t="str">
            <v/>
          </cell>
          <cell r="W19" t="str">
            <v/>
          </cell>
        </row>
        <row r="20">
          <cell r="A20">
            <v>16</v>
          </cell>
          <cell r="B20">
            <v>16</v>
          </cell>
          <cell r="C20" t="str">
            <v>МАРТЫНОВ Николай</v>
          </cell>
          <cell r="D20">
            <v>37987</v>
          </cell>
          <cell r="E20" t="str">
            <v>I</v>
          </cell>
          <cell r="F20">
            <v>0</v>
          </cell>
          <cell r="G20" t="str">
            <v>Актюбинск. обл.</v>
          </cell>
          <cell r="H20" t="str">
            <v xml:space="preserve"> </v>
          </cell>
          <cell r="I20" t="str">
            <v>Актюбинск-2</v>
          </cell>
          <cell r="J20" t="str">
            <v>Актюбинск-2</v>
          </cell>
          <cell r="K20" t="str">
            <v>Саламатов К.</v>
          </cell>
          <cell r="L20">
            <v>0</v>
          </cell>
          <cell r="M20" t="str">
            <v>МАРТЫНОВ</v>
          </cell>
          <cell r="N20" t="str">
            <v>Н</v>
          </cell>
          <cell r="O20" t="str">
            <v>МАРТЫНОВ Н.</v>
          </cell>
          <cell r="P20">
            <v>4</v>
          </cell>
          <cell r="Q20">
            <v>4</v>
          </cell>
          <cell r="R20">
            <v>16</v>
          </cell>
          <cell r="S20">
            <v>20</v>
          </cell>
          <cell r="T20" t="str">
            <v>16-20</v>
          </cell>
          <cell r="U20" t="str">
            <v>Актюбинская обл.-2</v>
          </cell>
          <cell r="V20">
            <v>0</v>
          </cell>
          <cell r="W20">
            <v>0</v>
          </cell>
        </row>
        <row r="21">
          <cell r="A21">
            <v>17</v>
          </cell>
          <cell r="B21">
            <v>17</v>
          </cell>
          <cell r="C21" t="str">
            <v>ЕСЕНОВ Самат</v>
          </cell>
          <cell r="D21">
            <v>38353</v>
          </cell>
          <cell r="E21" t="str">
            <v>I</v>
          </cell>
          <cell r="F21">
            <v>0</v>
          </cell>
          <cell r="G21" t="str">
            <v>Актюбинск. обл.</v>
          </cell>
          <cell r="H21" t="str">
            <v xml:space="preserve"> </v>
          </cell>
          <cell r="I21">
            <v>0</v>
          </cell>
          <cell r="J21" t="str">
            <v>Актюбинск-2</v>
          </cell>
          <cell r="K21">
            <v>0</v>
          </cell>
          <cell r="L21">
            <v>0</v>
          </cell>
          <cell r="M21" t="str">
            <v>ЕСЕНОВ</v>
          </cell>
          <cell r="N21" t="str">
            <v>С</v>
          </cell>
          <cell r="O21" t="str">
            <v>ЕСЕНОВ С.</v>
          </cell>
          <cell r="P21">
            <v>0</v>
          </cell>
          <cell r="Q21">
            <v>4</v>
          </cell>
          <cell r="R21">
            <v>16</v>
          </cell>
          <cell r="S21">
            <v>20</v>
          </cell>
          <cell r="T21" t="str">
            <v>16-20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18</v>
          </cell>
          <cell r="B22">
            <v>18</v>
          </cell>
          <cell r="C22" t="str">
            <v>КУЛЬБАРАКОВ Досымжан</v>
          </cell>
          <cell r="D22">
            <v>38353</v>
          </cell>
          <cell r="E22" t="str">
            <v>I</v>
          </cell>
          <cell r="F22">
            <v>0</v>
          </cell>
          <cell r="G22" t="str">
            <v>Актюбинск. обл.</v>
          </cell>
          <cell r="H22" t="str">
            <v xml:space="preserve"> </v>
          </cell>
          <cell r="I22">
            <v>0</v>
          </cell>
          <cell r="J22" t="str">
            <v>Актюбинск-2</v>
          </cell>
          <cell r="K22">
            <v>0</v>
          </cell>
          <cell r="L22">
            <v>0</v>
          </cell>
          <cell r="M22" t="str">
            <v>КУЛЬБАРАКОВ</v>
          </cell>
          <cell r="N22" t="str">
            <v>Д</v>
          </cell>
          <cell r="O22" t="str">
            <v>КУЛЬБАРАКОВ Д.</v>
          </cell>
          <cell r="P22">
            <v>0</v>
          </cell>
          <cell r="Q22">
            <v>4</v>
          </cell>
          <cell r="R22">
            <v>16</v>
          </cell>
          <cell r="S22">
            <v>20</v>
          </cell>
          <cell r="T22" t="str">
            <v>16-20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19</v>
          </cell>
          <cell r="B23">
            <v>19</v>
          </cell>
          <cell r="C23" t="str">
            <v>ЕШИМОВ Нурлан</v>
          </cell>
          <cell r="D23">
            <v>36892</v>
          </cell>
          <cell r="E23" t="str">
            <v>I</v>
          </cell>
          <cell r="F23">
            <v>0</v>
          </cell>
          <cell r="G23" t="str">
            <v>Актюбинск. обл.</v>
          </cell>
          <cell r="H23" t="str">
            <v xml:space="preserve"> </v>
          </cell>
          <cell r="I23">
            <v>0</v>
          </cell>
          <cell r="J23" t="str">
            <v>Актюбинск-2</v>
          </cell>
          <cell r="K23">
            <v>0</v>
          </cell>
          <cell r="L23">
            <v>0</v>
          </cell>
          <cell r="M23" t="str">
            <v>ЕШИМОВ</v>
          </cell>
          <cell r="N23" t="str">
            <v>Н</v>
          </cell>
          <cell r="O23" t="str">
            <v>ЕШИМОВ Н.</v>
          </cell>
          <cell r="P23">
            <v>0</v>
          </cell>
          <cell r="Q23">
            <v>4</v>
          </cell>
          <cell r="R23">
            <v>16</v>
          </cell>
          <cell r="S23">
            <v>20</v>
          </cell>
          <cell r="T23" t="str">
            <v>16-20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20</v>
          </cell>
          <cell r="B24">
            <v>20</v>
          </cell>
          <cell r="C24">
            <v>0</v>
          </cell>
          <cell r="D24" t="str">
            <v/>
          </cell>
          <cell r="E24">
            <v>0</v>
          </cell>
          <cell r="F24" t="str">
            <v/>
          </cell>
          <cell r="G24" t="str">
            <v/>
          </cell>
          <cell r="H24" t="str">
            <v xml:space="preserve"> </v>
          </cell>
          <cell r="I24">
            <v>0</v>
          </cell>
          <cell r="J24" t="str">
            <v>Актюбинск-2</v>
          </cell>
          <cell r="K24">
            <v>0</v>
          </cell>
          <cell r="L24">
            <v>0</v>
          </cell>
          <cell r="M24" t="e">
            <v>#VALUE!</v>
          </cell>
          <cell r="N24" t="e">
            <v>#VALUE!</v>
          </cell>
          <cell r="O24" t="e">
            <v>#VALUE!</v>
          </cell>
          <cell r="P24">
            <v>0</v>
          </cell>
          <cell r="Q24">
            <v>4</v>
          </cell>
          <cell r="R24">
            <v>16</v>
          </cell>
          <cell r="S24">
            <v>20</v>
          </cell>
          <cell r="T24" t="str">
            <v>16-20</v>
          </cell>
          <cell r="U24">
            <v>0</v>
          </cell>
          <cell r="V24" t="str">
            <v/>
          </cell>
          <cell r="W24" t="str">
            <v/>
          </cell>
        </row>
        <row r="25">
          <cell r="A25">
            <v>21</v>
          </cell>
          <cell r="B25">
            <v>21</v>
          </cell>
          <cell r="C25" t="str">
            <v>КУРМАНГАЛИЕВ Алан</v>
          </cell>
          <cell r="D25">
            <v>39094</v>
          </cell>
          <cell r="E25" t="str">
            <v>КМС</v>
          </cell>
          <cell r="F25">
            <v>44</v>
          </cell>
          <cell r="G25" t="str">
            <v>Карагандин. обл.</v>
          </cell>
          <cell r="H25" t="str">
            <v xml:space="preserve"> </v>
          </cell>
          <cell r="I25" t="str">
            <v>Караганда-1</v>
          </cell>
          <cell r="J25" t="str">
            <v>Караганда-1</v>
          </cell>
          <cell r="K25" t="str">
            <v>Ким Т.А.</v>
          </cell>
          <cell r="L25">
            <v>0</v>
          </cell>
          <cell r="M25" t="str">
            <v>КУРМАНГАЛИЕВ</v>
          </cell>
          <cell r="N25" t="str">
            <v>А</v>
          </cell>
          <cell r="O25" t="str">
            <v>КУРМАНГАЛИЕВ А.</v>
          </cell>
          <cell r="P25">
            <v>5</v>
          </cell>
          <cell r="Q25">
            <v>5</v>
          </cell>
          <cell r="R25">
            <v>21</v>
          </cell>
          <cell r="S25">
            <v>25</v>
          </cell>
          <cell r="T25" t="str">
            <v>21-25</v>
          </cell>
          <cell r="U25" t="str">
            <v>Карагандинская обл.-1</v>
          </cell>
          <cell r="V25">
            <v>44</v>
          </cell>
          <cell r="W25">
            <v>0</v>
          </cell>
        </row>
        <row r="26">
          <cell r="A26">
            <v>22</v>
          </cell>
          <cell r="B26">
            <v>22</v>
          </cell>
          <cell r="C26" t="str">
            <v>КИМ Темирлан</v>
          </cell>
          <cell r="D26">
            <v>38498</v>
          </cell>
          <cell r="E26" t="str">
            <v>КМС</v>
          </cell>
          <cell r="F26">
            <v>42</v>
          </cell>
          <cell r="G26" t="str">
            <v>Карагандин. обл.</v>
          </cell>
          <cell r="H26" t="str">
            <v xml:space="preserve"> </v>
          </cell>
          <cell r="I26">
            <v>0</v>
          </cell>
          <cell r="J26" t="str">
            <v>Караганда-1</v>
          </cell>
          <cell r="K26">
            <v>0</v>
          </cell>
          <cell r="L26">
            <v>0</v>
          </cell>
          <cell r="M26" t="str">
            <v>КИМ</v>
          </cell>
          <cell r="N26" t="str">
            <v>Т</v>
          </cell>
          <cell r="O26" t="str">
            <v>КИМ Т.</v>
          </cell>
          <cell r="P26">
            <v>0</v>
          </cell>
          <cell r="Q26">
            <v>5</v>
          </cell>
          <cell r="R26">
            <v>21</v>
          </cell>
          <cell r="S26">
            <v>25</v>
          </cell>
          <cell r="T26" t="str">
            <v>21-25</v>
          </cell>
          <cell r="U26">
            <v>0</v>
          </cell>
          <cell r="V26">
            <v>42</v>
          </cell>
          <cell r="W26">
            <v>0</v>
          </cell>
        </row>
        <row r="27">
          <cell r="A27">
            <v>23</v>
          </cell>
          <cell r="B27">
            <v>23</v>
          </cell>
          <cell r="C27" t="str">
            <v>ТОРГАЙБЕКОВ Амир</v>
          </cell>
          <cell r="D27">
            <v>38862</v>
          </cell>
          <cell r="E27" t="str">
            <v>I</v>
          </cell>
          <cell r="F27">
            <v>19</v>
          </cell>
          <cell r="G27" t="str">
            <v>Карагандин. обл.</v>
          </cell>
          <cell r="H27" t="str">
            <v xml:space="preserve"> </v>
          </cell>
          <cell r="I27">
            <v>0</v>
          </cell>
          <cell r="J27" t="str">
            <v>Караганда-1</v>
          </cell>
          <cell r="K27">
            <v>0</v>
          </cell>
          <cell r="L27">
            <v>0</v>
          </cell>
          <cell r="M27" t="str">
            <v>ТОРГАЙБЕКОВ</v>
          </cell>
          <cell r="N27" t="str">
            <v>А</v>
          </cell>
          <cell r="O27" t="str">
            <v>ТОРГАЙБЕКОВ А.</v>
          </cell>
          <cell r="P27">
            <v>0</v>
          </cell>
          <cell r="Q27">
            <v>5</v>
          </cell>
          <cell r="R27">
            <v>21</v>
          </cell>
          <cell r="S27">
            <v>25</v>
          </cell>
          <cell r="T27" t="str">
            <v>21-25</v>
          </cell>
          <cell r="U27">
            <v>0</v>
          </cell>
          <cell r="V27">
            <v>19</v>
          </cell>
          <cell r="W27">
            <v>0</v>
          </cell>
        </row>
        <row r="28">
          <cell r="A28">
            <v>24</v>
          </cell>
          <cell r="B28">
            <v>24</v>
          </cell>
          <cell r="C28">
            <v>0</v>
          </cell>
          <cell r="D28" t="str">
            <v/>
          </cell>
          <cell r="E28">
            <v>0</v>
          </cell>
          <cell r="F28" t="str">
            <v/>
          </cell>
          <cell r="G28" t="str">
            <v/>
          </cell>
          <cell r="H28" t="str">
            <v xml:space="preserve"> </v>
          </cell>
          <cell r="I28">
            <v>0</v>
          </cell>
          <cell r="J28" t="str">
            <v>Караганда-1</v>
          </cell>
          <cell r="K28">
            <v>0</v>
          </cell>
          <cell r="L28">
            <v>0</v>
          </cell>
          <cell r="M28" t="e">
            <v>#VALUE!</v>
          </cell>
          <cell r="N28" t="e">
            <v>#VALUE!</v>
          </cell>
          <cell r="O28" t="e">
            <v>#VALUE!</v>
          </cell>
          <cell r="P28">
            <v>0</v>
          </cell>
          <cell r="Q28">
            <v>5</v>
          </cell>
          <cell r="R28">
            <v>21</v>
          </cell>
          <cell r="S28">
            <v>25</v>
          </cell>
          <cell r="T28" t="str">
            <v>21-25</v>
          </cell>
          <cell r="U28">
            <v>0</v>
          </cell>
          <cell r="V28" t="str">
            <v/>
          </cell>
          <cell r="W28" t="str">
            <v/>
          </cell>
        </row>
        <row r="29">
          <cell r="A29">
            <v>25</v>
          </cell>
          <cell r="B29">
            <v>25</v>
          </cell>
          <cell r="C29">
            <v>0</v>
          </cell>
          <cell r="D29" t="str">
            <v/>
          </cell>
          <cell r="E29">
            <v>0</v>
          </cell>
          <cell r="F29" t="str">
            <v/>
          </cell>
          <cell r="G29" t="str">
            <v/>
          </cell>
          <cell r="H29" t="str">
            <v xml:space="preserve"> </v>
          </cell>
          <cell r="I29">
            <v>0</v>
          </cell>
          <cell r="J29" t="str">
            <v>Караганда-1</v>
          </cell>
          <cell r="K29">
            <v>0</v>
          </cell>
          <cell r="L29">
            <v>0</v>
          </cell>
          <cell r="M29" t="e">
            <v>#VALUE!</v>
          </cell>
          <cell r="N29" t="e">
            <v>#VALUE!</v>
          </cell>
          <cell r="O29" t="e">
            <v>#VALUE!</v>
          </cell>
          <cell r="P29">
            <v>0</v>
          </cell>
          <cell r="Q29">
            <v>5</v>
          </cell>
          <cell r="R29">
            <v>21</v>
          </cell>
          <cell r="S29">
            <v>25</v>
          </cell>
          <cell r="T29" t="str">
            <v>21-25</v>
          </cell>
          <cell r="U29">
            <v>0</v>
          </cell>
          <cell r="V29" t="str">
            <v/>
          </cell>
          <cell r="W29" t="str">
            <v/>
          </cell>
        </row>
        <row r="30">
          <cell r="A30">
            <v>26</v>
          </cell>
          <cell r="B30">
            <v>26</v>
          </cell>
          <cell r="C30" t="str">
            <v>ХАЗКЕН Адиль</v>
          </cell>
          <cell r="D30">
            <v>38140</v>
          </cell>
          <cell r="E30" t="str">
            <v>I</v>
          </cell>
          <cell r="F30">
            <v>25</v>
          </cell>
          <cell r="G30" t="str">
            <v>Павлодар. обл.</v>
          </cell>
          <cell r="H30" t="str">
            <v xml:space="preserve"> </v>
          </cell>
          <cell r="I30" t="str">
            <v>Павлодар-1</v>
          </cell>
          <cell r="J30" t="str">
            <v>Павлодар-1</v>
          </cell>
          <cell r="K30" t="str">
            <v>Бондарь Е.С.</v>
          </cell>
          <cell r="L30">
            <v>0</v>
          </cell>
          <cell r="M30" t="str">
            <v>ХАЗКЕН</v>
          </cell>
          <cell r="N30" t="str">
            <v>А</v>
          </cell>
          <cell r="O30" t="str">
            <v>ХАЗКЕН А.</v>
          </cell>
          <cell r="P30">
            <v>6</v>
          </cell>
          <cell r="Q30">
            <v>6</v>
          </cell>
          <cell r="R30">
            <v>26</v>
          </cell>
          <cell r="S30">
            <v>30</v>
          </cell>
          <cell r="T30" t="str">
            <v>26-30</v>
          </cell>
          <cell r="U30" t="str">
            <v>Павлодарская обл.</v>
          </cell>
          <cell r="V30">
            <v>25</v>
          </cell>
          <cell r="W30">
            <v>0</v>
          </cell>
        </row>
        <row r="31">
          <cell r="A31">
            <v>27</v>
          </cell>
          <cell r="B31">
            <v>27</v>
          </cell>
          <cell r="C31" t="str">
            <v>КАБДЫЛУАХИТОВ Амирали</v>
          </cell>
          <cell r="D31">
            <v>38403</v>
          </cell>
          <cell r="E31" t="str">
            <v>II</v>
          </cell>
          <cell r="F31">
            <v>0</v>
          </cell>
          <cell r="G31" t="str">
            <v>Павлодар. обл.</v>
          </cell>
          <cell r="H31" t="str">
            <v xml:space="preserve"> </v>
          </cell>
          <cell r="I31">
            <v>0</v>
          </cell>
          <cell r="J31" t="str">
            <v>Павлодар-1</v>
          </cell>
          <cell r="K31">
            <v>0</v>
          </cell>
          <cell r="L31">
            <v>0</v>
          </cell>
          <cell r="M31" t="str">
            <v>КАБДЫЛУАХИТОВ</v>
          </cell>
          <cell r="N31" t="str">
            <v>А</v>
          </cell>
          <cell r="O31" t="str">
            <v>КАБДЫЛУАХИТОВ А.</v>
          </cell>
          <cell r="P31">
            <v>0</v>
          </cell>
          <cell r="Q31">
            <v>6</v>
          </cell>
          <cell r="R31">
            <v>26</v>
          </cell>
          <cell r="S31">
            <v>30</v>
          </cell>
          <cell r="T31" t="str">
            <v>26-30</v>
          </cell>
          <cell r="U31">
            <v>0</v>
          </cell>
          <cell r="V31">
            <v>0</v>
          </cell>
          <cell r="W31">
            <v>0</v>
          </cell>
        </row>
        <row r="32">
          <cell r="A32">
            <v>28</v>
          </cell>
          <cell r="B32">
            <v>28</v>
          </cell>
          <cell r="C32" t="str">
            <v>АМАНГЕЛДЫ Амир</v>
          </cell>
          <cell r="D32">
            <v>38467</v>
          </cell>
          <cell r="E32" t="str">
            <v>II</v>
          </cell>
          <cell r="F32">
            <v>14</v>
          </cell>
          <cell r="G32" t="str">
            <v>Павлодар. обл.</v>
          </cell>
          <cell r="H32" t="str">
            <v xml:space="preserve"> </v>
          </cell>
          <cell r="I32">
            <v>0</v>
          </cell>
          <cell r="J32" t="str">
            <v>Павлодар-1</v>
          </cell>
          <cell r="K32">
            <v>0</v>
          </cell>
          <cell r="L32">
            <v>0</v>
          </cell>
          <cell r="M32" t="str">
            <v>АМАНГЕЛДЫ</v>
          </cell>
          <cell r="N32" t="str">
            <v>А</v>
          </cell>
          <cell r="O32" t="str">
            <v>АМАНГЕЛДЫ А.</v>
          </cell>
          <cell r="P32">
            <v>0</v>
          </cell>
          <cell r="Q32">
            <v>6</v>
          </cell>
          <cell r="R32">
            <v>26</v>
          </cell>
          <cell r="S32">
            <v>30</v>
          </cell>
          <cell r="T32" t="str">
            <v>26-30</v>
          </cell>
          <cell r="U32">
            <v>0</v>
          </cell>
          <cell r="V32">
            <v>14</v>
          </cell>
          <cell r="W32">
            <v>0</v>
          </cell>
        </row>
        <row r="33">
          <cell r="A33">
            <v>29</v>
          </cell>
          <cell r="B33">
            <v>29</v>
          </cell>
          <cell r="C33" t="str">
            <v>ЖАПАРОВ Алишер</v>
          </cell>
          <cell r="D33">
            <v>38195</v>
          </cell>
          <cell r="E33" t="str">
            <v>III</v>
          </cell>
          <cell r="F33">
            <v>0</v>
          </cell>
          <cell r="G33" t="str">
            <v>Павлодар. обл.</v>
          </cell>
          <cell r="H33" t="str">
            <v xml:space="preserve"> </v>
          </cell>
          <cell r="I33">
            <v>0</v>
          </cell>
          <cell r="J33" t="str">
            <v>Павлодар-1</v>
          </cell>
          <cell r="K33">
            <v>0</v>
          </cell>
          <cell r="L33">
            <v>0</v>
          </cell>
          <cell r="M33" t="str">
            <v>ЖАПАРОВ</v>
          </cell>
          <cell r="N33" t="str">
            <v>А</v>
          </cell>
          <cell r="O33" t="str">
            <v>ЖАПАРОВ А.</v>
          </cell>
          <cell r="P33">
            <v>0</v>
          </cell>
          <cell r="Q33">
            <v>6</v>
          </cell>
          <cell r="R33">
            <v>26</v>
          </cell>
          <cell r="S33">
            <v>30</v>
          </cell>
          <cell r="T33" t="str">
            <v>26-30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30</v>
          </cell>
          <cell r="B34">
            <v>30</v>
          </cell>
          <cell r="C34">
            <v>0</v>
          </cell>
          <cell r="D34" t="str">
            <v/>
          </cell>
          <cell r="E34">
            <v>0</v>
          </cell>
          <cell r="F34" t="str">
            <v/>
          </cell>
          <cell r="G34" t="str">
            <v/>
          </cell>
          <cell r="H34" t="str">
            <v xml:space="preserve"> </v>
          </cell>
          <cell r="I34">
            <v>0</v>
          </cell>
          <cell r="J34" t="str">
            <v>Павлодар-1</v>
          </cell>
          <cell r="K34">
            <v>0</v>
          </cell>
          <cell r="L34">
            <v>0</v>
          </cell>
          <cell r="M34" t="e">
            <v>#VALUE!</v>
          </cell>
          <cell r="N34" t="e">
            <v>#VALUE!</v>
          </cell>
          <cell r="O34" t="e">
            <v>#VALUE!</v>
          </cell>
          <cell r="P34">
            <v>0</v>
          </cell>
          <cell r="Q34">
            <v>6</v>
          </cell>
          <cell r="R34">
            <v>26</v>
          </cell>
          <cell r="S34">
            <v>30</v>
          </cell>
          <cell r="T34" t="str">
            <v>26-30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>
            <v>31</v>
          </cell>
          <cell r="B35">
            <v>31</v>
          </cell>
          <cell r="C35" t="str">
            <v>КУРМАМБАЕВ Сагантай</v>
          </cell>
          <cell r="D35">
            <v>37774</v>
          </cell>
          <cell r="E35" t="str">
            <v>КМС</v>
          </cell>
          <cell r="F35">
            <v>49</v>
          </cell>
          <cell r="G35" t="str">
            <v>ВКО</v>
          </cell>
          <cell r="H35" t="str">
            <v xml:space="preserve"> </v>
          </cell>
          <cell r="I35" t="str">
            <v>ВКО-1</v>
          </cell>
          <cell r="J35" t="str">
            <v>ВКО-1</v>
          </cell>
          <cell r="K35" t="str">
            <v>Литвинов С.</v>
          </cell>
          <cell r="L35">
            <v>0</v>
          </cell>
          <cell r="M35" t="str">
            <v>КУРМАМБАЕВ</v>
          </cell>
          <cell r="N35" t="str">
            <v>С</v>
          </cell>
          <cell r="O35" t="str">
            <v>КУРМАМБАЕВ С.</v>
          </cell>
          <cell r="P35">
            <v>7</v>
          </cell>
          <cell r="Q35">
            <v>7</v>
          </cell>
          <cell r="R35">
            <v>31</v>
          </cell>
          <cell r="S35">
            <v>35</v>
          </cell>
          <cell r="T35" t="str">
            <v>31-35</v>
          </cell>
          <cell r="U35" t="str">
            <v>Восточно-Казахстанская обл.-1</v>
          </cell>
          <cell r="V35">
            <v>49</v>
          </cell>
          <cell r="W35">
            <v>0</v>
          </cell>
        </row>
        <row r="36">
          <cell r="A36">
            <v>32</v>
          </cell>
          <cell r="B36">
            <v>32</v>
          </cell>
          <cell r="C36" t="str">
            <v>КЕНЕСКАНОВ Дарын</v>
          </cell>
          <cell r="D36">
            <v>38162</v>
          </cell>
          <cell r="E36" t="str">
            <v>КМС</v>
          </cell>
          <cell r="F36">
            <v>19</v>
          </cell>
          <cell r="G36" t="str">
            <v>ВКО</v>
          </cell>
          <cell r="H36" t="str">
            <v xml:space="preserve"> </v>
          </cell>
          <cell r="I36">
            <v>0</v>
          </cell>
          <cell r="J36" t="str">
            <v>ВКО-1</v>
          </cell>
          <cell r="K36">
            <v>0</v>
          </cell>
          <cell r="L36">
            <v>0</v>
          </cell>
          <cell r="M36" t="str">
            <v>КЕНЕСКАНОВ</v>
          </cell>
          <cell r="N36" t="str">
            <v>Д</v>
          </cell>
          <cell r="O36" t="str">
            <v>КЕНЕСКАНОВ Д.</v>
          </cell>
          <cell r="P36">
            <v>0</v>
          </cell>
          <cell r="Q36">
            <v>7</v>
          </cell>
          <cell r="R36">
            <v>31</v>
          </cell>
          <cell r="S36">
            <v>35</v>
          </cell>
          <cell r="T36" t="str">
            <v>31-35</v>
          </cell>
          <cell r="U36">
            <v>0</v>
          </cell>
          <cell r="V36">
            <v>19</v>
          </cell>
          <cell r="W36">
            <v>0</v>
          </cell>
        </row>
        <row r="37">
          <cell r="A37">
            <v>33</v>
          </cell>
          <cell r="B37">
            <v>33</v>
          </cell>
          <cell r="C37" t="str">
            <v>НУРТАЗИН Акнур</v>
          </cell>
          <cell r="D37">
            <v>38584</v>
          </cell>
          <cell r="E37" t="str">
            <v>КМС</v>
          </cell>
          <cell r="F37">
            <v>0</v>
          </cell>
          <cell r="G37" t="str">
            <v>ВКО</v>
          </cell>
          <cell r="H37" t="str">
            <v xml:space="preserve"> </v>
          </cell>
          <cell r="I37">
            <v>0</v>
          </cell>
          <cell r="J37" t="str">
            <v>ВКО-1</v>
          </cell>
          <cell r="K37">
            <v>0</v>
          </cell>
          <cell r="L37">
            <v>0</v>
          </cell>
          <cell r="M37" t="str">
            <v>НУРТАЗИН</v>
          </cell>
          <cell r="N37" t="str">
            <v>А</v>
          </cell>
          <cell r="O37" t="str">
            <v>НУРТАЗИН А.</v>
          </cell>
          <cell r="P37">
            <v>0</v>
          </cell>
          <cell r="Q37">
            <v>7</v>
          </cell>
          <cell r="R37">
            <v>31</v>
          </cell>
          <cell r="S37">
            <v>35</v>
          </cell>
          <cell r="T37" t="str">
            <v>31-35</v>
          </cell>
          <cell r="U37">
            <v>0</v>
          </cell>
          <cell r="V37">
            <v>0</v>
          </cell>
          <cell r="W37">
            <v>0</v>
          </cell>
        </row>
        <row r="38">
          <cell r="A38">
            <v>34</v>
          </cell>
          <cell r="B38">
            <v>34</v>
          </cell>
          <cell r="C38">
            <v>0</v>
          </cell>
          <cell r="D38" t="str">
            <v/>
          </cell>
          <cell r="E38">
            <v>0</v>
          </cell>
          <cell r="F38" t="str">
            <v/>
          </cell>
          <cell r="G38" t="str">
            <v/>
          </cell>
          <cell r="H38" t="str">
            <v xml:space="preserve"> </v>
          </cell>
          <cell r="I38">
            <v>0</v>
          </cell>
          <cell r="J38" t="str">
            <v>ВКО-1</v>
          </cell>
          <cell r="K38">
            <v>0</v>
          </cell>
          <cell r="L38">
            <v>0</v>
          </cell>
          <cell r="M38" t="e">
            <v>#VALUE!</v>
          </cell>
          <cell r="N38" t="e">
            <v>#VALUE!</v>
          </cell>
          <cell r="O38" t="e">
            <v>#VALUE!</v>
          </cell>
          <cell r="P38">
            <v>0</v>
          </cell>
          <cell r="Q38">
            <v>7</v>
          </cell>
          <cell r="R38">
            <v>31</v>
          </cell>
          <cell r="S38">
            <v>35</v>
          </cell>
          <cell r="T38" t="str">
            <v>31-35</v>
          </cell>
          <cell r="U38">
            <v>0</v>
          </cell>
          <cell r="V38" t="str">
            <v/>
          </cell>
          <cell r="W38" t="str">
            <v/>
          </cell>
        </row>
        <row r="39">
          <cell r="A39">
            <v>35</v>
          </cell>
          <cell r="B39">
            <v>35</v>
          </cell>
          <cell r="C39">
            <v>0</v>
          </cell>
          <cell r="D39" t="str">
            <v/>
          </cell>
          <cell r="E39">
            <v>0</v>
          </cell>
          <cell r="F39" t="str">
            <v/>
          </cell>
          <cell r="G39" t="str">
            <v/>
          </cell>
          <cell r="H39" t="str">
            <v xml:space="preserve"> </v>
          </cell>
          <cell r="I39">
            <v>0</v>
          </cell>
          <cell r="J39" t="str">
            <v>ВКО-1</v>
          </cell>
          <cell r="K39">
            <v>0</v>
          </cell>
          <cell r="L39">
            <v>0</v>
          </cell>
          <cell r="M39" t="e">
            <v>#VALUE!</v>
          </cell>
          <cell r="N39" t="e">
            <v>#VALUE!</v>
          </cell>
          <cell r="O39" t="e">
            <v>#VALUE!</v>
          </cell>
          <cell r="P39">
            <v>0</v>
          </cell>
          <cell r="Q39">
            <v>7</v>
          </cell>
          <cell r="R39">
            <v>31</v>
          </cell>
          <cell r="S39">
            <v>35</v>
          </cell>
          <cell r="T39" t="str">
            <v>31-35</v>
          </cell>
          <cell r="U39">
            <v>0</v>
          </cell>
          <cell r="V39" t="str">
            <v/>
          </cell>
          <cell r="W39" t="str">
            <v/>
          </cell>
        </row>
        <row r="40">
          <cell r="A40">
            <v>36</v>
          </cell>
          <cell r="B40">
            <v>36</v>
          </cell>
          <cell r="C40" t="str">
            <v>ОРАЛХАНОВ Арнур</v>
          </cell>
          <cell r="D40">
            <v>39353</v>
          </cell>
          <cell r="E40" t="str">
            <v>I</v>
          </cell>
          <cell r="F40">
            <v>0</v>
          </cell>
          <cell r="G40" t="str">
            <v>ВКО</v>
          </cell>
          <cell r="H40" t="str">
            <v xml:space="preserve"> </v>
          </cell>
          <cell r="I40" t="str">
            <v>ВКО-2</v>
          </cell>
          <cell r="J40" t="str">
            <v>ВКО-2</v>
          </cell>
          <cell r="K40" t="str">
            <v>Литвинов С.</v>
          </cell>
          <cell r="L40">
            <v>0</v>
          </cell>
          <cell r="M40" t="str">
            <v>ОРАЛХАНОВ</v>
          </cell>
          <cell r="N40" t="str">
            <v>А</v>
          </cell>
          <cell r="O40" t="str">
            <v>ОРАЛХАНОВ А.</v>
          </cell>
          <cell r="P40">
            <v>8</v>
          </cell>
          <cell r="Q40">
            <v>8</v>
          </cell>
          <cell r="R40">
            <v>36</v>
          </cell>
          <cell r="S40">
            <v>40</v>
          </cell>
          <cell r="T40" t="str">
            <v>36-40</v>
          </cell>
          <cell r="U40" t="str">
            <v>Восточно-Казахстанская обл.-2</v>
          </cell>
          <cell r="V40">
            <v>0</v>
          </cell>
          <cell r="W40">
            <v>0</v>
          </cell>
        </row>
        <row r="41">
          <cell r="A41">
            <v>37</v>
          </cell>
          <cell r="B41">
            <v>37</v>
          </cell>
          <cell r="C41" t="str">
            <v>СОШНИКОВ Вячеслав</v>
          </cell>
          <cell r="D41">
            <v>37961</v>
          </cell>
          <cell r="E41" t="str">
            <v>КМС</v>
          </cell>
          <cell r="F41">
            <v>0</v>
          </cell>
          <cell r="G41" t="str">
            <v>ВКО</v>
          </cell>
          <cell r="H41" t="str">
            <v xml:space="preserve"> </v>
          </cell>
          <cell r="I41">
            <v>0</v>
          </cell>
          <cell r="J41" t="str">
            <v>ВКО-2</v>
          </cell>
          <cell r="K41">
            <v>0</v>
          </cell>
          <cell r="L41">
            <v>0</v>
          </cell>
          <cell r="M41" t="str">
            <v>СОШНИКОВ</v>
          </cell>
          <cell r="N41" t="str">
            <v>В</v>
          </cell>
          <cell r="O41" t="str">
            <v>СОШНИКОВ В.</v>
          </cell>
          <cell r="P41">
            <v>0</v>
          </cell>
          <cell r="Q41">
            <v>8</v>
          </cell>
          <cell r="R41">
            <v>36</v>
          </cell>
          <cell r="S41">
            <v>40</v>
          </cell>
          <cell r="T41" t="str">
            <v>36-40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38</v>
          </cell>
          <cell r="B42">
            <v>38</v>
          </cell>
          <cell r="C42" t="str">
            <v>СЕМЕНОВ Михаил</v>
          </cell>
          <cell r="D42">
            <v>38633</v>
          </cell>
          <cell r="E42" t="str">
            <v>II</v>
          </cell>
          <cell r="F42">
            <v>0</v>
          </cell>
          <cell r="G42" t="str">
            <v>ВКО</v>
          </cell>
          <cell r="H42" t="str">
            <v xml:space="preserve"> </v>
          </cell>
          <cell r="I42">
            <v>0</v>
          </cell>
          <cell r="J42" t="str">
            <v>ВКО-2</v>
          </cell>
          <cell r="K42">
            <v>0</v>
          </cell>
          <cell r="L42">
            <v>0</v>
          </cell>
          <cell r="M42" t="str">
            <v>СЕМЕНОВ</v>
          </cell>
          <cell r="N42" t="str">
            <v>М</v>
          </cell>
          <cell r="O42" t="str">
            <v>СЕМЕНОВ М.</v>
          </cell>
          <cell r="P42">
            <v>0</v>
          </cell>
          <cell r="Q42">
            <v>8</v>
          </cell>
          <cell r="R42">
            <v>36</v>
          </cell>
          <cell r="S42">
            <v>40</v>
          </cell>
          <cell r="T42" t="str">
            <v>36-40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39</v>
          </cell>
          <cell r="B43">
            <v>39</v>
          </cell>
          <cell r="C43">
            <v>0</v>
          </cell>
          <cell r="D43" t="str">
            <v/>
          </cell>
          <cell r="E43">
            <v>0</v>
          </cell>
          <cell r="F43" t="str">
            <v/>
          </cell>
          <cell r="G43" t="str">
            <v/>
          </cell>
          <cell r="H43" t="str">
            <v xml:space="preserve"> </v>
          </cell>
          <cell r="I43">
            <v>0</v>
          </cell>
          <cell r="J43" t="str">
            <v>ВКО-2</v>
          </cell>
          <cell r="K43">
            <v>0</v>
          </cell>
          <cell r="L43">
            <v>0</v>
          </cell>
          <cell r="M43" t="e">
            <v>#VALUE!</v>
          </cell>
          <cell r="N43" t="e">
            <v>#VALUE!</v>
          </cell>
          <cell r="O43" t="e">
            <v>#VALUE!</v>
          </cell>
          <cell r="P43">
            <v>0</v>
          </cell>
          <cell r="Q43">
            <v>8</v>
          </cell>
          <cell r="R43">
            <v>36</v>
          </cell>
          <cell r="S43">
            <v>40</v>
          </cell>
          <cell r="T43" t="str">
            <v>36-40</v>
          </cell>
          <cell r="U43">
            <v>0</v>
          </cell>
          <cell r="V43" t="str">
            <v/>
          </cell>
          <cell r="W43" t="str">
            <v/>
          </cell>
        </row>
        <row r="44">
          <cell r="A44">
            <v>40</v>
          </cell>
          <cell r="B44">
            <v>40</v>
          </cell>
          <cell r="C44">
            <v>0</v>
          </cell>
          <cell r="D44" t="str">
            <v/>
          </cell>
          <cell r="E44">
            <v>0</v>
          </cell>
          <cell r="F44" t="str">
            <v/>
          </cell>
          <cell r="G44" t="str">
            <v/>
          </cell>
          <cell r="H44" t="str">
            <v xml:space="preserve"> </v>
          </cell>
          <cell r="I44">
            <v>0</v>
          </cell>
          <cell r="J44" t="str">
            <v>ВКО-2</v>
          </cell>
          <cell r="K44">
            <v>0</v>
          </cell>
          <cell r="L44">
            <v>0</v>
          </cell>
          <cell r="M44" t="e">
            <v>#VALUE!</v>
          </cell>
          <cell r="N44" t="e">
            <v>#VALUE!</v>
          </cell>
          <cell r="O44" t="e">
            <v>#VALUE!</v>
          </cell>
          <cell r="P44">
            <v>0</v>
          </cell>
          <cell r="Q44">
            <v>8</v>
          </cell>
          <cell r="R44">
            <v>36</v>
          </cell>
          <cell r="S44">
            <v>40</v>
          </cell>
          <cell r="T44" t="str">
            <v>36-40</v>
          </cell>
          <cell r="U44">
            <v>0</v>
          </cell>
          <cell r="V44" t="str">
            <v/>
          </cell>
          <cell r="W44" t="str">
            <v/>
          </cell>
        </row>
        <row r="45">
          <cell r="A45">
            <v>41</v>
          </cell>
          <cell r="B45">
            <v>41</v>
          </cell>
          <cell r="C45" t="str">
            <v>ПРАДЕДОВ Максим</v>
          </cell>
          <cell r="D45">
            <v>37521</v>
          </cell>
          <cell r="E45" t="str">
            <v>КМС</v>
          </cell>
          <cell r="F45">
            <v>29</v>
          </cell>
          <cell r="G45" t="str">
            <v>г. Алматы</v>
          </cell>
          <cell r="H45" t="str">
            <v xml:space="preserve"> </v>
          </cell>
          <cell r="I45" t="str">
            <v>г. Алматы-1</v>
          </cell>
          <cell r="J45" t="str">
            <v>г. Алматы-1</v>
          </cell>
          <cell r="K45" t="str">
            <v>Успанова А.С.</v>
          </cell>
          <cell r="L45">
            <v>0</v>
          </cell>
          <cell r="M45" t="str">
            <v>ПРАДЕДОВ</v>
          </cell>
          <cell r="N45" t="str">
            <v>М</v>
          </cell>
          <cell r="O45" t="str">
            <v>ПРАДЕДОВ М.</v>
          </cell>
          <cell r="P45">
            <v>9</v>
          </cell>
          <cell r="Q45">
            <v>9</v>
          </cell>
          <cell r="R45">
            <v>41</v>
          </cell>
          <cell r="S45">
            <v>45</v>
          </cell>
          <cell r="T45" t="str">
            <v>41-45</v>
          </cell>
          <cell r="U45" t="str">
            <v>г. Алматы-1</v>
          </cell>
          <cell r="V45">
            <v>29</v>
          </cell>
          <cell r="W45">
            <v>0</v>
          </cell>
        </row>
        <row r="46">
          <cell r="A46">
            <v>42</v>
          </cell>
          <cell r="B46">
            <v>42</v>
          </cell>
          <cell r="C46" t="str">
            <v>ХЕГАЙ Даниил</v>
          </cell>
          <cell r="D46">
            <v>37700</v>
          </cell>
          <cell r="E46" t="str">
            <v>КМС</v>
          </cell>
          <cell r="F46">
            <v>16</v>
          </cell>
          <cell r="G46" t="str">
            <v>г. Алматы</v>
          </cell>
          <cell r="H46" t="str">
            <v xml:space="preserve"> </v>
          </cell>
          <cell r="I46">
            <v>0</v>
          </cell>
          <cell r="J46" t="str">
            <v>г. Алматы-1</v>
          </cell>
          <cell r="K46">
            <v>0</v>
          </cell>
          <cell r="L46">
            <v>0</v>
          </cell>
          <cell r="M46" t="str">
            <v>ХЕГАЙ</v>
          </cell>
          <cell r="N46" t="str">
            <v>Д</v>
          </cell>
          <cell r="O46" t="str">
            <v>ХЕГАЙ Д.</v>
          </cell>
          <cell r="P46">
            <v>0</v>
          </cell>
          <cell r="Q46">
            <v>9</v>
          </cell>
          <cell r="R46">
            <v>41</v>
          </cell>
          <cell r="S46">
            <v>45</v>
          </cell>
          <cell r="T46" t="str">
            <v>41-45</v>
          </cell>
          <cell r="U46">
            <v>0</v>
          </cell>
          <cell r="V46">
            <v>16</v>
          </cell>
          <cell r="W46">
            <v>0</v>
          </cell>
        </row>
        <row r="47">
          <cell r="A47">
            <v>43</v>
          </cell>
          <cell r="B47">
            <v>43</v>
          </cell>
          <cell r="C47" t="str">
            <v>КЫСТАУБАЕВ Даниель</v>
          </cell>
          <cell r="D47">
            <v>38153</v>
          </cell>
          <cell r="E47" t="str">
            <v>I</v>
          </cell>
          <cell r="F47">
            <v>0</v>
          </cell>
          <cell r="G47" t="str">
            <v>г. Алматы</v>
          </cell>
          <cell r="H47" t="str">
            <v xml:space="preserve"> </v>
          </cell>
          <cell r="I47">
            <v>0</v>
          </cell>
          <cell r="J47" t="str">
            <v>г. Алматы-1</v>
          </cell>
          <cell r="K47">
            <v>0</v>
          </cell>
          <cell r="L47">
            <v>0</v>
          </cell>
          <cell r="M47" t="str">
            <v>КЫСТАУБАЕВ</v>
          </cell>
          <cell r="N47" t="str">
            <v>Д</v>
          </cell>
          <cell r="O47" t="str">
            <v>КЫСТАУБАЕВ Д.</v>
          </cell>
          <cell r="P47">
            <v>0</v>
          </cell>
          <cell r="Q47">
            <v>9</v>
          </cell>
          <cell r="R47">
            <v>41</v>
          </cell>
          <cell r="S47">
            <v>45</v>
          </cell>
          <cell r="T47" t="str">
            <v>41-45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44</v>
          </cell>
          <cell r="B48">
            <v>44</v>
          </cell>
          <cell r="C48">
            <v>0</v>
          </cell>
          <cell r="D48" t="str">
            <v/>
          </cell>
          <cell r="E48">
            <v>0</v>
          </cell>
          <cell r="F48" t="str">
            <v/>
          </cell>
          <cell r="G48" t="str">
            <v/>
          </cell>
          <cell r="H48" t="str">
            <v xml:space="preserve"> </v>
          </cell>
          <cell r="I48">
            <v>0</v>
          </cell>
          <cell r="J48" t="str">
            <v>г. Алматы-1</v>
          </cell>
          <cell r="K48">
            <v>0</v>
          </cell>
          <cell r="L48">
            <v>0</v>
          </cell>
          <cell r="M48" t="e">
            <v>#VALUE!</v>
          </cell>
          <cell r="N48" t="e">
            <v>#VALUE!</v>
          </cell>
          <cell r="O48" t="e">
            <v>#VALUE!</v>
          </cell>
          <cell r="P48">
            <v>0</v>
          </cell>
          <cell r="Q48">
            <v>9</v>
          </cell>
          <cell r="R48">
            <v>41</v>
          </cell>
          <cell r="S48">
            <v>45</v>
          </cell>
          <cell r="T48" t="str">
            <v>41-45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>
            <v>45</v>
          </cell>
          <cell r="B49">
            <v>45</v>
          </cell>
          <cell r="C49">
            <v>0</v>
          </cell>
          <cell r="D49" t="str">
            <v/>
          </cell>
          <cell r="E49">
            <v>0</v>
          </cell>
          <cell r="F49" t="str">
            <v/>
          </cell>
          <cell r="G49" t="str">
            <v/>
          </cell>
          <cell r="H49" t="str">
            <v xml:space="preserve"> </v>
          </cell>
          <cell r="I49">
            <v>0</v>
          </cell>
          <cell r="J49" t="str">
            <v>г. Алматы-1</v>
          </cell>
          <cell r="K49">
            <v>0</v>
          </cell>
          <cell r="L49">
            <v>0</v>
          </cell>
          <cell r="M49" t="e">
            <v>#VALUE!</v>
          </cell>
          <cell r="N49" t="e">
            <v>#VALUE!</v>
          </cell>
          <cell r="O49" t="e">
            <v>#VALUE!</v>
          </cell>
          <cell r="P49">
            <v>0</v>
          </cell>
          <cell r="Q49">
            <v>9</v>
          </cell>
          <cell r="R49">
            <v>41</v>
          </cell>
          <cell r="S49">
            <v>45</v>
          </cell>
          <cell r="T49" t="str">
            <v>41-45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>
            <v>46</v>
          </cell>
          <cell r="B50">
            <v>46</v>
          </cell>
          <cell r="C50" t="str">
            <v>КЫСТАУБАЕВ Дамир</v>
          </cell>
          <cell r="D50">
            <v>38683</v>
          </cell>
          <cell r="E50" t="str">
            <v>I</v>
          </cell>
          <cell r="F50">
            <v>26</v>
          </cell>
          <cell r="G50" t="str">
            <v>г. Алматы</v>
          </cell>
          <cell r="H50" t="str">
            <v xml:space="preserve"> </v>
          </cell>
          <cell r="I50" t="str">
            <v>г. Алматы-2</v>
          </cell>
          <cell r="J50" t="str">
            <v>г. Алматы-2</v>
          </cell>
          <cell r="K50" t="str">
            <v>Бейсенов С.А.</v>
          </cell>
          <cell r="L50">
            <v>0</v>
          </cell>
          <cell r="M50" t="str">
            <v>КЫСТАУБАЕВ</v>
          </cell>
          <cell r="N50" t="str">
            <v>Д</v>
          </cell>
          <cell r="O50" t="str">
            <v>КЫСТАУБАЕВ Д.</v>
          </cell>
          <cell r="P50">
            <v>10</v>
          </cell>
          <cell r="Q50">
            <v>10</v>
          </cell>
          <cell r="R50">
            <v>46</v>
          </cell>
          <cell r="S50">
            <v>50</v>
          </cell>
          <cell r="T50" t="str">
            <v>46-50</v>
          </cell>
          <cell r="U50" t="str">
            <v>г. Алматы-2</v>
          </cell>
          <cell r="V50">
            <v>26</v>
          </cell>
          <cell r="W50">
            <v>0</v>
          </cell>
        </row>
        <row r="51">
          <cell r="A51">
            <v>47</v>
          </cell>
          <cell r="B51">
            <v>47</v>
          </cell>
          <cell r="C51" t="str">
            <v>ШИ Ченян</v>
          </cell>
          <cell r="D51">
            <v>38392</v>
          </cell>
          <cell r="E51" t="str">
            <v>I</v>
          </cell>
          <cell r="F51">
            <v>15</v>
          </cell>
          <cell r="G51" t="str">
            <v>г. Алматы</v>
          </cell>
          <cell r="H51" t="str">
            <v xml:space="preserve"> </v>
          </cell>
          <cell r="I51">
            <v>0</v>
          </cell>
          <cell r="J51" t="str">
            <v>г. Алматы-2</v>
          </cell>
          <cell r="K51">
            <v>0</v>
          </cell>
          <cell r="L51">
            <v>0</v>
          </cell>
          <cell r="M51" t="str">
            <v>ШИ</v>
          </cell>
          <cell r="N51" t="str">
            <v>Ч</v>
          </cell>
          <cell r="O51" t="str">
            <v>ШИ Ч.</v>
          </cell>
          <cell r="P51">
            <v>0</v>
          </cell>
          <cell r="Q51">
            <v>10</v>
          </cell>
          <cell r="R51">
            <v>46</v>
          </cell>
          <cell r="S51">
            <v>50</v>
          </cell>
          <cell r="T51" t="str">
            <v>46-50</v>
          </cell>
          <cell r="U51">
            <v>0</v>
          </cell>
          <cell r="V51">
            <v>15</v>
          </cell>
          <cell r="W51">
            <v>0</v>
          </cell>
        </row>
        <row r="52">
          <cell r="A52">
            <v>48</v>
          </cell>
          <cell r="B52">
            <v>48</v>
          </cell>
          <cell r="C52" t="str">
            <v>БЕКНАЗАРОВ Мирас</v>
          </cell>
          <cell r="D52">
            <v>38360</v>
          </cell>
          <cell r="E52" t="str">
            <v>I</v>
          </cell>
          <cell r="F52">
            <v>18</v>
          </cell>
          <cell r="G52" t="str">
            <v>г. Алматы</v>
          </cell>
          <cell r="H52" t="str">
            <v xml:space="preserve"> </v>
          </cell>
          <cell r="I52">
            <v>0</v>
          </cell>
          <cell r="J52" t="str">
            <v>г. Алматы-2</v>
          </cell>
          <cell r="K52">
            <v>0</v>
          </cell>
          <cell r="L52">
            <v>0</v>
          </cell>
          <cell r="M52" t="str">
            <v>БЕКНАЗАРОВ</v>
          </cell>
          <cell r="N52" t="str">
            <v>М</v>
          </cell>
          <cell r="O52" t="str">
            <v>БЕКНАЗАРОВ М.</v>
          </cell>
          <cell r="P52">
            <v>0</v>
          </cell>
          <cell r="Q52">
            <v>10</v>
          </cell>
          <cell r="R52">
            <v>46</v>
          </cell>
          <cell r="S52">
            <v>50</v>
          </cell>
          <cell r="T52" t="str">
            <v>46-50</v>
          </cell>
          <cell r="U52">
            <v>0</v>
          </cell>
          <cell r="V52">
            <v>18</v>
          </cell>
          <cell r="W52">
            <v>0</v>
          </cell>
        </row>
        <row r="53">
          <cell r="A53">
            <v>49</v>
          </cell>
          <cell r="B53">
            <v>49</v>
          </cell>
          <cell r="C53">
            <v>0</v>
          </cell>
          <cell r="D53" t="str">
            <v/>
          </cell>
          <cell r="E53">
            <v>0</v>
          </cell>
          <cell r="F53" t="str">
            <v/>
          </cell>
          <cell r="G53" t="str">
            <v/>
          </cell>
          <cell r="H53" t="str">
            <v xml:space="preserve"> </v>
          </cell>
          <cell r="I53">
            <v>0</v>
          </cell>
          <cell r="J53" t="str">
            <v>г. Алматы-2</v>
          </cell>
          <cell r="K53">
            <v>0</v>
          </cell>
          <cell r="L53">
            <v>0</v>
          </cell>
          <cell r="M53" t="e">
            <v>#VALUE!</v>
          </cell>
          <cell r="N53" t="e">
            <v>#VALUE!</v>
          </cell>
          <cell r="O53" t="e">
            <v>#VALUE!</v>
          </cell>
          <cell r="P53">
            <v>0</v>
          </cell>
          <cell r="Q53">
            <v>10</v>
          </cell>
          <cell r="R53">
            <v>46</v>
          </cell>
          <cell r="S53">
            <v>50</v>
          </cell>
          <cell r="T53" t="str">
            <v>46-50</v>
          </cell>
          <cell r="U53">
            <v>0</v>
          </cell>
          <cell r="V53" t="str">
            <v/>
          </cell>
          <cell r="W53" t="str">
            <v/>
          </cell>
        </row>
        <row r="54">
          <cell r="A54">
            <v>50</v>
          </cell>
          <cell r="B54">
            <v>50</v>
          </cell>
          <cell r="C54">
            <v>0</v>
          </cell>
          <cell r="D54" t="str">
            <v/>
          </cell>
          <cell r="E54">
            <v>0</v>
          </cell>
          <cell r="F54" t="str">
            <v/>
          </cell>
          <cell r="G54" t="str">
            <v/>
          </cell>
          <cell r="H54" t="str">
            <v xml:space="preserve"> </v>
          </cell>
          <cell r="I54">
            <v>0</v>
          </cell>
          <cell r="J54" t="str">
            <v>г. Алматы-2</v>
          </cell>
          <cell r="K54">
            <v>0</v>
          </cell>
          <cell r="L54">
            <v>0</v>
          </cell>
          <cell r="M54" t="e">
            <v>#VALUE!</v>
          </cell>
          <cell r="N54" t="e">
            <v>#VALUE!</v>
          </cell>
          <cell r="O54" t="e">
            <v>#VALUE!</v>
          </cell>
          <cell r="P54">
            <v>0</v>
          </cell>
          <cell r="Q54">
            <v>10</v>
          </cell>
          <cell r="R54">
            <v>46</v>
          </cell>
          <cell r="S54">
            <v>50</v>
          </cell>
          <cell r="T54" t="str">
            <v>46-50</v>
          </cell>
          <cell r="U54">
            <v>0</v>
          </cell>
          <cell r="V54" t="str">
            <v/>
          </cell>
          <cell r="W54" t="str">
            <v/>
          </cell>
        </row>
        <row r="55">
          <cell r="A55">
            <v>51</v>
          </cell>
          <cell r="B55">
            <v>51</v>
          </cell>
          <cell r="C55" t="str">
            <v>ГЕРАСИМЕНКО Тимофей</v>
          </cell>
          <cell r="D55">
            <v>38111</v>
          </cell>
          <cell r="E55" t="str">
            <v>II</v>
          </cell>
          <cell r="F55">
            <v>36</v>
          </cell>
          <cell r="G55" t="str">
            <v>г. Астана</v>
          </cell>
          <cell r="H55" t="str">
            <v xml:space="preserve"> </v>
          </cell>
          <cell r="I55" t="str">
            <v>г. Астана-1</v>
          </cell>
          <cell r="J55" t="str">
            <v>г. Астана-1</v>
          </cell>
          <cell r="K55" t="str">
            <v>Мурзаспаев С.</v>
          </cell>
          <cell r="L55">
            <v>0</v>
          </cell>
          <cell r="M55" t="str">
            <v>ГЕРАСИМЕНКО</v>
          </cell>
          <cell r="N55" t="str">
            <v>Т</v>
          </cell>
          <cell r="O55" t="str">
            <v>ГЕРАСИМЕНКО Т.</v>
          </cell>
          <cell r="P55">
            <v>11</v>
          </cell>
          <cell r="Q55">
            <v>11</v>
          </cell>
          <cell r="R55">
            <v>51</v>
          </cell>
          <cell r="S55">
            <v>55</v>
          </cell>
          <cell r="T55" t="str">
            <v>51-55</v>
          </cell>
          <cell r="U55" t="str">
            <v>г. Астана-1</v>
          </cell>
          <cell r="V55">
            <v>36</v>
          </cell>
          <cell r="W55">
            <v>0</v>
          </cell>
        </row>
        <row r="56">
          <cell r="A56">
            <v>52</v>
          </cell>
          <cell r="B56">
            <v>52</v>
          </cell>
          <cell r="C56" t="str">
            <v>СЕРДЮК Владислав</v>
          </cell>
          <cell r="D56">
            <v>38213</v>
          </cell>
          <cell r="E56" t="str">
            <v>II</v>
          </cell>
          <cell r="F56">
            <v>18</v>
          </cell>
          <cell r="G56" t="str">
            <v>г. Астана</v>
          </cell>
          <cell r="H56" t="str">
            <v xml:space="preserve"> </v>
          </cell>
          <cell r="I56">
            <v>0</v>
          </cell>
          <cell r="J56" t="str">
            <v>г. Астана-1</v>
          </cell>
          <cell r="K56">
            <v>0</v>
          </cell>
          <cell r="L56">
            <v>0</v>
          </cell>
          <cell r="M56" t="str">
            <v>СЕРДЮК</v>
          </cell>
          <cell r="N56" t="str">
            <v>В</v>
          </cell>
          <cell r="O56" t="str">
            <v>СЕРДЮК В.</v>
          </cell>
          <cell r="P56">
            <v>0</v>
          </cell>
          <cell r="Q56">
            <v>11</v>
          </cell>
          <cell r="R56">
            <v>51</v>
          </cell>
          <cell r="S56">
            <v>55</v>
          </cell>
          <cell r="T56" t="str">
            <v>51-55</v>
          </cell>
          <cell r="U56">
            <v>0</v>
          </cell>
          <cell r="V56">
            <v>18</v>
          </cell>
          <cell r="W56">
            <v>0</v>
          </cell>
        </row>
        <row r="57">
          <cell r="A57">
            <v>53</v>
          </cell>
          <cell r="B57">
            <v>53</v>
          </cell>
          <cell r="C57" t="str">
            <v>ХАЛИЛОВ Радион</v>
          </cell>
          <cell r="D57">
            <v>37257</v>
          </cell>
          <cell r="E57" t="str">
            <v>II</v>
          </cell>
          <cell r="F57">
            <v>0</v>
          </cell>
          <cell r="G57" t="str">
            <v>г. Астана</v>
          </cell>
          <cell r="H57" t="str">
            <v xml:space="preserve"> </v>
          </cell>
          <cell r="I57">
            <v>0</v>
          </cell>
          <cell r="J57" t="str">
            <v>г. Астана-1</v>
          </cell>
          <cell r="K57">
            <v>0</v>
          </cell>
          <cell r="L57">
            <v>0</v>
          </cell>
          <cell r="M57" t="str">
            <v>ХАЛИЛОВ</v>
          </cell>
          <cell r="N57" t="str">
            <v>Р</v>
          </cell>
          <cell r="O57" t="str">
            <v>ХАЛИЛОВ Р.</v>
          </cell>
          <cell r="P57">
            <v>0</v>
          </cell>
          <cell r="Q57">
            <v>11</v>
          </cell>
          <cell r="R57">
            <v>51</v>
          </cell>
          <cell r="S57">
            <v>55</v>
          </cell>
          <cell r="T57" t="str">
            <v>51-55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54</v>
          </cell>
          <cell r="B58">
            <v>54</v>
          </cell>
          <cell r="C58">
            <v>0</v>
          </cell>
          <cell r="D58" t="str">
            <v/>
          </cell>
          <cell r="E58">
            <v>0</v>
          </cell>
          <cell r="F58" t="str">
            <v/>
          </cell>
          <cell r="G58" t="str">
            <v/>
          </cell>
          <cell r="H58" t="str">
            <v xml:space="preserve"> </v>
          </cell>
          <cell r="I58">
            <v>0</v>
          </cell>
          <cell r="J58" t="str">
            <v>г. Астана-1</v>
          </cell>
          <cell r="K58">
            <v>0</v>
          </cell>
          <cell r="L58">
            <v>0</v>
          </cell>
          <cell r="M58" t="e">
            <v>#VALUE!</v>
          </cell>
          <cell r="N58" t="e">
            <v>#VALUE!</v>
          </cell>
          <cell r="O58" t="e">
            <v>#VALUE!</v>
          </cell>
          <cell r="P58">
            <v>0</v>
          </cell>
          <cell r="Q58">
            <v>11</v>
          </cell>
          <cell r="R58">
            <v>51</v>
          </cell>
          <cell r="S58">
            <v>55</v>
          </cell>
          <cell r="T58" t="str">
            <v>51-55</v>
          </cell>
          <cell r="U58">
            <v>0</v>
          </cell>
          <cell r="V58" t="str">
            <v/>
          </cell>
          <cell r="W58" t="str">
            <v/>
          </cell>
        </row>
        <row r="59">
          <cell r="A59">
            <v>55</v>
          </cell>
          <cell r="B59">
            <v>55</v>
          </cell>
          <cell r="C59">
            <v>0</v>
          </cell>
          <cell r="D59" t="str">
            <v/>
          </cell>
          <cell r="E59">
            <v>0</v>
          </cell>
          <cell r="F59" t="str">
            <v/>
          </cell>
          <cell r="G59" t="str">
            <v/>
          </cell>
          <cell r="H59" t="str">
            <v xml:space="preserve"> </v>
          </cell>
          <cell r="I59">
            <v>0</v>
          </cell>
          <cell r="J59" t="str">
            <v>г. Астана-1</v>
          </cell>
          <cell r="K59">
            <v>0</v>
          </cell>
          <cell r="L59">
            <v>0</v>
          </cell>
          <cell r="M59" t="e">
            <v>#VALUE!</v>
          </cell>
          <cell r="N59" t="e">
            <v>#VALUE!</v>
          </cell>
          <cell r="O59" t="e">
            <v>#VALUE!</v>
          </cell>
          <cell r="P59">
            <v>0</v>
          </cell>
          <cell r="Q59">
            <v>11</v>
          </cell>
          <cell r="R59">
            <v>51</v>
          </cell>
          <cell r="S59">
            <v>55</v>
          </cell>
          <cell r="T59" t="str">
            <v>51-55</v>
          </cell>
          <cell r="U59">
            <v>0</v>
          </cell>
          <cell r="V59" t="str">
            <v/>
          </cell>
          <cell r="W59" t="str">
            <v/>
          </cell>
        </row>
        <row r="60">
          <cell r="A60">
            <v>56</v>
          </cell>
          <cell r="B60">
            <v>56</v>
          </cell>
          <cell r="C60" t="str">
            <v>КАСЫМОВ Дамир</v>
          </cell>
          <cell r="D60">
            <v>37622</v>
          </cell>
          <cell r="E60" t="str">
            <v>II</v>
          </cell>
          <cell r="F60">
            <v>0</v>
          </cell>
          <cell r="G60" t="str">
            <v>г. Астана</v>
          </cell>
          <cell r="H60" t="str">
            <v xml:space="preserve"> </v>
          </cell>
          <cell r="I60" t="str">
            <v>г. Астана-2</v>
          </cell>
          <cell r="J60" t="str">
            <v>г. Астана-2</v>
          </cell>
          <cell r="K60" t="str">
            <v>Мурзаспаев С.</v>
          </cell>
          <cell r="L60">
            <v>0</v>
          </cell>
          <cell r="M60" t="str">
            <v>КАСЫМОВ</v>
          </cell>
          <cell r="N60" t="str">
            <v>Д</v>
          </cell>
          <cell r="O60" t="str">
            <v>КАСЫМОВ Д.</v>
          </cell>
          <cell r="P60">
            <v>12</v>
          </cell>
          <cell r="Q60">
            <v>12</v>
          </cell>
          <cell r="R60">
            <v>56</v>
          </cell>
          <cell r="S60">
            <v>60</v>
          </cell>
          <cell r="T60" t="str">
            <v>56-60</v>
          </cell>
          <cell r="U60" t="str">
            <v>г. Астана-2</v>
          </cell>
          <cell r="V60">
            <v>0</v>
          </cell>
          <cell r="W60">
            <v>0</v>
          </cell>
        </row>
        <row r="61">
          <cell r="A61">
            <v>57</v>
          </cell>
          <cell r="B61">
            <v>57</v>
          </cell>
          <cell r="C61" t="str">
            <v>БЕКТУРГАНОВ Ернур</v>
          </cell>
          <cell r="D61">
            <v>36892</v>
          </cell>
          <cell r="E61" t="str">
            <v>КМС</v>
          </cell>
          <cell r="F61">
            <v>0</v>
          </cell>
          <cell r="G61" t="str">
            <v>г. Астана</v>
          </cell>
          <cell r="H61" t="str">
            <v xml:space="preserve"> </v>
          </cell>
          <cell r="I61">
            <v>0</v>
          </cell>
          <cell r="J61" t="str">
            <v>г. Астана-2</v>
          </cell>
          <cell r="K61">
            <v>0</v>
          </cell>
          <cell r="L61">
            <v>0</v>
          </cell>
          <cell r="M61" t="str">
            <v>БЕКТУРГАНОВ</v>
          </cell>
          <cell r="N61" t="str">
            <v>Е</v>
          </cell>
          <cell r="O61" t="str">
            <v>БЕКТУРГАНОВ Е.</v>
          </cell>
          <cell r="P61">
            <v>0</v>
          </cell>
          <cell r="Q61">
            <v>12</v>
          </cell>
          <cell r="R61">
            <v>56</v>
          </cell>
          <cell r="S61">
            <v>60</v>
          </cell>
          <cell r="T61" t="str">
            <v>56-60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58</v>
          </cell>
          <cell r="B62">
            <v>58</v>
          </cell>
          <cell r="C62" t="str">
            <v>НУРЛАНОВ Нуриддин</v>
          </cell>
          <cell r="D62">
            <v>38353</v>
          </cell>
          <cell r="E62" t="str">
            <v>II</v>
          </cell>
          <cell r="F62">
            <v>0</v>
          </cell>
          <cell r="G62" t="str">
            <v>г. Астана</v>
          </cell>
          <cell r="H62" t="str">
            <v xml:space="preserve"> </v>
          </cell>
          <cell r="I62">
            <v>0</v>
          </cell>
          <cell r="J62" t="str">
            <v>г. Астана-2</v>
          </cell>
          <cell r="K62">
            <v>0</v>
          </cell>
          <cell r="L62">
            <v>0</v>
          </cell>
          <cell r="M62" t="str">
            <v>НУРЛАНОВ</v>
          </cell>
          <cell r="N62" t="str">
            <v>Н</v>
          </cell>
          <cell r="O62" t="str">
            <v>НУРЛАНОВ Н.</v>
          </cell>
          <cell r="P62">
            <v>0</v>
          </cell>
          <cell r="Q62">
            <v>12</v>
          </cell>
          <cell r="R62">
            <v>56</v>
          </cell>
          <cell r="S62">
            <v>60</v>
          </cell>
          <cell r="T62" t="str">
            <v>56-60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59</v>
          </cell>
          <cell r="B63">
            <v>59</v>
          </cell>
          <cell r="C63">
            <v>0</v>
          </cell>
          <cell r="D63" t="str">
            <v/>
          </cell>
          <cell r="E63">
            <v>0</v>
          </cell>
          <cell r="F63" t="str">
            <v/>
          </cell>
          <cell r="G63" t="str">
            <v/>
          </cell>
          <cell r="H63" t="str">
            <v xml:space="preserve"> </v>
          </cell>
          <cell r="I63">
            <v>0</v>
          </cell>
          <cell r="J63" t="str">
            <v>г. Астана-2</v>
          </cell>
          <cell r="K63">
            <v>0</v>
          </cell>
          <cell r="L63">
            <v>0</v>
          </cell>
          <cell r="M63" t="e">
            <v>#VALUE!</v>
          </cell>
          <cell r="N63" t="e">
            <v>#VALUE!</v>
          </cell>
          <cell r="O63" t="e">
            <v>#VALUE!</v>
          </cell>
          <cell r="P63">
            <v>0</v>
          </cell>
          <cell r="Q63">
            <v>12</v>
          </cell>
          <cell r="R63">
            <v>56</v>
          </cell>
          <cell r="S63">
            <v>60</v>
          </cell>
          <cell r="T63" t="str">
            <v>56-60</v>
          </cell>
          <cell r="U63">
            <v>0</v>
          </cell>
          <cell r="V63" t="str">
            <v/>
          </cell>
          <cell r="W63" t="str">
            <v/>
          </cell>
        </row>
        <row r="64">
          <cell r="A64">
            <v>60</v>
          </cell>
          <cell r="B64">
            <v>60</v>
          </cell>
          <cell r="C64">
            <v>0</v>
          </cell>
          <cell r="D64" t="str">
            <v/>
          </cell>
          <cell r="E64">
            <v>0</v>
          </cell>
          <cell r="F64" t="str">
            <v/>
          </cell>
          <cell r="G64" t="str">
            <v/>
          </cell>
          <cell r="H64" t="str">
            <v xml:space="preserve"> </v>
          </cell>
          <cell r="I64">
            <v>0</v>
          </cell>
          <cell r="J64" t="str">
            <v>г. Астана-2</v>
          </cell>
          <cell r="K64">
            <v>0</v>
          </cell>
          <cell r="L64">
            <v>0</v>
          </cell>
          <cell r="M64" t="e">
            <v>#VALUE!</v>
          </cell>
          <cell r="N64" t="e">
            <v>#VALUE!</v>
          </cell>
          <cell r="O64" t="e">
            <v>#VALUE!</v>
          </cell>
          <cell r="P64">
            <v>0</v>
          </cell>
          <cell r="Q64">
            <v>12</v>
          </cell>
          <cell r="R64">
            <v>56</v>
          </cell>
          <cell r="S64">
            <v>60</v>
          </cell>
          <cell r="T64" t="str">
            <v>56-60</v>
          </cell>
          <cell r="U64">
            <v>0</v>
          </cell>
          <cell r="V64" t="str">
            <v/>
          </cell>
          <cell r="W64" t="str">
            <v/>
          </cell>
        </row>
        <row r="65">
          <cell r="A65">
            <v>61</v>
          </cell>
          <cell r="B65">
            <v>61</v>
          </cell>
          <cell r="C65" t="str">
            <v>АКИМАЛЫ Бакдаулет</v>
          </cell>
          <cell r="D65">
            <v>37001</v>
          </cell>
          <cell r="E65" t="str">
            <v>КМС</v>
          </cell>
          <cell r="F65">
            <v>50</v>
          </cell>
          <cell r="G65" t="str">
            <v>г. Шымкент</v>
          </cell>
          <cell r="H65" t="str">
            <v xml:space="preserve"> </v>
          </cell>
          <cell r="I65" t="str">
            <v>г. Шымкент-1</v>
          </cell>
          <cell r="J65" t="str">
            <v>г. Шымкент-1</v>
          </cell>
          <cell r="K65" t="str">
            <v>Оразбаев Н.Б.</v>
          </cell>
          <cell r="L65">
            <v>0</v>
          </cell>
          <cell r="M65" t="str">
            <v>АКИМАЛЫ</v>
          </cell>
          <cell r="N65" t="str">
            <v>Б</v>
          </cell>
          <cell r="O65" t="str">
            <v>АКИМАЛЫ Б.</v>
          </cell>
          <cell r="P65">
            <v>13</v>
          </cell>
          <cell r="Q65">
            <v>13</v>
          </cell>
          <cell r="R65">
            <v>61</v>
          </cell>
          <cell r="S65">
            <v>65</v>
          </cell>
          <cell r="T65" t="str">
            <v>61-65</v>
          </cell>
          <cell r="U65" t="str">
            <v>г. Шымкент-1</v>
          </cell>
          <cell r="V65">
            <v>50</v>
          </cell>
          <cell r="W65">
            <v>0</v>
          </cell>
        </row>
        <row r="66">
          <cell r="A66">
            <v>62</v>
          </cell>
          <cell r="B66">
            <v>62</v>
          </cell>
          <cell r="C66" t="str">
            <v>АРТУКМЕТОВ Ирисбек</v>
          </cell>
          <cell r="D66">
            <v>37486</v>
          </cell>
          <cell r="E66" t="str">
            <v>КМС</v>
          </cell>
          <cell r="F66">
            <v>51</v>
          </cell>
          <cell r="G66" t="str">
            <v>г. Шымкент</v>
          </cell>
          <cell r="H66" t="str">
            <v xml:space="preserve"> </v>
          </cell>
          <cell r="I66">
            <v>0</v>
          </cell>
          <cell r="J66" t="str">
            <v>г. Шымкент-1</v>
          </cell>
          <cell r="K66">
            <v>0</v>
          </cell>
          <cell r="L66">
            <v>0</v>
          </cell>
          <cell r="M66" t="str">
            <v>АРТУКМЕТОВ</v>
          </cell>
          <cell r="N66" t="str">
            <v>И</v>
          </cell>
          <cell r="O66" t="str">
            <v>АРТУКМЕТОВ И.</v>
          </cell>
          <cell r="P66">
            <v>0</v>
          </cell>
          <cell r="Q66">
            <v>13</v>
          </cell>
          <cell r="R66">
            <v>61</v>
          </cell>
          <cell r="S66">
            <v>65</v>
          </cell>
          <cell r="T66" t="str">
            <v>61-65</v>
          </cell>
          <cell r="U66">
            <v>0</v>
          </cell>
          <cell r="V66">
            <v>51</v>
          </cell>
          <cell r="W66">
            <v>0</v>
          </cell>
        </row>
        <row r="67">
          <cell r="A67">
            <v>63</v>
          </cell>
          <cell r="B67">
            <v>63</v>
          </cell>
          <cell r="C67" t="str">
            <v>ДАРХАНБАЙ Нурпеис</v>
          </cell>
          <cell r="D67">
            <v>36927</v>
          </cell>
          <cell r="E67" t="str">
            <v>КМС</v>
          </cell>
          <cell r="F67">
            <v>34</v>
          </cell>
          <cell r="G67" t="str">
            <v>г. Шымкент</v>
          </cell>
          <cell r="H67" t="str">
            <v xml:space="preserve"> </v>
          </cell>
          <cell r="I67">
            <v>0</v>
          </cell>
          <cell r="J67" t="str">
            <v>г. Шымкент-1</v>
          </cell>
          <cell r="K67">
            <v>0</v>
          </cell>
          <cell r="L67">
            <v>0</v>
          </cell>
          <cell r="M67" t="str">
            <v>ДАРХАНБАЙ</v>
          </cell>
          <cell r="N67" t="str">
            <v>Н</v>
          </cell>
          <cell r="O67" t="str">
            <v>ДАРХАНБАЙ Н.</v>
          </cell>
          <cell r="P67">
            <v>0</v>
          </cell>
          <cell r="Q67">
            <v>13</v>
          </cell>
          <cell r="R67">
            <v>61</v>
          </cell>
          <cell r="S67">
            <v>65</v>
          </cell>
          <cell r="T67" t="str">
            <v>61-65</v>
          </cell>
          <cell r="U67">
            <v>0</v>
          </cell>
          <cell r="V67">
            <v>34</v>
          </cell>
          <cell r="W67">
            <v>0</v>
          </cell>
        </row>
        <row r="68">
          <cell r="A68">
            <v>64</v>
          </cell>
          <cell r="B68">
            <v>64</v>
          </cell>
          <cell r="C68" t="str">
            <v>КУРАЛБАЙ Ердос</v>
          </cell>
          <cell r="D68">
            <v>37368</v>
          </cell>
          <cell r="E68" t="str">
            <v>КМС</v>
          </cell>
          <cell r="F68">
            <v>27</v>
          </cell>
          <cell r="G68" t="str">
            <v>г. Шымкент</v>
          </cell>
          <cell r="H68" t="str">
            <v xml:space="preserve"> </v>
          </cell>
          <cell r="I68">
            <v>0</v>
          </cell>
          <cell r="J68" t="str">
            <v>г. Шымкент-1</v>
          </cell>
          <cell r="K68">
            <v>0</v>
          </cell>
          <cell r="L68">
            <v>0</v>
          </cell>
          <cell r="M68" t="str">
            <v>КУРАЛБАЙ</v>
          </cell>
          <cell r="N68" t="str">
            <v>Е</v>
          </cell>
          <cell r="O68" t="str">
            <v>КУРАЛБАЙ Е.</v>
          </cell>
          <cell r="P68">
            <v>0</v>
          </cell>
          <cell r="Q68">
            <v>13</v>
          </cell>
          <cell r="R68">
            <v>61</v>
          </cell>
          <cell r="S68">
            <v>65</v>
          </cell>
          <cell r="T68" t="str">
            <v>61-65</v>
          </cell>
          <cell r="U68">
            <v>0</v>
          </cell>
          <cell r="V68">
            <v>27</v>
          </cell>
          <cell r="W68">
            <v>0</v>
          </cell>
        </row>
        <row r="69">
          <cell r="A69">
            <v>65</v>
          </cell>
          <cell r="B69">
            <v>65</v>
          </cell>
          <cell r="C69">
            <v>0</v>
          </cell>
          <cell r="D69" t="str">
            <v/>
          </cell>
          <cell r="E69">
            <v>0</v>
          </cell>
          <cell r="F69" t="str">
            <v/>
          </cell>
          <cell r="G69" t="str">
            <v/>
          </cell>
          <cell r="H69" t="str">
            <v xml:space="preserve"> </v>
          </cell>
          <cell r="I69">
            <v>0</v>
          </cell>
          <cell r="J69" t="str">
            <v>г. Шымкент-1</v>
          </cell>
          <cell r="K69">
            <v>0</v>
          </cell>
          <cell r="L69">
            <v>0</v>
          </cell>
          <cell r="M69" t="e">
            <v>#VALUE!</v>
          </cell>
          <cell r="N69" t="e">
            <v>#VALUE!</v>
          </cell>
          <cell r="O69" t="e">
            <v>#VALUE!</v>
          </cell>
          <cell r="P69">
            <v>0</v>
          </cell>
          <cell r="Q69">
            <v>13</v>
          </cell>
          <cell r="R69">
            <v>61</v>
          </cell>
          <cell r="S69">
            <v>65</v>
          </cell>
          <cell r="T69" t="str">
            <v>61-65</v>
          </cell>
          <cell r="U69">
            <v>0</v>
          </cell>
          <cell r="V69" t="str">
            <v/>
          </cell>
          <cell r="W69" t="str">
            <v/>
          </cell>
        </row>
        <row r="70">
          <cell r="A70">
            <v>66</v>
          </cell>
          <cell r="B70">
            <v>66</v>
          </cell>
          <cell r="C70" t="str">
            <v>БАЙЗАК Бекзат</v>
          </cell>
          <cell r="D70">
            <v>36914</v>
          </cell>
          <cell r="E70" t="str">
            <v>КМС</v>
          </cell>
          <cell r="F70">
            <v>27</v>
          </cell>
          <cell r="G70" t="str">
            <v>г. Шымкент</v>
          </cell>
          <cell r="H70" t="str">
            <v xml:space="preserve"> </v>
          </cell>
          <cell r="I70" t="str">
            <v>г. Шымкент-2</v>
          </cell>
          <cell r="J70" t="str">
            <v>г. Шымкент-2</v>
          </cell>
          <cell r="K70" t="str">
            <v>Оразбаев Н.Б.</v>
          </cell>
          <cell r="L70">
            <v>0</v>
          </cell>
          <cell r="M70" t="str">
            <v>БАЙЗАК</v>
          </cell>
          <cell r="N70" t="str">
            <v>Б</v>
          </cell>
          <cell r="O70" t="str">
            <v>БАЙЗАК Б.</v>
          </cell>
          <cell r="P70">
            <v>14</v>
          </cell>
          <cell r="Q70">
            <v>14</v>
          </cell>
          <cell r="R70">
            <v>66</v>
          </cell>
          <cell r="S70">
            <v>70</v>
          </cell>
          <cell r="T70" t="str">
            <v>66-70</v>
          </cell>
          <cell r="U70" t="str">
            <v>г. Шымкент-2</v>
          </cell>
          <cell r="V70">
            <v>27</v>
          </cell>
          <cell r="W70">
            <v>0</v>
          </cell>
        </row>
        <row r="71">
          <cell r="A71">
            <v>67</v>
          </cell>
          <cell r="B71">
            <v>67</v>
          </cell>
          <cell r="C71" t="str">
            <v>УСИПБАЕВ Жанболат</v>
          </cell>
          <cell r="D71">
            <v>37372</v>
          </cell>
          <cell r="E71" t="str">
            <v>КМС</v>
          </cell>
          <cell r="F71">
            <v>27</v>
          </cell>
          <cell r="G71" t="str">
            <v>г. Шымкент</v>
          </cell>
          <cell r="H71" t="str">
            <v xml:space="preserve"> </v>
          </cell>
          <cell r="I71">
            <v>0</v>
          </cell>
          <cell r="J71" t="str">
            <v>г. Шымкент-2</v>
          </cell>
          <cell r="K71">
            <v>0</v>
          </cell>
          <cell r="L71">
            <v>0</v>
          </cell>
          <cell r="M71" t="str">
            <v>УСИПБАЕВ</v>
          </cell>
          <cell r="N71" t="str">
            <v>Ж</v>
          </cell>
          <cell r="O71" t="str">
            <v>УСИПБАЕВ Ж.</v>
          </cell>
          <cell r="P71">
            <v>0</v>
          </cell>
          <cell r="Q71">
            <v>14</v>
          </cell>
          <cell r="R71">
            <v>66</v>
          </cell>
          <cell r="S71">
            <v>70</v>
          </cell>
          <cell r="T71" t="str">
            <v>66-70</v>
          </cell>
          <cell r="U71">
            <v>0</v>
          </cell>
          <cell r="V71">
            <v>27</v>
          </cell>
          <cell r="W71">
            <v>0</v>
          </cell>
        </row>
        <row r="72">
          <cell r="A72">
            <v>68</v>
          </cell>
          <cell r="B72">
            <v>68</v>
          </cell>
          <cell r="C72" t="str">
            <v>ТОРАВЕКОВ Давлатбек</v>
          </cell>
          <cell r="D72">
            <v>37768</v>
          </cell>
          <cell r="E72" t="str">
            <v>I</v>
          </cell>
          <cell r="F72">
            <v>15</v>
          </cell>
          <cell r="G72" t="str">
            <v>г. Шымкент</v>
          </cell>
          <cell r="H72" t="str">
            <v xml:space="preserve"> </v>
          </cell>
          <cell r="I72">
            <v>0</v>
          </cell>
          <cell r="J72" t="str">
            <v>г. Шымкент-2</v>
          </cell>
          <cell r="K72">
            <v>0</v>
          </cell>
          <cell r="L72">
            <v>0</v>
          </cell>
          <cell r="M72" t="str">
            <v>ТОРАВЕКОВ</v>
          </cell>
          <cell r="N72" t="str">
            <v>Д</v>
          </cell>
          <cell r="O72" t="str">
            <v>ТОРАВЕКОВ Д.</v>
          </cell>
          <cell r="P72">
            <v>0</v>
          </cell>
          <cell r="Q72">
            <v>14</v>
          </cell>
          <cell r="R72">
            <v>66</v>
          </cell>
          <cell r="S72">
            <v>70</v>
          </cell>
          <cell r="T72" t="str">
            <v>66-70</v>
          </cell>
          <cell r="U72">
            <v>0</v>
          </cell>
          <cell r="V72">
            <v>15</v>
          </cell>
          <cell r="W72">
            <v>0</v>
          </cell>
        </row>
        <row r="73">
          <cell r="A73">
            <v>69</v>
          </cell>
          <cell r="B73">
            <v>69</v>
          </cell>
          <cell r="C73" t="str">
            <v>ТАГАБЕК Зангар</v>
          </cell>
          <cell r="D73">
            <v>38805</v>
          </cell>
          <cell r="E73" t="str">
            <v>КМС</v>
          </cell>
          <cell r="F73">
            <v>0</v>
          </cell>
          <cell r="G73" t="str">
            <v>г. Шымкент</v>
          </cell>
          <cell r="H73" t="str">
            <v xml:space="preserve"> </v>
          </cell>
          <cell r="I73">
            <v>0</v>
          </cell>
          <cell r="J73" t="str">
            <v>г. Шымкент-2</v>
          </cell>
          <cell r="K73">
            <v>0</v>
          </cell>
          <cell r="L73">
            <v>0</v>
          </cell>
          <cell r="M73" t="str">
            <v>ТАГАБЕК</v>
          </cell>
          <cell r="N73" t="str">
            <v>З</v>
          </cell>
          <cell r="O73" t="str">
            <v>ТАГАБЕК З.</v>
          </cell>
          <cell r="P73">
            <v>0</v>
          </cell>
          <cell r="Q73">
            <v>14</v>
          </cell>
          <cell r="R73">
            <v>66</v>
          </cell>
          <cell r="S73">
            <v>70</v>
          </cell>
          <cell r="T73" t="str">
            <v>66-70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70</v>
          </cell>
          <cell r="B74">
            <v>70</v>
          </cell>
          <cell r="C74">
            <v>0</v>
          </cell>
          <cell r="D74" t="str">
            <v/>
          </cell>
          <cell r="E74">
            <v>0</v>
          </cell>
          <cell r="F74" t="str">
            <v/>
          </cell>
          <cell r="G74" t="str">
            <v/>
          </cell>
          <cell r="H74" t="str">
            <v xml:space="preserve"> </v>
          </cell>
          <cell r="I74">
            <v>0</v>
          </cell>
          <cell r="J74" t="str">
            <v>г. Шымкент-2</v>
          </cell>
          <cell r="K74">
            <v>0</v>
          </cell>
          <cell r="L74">
            <v>0</v>
          </cell>
          <cell r="M74" t="e">
            <v>#VALUE!</v>
          </cell>
          <cell r="N74" t="e">
            <v>#VALUE!</v>
          </cell>
          <cell r="O74" t="e">
            <v>#VALUE!</v>
          </cell>
          <cell r="P74">
            <v>0</v>
          </cell>
          <cell r="Q74">
            <v>14</v>
          </cell>
          <cell r="R74">
            <v>66</v>
          </cell>
          <cell r="S74">
            <v>70</v>
          </cell>
          <cell r="T74" t="str">
            <v>66-70</v>
          </cell>
          <cell r="U74">
            <v>0</v>
          </cell>
          <cell r="V74" t="str">
            <v/>
          </cell>
          <cell r="W74" t="str">
            <v/>
          </cell>
        </row>
        <row r="75">
          <cell r="A75">
            <v>71</v>
          </cell>
          <cell r="B75">
            <v>71</v>
          </cell>
          <cell r="C75" t="str">
            <v>ХАРКИ Искандер</v>
          </cell>
          <cell r="D75">
            <v>37758</v>
          </cell>
          <cell r="E75" t="str">
            <v>КМС</v>
          </cell>
          <cell r="F75">
            <v>49</v>
          </cell>
          <cell r="G75" t="str">
            <v>Жамбылск. обл.</v>
          </cell>
          <cell r="H75" t="str">
            <v xml:space="preserve"> </v>
          </cell>
          <cell r="I75" t="str">
            <v>Жамбылская обл.-1</v>
          </cell>
          <cell r="J75" t="str">
            <v>Жамбылская обл.-1</v>
          </cell>
          <cell r="K75" t="str">
            <v>Хасанов Н.</v>
          </cell>
          <cell r="L75">
            <v>0</v>
          </cell>
          <cell r="M75" t="str">
            <v>ХАРКИ</v>
          </cell>
          <cell r="N75" t="str">
            <v>И</v>
          </cell>
          <cell r="O75" t="str">
            <v>ХАРКИ И.</v>
          </cell>
          <cell r="P75">
            <v>15</v>
          </cell>
          <cell r="Q75">
            <v>15</v>
          </cell>
          <cell r="R75">
            <v>71</v>
          </cell>
          <cell r="S75">
            <v>75</v>
          </cell>
          <cell r="T75" t="str">
            <v>71-75</v>
          </cell>
          <cell r="U75" t="str">
            <v>Жамбылская обл.-1</v>
          </cell>
          <cell r="V75">
            <v>49</v>
          </cell>
          <cell r="W75">
            <v>0</v>
          </cell>
        </row>
        <row r="76">
          <cell r="A76">
            <v>72</v>
          </cell>
          <cell r="B76">
            <v>72</v>
          </cell>
          <cell r="C76" t="str">
            <v>ХАРКИ Абдул-Мажит</v>
          </cell>
          <cell r="D76">
            <v>37993</v>
          </cell>
          <cell r="E76" t="str">
            <v>КМС</v>
          </cell>
          <cell r="F76">
            <v>30</v>
          </cell>
          <cell r="G76" t="str">
            <v>Жамбылск. обл.</v>
          </cell>
          <cell r="H76" t="str">
            <v xml:space="preserve"> </v>
          </cell>
          <cell r="I76">
            <v>0</v>
          </cell>
          <cell r="J76" t="str">
            <v>Жамбылская обл.-1</v>
          </cell>
          <cell r="K76">
            <v>0</v>
          </cell>
          <cell r="L76">
            <v>0</v>
          </cell>
          <cell r="M76" t="str">
            <v>ХАРКИ</v>
          </cell>
          <cell r="N76" t="str">
            <v>А</v>
          </cell>
          <cell r="O76" t="str">
            <v>ХАРКИ А.</v>
          </cell>
          <cell r="P76">
            <v>0</v>
          </cell>
          <cell r="Q76">
            <v>15</v>
          </cell>
          <cell r="R76">
            <v>71</v>
          </cell>
          <cell r="S76">
            <v>75</v>
          </cell>
          <cell r="T76" t="str">
            <v>71-75</v>
          </cell>
          <cell r="U76">
            <v>0</v>
          </cell>
          <cell r="V76">
            <v>30</v>
          </cell>
          <cell r="W76">
            <v>0</v>
          </cell>
        </row>
        <row r="77">
          <cell r="A77">
            <v>73</v>
          </cell>
          <cell r="B77">
            <v>73</v>
          </cell>
          <cell r="C77" t="str">
            <v>ХАРКИ Муслим</v>
          </cell>
          <cell r="D77">
            <v>37179</v>
          </cell>
          <cell r="E77" t="str">
            <v>КМС</v>
          </cell>
          <cell r="F77">
            <v>32</v>
          </cell>
          <cell r="G77" t="str">
            <v>Жамбылск. обл.</v>
          </cell>
          <cell r="H77" t="str">
            <v xml:space="preserve"> </v>
          </cell>
          <cell r="I77">
            <v>0</v>
          </cell>
          <cell r="J77" t="str">
            <v>Жамбылская обл.-1</v>
          </cell>
          <cell r="K77">
            <v>0</v>
          </cell>
          <cell r="L77">
            <v>0</v>
          </cell>
          <cell r="M77" t="str">
            <v>ХАРКИ</v>
          </cell>
          <cell r="N77" t="str">
            <v>М</v>
          </cell>
          <cell r="O77" t="str">
            <v>ХАРКИ М.</v>
          </cell>
          <cell r="P77">
            <v>0</v>
          </cell>
          <cell r="Q77">
            <v>15</v>
          </cell>
          <cell r="R77">
            <v>71</v>
          </cell>
          <cell r="S77">
            <v>75</v>
          </cell>
          <cell r="T77" t="str">
            <v>71-75</v>
          </cell>
          <cell r="U77">
            <v>0</v>
          </cell>
          <cell r="V77">
            <v>32</v>
          </cell>
          <cell r="W77">
            <v>0</v>
          </cell>
        </row>
        <row r="78">
          <cell r="A78">
            <v>74</v>
          </cell>
          <cell r="B78">
            <v>74</v>
          </cell>
          <cell r="C78" t="str">
            <v>САДУАКАС Алнуррашит</v>
          </cell>
          <cell r="D78">
            <v>37388</v>
          </cell>
          <cell r="E78" t="str">
            <v>КМС</v>
          </cell>
          <cell r="F78">
            <v>26</v>
          </cell>
          <cell r="G78" t="str">
            <v>Жамбылск. обл.</v>
          </cell>
          <cell r="H78" t="str">
            <v xml:space="preserve"> </v>
          </cell>
          <cell r="I78">
            <v>0</v>
          </cell>
          <cell r="J78" t="str">
            <v>Жамбылская обл.-1</v>
          </cell>
          <cell r="K78">
            <v>0</v>
          </cell>
          <cell r="L78">
            <v>0</v>
          </cell>
          <cell r="M78" t="str">
            <v>САДУАКАС</v>
          </cell>
          <cell r="N78" t="str">
            <v>А</v>
          </cell>
          <cell r="O78" t="str">
            <v>САДУАКАС А.</v>
          </cell>
          <cell r="P78">
            <v>0</v>
          </cell>
          <cell r="Q78">
            <v>15</v>
          </cell>
          <cell r="R78">
            <v>71</v>
          </cell>
          <cell r="S78">
            <v>75</v>
          </cell>
          <cell r="T78" t="str">
            <v>71-75</v>
          </cell>
          <cell r="U78">
            <v>0</v>
          </cell>
          <cell r="V78">
            <v>26</v>
          </cell>
          <cell r="W78">
            <v>0</v>
          </cell>
        </row>
        <row r="79">
          <cell r="A79">
            <v>75</v>
          </cell>
          <cell r="B79">
            <v>75</v>
          </cell>
          <cell r="C79">
            <v>0</v>
          </cell>
          <cell r="D79" t="str">
            <v/>
          </cell>
          <cell r="E79">
            <v>0</v>
          </cell>
          <cell r="F79" t="str">
            <v/>
          </cell>
          <cell r="G79" t="str">
            <v/>
          </cell>
          <cell r="H79" t="str">
            <v xml:space="preserve"> </v>
          </cell>
          <cell r="I79">
            <v>0</v>
          </cell>
          <cell r="J79" t="str">
            <v>Жамбылская обл.-1</v>
          </cell>
          <cell r="K79">
            <v>0</v>
          </cell>
          <cell r="L79">
            <v>0</v>
          </cell>
          <cell r="M79" t="e">
            <v>#VALUE!</v>
          </cell>
          <cell r="N79" t="e">
            <v>#VALUE!</v>
          </cell>
          <cell r="O79" t="e">
            <v>#VALUE!</v>
          </cell>
          <cell r="P79">
            <v>0</v>
          </cell>
          <cell r="Q79">
            <v>15</v>
          </cell>
          <cell r="R79">
            <v>71</v>
          </cell>
          <cell r="S79">
            <v>75</v>
          </cell>
          <cell r="T79" t="str">
            <v>71-75</v>
          </cell>
          <cell r="U79">
            <v>0</v>
          </cell>
          <cell r="V79" t="str">
            <v/>
          </cell>
          <cell r="W79" t="str">
            <v/>
          </cell>
        </row>
        <row r="80">
          <cell r="A80">
            <v>76</v>
          </cell>
          <cell r="B80">
            <v>76</v>
          </cell>
          <cell r="C80" t="str">
            <v>МАЛДЫБАЕВ Адильхан</v>
          </cell>
          <cell r="D80">
            <v>37257</v>
          </cell>
          <cell r="E80" t="str">
            <v>II</v>
          </cell>
          <cell r="F80">
            <v>0</v>
          </cell>
          <cell r="G80" t="str">
            <v>СКО</v>
          </cell>
          <cell r="H80" t="str">
            <v xml:space="preserve"> </v>
          </cell>
          <cell r="I80" t="str">
            <v>СКО</v>
          </cell>
          <cell r="J80" t="str">
            <v>СКО</v>
          </cell>
          <cell r="K80" t="str">
            <v>Асылбаев Д.</v>
          </cell>
          <cell r="L80">
            <v>0</v>
          </cell>
          <cell r="M80" t="str">
            <v>МАЛДЫБАЕВ</v>
          </cell>
          <cell r="N80" t="str">
            <v>А</v>
          </cell>
          <cell r="O80" t="str">
            <v>МАЛДЫБАЕВ А.</v>
          </cell>
          <cell r="P80">
            <v>16</v>
          </cell>
          <cell r="Q80">
            <v>16</v>
          </cell>
          <cell r="R80">
            <v>76</v>
          </cell>
          <cell r="S80">
            <v>80</v>
          </cell>
          <cell r="T80" t="str">
            <v>76-80</v>
          </cell>
          <cell r="U80" t="str">
            <v>Северо-Казахстанская обл.</v>
          </cell>
          <cell r="V80">
            <v>0</v>
          </cell>
          <cell r="W80">
            <v>0</v>
          </cell>
        </row>
        <row r="81">
          <cell r="A81">
            <v>77</v>
          </cell>
          <cell r="B81">
            <v>77</v>
          </cell>
          <cell r="C81" t="str">
            <v>ЗАКЕРЬЯНОВ Даниял</v>
          </cell>
          <cell r="D81">
            <v>37622</v>
          </cell>
          <cell r="E81" t="str">
            <v>II</v>
          </cell>
          <cell r="F81">
            <v>0</v>
          </cell>
          <cell r="G81" t="str">
            <v>СКО</v>
          </cell>
          <cell r="H81" t="str">
            <v xml:space="preserve"> </v>
          </cell>
          <cell r="I81">
            <v>0</v>
          </cell>
          <cell r="J81" t="str">
            <v>СКО</v>
          </cell>
          <cell r="K81">
            <v>0</v>
          </cell>
          <cell r="L81">
            <v>0</v>
          </cell>
          <cell r="M81" t="str">
            <v>ЗАКЕРЬЯНОВ</v>
          </cell>
          <cell r="N81" t="str">
            <v>Д</v>
          </cell>
          <cell r="O81" t="str">
            <v>ЗАКЕРЬЯНОВ Д.</v>
          </cell>
          <cell r="P81">
            <v>0</v>
          </cell>
          <cell r="Q81">
            <v>16</v>
          </cell>
          <cell r="R81">
            <v>76</v>
          </cell>
          <cell r="S81">
            <v>80</v>
          </cell>
          <cell r="T81" t="str">
            <v>76-80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78</v>
          </cell>
          <cell r="B82">
            <v>78</v>
          </cell>
          <cell r="C82" t="str">
            <v>САПАРУЛЫ Алдияр</v>
          </cell>
          <cell r="D82">
            <v>37622</v>
          </cell>
          <cell r="E82" t="str">
            <v>II</v>
          </cell>
          <cell r="F82">
            <v>0</v>
          </cell>
          <cell r="G82" t="str">
            <v>СКО</v>
          </cell>
          <cell r="H82" t="str">
            <v xml:space="preserve"> </v>
          </cell>
          <cell r="I82">
            <v>0</v>
          </cell>
          <cell r="J82" t="str">
            <v>СКО</v>
          </cell>
          <cell r="K82">
            <v>0</v>
          </cell>
          <cell r="L82">
            <v>0</v>
          </cell>
          <cell r="M82" t="str">
            <v>САПАРУЛЫ</v>
          </cell>
          <cell r="N82" t="str">
            <v>А</v>
          </cell>
          <cell r="O82" t="str">
            <v>САПАРУЛЫ А.</v>
          </cell>
          <cell r="P82">
            <v>0</v>
          </cell>
          <cell r="Q82">
            <v>16</v>
          </cell>
          <cell r="R82">
            <v>76</v>
          </cell>
          <cell r="S82">
            <v>80</v>
          </cell>
          <cell r="T82" t="str">
            <v>76-80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79</v>
          </cell>
          <cell r="B83">
            <v>79</v>
          </cell>
          <cell r="C83" t="str">
            <v>СЕНТЮЖАНОВ Максим</v>
          </cell>
          <cell r="D83">
            <v>37257</v>
          </cell>
          <cell r="E83" t="str">
            <v>II</v>
          </cell>
          <cell r="F83">
            <v>0</v>
          </cell>
          <cell r="G83" t="str">
            <v>СКО</v>
          </cell>
          <cell r="H83" t="str">
            <v xml:space="preserve"> </v>
          </cell>
          <cell r="I83">
            <v>0</v>
          </cell>
          <cell r="J83" t="str">
            <v>СКО</v>
          </cell>
          <cell r="K83">
            <v>0</v>
          </cell>
          <cell r="L83">
            <v>0</v>
          </cell>
          <cell r="M83" t="str">
            <v>СЕНТЮЖАНОВ</v>
          </cell>
          <cell r="N83" t="str">
            <v>М</v>
          </cell>
          <cell r="O83" t="str">
            <v>СЕНТЮЖАНОВ М.</v>
          </cell>
          <cell r="P83">
            <v>0</v>
          </cell>
          <cell r="Q83">
            <v>16</v>
          </cell>
          <cell r="R83">
            <v>76</v>
          </cell>
          <cell r="S83">
            <v>80</v>
          </cell>
          <cell r="T83" t="str">
            <v>76-80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80</v>
          </cell>
          <cell r="B84">
            <v>80</v>
          </cell>
          <cell r="C84">
            <v>0</v>
          </cell>
          <cell r="D84" t="str">
            <v/>
          </cell>
          <cell r="E84">
            <v>0</v>
          </cell>
          <cell r="F84" t="str">
            <v/>
          </cell>
          <cell r="G84" t="str">
            <v/>
          </cell>
          <cell r="H84">
            <v>0</v>
          </cell>
          <cell r="I84">
            <v>0</v>
          </cell>
          <cell r="J84" t="str">
            <v>СКО</v>
          </cell>
          <cell r="K84">
            <v>0</v>
          </cell>
          <cell r="L84">
            <v>0</v>
          </cell>
          <cell r="M84" t="e">
            <v>#VALUE!</v>
          </cell>
          <cell r="N84" t="e">
            <v>#VALUE!</v>
          </cell>
          <cell r="O84" t="e">
            <v>#VALUE!</v>
          </cell>
          <cell r="P84">
            <v>0</v>
          </cell>
          <cell r="Q84">
            <v>16</v>
          </cell>
          <cell r="R84">
            <v>76</v>
          </cell>
          <cell r="S84">
            <v>80</v>
          </cell>
          <cell r="T84" t="str">
            <v>76-80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>
            <v>0</v>
          </cell>
          <cell r="B85" t="str">
            <v>-</v>
          </cell>
          <cell r="C85">
            <v>0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e">
            <v>#VALUE!</v>
          </cell>
          <cell r="N85" t="e">
            <v>#VALUE!</v>
          </cell>
          <cell r="O85" t="e">
            <v>#VALUE!</v>
          </cell>
          <cell r="P85" t="str">
            <v>-</v>
          </cell>
          <cell r="Q85" t="str">
            <v>-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>
            <v>0</v>
          </cell>
          <cell r="W85">
            <v>0</v>
          </cell>
        </row>
        <row r="86">
          <cell r="A86" t="str">
            <v>-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.</v>
          </cell>
          <cell r="R86" t="str">
            <v>.</v>
          </cell>
          <cell r="S86" t="str">
            <v>.</v>
          </cell>
          <cell r="T86" t="str">
            <v>.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Х</v>
          </cell>
          <cell r="B87" t="str">
            <v>Х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 t="str">
            <v>Х</v>
          </cell>
          <cell r="H87" t="str">
            <v>Х</v>
          </cell>
          <cell r="I87" t="str">
            <v>Х</v>
          </cell>
          <cell r="J87">
            <v>0</v>
          </cell>
          <cell r="K87" t="str">
            <v>Х</v>
          </cell>
          <cell r="L87" t="str">
            <v>Х</v>
          </cell>
          <cell r="M87" t="str">
            <v>Х</v>
          </cell>
          <cell r="N87" t="str">
            <v>Х</v>
          </cell>
          <cell r="O87" t="str">
            <v>Х</v>
          </cell>
          <cell r="P87" t="str">
            <v>Х</v>
          </cell>
          <cell r="Q87" t="str">
            <v>Х</v>
          </cell>
          <cell r="R87" t="str">
            <v>Х</v>
          </cell>
          <cell r="S87" t="str">
            <v>Х</v>
          </cell>
          <cell r="T87" t="str">
            <v>Х</v>
          </cell>
          <cell r="U87" t="str">
            <v>Х</v>
          </cell>
          <cell r="V87">
            <v>0</v>
          </cell>
          <cell r="W87">
            <v>0</v>
          </cell>
        </row>
        <row r="88">
          <cell r="A88" t="str">
            <v>Nr.</v>
          </cell>
          <cell r="B88" t="str">
            <v>№</v>
          </cell>
          <cell r="C88" t="str">
            <v>ФАМИЛИЯ Имя</v>
          </cell>
          <cell r="D88" t="str">
            <v>Дата рожд.</v>
          </cell>
          <cell r="E88" t="str">
            <v>Разр.</v>
          </cell>
          <cell r="F88" t="str">
            <v>Рейт</v>
          </cell>
          <cell r="G88" t="str">
            <v>Город</v>
          </cell>
          <cell r="H88" t="str">
            <v>Личный тренер</v>
          </cell>
          <cell r="I88" t="str">
            <v>Команда</v>
          </cell>
          <cell r="J88">
            <v>0</v>
          </cell>
          <cell r="K88" t="str">
            <v>Тренер команды</v>
          </cell>
          <cell r="L88" t="str">
            <v>ФО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>Команда</v>
          </cell>
          <cell r="V88">
            <v>0</v>
          </cell>
          <cell r="W88" t="str">
            <v>ЯНВ</v>
          </cell>
        </row>
        <row r="89">
          <cell r="A89">
            <v>101</v>
          </cell>
          <cell r="B89">
            <v>1</v>
          </cell>
          <cell r="C89" t="str">
            <v>МАМАЙ Абдулла</v>
          </cell>
          <cell r="D89">
            <v>38736</v>
          </cell>
          <cell r="E89" t="str">
            <v>КМС</v>
          </cell>
          <cell r="F89">
            <v>23</v>
          </cell>
          <cell r="G89" t="str">
            <v>Туркестан обл.</v>
          </cell>
          <cell r="H89" t="str">
            <v xml:space="preserve"> </v>
          </cell>
          <cell r="I89" t="str">
            <v>Туркестанская обл.</v>
          </cell>
          <cell r="J89" t="str">
            <v>Туркестанская обл.</v>
          </cell>
          <cell r="K89" t="str">
            <v>Есимханов Е.Б.</v>
          </cell>
          <cell r="L89">
            <v>0</v>
          </cell>
          <cell r="M89" t="str">
            <v>МАМАЙ</v>
          </cell>
          <cell r="N89" t="str">
            <v>А</v>
          </cell>
          <cell r="O89" t="str">
            <v>МАМАЙ А.</v>
          </cell>
          <cell r="P89">
            <v>21</v>
          </cell>
          <cell r="Q89">
            <v>21</v>
          </cell>
          <cell r="R89">
            <v>101</v>
          </cell>
          <cell r="S89">
            <v>105</v>
          </cell>
          <cell r="T89" t="str">
            <v>101-105</v>
          </cell>
          <cell r="U89" t="str">
            <v>Туркестанская обл.</v>
          </cell>
          <cell r="V89">
            <v>23</v>
          </cell>
          <cell r="W89">
            <v>0</v>
          </cell>
        </row>
        <row r="90">
          <cell r="A90">
            <v>102</v>
          </cell>
          <cell r="B90">
            <v>2</v>
          </cell>
          <cell r="C90" t="str">
            <v>МЫРЗАКУЛ Жаркынбек</v>
          </cell>
          <cell r="D90">
            <v>37748</v>
          </cell>
          <cell r="E90" t="str">
            <v>КМС</v>
          </cell>
          <cell r="F90">
            <v>0</v>
          </cell>
          <cell r="G90" t="str">
            <v>Туркестан обл.</v>
          </cell>
          <cell r="H90" t="str">
            <v xml:space="preserve"> </v>
          </cell>
          <cell r="I90">
            <v>0</v>
          </cell>
          <cell r="J90" t="str">
            <v>Туркестанская обл.</v>
          </cell>
          <cell r="K90">
            <v>0</v>
          </cell>
          <cell r="L90">
            <v>0</v>
          </cell>
          <cell r="M90" t="str">
            <v>МЫРЗАКУЛ</v>
          </cell>
          <cell r="N90" t="str">
            <v>Ж</v>
          </cell>
          <cell r="O90" t="str">
            <v>МЫРЗАКУЛ Ж.</v>
          </cell>
          <cell r="P90">
            <v>0</v>
          </cell>
          <cell r="Q90">
            <v>21</v>
          </cell>
          <cell r="R90">
            <v>101</v>
          </cell>
          <cell r="S90">
            <v>105</v>
          </cell>
          <cell r="T90" t="str">
            <v>101-105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103</v>
          </cell>
          <cell r="B91">
            <v>3</v>
          </cell>
          <cell r="C91" t="str">
            <v>КАЛДАРБЕКОВ Мади</v>
          </cell>
          <cell r="D91">
            <v>37334</v>
          </cell>
          <cell r="E91" t="str">
            <v>II</v>
          </cell>
          <cell r="F91">
            <v>0</v>
          </cell>
          <cell r="G91" t="str">
            <v>Туркестан обл.</v>
          </cell>
          <cell r="H91" t="str">
            <v xml:space="preserve"> </v>
          </cell>
          <cell r="I91">
            <v>0</v>
          </cell>
          <cell r="J91" t="str">
            <v>Туркестанская обл.</v>
          </cell>
          <cell r="K91">
            <v>0</v>
          </cell>
          <cell r="L91">
            <v>0</v>
          </cell>
          <cell r="M91" t="str">
            <v>КАЛДАРБЕКОВ</v>
          </cell>
          <cell r="N91" t="str">
            <v>М</v>
          </cell>
          <cell r="O91" t="str">
            <v>КАЛДАРБЕКОВ М.</v>
          </cell>
          <cell r="P91">
            <v>0</v>
          </cell>
          <cell r="Q91">
            <v>21</v>
          </cell>
          <cell r="R91">
            <v>101</v>
          </cell>
          <cell r="S91">
            <v>105</v>
          </cell>
          <cell r="T91" t="str">
            <v>101-105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104</v>
          </cell>
          <cell r="B92">
            <v>4</v>
          </cell>
          <cell r="C92" t="str">
            <v>НАЗИР Рамазан</v>
          </cell>
          <cell r="D92">
            <v>39696</v>
          </cell>
          <cell r="E92" t="str">
            <v>КМС</v>
          </cell>
          <cell r="F92">
            <v>0</v>
          </cell>
          <cell r="G92" t="str">
            <v>Туркестан обл.</v>
          </cell>
          <cell r="H92" t="str">
            <v xml:space="preserve"> </v>
          </cell>
          <cell r="I92">
            <v>0</v>
          </cell>
          <cell r="J92" t="str">
            <v>Туркестанская обл.</v>
          </cell>
          <cell r="K92">
            <v>0</v>
          </cell>
          <cell r="L92">
            <v>0</v>
          </cell>
          <cell r="M92" t="str">
            <v>НАЗИР</v>
          </cell>
          <cell r="N92" t="str">
            <v>Р</v>
          </cell>
          <cell r="O92" t="str">
            <v>НАЗИР Р.</v>
          </cell>
          <cell r="P92">
            <v>0</v>
          </cell>
          <cell r="Q92">
            <v>21</v>
          </cell>
          <cell r="R92">
            <v>101</v>
          </cell>
          <cell r="S92">
            <v>105</v>
          </cell>
          <cell r="T92" t="str">
            <v>101-105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105</v>
          </cell>
          <cell r="B93">
            <v>5</v>
          </cell>
          <cell r="C93">
            <v>0</v>
          </cell>
          <cell r="D93" t="str">
            <v/>
          </cell>
          <cell r="E93">
            <v>0</v>
          </cell>
          <cell r="F93" t="str">
            <v/>
          </cell>
          <cell r="G93" t="str">
            <v/>
          </cell>
          <cell r="H93" t="str">
            <v xml:space="preserve"> </v>
          </cell>
          <cell r="I93">
            <v>0</v>
          </cell>
          <cell r="J93" t="str">
            <v>Туркестанская обл.</v>
          </cell>
          <cell r="K93">
            <v>0</v>
          </cell>
          <cell r="L93">
            <v>0</v>
          </cell>
          <cell r="M93" t="e">
            <v>#VALUE!</v>
          </cell>
          <cell r="N93" t="e">
            <v>#VALUE!</v>
          </cell>
          <cell r="O93" t="e">
            <v>#VALUE!</v>
          </cell>
          <cell r="P93">
            <v>0</v>
          </cell>
          <cell r="Q93">
            <v>21</v>
          </cell>
          <cell r="R93">
            <v>101</v>
          </cell>
          <cell r="S93">
            <v>105</v>
          </cell>
          <cell r="T93" t="str">
            <v>101-105</v>
          </cell>
          <cell r="U93">
            <v>0</v>
          </cell>
          <cell r="V93" t="str">
            <v/>
          </cell>
          <cell r="W93" t="str">
            <v/>
          </cell>
        </row>
        <row r="94">
          <cell r="A94">
            <v>106</v>
          </cell>
          <cell r="B94">
            <v>6</v>
          </cell>
          <cell r="C94" t="str">
            <v>СИПАЧЕВ Артем</v>
          </cell>
          <cell r="D94">
            <v>38037</v>
          </cell>
          <cell r="E94" t="str">
            <v>КМС</v>
          </cell>
          <cell r="F94">
            <v>24</v>
          </cell>
          <cell r="G94" t="str">
            <v>Костанай. обл</v>
          </cell>
          <cell r="H94" t="str">
            <v xml:space="preserve"> </v>
          </cell>
          <cell r="I94" t="str">
            <v>Костанайская обл.</v>
          </cell>
          <cell r="J94" t="str">
            <v>Костанайская обл.</v>
          </cell>
          <cell r="K94" t="str">
            <v>Магалеева Л.К.</v>
          </cell>
          <cell r="L94">
            <v>0</v>
          </cell>
          <cell r="M94" t="str">
            <v>СИПАЧЕВ</v>
          </cell>
          <cell r="N94" t="str">
            <v>А</v>
          </cell>
          <cell r="O94" t="str">
            <v>СИПАЧЕВ А.</v>
          </cell>
          <cell r="P94">
            <v>22</v>
          </cell>
          <cell r="Q94">
            <v>22</v>
          </cell>
          <cell r="R94">
            <v>106</v>
          </cell>
          <cell r="S94">
            <v>110</v>
          </cell>
          <cell r="T94" t="str">
            <v>106-110</v>
          </cell>
          <cell r="U94" t="str">
            <v>Костанайская обл.</v>
          </cell>
          <cell r="V94">
            <v>24</v>
          </cell>
          <cell r="W94">
            <v>0</v>
          </cell>
        </row>
        <row r="95">
          <cell r="A95">
            <v>107</v>
          </cell>
          <cell r="B95">
            <v>7</v>
          </cell>
          <cell r="C95" t="str">
            <v>МАКАНОВ Диас</v>
          </cell>
          <cell r="D95">
            <v>37485</v>
          </cell>
          <cell r="E95" t="str">
            <v>КМС</v>
          </cell>
          <cell r="F95">
            <v>27</v>
          </cell>
          <cell r="G95" t="str">
            <v>Костанай. обл</v>
          </cell>
          <cell r="H95" t="str">
            <v xml:space="preserve"> </v>
          </cell>
          <cell r="I95">
            <v>0</v>
          </cell>
          <cell r="J95" t="str">
            <v>Костанайская обл.</v>
          </cell>
          <cell r="K95">
            <v>0</v>
          </cell>
          <cell r="L95">
            <v>0</v>
          </cell>
          <cell r="M95" t="str">
            <v>МАКАНОВ</v>
          </cell>
          <cell r="N95" t="str">
            <v>Д</v>
          </cell>
          <cell r="O95" t="str">
            <v>МАКАНОВ Д.</v>
          </cell>
          <cell r="P95">
            <v>0</v>
          </cell>
          <cell r="Q95">
            <v>22</v>
          </cell>
          <cell r="R95">
            <v>106</v>
          </cell>
          <cell r="S95">
            <v>110</v>
          </cell>
          <cell r="T95" t="str">
            <v>106-110</v>
          </cell>
          <cell r="U95">
            <v>0</v>
          </cell>
          <cell r="V95">
            <v>27</v>
          </cell>
          <cell r="W95">
            <v>0</v>
          </cell>
        </row>
        <row r="96">
          <cell r="A96">
            <v>108</v>
          </cell>
          <cell r="B96">
            <v>8</v>
          </cell>
          <cell r="C96" t="str">
            <v>ТУРЕЖАНОВ Темирлан</v>
          </cell>
          <cell r="D96">
            <v>37045</v>
          </cell>
          <cell r="E96" t="str">
            <v>I</v>
          </cell>
          <cell r="F96">
            <v>0</v>
          </cell>
          <cell r="G96" t="str">
            <v>Костанай. обл</v>
          </cell>
          <cell r="H96" t="str">
            <v xml:space="preserve"> </v>
          </cell>
          <cell r="I96">
            <v>0</v>
          </cell>
          <cell r="J96" t="str">
            <v>Костанайская обл.</v>
          </cell>
          <cell r="K96">
            <v>0</v>
          </cell>
          <cell r="L96">
            <v>0</v>
          </cell>
          <cell r="M96" t="str">
            <v>ТУРЕЖАНОВ</v>
          </cell>
          <cell r="N96" t="str">
            <v>Т</v>
          </cell>
          <cell r="O96" t="str">
            <v>ТУРЕЖАНОВ Т.</v>
          </cell>
          <cell r="P96">
            <v>0</v>
          </cell>
          <cell r="Q96">
            <v>22</v>
          </cell>
          <cell r="R96">
            <v>106</v>
          </cell>
          <cell r="S96">
            <v>110</v>
          </cell>
          <cell r="T96" t="str">
            <v>106-110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109</v>
          </cell>
          <cell r="B97">
            <v>9</v>
          </cell>
          <cell r="C97" t="str">
            <v>ПАВЛЕЧЕНКО Владислав</v>
          </cell>
          <cell r="D97">
            <v>37874</v>
          </cell>
          <cell r="E97" t="str">
            <v>II</v>
          </cell>
          <cell r="F97">
            <v>0</v>
          </cell>
          <cell r="G97" t="str">
            <v>Костанай. обл</v>
          </cell>
          <cell r="H97" t="str">
            <v xml:space="preserve"> </v>
          </cell>
          <cell r="I97">
            <v>0</v>
          </cell>
          <cell r="J97" t="str">
            <v>Костанайская обл.</v>
          </cell>
          <cell r="K97">
            <v>0</v>
          </cell>
          <cell r="L97">
            <v>0</v>
          </cell>
          <cell r="M97" t="str">
            <v>ПАВЛЕЧЕНКО</v>
          </cell>
          <cell r="N97" t="str">
            <v>В</v>
          </cell>
          <cell r="O97" t="str">
            <v>ПАВЛЕЧЕНКО В.</v>
          </cell>
          <cell r="P97">
            <v>0</v>
          </cell>
          <cell r="Q97">
            <v>22</v>
          </cell>
          <cell r="R97">
            <v>106</v>
          </cell>
          <cell r="S97">
            <v>110</v>
          </cell>
          <cell r="T97" t="str">
            <v>106-110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110</v>
          </cell>
          <cell r="B98">
            <v>10</v>
          </cell>
          <cell r="C98">
            <v>0</v>
          </cell>
          <cell r="D98" t="str">
            <v/>
          </cell>
          <cell r="E98">
            <v>0</v>
          </cell>
          <cell r="F98" t="str">
            <v/>
          </cell>
          <cell r="G98" t="str">
            <v/>
          </cell>
          <cell r="H98" t="str">
            <v xml:space="preserve"> </v>
          </cell>
          <cell r="I98">
            <v>0</v>
          </cell>
          <cell r="J98" t="str">
            <v>Костанайская обл.</v>
          </cell>
          <cell r="K98">
            <v>0</v>
          </cell>
          <cell r="L98">
            <v>0</v>
          </cell>
          <cell r="M98" t="e">
            <v>#VALUE!</v>
          </cell>
          <cell r="N98" t="e">
            <v>#VALUE!</v>
          </cell>
          <cell r="O98" t="e">
            <v>#VALUE!</v>
          </cell>
          <cell r="P98">
            <v>0</v>
          </cell>
          <cell r="Q98">
            <v>22</v>
          </cell>
          <cell r="R98">
            <v>106</v>
          </cell>
          <cell r="S98">
            <v>110</v>
          </cell>
          <cell r="T98" t="str">
            <v>106-110</v>
          </cell>
          <cell r="U98">
            <v>0</v>
          </cell>
          <cell r="V98" t="str">
            <v/>
          </cell>
          <cell r="W98" t="str">
            <v/>
          </cell>
        </row>
        <row r="99">
          <cell r="A99">
            <v>111</v>
          </cell>
          <cell r="B99">
            <v>11</v>
          </cell>
          <cell r="C99" t="str">
            <v>АСКАР Инабат</v>
          </cell>
          <cell r="D99">
            <v>38353</v>
          </cell>
          <cell r="E99" t="str">
            <v>I</v>
          </cell>
          <cell r="F99">
            <v>0</v>
          </cell>
          <cell r="G99" t="str">
            <v>Мангистауская обл.</v>
          </cell>
          <cell r="H99" t="str">
            <v xml:space="preserve"> </v>
          </cell>
          <cell r="I99" t="str">
            <v>Мангистауская обл.-1</v>
          </cell>
          <cell r="J99" t="str">
            <v>Мангистауская обл.-1</v>
          </cell>
          <cell r="K99" t="str">
            <v>Бурбасов Е.К.</v>
          </cell>
          <cell r="L99">
            <v>0</v>
          </cell>
          <cell r="M99" t="str">
            <v>АСКАР</v>
          </cell>
          <cell r="N99" t="str">
            <v>И</v>
          </cell>
          <cell r="O99" t="str">
            <v>АСКАР И.</v>
          </cell>
          <cell r="P99">
            <v>23</v>
          </cell>
          <cell r="Q99">
            <v>23</v>
          </cell>
          <cell r="R99">
            <v>111</v>
          </cell>
          <cell r="S99">
            <v>115</v>
          </cell>
          <cell r="T99" t="str">
            <v>111-115</v>
          </cell>
          <cell r="U99" t="str">
            <v>Мангистауская обл.-1</v>
          </cell>
          <cell r="V99">
            <v>0</v>
          </cell>
          <cell r="W99">
            <v>0</v>
          </cell>
        </row>
        <row r="100">
          <cell r="A100">
            <v>112</v>
          </cell>
          <cell r="B100">
            <v>12</v>
          </cell>
          <cell r="C100" t="str">
            <v>БАКЫТ Мугтасим</v>
          </cell>
          <cell r="D100">
            <v>39083</v>
          </cell>
          <cell r="E100" t="str">
            <v>I</v>
          </cell>
          <cell r="F100">
            <v>0</v>
          </cell>
          <cell r="G100" t="str">
            <v>Мангистауская обл.</v>
          </cell>
          <cell r="H100" t="str">
            <v xml:space="preserve"> </v>
          </cell>
          <cell r="I100">
            <v>0</v>
          </cell>
          <cell r="J100" t="str">
            <v>Мангистауская обл.-1</v>
          </cell>
          <cell r="K100">
            <v>0</v>
          </cell>
          <cell r="L100">
            <v>0</v>
          </cell>
          <cell r="M100" t="str">
            <v>БАКЫТ</v>
          </cell>
          <cell r="N100" t="str">
            <v>М</v>
          </cell>
          <cell r="O100" t="str">
            <v>БАКЫТ М.</v>
          </cell>
          <cell r="P100">
            <v>0</v>
          </cell>
          <cell r="Q100">
            <v>23</v>
          </cell>
          <cell r="R100">
            <v>111</v>
          </cell>
          <cell r="S100">
            <v>115</v>
          </cell>
          <cell r="T100" t="str">
            <v>111-115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113</v>
          </cell>
          <cell r="B101">
            <v>13</v>
          </cell>
          <cell r="C101" t="str">
            <v>РАХМАН Алижан</v>
          </cell>
          <cell r="D101">
            <v>38718</v>
          </cell>
          <cell r="E101" t="str">
            <v>I</v>
          </cell>
          <cell r="F101">
            <v>0</v>
          </cell>
          <cell r="G101" t="str">
            <v>Мангистауская обл.</v>
          </cell>
          <cell r="H101" t="str">
            <v xml:space="preserve"> </v>
          </cell>
          <cell r="I101">
            <v>0</v>
          </cell>
          <cell r="J101" t="str">
            <v>Мангистауская обл.-1</v>
          </cell>
          <cell r="K101">
            <v>0</v>
          </cell>
          <cell r="L101">
            <v>0</v>
          </cell>
          <cell r="M101" t="str">
            <v>РАХМАН</v>
          </cell>
          <cell r="N101" t="str">
            <v>А</v>
          </cell>
          <cell r="O101" t="str">
            <v>РАХМАН А.</v>
          </cell>
          <cell r="P101">
            <v>0</v>
          </cell>
          <cell r="Q101">
            <v>23</v>
          </cell>
          <cell r="R101">
            <v>111</v>
          </cell>
          <cell r="S101">
            <v>115</v>
          </cell>
          <cell r="T101" t="str">
            <v>111-115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114</v>
          </cell>
          <cell r="B102">
            <v>14</v>
          </cell>
          <cell r="C102">
            <v>0</v>
          </cell>
          <cell r="D102" t="str">
            <v/>
          </cell>
          <cell r="E102">
            <v>0</v>
          </cell>
          <cell r="F102" t="str">
            <v/>
          </cell>
          <cell r="G102" t="str">
            <v/>
          </cell>
          <cell r="H102" t="str">
            <v xml:space="preserve"> </v>
          </cell>
          <cell r="I102">
            <v>0</v>
          </cell>
          <cell r="J102" t="str">
            <v>Мангистауская обл.-1</v>
          </cell>
          <cell r="K102">
            <v>0</v>
          </cell>
          <cell r="L102">
            <v>0</v>
          </cell>
          <cell r="M102" t="e">
            <v>#VALUE!</v>
          </cell>
          <cell r="N102" t="e">
            <v>#VALUE!</v>
          </cell>
          <cell r="O102" t="e">
            <v>#VALUE!</v>
          </cell>
          <cell r="P102">
            <v>0</v>
          </cell>
          <cell r="Q102">
            <v>23</v>
          </cell>
          <cell r="R102">
            <v>111</v>
          </cell>
          <cell r="S102">
            <v>115</v>
          </cell>
          <cell r="T102" t="str">
            <v>111-115</v>
          </cell>
          <cell r="U102">
            <v>0</v>
          </cell>
          <cell r="V102" t="str">
            <v/>
          </cell>
          <cell r="W102" t="str">
            <v/>
          </cell>
        </row>
        <row r="103">
          <cell r="A103">
            <v>115</v>
          </cell>
          <cell r="B103">
            <v>15</v>
          </cell>
          <cell r="C103">
            <v>0</v>
          </cell>
          <cell r="D103" t="str">
            <v/>
          </cell>
          <cell r="E103">
            <v>0</v>
          </cell>
          <cell r="F103" t="str">
            <v/>
          </cell>
          <cell r="G103" t="str">
            <v/>
          </cell>
          <cell r="H103" t="str">
            <v xml:space="preserve"> </v>
          </cell>
          <cell r="I103">
            <v>0</v>
          </cell>
          <cell r="J103" t="str">
            <v>Мангистауская обл.-1</v>
          </cell>
          <cell r="K103">
            <v>0</v>
          </cell>
          <cell r="L103">
            <v>0</v>
          </cell>
          <cell r="M103" t="e">
            <v>#VALUE!</v>
          </cell>
          <cell r="N103" t="e">
            <v>#VALUE!</v>
          </cell>
          <cell r="O103" t="e">
            <v>#VALUE!</v>
          </cell>
          <cell r="P103">
            <v>0</v>
          </cell>
          <cell r="Q103">
            <v>23</v>
          </cell>
          <cell r="R103">
            <v>111</v>
          </cell>
          <cell r="S103">
            <v>115</v>
          </cell>
          <cell r="T103" t="str">
            <v>111-115</v>
          </cell>
          <cell r="U103">
            <v>0</v>
          </cell>
          <cell r="V103" t="str">
            <v/>
          </cell>
          <cell r="W103" t="str">
            <v/>
          </cell>
        </row>
        <row r="104">
          <cell r="A104">
            <v>116</v>
          </cell>
          <cell r="B104">
            <v>16</v>
          </cell>
          <cell r="C104" t="str">
            <v>РАМАЗАНОВ Есенгелды</v>
          </cell>
          <cell r="D104">
            <v>37291</v>
          </cell>
          <cell r="E104" t="str">
            <v>КМС</v>
          </cell>
          <cell r="F104">
            <v>34</v>
          </cell>
          <cell r="G104" t="str">
            <v>Мангистау. обл.</v>
          </cell>
          <cell r="H104" t="str">
            <v xml:space="preserve"> </v>
          </cell>
          <cell r="I104" t="str">
            <v>Мангистауская обл.-2</v>
          </cell>
          <cell r="J104" t="str">
            <v>Мангистауская обл.-2</v>
          </cell>
          <cell r="K104" t="str">
            <v>Бурбасов Е.К.</v>
          </cell>
          <cell r="L104">
            <v>0</v>
          </cell>
          <cell r="M104" t="str">
            <v>РАМАЗАНОВ</v>
          </cell>
          <cell r="N104" t="str">
            <v>Е</v>
          </cell>
          <cell r="O104" t="str">
            <v>РАМАЗАНОВ Е.</v>
          </cell>
          <cell r="P104">
            <v>24</v>
          </cell>
          <cell r="Q104">
            <v>24</v>
          </cell>
          <cell r="R104">
            <v>116</v>
          </cell>
          <cell r="S104">
            <v>120</v>
          </cell>
          <cell r="T104" t="str">
            <v>116-120</v>
          </cell>
          <cell r="U104" t="str">
            <v>Мангистауская обл.-2</v>
          </cell>
          <cell r="V104">
            <v>34</v>
          </cell>
          <cell r="W104">
            <v>0</v>
          </cell>
        </row>
        <row r="105">
          <cell r="A105">
            <v>117</v>
          </cell>
          <cell r="B105">
            <v>17</v>
          </cell>
          <cell r="C105" t="str">
            <v>ЖАДЬКО Ярослав</v>
          </cell>
          <cell r="D105">
            <v>37622</v>
          </cell>
          <cell r="E105" t="str">
            <v>I</v>
          </cell>
          <cell r="F105">
            <v>0</v>
          </cell>
          <cell r="G105" t="str">
            <v>Мангистауская обл.</v>
          </cell>
          <cell r="H105" t="str">
            <v xml:space="preserve"> </v>
          </cell>
          <cell r="I105">
            <v>0</v>
          </cell>
          <cell r="J105" t="str">
            <v>Мангистауская обл.-2</v>
          </cell>
          <cell r="K105">
            <v>0</v>
          </cell>
          <cell r="L105">
            <v>0</v>
          </cell>
          <cell r="M105" t="str">
            <v>ЖАДЬКО</v>
          </cell>
          <cell r="N105" t="str">
            <v>Я</v>
          </cell>
          <cell r="O105" t="str">
            <v>ЖАДЬКО Я.</v>
          </cell>
          <cell r="P105">
            <v>0</v>
          </cell>
          <cell r="Q105">
            <v>24</v>
          </cell>
          <cell r="R105">
            <v>116</v>
          </cell>
          <cell r="S105">
            <v>120</v>
          </cell>
          <cell r="T105" t="str">
            <v>116-120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118</v>
          </cell>
          <cell r="B106">
            <v>18</v>
          </cell>
          <cell r="C106" t="str">
            <v>БАКЫТ Алимжан</v>
          </cell>
          <cell r="D106">
            <v>38718</v>
          </cell>
          <cell r="E106" t="str">
            <v>I</v>
          </cell>
          <cell r="F106">
            <v>0</v>
          </cell>
          <cell r="G106" t="str">
            <v>Мангистауская обл.</v>
          </cell>
          <cell r="H106" t="str">
            <v xml:space="preserve"> </v>
          </cell>
          <cell r="I106">
            <v>0</v>
          </cell>
          <cell r="J106" t="str">
            <v>Мангистауская обл.-2</v>
          </cell>
          <cell r="K106">
            <v>0</v>
          </cell>
          <cell r="L106">
            <v>0</v>
          </cell>
          <cell r="M106" t="str">
            <v>БАКЫТ</v>
          </cell>
          <cell r="N106" t="str">
            <v>А</v>
          </cell>
          <cell r="O106" t="str">
            <v>БАКЫТ А.</v>
          </cell>
          <cell r="P106">
            <v>0</v>
          </cell>
          <cell r="Q106">
            <v>24</v>
          </cell>
          <cell r="R106">
            <v>116</v>
          </cell>
          <cell r="S106">
            <v>120</v>
          </cell>
          <cell r="T106" t="str">
            <v>116-120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119</v>
          </cell>
          <cell r="B107">
            <v>19</v>
          </cell>
          <cell r="C107">
            <v>0</v>
          </cell>
          <cell r="D107" t="str">
            <v/>
          </cell>
          <cell r="E107">
            <v>0</v>
          </cell>
          <cell r="F107" t="str">
            <v/>
          </cell>
          <cell r="G107" t="str">
            <v/>
          </cell>
          <cell r="H107" t="str">
            <v xml:space="preserve"> </v>
          </cell>
          <cell r="I107">
            <v>0</v>
          </cell>
          <cell r="J107" t="str">
            <v>Мангистауская обл.-2</v>
          </cell>
          <cell r="K107">
            <v>0</v>
          </cell>
          <cell r="L107">
            <v>0</v>
          </cell>
          <cell r="M107" t="e">
            <v>#VALUE!</v>
          </cell>
          <cell r="N107" t="e">
            <v>#VALUE!</v>
          </cell>
          <cell r="O107" t="e">
            <v>#VALUE!</v>
          </cell>
          <cell r="P107">
            <v>0</v>
          </cell>
          <cell r="Q107">
            <v>24</v>
          </cell>
          <cell r="R107">
            <v>116</v>
          </cell>
          <cell r="S107">
            <v>120</v>
          </cell>
          <cell r="T107" t="str">
            <v>116-120</v>
          </cell>
          <cell r="U107">
            <v>0</v>
          </cell>
          <cell r="V107" t="str">
            <v/>
          </cell>
          <cell r="W107" t="str">
            <v/>
          </cell>
        </row>
        <row r="108">
          <cell r="A108">
            <v>120</v>
          </cell>
          <cell r="B108">
            <v>20</v>
          </cell>
          <cell r="C108">
            <v>0</v>
          </cell>
          <cell r="D108" t="str">
            <v/>
          </cell>
          <cell r="E108">
            <v>0</v>
          </cell>
          <cell r="F108" t="str">
            <v/>
          </cell>
          <cell r="G108" t="str">
            <v/>
          </cell>
          <cell r="H108" t="str">
            <v xml:space="preserve"> </v>
          </cell>
          <cell r="I108">
            <v>0</v>
          </cell>
          <cell r="J108" t="str">
            <v>Мангистауская обл.-2</v>
          </cell>
          <cell r="K108">
            <v>0</v>
          </cell>
          <cell r="L108">
            <v>0</v>
          </cell>
          <cell r="M108" t="e">
            <v>#VALUE!</v>
          </cell>
          <cell r="N108" t="e">
            <v>#VALUE!</v>
          </cell>
          <cell r="O108" t="e">
            <v>#VALUE!</v>
          </cell>
          <cell r="P108">
            <v>0</v>
          </cell>
          <cell r="Q108">
            <v>24</v>
          </cell>
          <cell r="R108">
            <v>116</v>
          </cell>
          <cell r="S108">
            <v>120</v>
          </cell>
          <cell r="T108" t="str">
            <v>116-120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>
            <v>121</v>
          </cell>
          <cell r="B109">
            <v>21</v>
          </cell>
          <cell r="C109" t="str">
            <v>САТЫБАЛДИЕВ Ерасыл</v>
          </cell>
          <cell r="D109">
            <v>37622</v>
          </cell>
          <cell r="E109" t="str">
            <v>I</v>
          </cell>
          <cell r="F109">
            <v>0</v>
          </cell>
          <cell r="G109" t="str">
            <v>Алма-Атинская обл.</v>
          </cell>
          <cell r="H109" t="str">
            <v xml:space="preserve"> </v>
          </cell>
          <cell r="I109" t="str">
            <v>Алма-Атинская обл.</v>
          </cell>
          <cell r="J109" t="str">
            <v>Алма-Атинская обл.</v>
          </cell>
          <cell r="K109" t="str">
            <v>Дюсембинов Н.</v>
          </cell>
          <cell r="L109">
            <v>0</v>
          </cell>
          <cell r="M109" t="str">
            <v>САТЫБАЛДИЕВ</v>
          </cell>
          <cell r="N109" t="str">
            <v>Е</v>
          </cell>
          <cell r="O109" t="str">
            <v>САТЫБАЛДИЕВ Е.</v>
          </cell>
          <cell r="P109">
            <v>25</v>
          </cell>
          <cell r="Q109">
            <v>25</v>
          </cell>
          <cell r="R109">
            <v>121</v>
          </cell>
          <cell r="S109">
            <v>125</v>
          </cell>
          <cell r="T109" t="str">
            <v>121-125</v>
          </cell>
          <cell r="U109" t="str">
            <v>Алма-Атинская обл.</v>
          </cell>
          <cell r="V109">
            <v>0</v>
          </cell>
          <cell r="W109">
            <v>0</v>
          </cell>
        </row>
        <row r="110">
          <cell r="A110">
            <v>122</v>
          </cell>
          <cell r="B110">
            <v>22</v>
          </cell>
          <cell r="C110" t="str">
            <v>БЕКЕН Диас</v>
          </cell>
          <cell r="D110">
            <v>38438</v>
          </cell>
          <cell r="E110" t="str">
            <v>I</v>
          </cell>
          <cell r="F110">
            <v>0</v>
          </cell>
          <cell r="G110" t="str">
            <v>Алма-Атинская обл.</v>
          </cell>
          <cell r="H110" t="str">
            <v xml:space="preserve"> </v>
          </cell>
          <cell r="I110">
            <v>0</v>
          </cell>
          <cell r="J110" t="str">
            <v>Алма-Атинская обл.</v>
          </cell>
          <cell r="K110">
            <v>0</v>
          </cell>
          <cell r="L110">
            <v>0</v>
          </cell>
          <cell r="M110" t="str">
            <v>БЕКЕН</v>
          </cell>
          <cell r="N110" t="str">
            <v>Д</v>
          </cell>
          <cell r="O110" t="str">
            <v>БЕКЕН Д.</v>
          </cell>
          <cell r="P110">
            <v>0</v>
          </cell>
          <cell r="Q110">
            <v>25</v>
          </cell>
          <cell r="R110">
            <v>121</v>
          </cell>
          <cell r="S110">
            <v>125</v>
          </cell>
          <cell r="T110" t="str">
            <v>121-125</v>
          </cell>
          <cell r="U110">
            <v>0</v>
          </cell>
          <cell r="V110">
            <v>0</v>
          </cell>
          <cell r="W110">
            <v>0</v>
          </cell>
        </row>
        <row r="111">
          <cell r="A111">
            <v>123</v>
          </cell>
          <cell r="B111">
            <v>23</v>
          </cell>
          <cell r="C111" t="str">
            <v>САКЕШ Алихан</v>
          </cell>
          <cell r="D111">
            <v>39083</v>
          </cell>
          <cell r="E111" t="str">
            <v>I</v>
          </cell>
          <cell r="F111">
            <v>0</v>
          </cell>
          <cell r="G111" t="str">
            <v>Алма-Атинская обл.</v>
          </cell>
          <cell r="H111" t="str">
            <v xml:space="preserve"> </v>
          </cell>
          <cell r="I111">
            <v>0</v>
          </cell>
          <cell r="J111" t="str">
            <v>Алма-Атинская обл.</v>
          </cell>
          <cell r="K111">
            <v>0</v>
          </cell>
          <cell r="L111">
            <v>0</v>
          </cell>
          <cell r="M111" t="str">
            <v>САКЕШ</v>
          </cell>
          <cell r="N111" t="str">
            <v>А</v>
          </cell>
          <cell r="O111" t="str">
            <v>САКЕШ А.</v>
          </cell>
          <cell r="P111">
            <v>0</v>
          </cell>
          <cell r="Q111">
            <v>25</v>
          </cell>
          <cell r="R111">
            <v>121</v>
          </cell>
          <cell r="S111">
            <v>125</v>
          </cell>
          <cell r="T111" t="str">
            <v>121-125</v>
          </cell>
          <cell r="U111">
            <v>0</v>
          </cell>
          <cell r="V111">
            <v>0</v>
          </cell>
          <cell r="W111">
            <v>0</v>
          </cell>
        </row>
        <row r="112">
          <cell r="A112">
            <v>124</v>
          </cell>
          <cell r="B112">
            <v>24</v>
          </cell>
          <cell r="C112" t="str">
            <v>ТОЛСУБАЕВ Мейржан</v>
          </cell>
          <cell r="D112">
            <v>38353</v>
          </cell>
          <cell r="E112" t="str">
            <v>I</v>
          </cell>
          <cell r="F112">
            <v>0</v>
          </cell>
          <cell r="G112" t="str">
            <v>Алма-Атинская обл.</v>
          </cell>
          <cell r="H112" t="str">
            <v xml:space="preserve"> </v>
          </cell>
          <cell r="I112">
            <v>0</v>
          </cell>
          <cell r="J112" t="str">
            <v>Алма-Атинская обл.</v>
          </cell>
          <cell r="K112">
            <v>0</v>
          </cell>
          <cell r="L112">
            <v>0</v>
          </cell>
          <cell r="M112" t="str">
            <v>ТОЛСУБАЕВ</v>
          </cell>
          <cell r="N112" t="str">
            <v>М</v>
          </cell>
          <cell r="O112" t="str">
            <v>ТОЛСУБАЕВ М.</v>
          </cell>
          <cell r="P112">
            <v>0</v>
          </cell>
          <cell r="Q112">
            <v>25</v>
          </cell>
          <cell r="R112">
            <v>121</v>
          </cell>
          <cell r="S112">
            <v>125</v>
          </cell>
          <cell r="T112" t="str">
            <v>121-125</v>
          </cell>
          <cell r="U112">
            <v>0</v>
          </cell>
          <cell r="V112">
            <v>0</v>
          </cell>
          <cell r="W112">
            <v>0</v>
          </cell>
        </row>
        <row r="113">
          <cell r="A113">
            <v>125</v>
          </cell>
          <cell r="B113">
            <v>25</v>
          </cell>
          <cell r="C113">
            <v>0</v>
          </cell>
          <cell r="D113" t="str">
            <v/>
          </cell>
          <cell r="E113">
            <v>0</v>
          </cell>
          <cell r="F113" t="str">
            <v/>
          </cell>
          <cell r="G113" t="str">
            <v/>
          </cell>
          <cell r="H113" t="str">
            <v xml:space="preserve"> </v>
          </cell>
          <cell r="I113">
            <v>0</v>
          </cell>
          <cell r="J113" t="str">
            <v>Алма-Атинская обл.</v>
          </cell>
          <cell r="K113">
            <v>0</v>
          </cell>
          <cell r="L113">
            <v>0</v>
          </cell>
          <cell r="M113" t="e">
            <v>#VALUE!</v>
          </cell>
          <cell r="N113" t="e">
            <v>#VALUE!</v>
          </cell>
          <cell r="O113" t="e">
            <v>#VALUE!</v>
          </cell>
          <cell r="P113">
            <v>0</v>
          </cell>
          <cell r="Q113">
            <v>25</v>
          </cell>
          <cell r="R113">
            <v>121</v>
          </cell>
          <cell r="S113">
            <v>125</v>
          </cell>
          <cell r="T113" t="str">
            <v>121-125</v>
          </cell>
          <cell r="U113">
            <v>0</v>
          </cell>
          <cell r="V113" t="str">
            <v/>
          </cell>
          <cell r="W113" t="str">
            <v/>
          </cell>
        </row>
        <row r="114">
          <cell r="A114">
            <v>126</v>
          </cell>
          <cell r="B114">
            <v>26</v>
          </cell>
          <cell r="C114" t="str">
            <v>КУНАНБАЙ Бекзат</v>
          </cell>
          <cell r="D114">
            <v>37072</v>
          </cell>
          <cell r="E114" t="str">
            <v>КМС</v>
          </cell>
          <cell r="F114">
            <v>0</v>
          </cell>
          <cell r="G114" t="str">
            <v>Жамбылская обл.</v>
          </cell>
          <cell r="H114" t="str">
            <v xml:space="preserve"> </v>
          </cell>
          <cell r="I114" t="str">
            <v>Жамбылская обл.-2</v>
          </cell>
          <cell r="J114" t="str">
            <v>Жамбылская обл.-2</v>
          </cell>
          <cell r="K114" t="str">
            <v>Раймбеков Т.К.</v>
          </cell>
          <cell r="L114">
            <v>0</v>
          </cell>
          <cell r="M114" t="str">
            <v>КУНАНБАЙ</v>
          </cell>
          <cell r="N114" t="str">
            <v>Б</v>
          </cell>
          <cell r="O114" t="str">
            <v>КУНАНБАЙ Б.</v>
          </cell>
          <cell r="P114">
            <v>26</v>
          </cell>
          <cell r="Q114">
            <v>26</v>
          </cell>
          <cell r="R114">
            <v>126</v>
          </cell>
          <cell r="S114">
            <v>130</v>
          </cell>
          <cell r="T114" t="str">
            <v>126-130</v>
          </cell>
          <cell r="U114" t="str">
            <v>Жамбылская обл.-2</v>
          </cell>
          <cell r="V114">
            <v>0</v>
          </cell>
          <cell r="W114">
            <v>0</v>
          </cell>
        </row>
        <row r="115">
          <cell r="A115">
            <v>127</v>
          </cell>
          <cell r="B115">
            <v>27</v>
          </cell>
          <cell r="C115" t="str">
            <v>АБИЛ Темирлан</v>
          </cell>
          <cell r="D115">
            <v>38788</v>
          </cell>
          <cell r="E115" t="str">
            <v>КМС</v>
          </cell>
          <cell r="F115">
            <v>0</v>
          </cell>
          <cell r="G115" t="str">
            <v>Жамбылская обл.</v>
          </cell>
          <cell r="H115" t="str">
            <v xml:space="preserve"> </v>
          </cell>
          <cell r="I115">
            <v>0</v>
          </cell>
          <cell r="J115" t="str">
            <v>Жамбылская обл.-2</v>
          </cell>
          <cell r="K115">
            <v>0</v>
          </cell>
          <cell r="L115">
            <v>0</v>
          </cell>
          <cell r="M115" t="str">
            <v>АБИЛ</v>
          </cell>
          <cell r="N115" t="str">
            <v>Т</v>
          </cell>
          <cell r="O115" t="str">
            <v>АБИЛ Т.</v>
          </cell>
          <cell r="P115">
            <v>0</v>
          </cell>
          <cell r="Q115">
            <v>26</v>
          </cell>
          <cell r="R115">
            <v>126</v>
          </cell>
          <cell r="S115">
            <v>130</v>
          </cell>
          <cell r="T115" t="str">
            <v>126-130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128</v>
          </cell>
          <cell r="B116">
            <v>28</v>
          </cell>
          <cell r="C116" t="str">
            <v>БАЙНАЗАРОВ Аслан</v>
          </cell>
          <cell r="D116">
            <v>37680</v>
          </cell>
          <cell r="E116" t="str">
            <v>КМС</v>
          </cell>
          <cell r="F116">
            <v>0</v>
          </cell>
          <cell r="G116" t="str">
            <v>Жамбылская обл.</v>
          </cell>
          <cell r="H116" t="str">
            <v xml:space="preserve"> </v>
          </cell>
          <cell r="I116">
            <v>0</v>
          </cell>
          <cell r="J116" t="str">
            <v>Жамбылская обл.-2</v>
          </cell>
          <cell r="K116">
            <v>0</v>
          </cell>
          <cell r="L116">
            <v>0</v>
          </cell>
          <cell r="M116" t="str">
            <v>БАЙНАЗАРОВ</v>
          </cell>
          <cell r="N116" t="str">
            <v>А</v>
          </cell>
          <cell r="O116" t="str">
            <v>БАЙНАЗАРОВ А.</v>
          </cell>
          <cell r="P116">
            <v>0</v>
          </cell>
          <cell r="Q116">
            <v>26</v>
          </cell>
          <cell r="R116">
            <v>126</v>
          </cell>
          <cell r="S116">
            <v>130</v>
          </cell>
          <cell r="T116" t="str">
            <v>126-130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129</v>
          </cell>
          <cell r="B117">
            <v>29</v>
          </cell>
          <cell r="C117">
            <v>0</v>
          </cell>
          <cell r="D117" t="str">
            <v/>
          </cell>
          <cell r="E117">
            <v>0</v>
          </cell>
          <cell r="F117" t="str">
            <v/>
          </cell>
          <cell r="G117" t="str">
            <v/>
          </cell>
          <cell r="H117" t="str">
            <v xml:space="preserve"> </v>
          </cell>
          <cell r="I117">
            <v>0</v>
          </cell>
          <cell r="J117" t="str">
            <v>Жамбылская обл.-2</v>
          </cell>
          <cell r="K117">
            <v>0</v>
          </cell>
          <cell r="L117">
            <v>0</v>
          </cell>
          <cell r="M117" t="e">
            <v>#VALUE!</v>
          </cell>
          <cell r="N117" t="e">
            <v>#VALUE!</v>
          </cell>
          <cell r="O117" t="e">
            <v>#VALUE!</v>
          </cell>
          <cell r="P117">
            <v>0</v>
          </cell>
          <cell r="Q117">
            <v>26</v>
          </cell>
          <cell r="R117">
            <v>126</v>
          </cell>
          <cell r="S117">
            <v>130</v>
          </cell>
          <cell r="T117" t="str">
            <v>126-130</v>
          </cell>
          <cell r="U117">
            <v>0</v>
          </cell>
          <cell r="V117" t="str">
            <v/>
          </cell>
          <cell r="W117" t="str">
            <v/>
          </cell>
        </row>
        <row r="118">
          <cell r="A118">
            <v>130</v>
          </cell>
          <cell r="B118">
            <v>30</v>
          </cell>
          <cell r="C118">
            <v>0</v>
          </cell>
          <cell r="D118" t="str">
            <v/>
          </cell>
          <cell r="E118">
            <v>0</v>
          </cell>
          <cell r="F118" t="str">
            <v/>
          </cell>
          <cell r="G118" t="str">
            <v/>
          </cell>
          <cell r="H118" t="str">
            <v xml:space="preserve"> </v>
          </cell>
          <cell r="I118">
            <v>0</v>
          </cell>
          <cell r="J118" t="str">
            <v>Жамбылская обл.-2</v>
          </cell>
          <cell r="K118">
            <v>0</v>
          </cell>
          <cell r="L118">
            <v>0</v>
          </cell>
          <cell r="M118" t="e">
            <v>#VALUE!</v>
          </cell>
          <cell r="N118" t="e">
            <v>#VALUE!</v>
          </cell>
          <cell r="O118" t="e">
            <v>#VALUE!</v>
          </cell>
          <cell r="P118">
            <v>0</v>
          </cell>
          <cell r="Q118">
            <v>26</v>
          </cell>
          <cell r="R118">
            <v>126</v>
          </cell>
          <cell r="S118">
            <v>130</v>
          </cell>
          <cell r="T118" t="str">
            <v>126-130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>
            <v>131</v>
          </cell>
          <cell r="B119">
            <v>31</v>
          </cell>
          <cell r="C119" t="str">
            <v>КУАНЫШПАЙУЛЫ Дидар</v>
          </cell>
          <cell r="D119">
            <v>38532</v>
          </cell>
          <cell r="E119" t="str">
            <v>II</v>
          </cell>
          <cell r="F119">
            <v>0</v>
          </cell>
          <cell r="G119" t="str">
            <v>Актюбинск. обл.</v>
          </cell>
          <cell r="H119" t="str">
            <v xml:space="preserve"> </v>
          </cell>
          <cell r="I119" t="str">
            <v>Актюбинск-3</v>
          </cell>
          <cell r="J119" t="str">
            <v>Актюбинск-3</v>
          </cell>
          <cell r="K119" t="str">
            <v>Саламатов К.</v>
          </cell>
          <cell r="L119">
            <v>0</v>
          </cell>
          <cell r="M119" t="str">
            <v>КУАНЫШПАЙУЛЫ</v>
          </cell>
          <cell r="N119" t="str">
            <v>Д</v>
          </cell>
          <cell r="O119" t="str">
            <v>КУАНЫШПАЙУЛЫ Д.</v>
          </cell>
          <cell r="P119">
            <v>27</v>
          </cell>
          <cell r="Q119">
            <v>27</v>
          </cell>
          <cell r="R119">
            <v>131</v>
          </cell>
          <cell r="S119">
            <v>135</v>
          </cell>
          <cell r="T119" t="str">
            <v>131-135</v>
          </cell>
          <cell r="U119" t="str">
            <v>Актюбинская обл.-3</v>
          </cell>
          <cell r="V119">
            <v>0</v>
          </cell>
          <cell r="W119">
            <v>0</v>
          </cell>
        </row>
        <row r="120">
          <cell r="A120">
            <v>132</v>
          </cell>
          <cell r="B120">
            <v>32</v>
          </cell>
          <cell r="C120" t="str">
            <v>БЕРЕКЕШОВ Болат</v>
          </cell>
          <cell r="D120">
            <v>38014</v>
          </cell>
          <cell r="E120" t="str">
            <v>II</v>
          </cell>
          <cell r="F120">
            <v>0</v>
          </cell>
          <cell r="G120" t="str">
            <v>Актюбинск. обл.</v>
          </cell>
          <cell r="H120" t="str">
            <v xml:space="preserve"> </v>
          </cell>
          <cell r="I120">
            <v>0</v>
          </cell>
          <cell r="J120" t="str">
            <v>Актюбинск-3</v>
          </cell>
          <cell r="K120">
            <v>0</v>
          </cell>
          <cell r="L120">
            <v>0</v>
          </cell>
          <cell r="M120" t="str">
            <v>БЕРЕКЕШОВ</v>
          </cell>
          <cell r="N120" t="str">
            <v>Б</v>
          </cell>
          <cell r="O120" t="str">
            <v>БЕРЕКЕШОВ Б.</v>
          </cell>
          <cell r="P120">
            <v>0</v>
          </cell>
          <cell r="Q120">
            <v>27</v>
          </cell>
          <cell r="R120">
            <v>131</v>
          </cell>
          <cell r="S120">
            <v>135</v>
          </cell>
          <cell r="T120" t="str">
            <v>131-135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133</v>
          </cell>
          <cell r="B121">
            <v>33</v>
          </cell>
          <cell r="C121" t="str">
            <v>ТУРАЛ Ануар</v>
          </cell>
          <cell r="D121">
            <v>39062</v>
          </cell>
          <cell r="E121" t="str">
            <v>II</v>
          </cell>
          <cell r="F121">
            <v>0</v>
          </cell>
          <cell r="G121" t="str">
            <v>Актюбинск. обл.</v>
          </cell>
          <cell r="H121" t="str">
            <v xml:space="preserve"> </v>
          </cell>
          <cell r="I121">
            <v>0</v>
          </cell>
          <cell r="J121" t="str">
            <v>Актюбинск-3</v>
          </cell>
          <cell r="K121">
            <v>0</v>
          </cell>
          <cell r="L121">
            <v>0</v>
          </cell>
          <cell r="M121" t="str">
            <v>ТУРАЛ</v>
          </cell>
          <cell r="N121" t="str">
            <v>А</v>
          </cell>
          <cell r="O121" t="str">
            <v>ТУРАЛ А.</v>
          </cell>
          <cell r="P121">
            <v>0</v>
          </cell>
          <cell r="Q121">
            <v>27</v>
          </cell>
          <cell r="R121">
            <v>131</v>
          </cell>
          <cell r="S121">
            <v>135</v>
          </cell>
          <cell r="T121" t="str">
            <v>131-135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134</v>
          </cell>
          <cell r="B122">
            <v>34</v>
          </cell>
          <cell r="C122" t="str">
            <v>АДЕЛЬХАНОВ Алдиар</v>
          </cell>
          <cell r="D122">
            <v>37987</v>
          </cell>
          <cell r="E122" t="str">
            <v>II</v>
          </cell>
          <cell r="F122">
            <v>0</v>
          </cell>
          <cell r="G122" t="str">
            <v>Актюбинск. обл.</v>
          </cell>
          <cell r="H122" t="str">
            <v xml:space="preserve"> </v>
          </cell>
          <cell r="I122">
            <v>0</v>
          </cell>
          <cell r="J122" t="str">
            <v>Актюбинск-3</v>
          </cell>
          <cell r="K122">
            <v>0</v>
          </cell>
          <cell r="L122">
            <v>0</v>
          </cell>
          <cell r="M122" t="str">
            <v>АДЕЛЬХАНОВ</v>
          </cell>
          <cell r="N122" t="str">
            <v>А</v>
          </cell>
          <cell r="O122" t="str">
            <v>АДЕЛЬХАНОВ А.</v>
          </cell>
          <cell r="P122">
            <v>0</v>
          </cell>
          <cell r="Q122">
            <v>27</v>
          </cell>
          <cell r="R122">
            <v>131</v>
          </cell>
          <cell r="S122">
            <v>135</v>
          </cell>
          <cell r="T122" t="str">
            <v>131-135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135</v>
          </cell>
          <cell r="B123">
            <v>35</v>
          </cell>
          <cell r="C123">
            <v>0</v>
          </cell>
          <cell r="D123" t="str">
            <v/>
          </cell>
          <cell r="E123">
            <v>0</v>
          </cell>
          <cell r="F123" t="str">
            <v/>
          </cell>
          <cell r="G123" t="str">
            <v/>
          </cell>
          <cell r="H123" t="str">
            <v xml:space="preserve"> </v>
          </cell>
          <cell r="I123">
            <v>0</v>
          </cell>
          <cell r="J123" t="str">
            <v>Актюбинск-3</v>
          </cell>
          <cell r="K123">
            <v>0</v>
          </cell>
          <cell r="L123">
            <v>0</v>
          </cell>
          <cell r="M123" t="e">
            <v>#VALUE!</v>
          </cell>
          <cell r="N123" t="e">
            <v>#VALUE!</v>
          </cell>
          <cell r="O123" t="e">
            <v>#VALUE!</v>
          </cell>
          <cell r="P123">
            <v>0</v>
          </cell>
          <cell r="Q123">
            <v>27</v>
          </cell>
          <cell r="R123">
            <v>131</v>
          </cell>
          <cell r="S123">
            <v>135</v>
          </cell>
          <cell r="T123" t="str">
            <v>131-135</v>
          </cell>
          <cell r="U123">
            <v>0</v>
          </cell>
          <cell r="V123" t="str">
            <v/>
          </cell>
          <cell r="W123" t="str">
            <v/>
          </cell>
        </row>
        <row r="124">
          <cell r="A124">
            <v>136</v>
          </cell>
          <cell r="B124">
            <v>36</v>
          </cell>
          <cell r="C124" t="str">
            <v>ОРЫНБАСАР Ернар</v>
          </cell>
          <cell r="D124">
            <v>38718</v>
          </cell>
          <cell r="E124" t="str">
            <v>I</v>
          </cell>
          <cell r="F124">
            <v>0</v>
          </cell>
          <cell r="G124" t="str">
            <v>Атырауская обл.</v>
          </cell>
          <cell r="H124" t="str">
            <v xml:space="preserve"> </v>
          </cell>
          <cell r="I124" t="str">
            <v>Атырауская обл.</v>
          </cell>
          <cell r="J124" t="str">
            <v>Атырауская обл.</v>
          </cell>
          <cell r="K124" t="str">
            <v>Мурзахметов А.С.</v>
          </cell>
          <cell r="L124">
            <v>0</v>
          </cell>
          <cell r="M124" t="str">
            <v>ОРЫНБАСАР</v>
          </cell>
          <cell r="N124" t="str">
            <v>Е</v>
          </cell>
          <cell r="O124" t="str">
            <v>ОРЫНБАСАР Е.</v>
          </cell>
          <cell r="P124">
            <v>28</v>
          </cell>
          <cell r="Q124">
            <v>28</v>
          </cell>
          <cell r="R124">
            <v>136</v>
          </cell>
          <cell r="S124">
            <v>140</v>
          </cell>
          <cell r="T124" t="str">
            <v>136-140</v>
          </cell>
          <cell r="U124" t="str">
            <v>Атырауская обл.</v>
          </cell>
          <cell r="V124">
            <v>0</v>
          </cell>
          <cell r="W124">
            <v>0</v>
          </cell>
        </row>
        <row r="125">
          <cell r="A125">
            <v>137</v>
          </cell>
          <cell r="B125">
            <v>37</v>
          </cell>
          <cell r="C125" t="str">
            <v>НАСИХАН Махамбет</v>
          </cell>
          <cell r="D125">
            <v>36892</v>
          </cell>
          <cell r="E125" t="str">
            <v>I</v>
          </cell>
          <cell r="F125">
            <v>0</v>
          </cell>
          <cell r="G125" t="str">
            <v>Атырауская обл.</v>
          </cell>
          <cell r="H125" t="str">
            <v xml:space="preserve"> </v>
          </cell>
          <cell r="I125">
            <v>0</v>
          </cell>
          <cell r="J125" t="str">
            <v>Атырауская обл.</v>
          </cell>
          <cell r="K125">
            <v>0</v>
          </cell>
          <cell r="L125">
            <v>0</v>
          </cell>
          <cell r="M125" t="str">
            <v>НАСИХАН</v>
          </cell>
          <cell r="N125" t="str">
            <v>М</v>
          </cell>
          <cell r="O125" t="str">
            <v>НАСИХАН М.</v>
          </cell>
          <cell r="P125">
            <v>0</v>
          </cell>
          <cell r="Q125">
            <v>28</v>
          </cell>
          <cell r="R125">
            <v>136</v>
          </cell>
          <cell r="S125">
            <v>140</v>
          </cell>
          <cell r="T125" t="str">
            <v>136-140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138</v>
          </cell>
          <cell r="B126">
            <v>38</v>
          </cell>
          <cell r="C126" t="str">
            <v>АМИДОЛЛА Шерхан</v>
          </cell>
          <cell r="D126">
            <v>37987</v>
          </cell>
          <cell r="E126" t="str">
            <v>I</v>
          </cell>
          <cell r="F126">
            <v>0</v>
          </cell>
          <cell r="G126" t="str">
            <v>Атырауская обл.</v>
          </cell>
          <cell r="H126" t="str">
            <v xml:space="preserve"> </v>
          </cell>
          <cell r="I126">
            <v>0</v>
          </cell>
          <cell r="J126" t="str">
            <v>Атырауская обл.</v>
          </cell>
          <cell r="K126">
            <v>0</v>
          </cell>
          <cell r="L126">
            <v>0</v>
          </cell>
          <cell r="M126" t="str">
            <v>АМИДОЛЛА</v>
          </cell>
          <cell r="N126" t="str">
            <v>Ш</v>
          </cell>
          <cell r="O126" t="str">
            <v>АМИДОЛЛА Ш.</v>
          </cell>
          <cell r="P126">
            <v>0</v>
          </cell>
          <cell r="Q126">
            <v>28</v>
          </cell>
          <cell r="R126">
            <v>136</v>
          </cell>
          <cell r="S126">
            <v>140</v>
          </cell>
          <cell r="T126" t="str">
            <v>136-140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139</v>
          </cell>
          <cell r="B127">
            <v>39</v>
          </cell>
          <cell r="C127" t="str">
            <v>ШАПИХ Аманат</v>
          </cell>
          <cell r="D127">
            <v>37622</v>
          </cell>
          <cell r="E127" t="str">
            <v>I</v>
          </cell>
          <cell r="F127">
            <v>0</v>
          </cell>
          <cell r="G127" t="str">
            <v>Атырауская обл.</v>
          </cell>
          <cell r="H127" t="str">
            <v xml:space="preserve"> </v>
          </cell>
          <cell r="I127">
            <v>0</v>
          </cell>
          <cell r="J127" t="str">
            <v>Атырауская обл.</v>
          </cell>
          <cell r="K127">
            <v>0</v>
          </cell>
          <cell r="L127">
            <v>0</v>
          </cell>
          <cell r="M127" t="str">
            <v>ШАПИХ</v>
          </cell>
          <cell r="N127" t="str">
            <v>А</v>
          </cell>
          <cell r="O127" t="str">
            <v>ШАПИХ А.</v>
          </cell>
          <cell r="P127">
            <v>0</v>
          </cell>
          <cell r="Q127">
            <v>28</v>
          </cell>
          <cell r="R127">
            <v>136</v>
          </cell>
          <cell r="S127">
            <v>140</v>
          </cell>
          <cell r="T127" t="str">
            <v>136-140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140</v>
          </cell>
          <cell r="B128">
            <v>40</v>
          </cell>
          <cell r="C128">
            <v>0</v>
          </cell>
          <cell r="D128" t="str">
            <v/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>
            <v>0</v>
          </cell>
          <cell r="J128" t="str">
            <v>Атырауская обл.</v>
          </cell>
          <cell r="K128">
            <v>0</v>
          </cell>
          <cell r="L128">
            <v>0</v>
          </cell>
          <cell r="M128" t="e">
            <v>#VALUE!</v>
          </cell>
          <cell r="N128" t="e">
            <v>#VALUE!</v>
          </cell>
          <cell r="O128" t="e">
            <v>#VALUE!</v>
          </cell>
          <cell r="P128">
            <v>0</v>
          </cell>
          <cell r="Q128">
            <v>28</v>
          </cell>
          <cell r="R128">
            <v>136</v>
          </cell>
          <cell r="S128">
            <v>140</v>
          </cell>
          <cell r="T128" t="str">
            <v>136-140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>
            <v>141</v>
          </cell>
          <cell r="B129">
            <v>41</v>
          </cell>
          <cell r="C129">
            <v>0</v>
          </cell>
          <cell r="D129" t="str">
            <v/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#VALUE!</v>
          </cell>
          <cell r="N129" t="e">
            <v>#VALUE!</v>
          </cell>
          <cell r="O129" t="e">
            <v>#VALUE!</v>
          </cell>
          <cell r="P129">
            <v>29</v>
          </cell>
          <cell r="Q129">
            <v>29</v>
          </cell>
          <cell r="R129">
            <v>141</v>
          </cell>
          <cell r="S129">
            <v>145</v>
          </cell>
          <cell r="T129" t="str">
            <v>141-145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>
            <v>142</v>
          </cell>
          <cell r="B130">
            <v>42</v>
          </cell>
          <cell r="C130">
            <v>0</v>
          </cell>
          <cell r="D130" t="str">
            <v/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#VALUE!</v>
          </cell>
          <cell r="N130" t="e">
            <v>#VALUE!</v>
          </cell>
          <cell r="O130" t="e">
            <v>#VALUE!</v>
          </cell>
          <cell r="P130">
            <v>0</v>
          </cell>
          <cell r="Q130">
            <v>29</v>
          </cell>
          <cell r="R130">
            <v>141</v>
          </cell>
          <cell r="S130">
            <v>145</v>
          </cell>
          <cell r="T130" t="str">
            <v>141-145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>
            <v>143</v>
          </cell>
          <cell r="B131">
            <v>43</v>
          </cell>
          <cell r="C131">
            <v>0</v>
          </cell>
          <cell r="D131" t="str">
            <v/>
          </cell>
          <cell r="E131">
            <v>0</v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#VALUE!</v>
          </cell>
          <cell r="N131" t="e">
            <v>#VALUE!</v>
          </cell>
          <cell r="O131" t="e">
            <v>#VALUE!</v>
          </cell>
          <cell r="P131">
            <v>0</v>
          </cell>
          <cell r="Q131">
            <v>29</v>
          </cell>
          <cell r="R131">
            <v>141</v>
          </cell>
          <cell r="S131">
            <v>145</v>
          </cell>
          <cell r="T131" t="str">
            <v>141-145</v>
          </cell>
          <cell r="U131">
            <v>0</v>
          </cell>
          <cell r="V131" t="str">
            <v/>
          </cell>
          <cell r="W131" t="str">
            <v/>
          </cell>
        </row>
        <row r="132">
          <cell r="A132">
            <v>144</v>
          </cell>
          <cell r="B132">
            <v>44</v>
          </cell>
          <cell r="C132">
            <v>0</v>
          </cell>
          <cell r="D132" t="str">
            <v/>
          </cell>
          <cell r="E132">
            <v>0</v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#VALUE!</v>
          </cell>
          <cell r="N132" t="e">
            <v>#VALUE!</v>
          </cell>
          <cell r="O132" t="e">
            <v>#VALUE!</v>
          </cell>
          <cell r="P132">
            <v>0</v>
          </cell>
          <cell r="Q132">
            <v>29</v>
          </cell>
          <cell r="R132">
            <v>141</v>
          </cell>
          <cell r="S132">
            <v>145</v>
          </cell>
          <cell r="T132" t="str">
            <v>141-145</v>
          </cell>
          <cell r="U132">
            <v>0</v>
          </cell>
          <cell r="V132" t="str">
            <v/>
          </cell>
          <cell r="W132" t="str">
            <v/>
          </cell>
        </row>
        <row r="133">
          <cell r="A133">
            <v>145</v>
          </cell>
          <cell r="B133">
            <v>45</v>
          </cell>
          <cell r="C133">
            <v>0</v>
          </cell>
          <cell r="D133" t="str">
            <v/>
          </cell>
          <cell r="E133">
            <v>0</v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#VALUE!</v>
          </cell>
          <cell r="N133" t="e">
            <v>#VALUE!</v>
          </cell>
          <cell r="O133" t="e">
            <v>#VALUE!</v>
          </cell>
          <cell r="P133">
            <v>0</v>
          </cell>
          <cell r="Q133">
            <v>29</v>
          </cell>
          <cell r="R133">
            <v>141</v>
          </cell>
          <cell r="S133">
            <v>145</v>
          </cell>
          <cell r="T133" t="str">
            <v>141-145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>
            <v>146</v>
          </cell>
          <cell r="B134">
            <v>46</v>
          </cell>
          <cell r="C134">
            <v>0</v>
          </cell>
          <cell r="D134" t="str">
            <v/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#VALUE!</v>
          </cell>
          <cell r="N134" t="e">
            <v>#VALUE!</v>
          </cell>
          <cell r="O134" t="e">
            <v>#VALUE!</v>
          </cell>
          <cell r="P134">
            <v>30</v>
          </cell>
          <cell r="Q134">
            <v>30</v>
          </cell>
          <cell r="R134">
            <v>146</v>
          </cell>
          <cell r="S134">
            <v>150</v>
          </cell>
          <cell r="T134" t="str">
            <v>146-150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>
            <v>147</v>
          </cell>
          <cell r="B135">
            <v>47</v>
          </cell>
          <cell r="C135">
            <v>0</v>
          </cell>
          <cell r="D135" t="str">
            <v/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>
            <v>0</v>
          </cell>
          <cell r="Q135">
            <v>30</v>
          </cell>
          <cell r="R135">
            <v>146</v>
          </cell>
          <cell r="S135">
            <v>150</v>
          </cell>
          <cell r="T135" t="str">
            <v>146-150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>
            <v>148</v>
          </cell>
          <cell r="B136">
            <v>48</v>
          </cell>
          <cell r="C136">
            <v>0</v>
          </cell>
          <cell r="D136" t="str">
            <v/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#VALUE!</v>
          </cell>
          <cell r="N136" t="e">
            <v>#VALUE!</v>
          </cell>
          <cell r="O136" t="e">
            <v>#VALUE!</v>
          </cell>
          <cell r="P136">
            <v>0</v>
          </cell>
          <cell r="Q136">
            <v>30</v>
          </cell>
          <cell r="R136">
            <v>146</v>
          </cell>
          <cell r="S136">
            <v>150</v>
          </cell>
          <cell r="T136" t="str">
            <v>146-150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>
            <v>149</v>
          </cell>
          <cell r="B137">
            <v>49</v>
          </cell>
          <cell r="C137">
            <v>0</v>
          </cell>
          <cell r="D137" t="str">
            <v/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#VALUE!</v>
          </cell>
          <cell r="N137" t="e">
            <v>#VALUE!</v>
          </cell>
          <cell r="O137" t="e">
            <v>#VALUE!</v>
          </cell>
          <cell r="P137">
            <v>0</v>
          </cell>
          <cell r="Q137">
            <v>30</v>
          </cell>
          <cell r="R137">
            <v>146</v>
          </cell>
          <cell r="S137">
            <v>150</v>
          </cell>
          <cell r="T137" t="str">
            <v>146-150</v>
          </cell>
          <cell r="U137">
            <v>0</v>
          </cell>
          <cell r="V137" t="str">
            <v/>
          </cell>
          <cell r="W137" t="str">
            <v/>
          </cell>
        </row>
        <row r="138">
          <cell r="A138">
            <v>150</v>
          </cell>
          <cell r="B138">
            <v>50</v>
          </cell>
          <cell r="C138">
            <v>0</v>
          </cell>
          <cell r="D138" t="str">
            <v/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#VALUE!</v>
          </cell>
          <cell r="N138" t="e">
            <v>#VALUE!</v>
          </cell>
          <cell r="O138" t="e">
            <v>#VALUE!</v>
          </cell>
          <cell r="P138">
            <v>0</v>
          </cell>
          <cell r="Q138">
            <v>30</v>
          </cell>
          <cell r="R138">
            <v>146</v>
          </cell>
          <cell r="S138">
            <v>150</v>
          </cell>
          <cell r="T138" t="str">
            <v>146-150</v>
          </cell>
          <cell r="U138">
            <v>0</v>
          </cell>
          <cell r="V138" t="str">
            <v/>
          </cell>
          <cell r="W138" t="str">
            <v/>
          </cell>
        </row>
        <row r="139">
          <cell r="A139">
            <v>151</v>
          </cell>
          <cell r="B139">
            <v>51</v>
          </cell>
          <cell r="C139">
            <v>0</v>
          </cell>
          <cell r="D139" t="str">
            <v/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#VALUE!</v>
          </cell>
          <cell r="N139" t="e">
            <v>#VALUE!</v>
          </cell>
          <cell r="O139" t="e">
            <v>#VALUE!</v>
          </cell>
          <cell r="P139">
            <v>31</v>
          </cell>
          <cell r="Q139">
            <v>31</v>
          </cell>
          <cell r="R139">
            <v>151</v>
          </cell>
          <cell r="S139">
            <v>155</v>
          </cell>
          <cell r="T139" t="str">
            <v>151-155</v>
          </cell>
          <cell r="U139">
            <v>0</v>
          </cell>
          <cell r="V139" t="str">
            <v/>
          </cell>
          <cell r="W139" t="str">
            <v/>
          </cell>
        </row>
        <row r="140">
          <cell r="A140">
            <v>152</v>
          </cell>
          <cell r="B140">
            <v>52</v>
          </cell>
          <cell r="C140">
            <v>0</v>
          </cell>
          <cell r="D140" t="str">
            <v/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#VALUE!</v>
          </cell>
          <cell r="N140" t="e">
            <v>#VALUE!</v>
          </cell>
          <cell r="O140" t="e">
            <v>#VALUE!</v>
          </cell>
          <cell r="P140">
            <v>0</v>
          </cell>
          <cell r="Q140">
            <v>31</v>
          </cell>
          <cell r="R140">
            <v>151</v>
          </cell>
          <cell r="S140">
            <v>155</v>
          </cell>
          <cell r="T140" t="str">
            <v>151-155</v>
          </cell>
          <cell r="U140">
            <v>0</v>
          </cell>
          <cell r="V140" t="str">
            <v/>
          </cell>
          <cell r="W140" t="str">
            <v/>
          </cell>
        </row>
        <row r="141">
          <cell r="A141">
            <v>153</v>
          </cell>
          <cell r="B141">
            <v>53</v>
          </cell>
          <cell r="C141">
            <v>0</v>
          </cell>
          <cell r="D141" t="str">
            <v/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#VALUE!</v>
          </cell>
          <cell r="N141" t="e">
            <v>#VALUE!</v>
          </cell>
          <cell r="O141" t="e">
            <v>#VALUE!</v>
          </cell>
          <cell r="P141">
            <v>0</v>
          </cell>
          <cell r="Q141">
            <v>31</v>
          </cell>
          <cell r="R141">
            <v>151</v>
          </cell>
          <cell r="S141">
            <v>155</v>
          </cell>
          <cell r="T141" t="str">
            <v>151-155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>
            <v>154</v>
          </cell>
          <cell r="B142">
            <v>54</v>
          </cell>
          <cell r="C142">
            <v>0</v>
          </cell>
          <cell r="D142" t="str">
            <v/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#VALUE!</v>
          </cell>
          <cell r="N142" t="e">
            <v>#VALUE!</v>
          </cell>
          <cell r="O142" t="e">
            <v>#VALUE!</v>
          </cell>
          <cell r="P142">
            <v>0</v>
          </cell>
          <cell r="Q142">
            <v>31</v>
          </cell>
          <cell r="R142">
            <v>151</v>
          </cell>
          <cell r="S142">
            <v>155</v>
          </cell>
          <cell r="T142" t="str">
            <v>151-155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>
            <v>155</v>
          </cell>
          <cell r="B143">
            <v>55</v>
          </cell>
          <cell r="C143">
            <v>0</v>
          </cell>
          <cell r="D143" t="str">
            <v/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#VALUE!</v>
          </cell>
          <cell r="N143" t="e">
            <v>#VALUE!</v>
          </cell>
          <cell r="O143" t="e">
            <v>#VALUE!</v>
          </cell>
          <cell r="P143">
            <v>0</v>
          </cell>
          <cell r="Q143">
            <v>31</v>
          </cell>
          <cell r="R143">
            <v>151</v>
          </cell>
          <cell r="S143">
            <v>155</v>
          </cell>
          <cell r="T143" t="str">
            <v>151-155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>
            <v>156</v>
          </cell>
          <cell r="B144">
            <v>56</v>
          </cell>
          <cell r="C144">
            <v>0</v>
          </cell>
          <cell r="D144" t="str">
            <v/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#VALUE!</v>
          </cell>
          <cell r="N144" t="e">
            <v>#VALUE!</v>
          </cell>
          <cell r="O144" t="e">
            <v>#VALUE!</v>
          </cell>
          <cell r="P144">
            <v>32</v>
          </cell>
          <cell r="Q144">
            <v>32</v>
          </cell>
          <cell r="R144">
            <v>156</v>
          </cell>
          <cell r="S144">
            <v>160</v>
          </cell>
          <cell r="T144" t="str">
            <v>156-160</v>
          </cell>
          <cell r="U144">
            <v>0</v>
          </cell>
          <cell r="V144" t="str">
            <v/>
          </cell>
          <cell r="W144" t="str">
            <v/>
          </cell>
        </row>
        <row r="145">
          <cell r="A145">
            <v>157</v>
          </cell>
          <cell r="B145">
            <v>57</v>
          </cell>
          <cell r="C145">
            <v>0</v>
          </cell>
          <cell r="D145" t="str">
            <v/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#VALUE!</v>
          </cell>
          <cell r="N145" t="e">
            <v>#VALUE!</v>
          </cell>
          <cell r="O145" t="e">
            <v>#VALUE!</v>
          </cell>
          <cell r="P145">
            <v>0</v>
          </cell>
          <cell r="Q145">
            <v>32</v>
          </cell>
          <cell r="R145">
            <v>156</v>
          </cell>
          <cell r="S145">
            <v>160</v>
          </cell>
          <cell r="T145" t="str">
            <v>156-160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>
            <v>158</v>
          </cell>
          <cell r="B146">
            <v>58</v>
          </cell>
          <cell r="C146">
            <v>0</v>
          </cell>
          <cell r="D146" t="str">
            <v/>
          </cell>
          <cell r="E146">
            <v>0</v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#VALUE!</v>
          </cell>
          <cell r="N146" t="e">
            <v>#VALUE!</v>
          </cell>
          <cell r="O146" t="e">
            <v>#VALUE!</v>
          </cell>
          <cell r="P146">
            <v>0</v>
          </cell>
          <cell r="Q146">
            <v>32</v>
          </cell>
          <cell r="R146">
            <v>156</v>
          </cell>
          <cell r="S146">
            <v>160</v>
          </cell>
          <cell r="T146" t="str">
            <v>156-160</v>
          </cell>
          <cell r="U146">
            <v>0</v>
          </cell>
          <cell r="V146" t="str">
            <v/>
          </cell>
          <cell r="W146" t="str">
            <v/>
          </cell>
        </row>
        <row r="147">
          <cell r="A147">
            <v>159</v>
          </cell>
          <cell r="B147">
            <v>59</v>
          </cell>
          <cell r="C147">
            <v>0</v>
          </cell>
          <cell r="D147" t="str">
            <v/>
          </cell>
          <cell r="E147">
            <v>0</v>
          </cell>
          <cell r="F147" t="str">
            <v/>
          </cell>
          <cell r="G147" t="str">
            <v/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#VALUE!</v>
          </cell>
          <cell r="N147" t="e">
            <v>#VALUE!</v>
          </cell>
          <cell r="O147" t="e">
            <v>#VALUE!</v>
          </cell>
          <cell r="P147">
            <v>0</v>
          </cell>
          <cell r="Q147">
            <v>32</v>
          </cell>
          <cell r="R147">
            <v>156</v>
          </cell>
          <cell r="S147">
            <v>160</v>
          </cell>
          <cell r="T147" t="str">
            <v>156-160</v>
          </cell>
          <cell r="U147">
            <v>0</v>
          </cell>
          <cell r="V147" t="str">
            <v/>
          </cell>
          <cell r="W147" t="str">
            <v/>
          </cell>
        </row>
        <row r="148">
          <cell r="A148">
            <v>160</v>
          </cell>
          <cell r="B148">
            <v>60</v>
          </cell>
          <cell r="C148">
            <v>0</v>
          </cell>
          <cell r="D148" t="str">
            <v/>
          </cell>
          <cell r="E148">
            <v>0</v>
          </cell>
          <cell r="F148" t="str">
            <v/>
          </cell>
          <cell r="G148" t="str">
            <v/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#VALUE!</v>
          </cell>
          <cell r="N148" t="e">
            <v>#VALUE!</v>
          </cell>
          <cell r="O148" t="e">
            <v>#VALUE!</v>
          </cell>
          <cell r="P148">
            <v>0</v>
          </cell>
          <cell r="Q148">
            <v>32</v>
          </cell>
          <cell r="R148">
            <v>156</v>
          </cell>
          <cell r="S148">
            <v>160</v>
          </cell>
          <cell r="T148" t="str">
            <v>156-160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>
            <v>161</v>
          </cell>
          <cell r="B149">
            <v>61</v>
          </cell>
          <cell r="C149">
            <v>0</v>
          </cell>
          <cell r="D149" t="str">
            <v/>
          </cell>
          <cell r="E149">
            <v>0</v>
          </cell>
          <cell r="F149" t="str">
            <v/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#VALUE!</v>
          </cell>
          <cell r="N149" t="e">
            <v>#VALUE!</v>
          </cell>
          <cell r="O149" t="e">
            <v>#VALUE!</v>
          </cell>
          <cell r="P149">
            <v>33</v>
          </cell>
          <cell r="Q149">
            <v>33</v>
          </cell>
          <cell r="R149">
            <v>161</v>
          </cell>
          <cell r="S149">
            <v>165</v>
          </cell>
          <cell r="T149" t="str">
            <v>161-165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>
            <v>162</v>
          </cell>
          <cell r="B150">
            <v>62</v>
          </cell>
          <cell r="C150">
            <v>0</v>
          </cell>
          <cell r="D150" t="str">
            <v/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#VALUE!</v>
          </cell>
          <cell r="N150" t="e">
            <v>#VALUE!</v>
          </cell>
          <cell r="O150" t="e">
            <v>#VALUE!</v>
          </cell>
          <cell r="P150">
            <v>0</v>
          </cell>
          <cell r="Q150">
            <v>33</v>
          </cell>
          <cell r="R150">
            <v>161</v>
          </cell>
          <cell r="S150">
            <v>165</v>
          </cell>
          <cell r="T150" t="str">
            <v>161-165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>
            <v>163</v>
          </cell>
          <cell r="B151">
            <v>63</v>
          </cell>
          <cell r="C151">
            <v>0</v>
          </cell>
          <cell r="D151" t="str">
            <v/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#VALUE!</v>
          </cell>
          <cell r="N151" t="e">
            <v>#VALUE!</v>
          </cell>
          <cell r="O151" t="e">
            <v>#VALUE!</v>
          </cell>
          <cell r="P151">
            <v>0</v>
          </cell>
          <cell r="Q151">
            <v>33</v>
          </cell>
          <cell r="R151">
            <v>161</v>
          </cell>
          <cell r="S151">
            <v>165</v>
          </cell>
          <cell r="T151" t="str">
            <v>161-165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>
            <v>164</v>
          </cell>
          <cell r="B152">
            <v>64</v>
          </cell>
          <cell r="C152">
            <v>0</v>
          </cell>
          <cell r="D152" t="str">
            <v/>
          </cell>
          <cell r="E152">
            <v>0</v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#VALUE!</v>
          </cell>
          <cell r="N152" t="e">
            <v>#VALUE!</v>
          </cell>
          <cell r="O152" t="e">
            <v>#VALUE!</v>
          </cell>
          <cell r="P152">
            <v>0</v>
          </cell>
          <cell r="Q152">
            <v>33</v>
          </cell>
          <cell r="R152">
            <v>161</v>
          </cell>
          <cell r="S152">
            <v>165</v>
          </cell>
          <cell r="T152" t="str">
            <v>161-165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>
            <v>165</v>
          </cell>
          <cell r="B153">
            <v>65</v>
          </cell>
          <cell r="C153">
            <v>0</v>
          </cell>
          <cell r="D153" t="str">
            <v/>
          </cell>
          <cell r="E153">
            <v>0</v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#VALUE!</v>
          </cell>
          <cell r="N153" t="e">
            <v>#VALUE!</v>
          </cell>
          <cell r="O153" t="e">
            <v>#VALUE!</v>
          </cell>
          <cell r="P153">
            <v>0</v>
          </cell>
          <cell r="Q153">
            <v>33</v>
          </cell>
          <cell r="R153">
            <v>161</v>
          </cell>
          <cell r="S153">
            <v>165</v>
          </cell>
          <cell r="T153" t="str">
            <v>161-165</v>
          </cell>
          <cell r="U153">
            <v>0</v>
          </cell>
          <cell r="V153" t="str">
            <v/>
          </cell>
          <cell r="W153" t="str">
            <v/>
          </cell>
        </row>
        <row r="154">
          <cell r="A154">
            <v>166</v>
          </cell>
          <cell r="B154">
            <v>66</v>
          </cell>
          <cell r="C154">
            <v>0</v>
          </cell>
          <cell r="D154" t="str">
            <v/>
          </cell>
          <cell r="E154">
            <v>0</v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#VALUE!</v>
          </cell>
          <cell r="N154" t="e">
            <v>#VALUE!</v>
          </cell>
          <cell r="O154" t="e">
            <v>#VALUE!</v>
          </cell>
          <cell r="P154">
            <v>34</v>
          </cell>
          <cell r="Q154">
            <v>34</v>
          </cell>
          <cell r="R154">
            <v>166</v>
          </cell>
          <cell r="S154">
            <v>170</v>
          </cell>
          <cell r="T154" t="str">
            <v>166-170</v>
          </cell>
          <cell r="U154">
            <v>0</v>
          </cell>
          <cell r="V154" t="str">
            <v/>
          </cell>
          <cell r="W154" t="str">
            <v/>
          </cell>
        </row>
        <row r="155">
          <cell r="A155">
            <v>167</v>
          </cell>
          <cell r="B155">
            <v>67</v>
          </cell>
          <cell r="C155">
            <v>0</v>
          </cell>
          <cell r="D155" t="str">
            <v/>
          </cell>
          <cell r="E155">
            <v>0</v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#VALUE!</v>
          </cell>
          <cell r="N155" t="e">
            <v>#VALUE!</v>
          </cell>
          <cell r="O155" t="e">
            <v>#VALUE!</v>
          </cell>
          <cell r="P155">
            <v>0</v>
          </cell>
          <cell r="Q155">
            <v>34</v>
          </cell>
          <cell r="R155">
            <v>166</v>
          </cell>
          <cell r="S155">
            <v>170</v>
          </cell>
          <cell r="T155" t="str">
            <v>166-170</v>
          </cell>
          <cell r="U155">
            <v>0</v>
          </cell>
          <cell r="V155" t="str">
            <v/>
          </cell>
          <cell r="W155" t="str">
            <v/>
          </cell>
        </row>
        <row r="156">
          <cell r="A156">
            <v>168</v>
          </cell>
          <cell r="B156">
            <v>68</v>
          </cell>
          <cell r="C156">
            <v>0</v>
          </cell>
          <cell r="D156" t="str">
            <v/>
          </cell>
          <cell r="E156">
            <v>0</v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#VALUE!</v>
          </cell>
          <cell r="N156" t="e">
            <v>#VALUE!</v>
          </cell>
          <cell r="O156" t="e">
            <v>#VALUE!</v>
          </cell>
          <cell r="P156">
            <v>0</v>
          </cell>
          <cell r="Q156">
            <v>34</v>
          </cell>
          <cell r="R156">
            <v>166</v>
          </cell>
          <cell r="S156">
            <v>170</v>
          </cell>
          <cell r="T156" t="str">
            <v>166-170</v>
          </cell>
          <cell r="U156">
            <v>0</v>
          </cell>
          <cell r="V156" t="str">
            <v/>
          </cell>
          <cell r="W156" t="str">
            <v/>
          </cell>
        </row>
        <row r="157">
          <cell r="A157">
            <v>169</v>
          </cell>
          <cell r="B157">
            <v>69</v>
          </cell>
          <cell r="C157">
            <v>0</v>
          </cell>
          <cell r="D157" t="str">
            <v/>
          </cell>
          <cell r="E157">
            <v>0</v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#VALUE!</v>
          </cell>
          <cell r="N157" t="e">
            <v>#VALUE!</v>
          </cell>
          <cell r="O157" t="e">
            <v>#VALUE!</v>
          </cell>
          <cell r="P157">
            <v>0</v>
          </cell>
          <cell r="Q157">
            <v>34</v>
          </cell>
          <cell r="R157">
            <v>166</v>
          </cell>
          <cell r="S157">
            <v>170</v>
          </cell>
          <cell r="T157" t="str">
            <v>166-170</v>
          </cell>
          <cell r="U157">
            <v>0</v>
          </cell>
          <cell r="V157" t="str">
            <v/>
          </cell>
          <cell r="W157" t="str">
            <v/>
          </cell>
        </row>
        <row r="158">
          <cell r="A158">
            <v>170</v>
          </cell>
          <cell r="B158">
            <v>70</v>
          </cell>
          <cell r="C158">
            <v>0</v>
          </cell>
          <cell r="D158" t="str">
            <v/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#VALUE!</v>
          </cell>
          <cell r="N158" t="e">
            <v>#VALUE!</v>
          </cell>
          <cell r="O158" t="e">
            <v>#VALUE!</v>
          </cell>
          <cell r="P158">
            <v>0</v>
          </cell>
          <cell r="Q158">
            <v>34</v>
          </cell>
          <cell r="R158">
            <v>166</v>
          </cell>
          <cell r="S158">
            <v>170</v>
          </cell>
          <cell r="T158" t="str">
            <v>166-170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>
            <v>171</v>
          </cell>
          <cell r="B159">
            <v>71</v>
          </cell>
          <cell r="C159">
            <v>0</v>
          </cell>
          <cell r="D159" t="str">
            <v/>
          </cell>
          <cell r="E159">
            <v>0</v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#VALUE!</v>
          </cell>
          <cell r="N159" t="e">
            <v>#VALUE!</v>
          </cell>
          <cell r="O159" t="e">
            <v>#VALUE!</v>
          </cell>
          <cell r="P159">
            <v>35</v>
          </cell>
          <cell r="Q159">
            <v>35</v>
          </cell>
          <cell r="R159">
            <v>171</v>
          </cell>
          <cell r="S159">
            <v>175</v>
          </cell>
          <cell r="T159" t="str">
            <v>171-175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>
            <v>172</v>
          </cell>
          <cell r="B160">
            <v>72</v>
          </cell>
          <cell r="C160">
            <v>0</v>
          </cell>
          <cell r="D160" t="str">
            <v/>
          </cell>
          <cell r="E160">
            <v>0</v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#VALUE!</v>
          </cell>
          <cell r="N160" t="e">
            <v>#VALUE!</v>
          </cell>
          <cell r="O160" t="e">
            <v>#VALUE!</v>
          </cell>
          <cell r="P160">
            <v>0</v>
          </cell>
          <cell r="Q160">
            <v>35</v>
          </cell>
          <cell r="R160">
            <v>171</v>
          </cell>
          <cell r="S160">
            <v>175</v>
          </cell>
          <cell r="T160" t="str">
            <v>171-175</v>
          </cell>
          <cell r="U160">
            <v>0</v>
          </cell>
          <cell r="V160" t="str">
            <v/>
          </cell>
          <cell r="W160" t="str">
            <v/>
          </cell>
        </row>
        <row r="161">
          <cell r="A161">
            <v>173</v>
          </cell>
          <cell r="B161">
            <v>73</v>
          </cell>
          <cell r="C161">
            <v>0</v>
          </cell>
          <cell r="D161" t="str">
            <v/>
          </cell>
          <cell r="E161">
            <v>0</v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#VALUE!</v>
          </cell>
          <cell r="N161" t="e">
            <v>#VALUE!</v>
          </cell>
          <cell r="O161" t="e">
            <v>#VALUE!</v>
          </cell>
          <cell r="P161">
            <v>0</v>
          </cell>
          <cell r="Q161">
            <v>35</v>
          </cell>
          <cell r="R161">
            <v>171</v>
          </cell>
          <cell r="S161">
            <v>175</v>
          </cell>
          <cell r="T161" t="str">
            <v>171-175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>
            <v>174</v>
          </cell>
          <cell r="B162">
            <v>74</v>
          </cell>
          <cell r="C162">
            <v>0</v>
          </cell>
          <cell r="D162" t="str">
            <v/>
          </cell>
          <cell r="E162">
            <v>0</v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#VALUE!</v>
          </cell>
          <cell r="N162" t="e">
            <v>#VALUE!</v>
          </cell>
          <cell r="O162" t="e">
            <v>#VALUE!</v>
          </cell>
          <cell r="P162">
            <v>0</v>
          </cell>
          <cell r="Q162">
            <v>35</v>
          </cell>
          <cell r="R162">
            <v>171</v>
          </cell>
          <cell r="S162">
            <v>175</v>
          </cell>
          <cell r="T162" t="str">
            <v>171-175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>
            <v>175</v>
          </cell>
          <cell r="B163">
            <v>75</v>
          </cell>
          <cell r="C163">
            <v>0</v>
          </cell>
          <cell r="D163" t="str">
            <v/>
          </cell>
          <cell r="E163">
            <v>0</v>
          </cell>
          <cell r="F163" t="str">
            <v/>
          </cell>
          <cell r="G163" t="str">
            <v/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#VALUE!</v>
          </cell>
          <cell r="N163" t="e">
            <v>#VALUE!</v>
          </cell>
          <cell r="O163" t="e">
            <v>#VALUE!</v>
          </cell>
          <cell r="P163">
            <v>0</v>
          </cell>
          <cell r="Q163">
            <v>35</v>
          </cell>
          <cell r="R163">
            <v>171</v>
          </cell>
          <cell r="S163">
            <v>175</v>
          </cell>
          <cell r="T163" t="str">
            <v>171-175</v>
          </cell>
          <cell r="U163">
            <v>0</v>
          </cell>
          <cell r="V163" t="str">
            <v/>
          </cell>
          <cell r="W163" t="str">
            <v/>
          </cell>
        </row>
        <row r="164">
          <cell r="A164">
            <v>176</v>
          </cell>
          <cell r="B164">
            <v>76</v>
          </cell>
          <cell r="C164">
            <v>0</v>
          </cell>
          <cell r="D164" t="str">
            <v/>
          </cell>
          <cell r="E164">
            <v>0</v>
          </cell>
          <cell r="F164" t="str">
            <v/>
          </cell>
          <cell r="G164" t="str">
            <v/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#VALUE!</v>
          </cell>
          <cell r="N164" t="e">
            <v>#VALUE!</v>
          </cell>
          <cell r="O164" t="e">
            <v>#VALUE!</v>
          </cell>
          <cell r="P164">
            <v>36</v>
          </cell>
          <cell r="Q164">
            <v>36</v>
          </cell>
          <cell r="R164">
            <v>176</v>
          </cell>
          <cell r="S164">
            <v>180</v>
          </cell>
          <cell r="T164" t="str">
            <v>176-180</v>
          </cell>
          <cell r="U164">
            <v>0</v>
          </cell>
          <cell r="V164" t="str">
            <v/>
          </cell>
          <cell r="W164" t="str">
            <v/>
          </cell>
        </row>
        <row r="165">
          <cell r="A165">
            <v>177</v>
          </cell>
          <cell r="B165">
            <v>77</v>
          </cell>
          <cell r="C165">
            <v>0</v>
          </cell>
          <cell r="D165" t="str">
            <v/>
          </cell>
          <cell r="E165">
            <v>0</v>
          </cell>
          <cell r="F165" t="str">
            <v/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#VALUE!</v>
          </cell>
          <cell r="N165" t="e">
            <v>#VALUE!</v>
          </cell>
          <cell r="O165" t="e">
            <v>#VALUE!</v>
          </cell>
          <cell r="P165">
            <v>0</v>
          </cell>
          <cell r="Q165">
            <v>36</v>
          </cell>
          <cell r="R165">
            <v>176</v>
          </cell>
          <cell r="S165">
            <v>180</v>
          </cell>
          <cell r="T165" t="str">
            <v>176-180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>
            <v>178</v>
          </cell>
          <cell r="B166">
            <v>78</v>
          </cell>
          <cell r="C166">
            <v>0</v>
          </cell>
          <cell r="D166" t="str">
            <v/>
          </cell>
          <cell r="E166">
            <v>0</v>
          </cell>
          <cell r="F166" t="str">
            <v/>
          </cell>
          <cell r="G166" t="str">
            <v/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#VALUE!</v>
          </cell>
          <cell r="N166" t="e">
            <v>#VALUE!</v>
          </cell>
          <cell r="O166" t="e">
            <v>#VALUE!</v>
          </cell>
          <cell r="P166">
            <v>0</v>
          </cell>
          <cell r="Q166">
            <v>36</v>
          </cell>
          <cell r="R166">
            <v>176</v>
          </cell>
          <cell r="S166">
            <v>180</v>
          </cell>
          <cell r="T166" t="str">
            <v>176-180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>
            <v>179</v>
          </cell>
          <cell r="B167">
            <v>79</v>
          </cell>
          <cell r="C167">
            <v>0</v>
          </cell>
          <cell r="D167" t="str">
            <v/>
          </cell>
          <cell r="E167">
            <v>0</v>
          </cell>
          <cell r="F167" t="str">
            <v/>
          </cell>
          <cell r="G167" t="str">
            <v/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#VALUE!</v>
          </cell>
          <cell r="N167" t="e">
            <v>#VALUE!</v>
          </cell>
          <cell r="O167" t="e">
            <v>#VALUE!</v>
          </cell>
          <cell r="P167">
            <v>0</v>
          </cell>
          <cell r="Q167">
            <v>36</v>
          </cell>
          <cell r="R167">
            <v>176</v>
          </cell>
          <cell r="S167">
            <v>180</v>
          </cell>
          <cell r="T167" t="str">
            <v>176-180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>
            <v>180</v>
          </cell>
          <cell r="B168">
            <v>80</v>
          </cell>
          <cell r="C168">
            <v>0</v>
          </cell>
          <cell r="D168" t="str">
            <v/>
          </cell>
          <cell r="E168">
            <v>0</v>
          </cell>
          <cell r="F168" t="str">
            <v/>
          </cell>
          <cell r="G168" t="str">
            <v/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#VALUE!</v>
          </cell>
          <cell r="N168" t="e">
            <v>#VALUE!</v>
          </cell>
          <cell r="O168" t="e">
            <v>#VALUE!</v>
          </cell>
          <cell r="P168">
            <v>0</v>
          </cell>
          <cell r="Q168">
            <v>36</v>
          </cell>
          <cell r="R168">
            <v>176</v>
          </cell>
          <cell r="S168">
            <v>180</v>
          </cell>
          <cell r="T168" t="str">
            <v>176-180</v>
          </cell>
          <cell r="U168">
            <v>0</v>
          </cell>
          <cell r="V168" t="str">
            <v/>
          </cell>
          <cell r="W168" t="str">
            <v/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№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ГСК"/>
      <sheetName val="R-муж-01.01"/>
      <sheetName val="R-жен-01.01"/>
      <sheetName val="R-муж"/>
      <sheetName val="R-жен"/>
      <sheetName val="Список"/>
      <sheetName val="Города"/>
      <sheetName val="регионы"/>
      <sheetName val="Список (муж)"/>
      <sheetName val="Список (жен)"/>
      <sheetName val="Список алф (жен)"/>
      <sheetName val="Посев групп (авто-6)"/>
      <sheetName val="Список алф (муж)"/>
      <sheetName val="Посев групп - М"/>
      <sheetName val="Посев групп - Д"/>
      <sheetName val="Д - 1 этап"/>
      <sheetName val="Бегунок лич (5)"/>
      <sheetName val="Шахматка"/>
      <sheetName val="ПРОТОКОЛ ОБЩИЙ"/>
      <sheetName val="Группы (3)"/>
      <sheetName val="М - 1 этап"/>
      <sheetName val="Д - полуфинал"/>
      <sheetName val="Д - финал"/>
      <sheetName val="М - полуфинал"/>
      <sheetName val="Группы (7)"/>
      <sheetName val="Группы (9)"/>
      <sheetName val="Группы (10)"/>
      <sheetName val="М - финал"/>
      <sheetName val="Итоги"/>
      <sheetName val="МестаВГруппах"/>
      <sheetName val="24 &quot;-2&quot;"/>
      <sheetName val="16 &quot;-2&quot;"/>
      <sheetName val="12 &quot;-2&quot;"/>
      <sheetName val="8 &quot;-2&quot;"/>
      <sheetName val="24-прог"/>
      <sheetName val="16-прог"/>
      <sheetName val="12-прог"/>
      <sheetName val="64-ол"/>
      <sheetName val="32-ол"/>
      <sheetName val="24-ол"/>
      <sheetName val="16-ол"/>
      <sheetName val="12-ол"/>
      <sheetName val="8-ол"/>
      <sheetName val="64-ол (пары)"/>
      <sheetName val="24-ол (пары)"/>
      <sheetName val="16-ол (пары)"/>
      <sheetName val="12-ол (пары)"/>
      <sheetName val="8-ол (пары)"/>
      <sheetName val="РасчетОчков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Международные соревнования по настольному теннису памяти В.А. Белоглазова UMMC-OPEN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</row>
        <row r="2">
          <cell r="A2" t="str">
            <v>среди мальчиков и девочек 2010 г.р. и моложе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г.Верхняя Пышма                                                                  15 - 19 сентября 2021 г.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Nr.</v>
          </cell>
          <cell r="B4" t="str">
            <v>№</v>
          </cell>
          <cell r="C4" t="str">
            <v>ФАМИЛИЯ Имя</v>
          </cell>
          <cell r="D4" t="str">
            <v>Дата рожд.</v>
          </cell>
          <cell r="E4" t="str">
            <v>Разр.</v>
          </cell>
          <cell r="F4" t="str">
            <v>Рейт</v>
          </cell>
          <cell r="G4" t="str">
            <v>Город</v>
          </cell>
          <cell r="H4" t="str">
            <v>Субъект Федерации</v>
          </cell>
          <cell r="I4" t="str">
            <v>ФО</v>
          </cell>
          <cell r="J4" t="str">
            <v>Личный тренер</v>
          </cell>
          <cell r="K4" t="str">
            <v>Рейт</v>
          </cell>
          <cell r="L4">
            <v>0</v>
          </cell>
          <cell r="M4" t="str">
            <v>ФАМИЛИЯ</v>
          </cell>
          <cell r="N4" t="str">
            <v>И</v>
          </cell>
          <cell r="O4" t="str">
            <v>ФАМИЛИЯ И.</v>
          </cell>
          <cell r="P4" t="str">
            <v>Имя</v>
          </cell>
        </row>
        <row r="5">
          <cell r="A5">
            <v>1</v>
          </cell>
          <cell r="B5">
            <v>1</v>
          </cell>
          <cell r="C5" t="str">
            <v>ВАРФОЛОМЕЕВ Захар</v>
          </cell>
          <cell r="D5" t="str">
            <v>04.04.2010</v>
          </cell>
          <cell r="E5" t="str">
            <v>I</v>
          </cell>
          <cell r="F5">
            <v>359</v>
          </cell>
          <cell r="G5" t="str">
            <v>Оренбург</v>
          </cell>
          <cell r="H5" t="str">
            <v>Оренбургская обл.</v>
          </cell>
          <cell r="I5" t="str">
            <v>ПФО</v>
          </cell>
          <cell r="J5" t="str">
            <v>Ивонин В.А., Лежнев И.О., Ивонина О.Н.</v>
          </cell>
          <cell r="K5">
            <v>359</v>
          </cell>
          <cell r="L5">
            <v>0</v>
          </cell>
          <cell r="M5" t="str">
            <v>ВАРФОЛОМЕЕВ</v>
          </cell>
          <cell r="N5" t="str">
            <v>З</v>
          </cell>
          <cell r="O5" t="str">
            <v>ВАРФОЛОМЕЕВ З.</v>
          </cell>
          <cell r="P5" t="str">
            <v>Захар</v>
          </cell>
        </row>
        <row r="6">
          <cell r="A6">
            <v>2</v>
          </cell>
          <cell r="B6">
            <v>2</v>
          </cell>
          <cell r="C6" t="str">
            <v>ДОСОВ Евгений</v>
          </cell>
          <cell r="D6" t="str">
            <v>08.02.2011</v>
          </cell>
          <cell r="E6" t="str">
            <v>II</v>
          </cell>
          <cell r="F6">
            <v>358</v>
          </cell>
          <cell r="G6" t="str">
            <v>Н.Новгород</v>
          </cell>
          <cell r="H6" t="str">
            <v>Нижегородская обл.</v>
          </cell>
          <cell r="I6" t="str">
            <v>ПФО</v>
          </cell>
          <cell r="J6" t="str">
            <v>Рыжов Ю.Б.</v>
          </cell>
          <cell r="K6">
            <v>358</v>
          </cell>
          <cell r="L6">
            <v>0</v>
          </cell>
          <cell r="M6" t="str">
            <v>ДОСОВ</v>
          </cell>
          <cell r="N6" t="str">
            <v>Е</v>
          </cell>
          <cell r="O6" t="str">
            <v>ДОСОВ Е.</v>
          </cell>
          <cell r="P6" t="str">
            <v>Евгений</v>
          </cell>
        </row>
        <row r="7">
          <cell r="A7">
            <v>3</v>
          </cell>
          <cell r="B7">
            <v>3</v>
          </cell>
          <cell r="C7" t="str">
            <v>ЗЫРЯНОВ Дмитрий</v>
          </cell>
          <cell r="D7" t="str">
            <v>15.03.2010</v>
          </cell>
          <cell r="E7" t="str">
            <v>II</v>
          </cell>
          <cell r="F7">
            <v>329</v>
          </cell>
          <cell r="G7" t="str">
            <v>Н.Новгород</v>
          </cell>
          <cell r="H7" t="str">
            <v>Нижегородская обл.</v>
          </cell>
          <cell r="I7" t="str">
            <v>ПФО</v>
          </cell>
          <cell r="J7" t="str">
            <v>Рыжов Ю.Б., Перевезенцев М.В., Земскова И.В.</v>
          </cell>
          <cell r="K7">
            <v>329</v>
          </cell>
          <cell r="L7">
            <v>0</v>
          </cell>
          <cell r="M7" t="str">
            <v>ЗЫРЯНОВ</v>
          </cell>
          <cell r="N7" t="str">
            <v>Д</v>
          </cell>
          <cell r="O7" t="str">
            <v>ЗЫРЯНОВ Д.</v>
          </cell>
          <cell r="P7" t="str">
            <v>Дмитрий</v>
          </cell>
        </row>
        <row r="8">
          <cell r="A8">
            <v>4</v>
          </cell>
          <cell r="B8">
            <v>4</v>
          </cell>
          <cell r="C8" t="str">
            <v>ГЛАДЫШ Илья</v>
          </cell>
          <cell r="D8" t="str">
            <v>02.07.2010</v>
          </cell>
          <cell r="E8" t="str">
            <v>II</v>
          </cell>
          <cell r="F8">
            <v>325</v>
          </cell>
          <cell r="G8" t="str">
            <v>Оренбург</v>
          </cell>
          <cell r="H8" t="str">
            <v>Оренбургская обл.</v>
          </cell>
          <cell r="I8" t="str">
            <v>ПФО</v>
          </cell>
          <cell r="J8" t="str">
            <v>Ивонин В.А., Лежнев И.О., Жовнир Д.Г.</v>
          </cell>
          <cell r="K8">
            <v>325</v>
          </cell>
          <cell r="L8">
            <v>0</v>
          </cell>
          <cell r="M8" t="str">
            <v>ГЛАДЫШ</v>
          </cell>
          <cell r="N8" t="str">
            <v>И</v>
          </cell>
          <cell r="O8" t="str">
            <v>ГЛАДЫШ И.</v>
          </cell>
          <cell r="P8" t="str">
            <v>Илья</v>
          </cell>
        </row>
        <row r="9">
          <cell r="A9">
            <v>5</v>
          </cell>
          <cell r="B9">
            <v>5</v>
          </cell>
          <cell r="C9" t="str">
            <v>ДУЛАЕВ Артем</v>
          </cell>
          <cell r="D9" t="str">
            <v>01.02.2010</v>
          </cell>
          <cell r="E9" t="str">
            <v>II</v>
          </cell>
          <cell r="F9">
            <v>298</v>
          </cell>
          <cell r="G9" t="str">
            <v>Москва</v>
          </cell>
          <cell r="H9" t="str">
            <v>г. Москва</v>
          </cell>
          <cell r="I9" t="str">
            <v>МОС</v>
          </cell>
          <cell r="J9" t="str">
            <v>Шевцова Ю.В., Шулимова Т.В.</v>
          </cell>
          <cell r="K9">
            <v>298</v>
          </cell>
          <cell r="L9">
            <v>0</v>
          </cell>
          <cell r="M9" t="str">
            <v>ДУЛАЕВ</v>
          </cell>
          <cell r="N9" t="str">
            <v>А</v>
          </cell>
          <cell r="O9" t="str">
            <v>ДУЛАЕВ А.</v>
          </cell>
          <cell r="P9" t="str">
            <v>Артем</v>
          </cell>
        </row>
        <row r="10">
          <cell r="A10">
            <v>6</v>
          </cell>
          <cell r="B10">
            <v>6</v>
          </cell>
          <cell r="C10" t="str">
            <v>ИЛЬИН Павел</v>
          </cell>
          <cell r="D10" t="str">
            <v>26.05.2010</v>
          </cell>
          <cell r="E10" t="str">
            <v>1 юн.</v>
          </cell>
          <cell r="F10">
            <v>266</v>
          </cell>
          <cell r="G10" t="str">
            <v>С.-Петербург</v>
          </cell>
          <cell r="H10" t="str">
            <v>г. Санкт-Петербург</v>
          </cell>
          <cell r="I10" t="str">
            <v>С-П</v>
          </cell>
          <cell r="J10" t="str">
            <v>Трушкина О.Г., Чусовской Е.Д.</v>
          </cell>
          <cell r="K10">
            <v>266</v>
          </cell>
          <cell r="L10">
            <v>0</v>
          </cell>
          <cell r="M10" t="str">
            <v>ИЛЬИН</v>
          </cell>
          <cell r="N10" t="str">
            <v>П</v>
          </cell>
          <cell r="O10" t="str">
            <v>ИЛЬИН П.</v>
          </cell>
          <cell r="P10" t="str">
            <v>Павел</v>
          </cell>
        </row>
        <row r="11">
          <cell r="A11">
            <v>7</v>
          </cell>
          <cell r="B11">
            <v>7</v>
          </cell>
          <cell r="C11" t="str">
            <v>БОГДАНОВ Александр</v>
          </cell>
          <cell r="D11" t="str">
            <v>13.09.2010</v>
          </cell>
          <cell r="E11" t="str">
            <v>III</v>
          </cell>
          <cell r="F11">
            <v>253</v>
          </cell>
          <cell r="G11" t="str">
            <v>Тверь</v>
          </cell>
          <cell r="H11" t="str">
            <v>Тверская обл.</v>
          </cell>
          <cell r="I11" t="str">
            <v>ЦФО</v>
          </cell>
          <cell r="J11" t="str">
            <v>Стадниченко А.А.</v>
          </cell>
          <cell r="K11">
            <v>253</v>
          </cell>
          <cell r="L11">
            <v>0</v>
          </cell>
          <cell r="M11" t="str">
            <v>БОГДАНОВ</v>
          </cell>
          <cell r="N11" t="str">
            <v>А</v>
          </cell>
          <cell r="O11" t="str">
            <v>БОГДАНОВ А.</v>
          </cell>
          <cell r="P11" t="str">
            <v>Александр</v>
          </cell>
        </row>
        <row r="12">
          <cell r="A12">
            <v>8</v>
          </cell>
          <cell r="B12">
            <v>8</v>
          </cell>
          <cell r="C12" t="str">
            <v>ХУСАИНОВ Роман</v>
          </cell>
          <cell r="D12" t="str">
            <v>03.01.2010</v>
          </cell>
          <cell r="E12" t="str">
            <v>II</v>
          </cell>
          <cell r="F12">
            <v>252</v>
          </cell>
          <cell r="G12" t="str">
            <v>Оренбург</v>
          </cell>
          <cell r="H12" t="str">
            <v>Оренбургская обл.</v>
          </cell>
          <cell r="I12" t="str">
            <v>ПФО</v>
          </cell>
          <cell r="J12" t="str">
            <v>Цпин П.А., Симонов В.В., Андрианов С.В.</v>
          </cell>
          <cell r="K12">
            <v>252</v>
          </cell>
          <cell r="L12">
            <v>0</v>
          </cell>
          <cell r="M12" t="str">
            <v>ХУСАИНОВ</v>
          </cell>
          <cell r="N12" t="str">
            <v>Р</v>
          </cell>
          <cell r="O12" t="str">
            <v>ХУСАИНОВ Р.</v>
          </cell>
          <cell r="P12" t="str">
            <v>Роман</v>
          </cell>
        </row>
        <row r="13">
          <cell r="A13">
            <v>9</v>
          </cell>
          <cell r="B13">
            <v>9</v>
          </cell>
          <cell r="C13" t="str">
            <v>КРИУШКИН Артем</v>
          </cell>
          <cell r="D13" t="str">
            <v>05.06.2010</v>
          </cell>
          <cell r="E13" t="str">
            <v>II</v>
          </cell>
          <cell r="F13">
            <v>238</v>
          </cell>
          <cell r="G13" t="str">
            <v>Казань</v>
          </cell>
          <cell r="H13" t="str">
            <v>Респ. Татарстан</v>
          </cell>
          <cell r="I13" t="str">
            <v>ПФО</v>
          </cell>
          <cell r="J13" t="str">
            <v>Тихонов В.А., Шахова Ю.А.</v>
          </cell>
          <cell r="K13">
            <v>238</v>
          </cell>
          <cell r="L13">
            <v>0</v>
          </cell>
          <cell r="M13" t="str">
            <v>КРИУШКИН</v>
          </cell>
          <cell r="N13" t="str">
            <v>А</v>
          </cell>
          <cell r="O13" t="str">
            <v>КРИУШКИН А.</v>
          </cell>
          <cell r="P13" t="str">
            <v>Артем</v>
          </cell>
        </row>
        <row r="14">
          <cell r="A14">
            <v>10</v>
          </cell>
          <cell r="B14">
            <v>10</v>
          </cell>
          <cell r="C14" t="str">
            <v>ХИТИЛОВ Леонид</v>
          </cell>
          <cell r="D14" t="str">
            <v>22.07.2011</v>
          </cell>
          <cell r="E14" t="str">
            <v>III</v>
          </cell>
          <cell r="F14">
            <v>235</v>
          </cell>
          <cell r="G14" t="str">
            <v>Ессентуки</v>
          </cell>
          <cell r="H14" t="str">
            <v>Ставропольский кр.</v>
          </cell>
          <cell r="I14" t="str">
            <v>СКФО</v>
          </cell>
          <cell r="J14" t="str">
            <v>Чимбарцев В.М.</v>
          </cell>
          <cell r="K14">
            <v>235</v>
          </cell>
          <cell r="L14">
            <v>0</v>
          </cell>
          <cell r="M14" t="str">
            <v>ХИТИЛОВ</v>
          </cell>
          <cell r="N14" t="str">
            <v>Л</v>
          </cell>
          <cell r="O14" t="str">
            <v>ХИТИЛОВ Л.</v>
          </cell>
          <cell r="P14" t="str">
            <v>Леонид</v>
          </cell>
        </row>
        <row r="15">
          <cell r="A15">
            <v>11</v>
          </cell>
          <cell r="B15">
            <v>11</v>
          </cell>
          <cell r="C15" t="str">
            <v>ПЕТУХОВ Степан</v>
          </cell>
          <cell r="D15" t="str">
            <v>03.11.2010</v>
          </cell>
          <cell r="E15" t="str">
            <v>III</v>
          </cell>
          <cell r="F15">
            <v>233</v>
          </cell>
          <cell r="G15" t="str">
            <v>Н.Новгород</v>
          </cell>
          <cell r="H15" t="str">
            <v>Нижегородская обл.</v>
          </cell>
          <cell r="I15" t="str">
            <v>ПФО</v>
          </cell>
          <cell r="J15" t="str">
            <v>Земскова И.В., Перевезенцев М.В., Рыжов Ю.Б.</v>
          </cell>
          <cell r="K15">
            <v>233</v>
          </cell>
          <cell r="L15">
            <v>0</v>
          </cell>
          <cell r="M15" t="str">
            <v>ПЕТУХОВ</v>
          </cell>
          <cell r="N15" t="str">
            <v>С</v>
          </cell>
          <cell r="O15" t="str">
            <v>ПЕТУХОВ С.</v>
          </cell>
          <cell r="P15" t="str">
            <v>Степан</v>
          </cell>
        </row>
        <row r="16">
          <cell r="A16">
            <v>12</v>
          </cell>
          <cell r="B16">
            <v>12</v>
          </cell>
          <cell r="C16" t="str">
            <v>КОПЫРКИН Матвей</v>
          </cell>
          <cell r="D16">
            <v>40227</v>
          </cell>
          <cell r="E16" t="str">
            <v>II</v>
          </cell>
          <cell r="F16">
            <v>220</v>
          </cell>
          <cell r="G16" t="str">
            <v>Брест</v>
          </cell>
          <cell r="H16" t="str">
            <v>РЕСПУБЛИКА БЕЛАРУСЬ</v>
          </cell>
          <cell r="I16" t="str">
            <v>БЕЛ</v>
          </cell>
          <cell r="J16" t="str">
            <v>Фурсов А.С.</v>
          </cell>
          <cell r="K16">
            <v>220</v>
          </cell>
          <cell r="L16">
            <v>0</v>
          </cell>
          <cell r="M16" t="str">
            <v>КОПЫРКИН</v>
          </cell>
          <cell r="N16" t="str">
            <v>М</v>
          </cell>
          <cell r="O16" t="str">
            <v>КОПЫРКИН М.</v>
          </cell>
          <cell r="P16" t="str">
            <v>Матвей</v>
          </cell>
        </row>
        <row r="17">
          <cell r="A17">
            <v>13</v>
          </cell>
          <cell r="B17">
            <v>13</v>
          </cell>
          <cell r="C17" t="str">
            <v>ВАРЗАКОВ Андрей</v>
          </cell>
          <cell r="D17" t="str">
            <v>07.01.2010</v>
          </cell>
          <cell r="E17" t="str">
            <v>II</v>
          </cell>
          <cell r="F17">
            <v>216</v>
          </cell>
          <cell r="G17" t="str">
            <v>Екатеринбург</v>
          </cell>
          <cell r="H17" t="str">
            <v>Свердловская обл.</v>
          </cell>
          <cell r="I17" t="str">
            <v>УрФО</v>
          </cell>
          <cell r="J17" t="str">
            <v>Хонина А.С., Злобин С.В., Варзаков В.В.</v>
          </cell>
          <cell r="K17">
            <v>216</v>
          </cell>
          <cell r="L17">
            <v>0</v>
          </cell>
          <cell r="M17" t="str">
            <v>ВАРЗАКОВ</v>
          </cell>
          <cell r="N17" t="str">
            <v>А</v>
          </cell>
          <cell r="O17" t="str">
            <v>ВАРЗАКОВ А.</v>
          </cell>
          <cell r="P17" t="str">
            <v>Андрей</v>
          </cell>
        </row>
        <row r="18">
          <cell r="A18">
            <v>14</v>
          </cell>
          <cell r="B18">
            <v>14</v>
          </cell>
          <cell r="C18" t="str">
            <v>КРИМЕР Энри-Ашер</v>
          </cell>
          <cell r="D18" t="str">
            <v>19.05.2010</v>
          </cell>
          <cell r="E18" t="str">
            <v>II</v>
          </cell>
          <cell r="F18">
            <v>210</v>
          </cell>
          <cell r="G18" t="str">
            <v>Москва</v>
          </cell>
          <cell r="H18" t="str">
            <v>г. Москва</v>
          </cell>
          <cell r="I18" t="str">
            <v>МОС</v>
          </cell>
          <cell r="J18" t="str">
            <v>Шевцова Ю.В., Шулимова Т.В.</v>
          </cell>
          <cell r="K18">
            <v>210</v>
          </cell>
          <cell r="L18">
            <v>0</v>
          </cell>
          <cell r="M18" t="str">
            <v>КРИМЕР</v>
          </cell>
          <cell r="N18" t="str">
            <v>Э</v>
          </cell>
          <cell r="O18" t="str">
            <v>КРИМЕР Э.</v>
          </cell>
          <cell r="P18" t="str">
            <v>Энри-Ашер</v>
          </cell>
        </row>
        <row r="19">
          <cell r="A19">
            <v>15</v>
          </cell>
          <cell r="B19">
            <v>15</v>
          </cell>
          <cell r="C19" t="str">
            <v>СНЕТКОВ Михаил</v>
          </cell>
          <cell r="D19" t="str">
            <v>24.04.2010</v>
          </cell>
          <cell r="E19" t="str">
            <v>II</v>
          </cell>
          <cell r="F19">
            <v>203</v>
          </cell>
          <cell r="G19" t="str">
            <v>Сиверский</v>
          </cell>
          <cell r="H19" t="str">
            <v>Ленинградская обл.</v>
          </cell>
          <cell r="I19" t="str">
            <v>СЗФО</v>
          </cell>
          <cell r="J19" t="str">
            <v>Морозов М.Д., Шевченко Т.Н., Комов А.А.</v>
          </cell>
          <cell r="K19">
            <v>203</v>
          </cell>
          <cell r="L19">
            <v>0</v>
          </cell>
          <cell r="M19" t="str">
            <v>СНЕТКОВ</v>
          </cell>
          <cell r="N19" t="str">
            <v>М</v>
          </cell>
          <cell r="O19" t="str">
            <v>СНЕТКОВ М.</v>
          </cell>
          <cell r="P19" t="str">
            <v>Михаил</v>
          </cell>
        </row>
        <row r="20">
          <cell r="A20">
            <v>16</v>
          </cell>
          <cell r="B20">
            <v>16</v>
          </cell>
          <cell r="C20" t="str">
            <v>МАЗУР Егор</v>
          </cell>
          <cell r="D20" t="str">
            <v>14.03.2010</v>
          </cell>
          <cell r="E20" t="str">
            <v>1 юн.</v>
          </cell>
          <cell r="F20">
            <v>196</v>
          </cell>
          <cell r="G20" t="str">
            <v>Н.Новгород</v>
          </cell>
          <cell r="H20" t="str">
            <v>Нижегородская обл.</v>
          </cell>
          <cell r="I20" t="str">
            <v>ПФО</v>
          </cell>
          <cell r="J20" t="str">
            <v>Рамазанова И.П.</v>
          </cell>
          <cell r="K20">
            <v>196</v>
          </cell>
          <cell r="L20">
            <v>0</v>
          </cell>
          <cell r="M20" t="str">
            <v>МАЗУР</v>
          </cell>
          <cell r="N20" t="str">
            <v>Е</v>
          </cell>
          <cell r="O20" t="str">
            <v>МАЗУР Е.</v>
          </cell>
          <cell r="P20" t="str">
            <v>Егор</v>
          </cell>
        </row>
        <row r="21">
          <cell r="A21">
            <v>17</v>
          </cell>
          <cell r="B21">
            <v>17</v>
          </cell>
          <cell r="C21" t="str">
            <v>СУХАРЕВСКИЙ Андрей</v>
          </cell>
          <cell r="D21" t="str">
            <v>28.10.2010</v>
          </cell>
          <cell r="E21" t="str">
            <v>II</v>
          </cell>
          <cell r="F21">
            <v>190</v>
          </cell>
          <cell r="G21" t="str">
            <v>Минск</v>
          </cell>
          <cell r="H21" t="str">
            <v>РЕСПУБЛИКА БЕЛАРУСЬ</v>
          </cell>
          <cell r="I21" t="str">
            <v>БЕЛ</v>
          </cell>
          <cell r="J21" t="str">
            <v>Лорченко И.В.</v>
          </cell>
          <cell r="K21">
            <v>190</v>
          </cell>
          <cell r="L21">
            <v>0</v>
          </cell>
          <cell r="M21" t="str">
            <v>СУХАРЕВСКИЙ</v>
          </cell>
          <cell r="N21" t="str">
            <v>А</v>
          </cell>
          <cell r="O21" t="str">
            <v>СУХАРЕВСКИЙ А.</v>
          </cell>
          <cell r="P21" t="str">
            <v>Андрей</v>
          </cell>
        </row>
        <row r="22">
          <cell r="A22">
            <v>18</v>
          </cell>
          <cell r="B22">
            <v>18</v>
          </cell>
          <cell r="C22" t="str">
            <v>УРЮПИН Федор</v>
          </cell>
          <cell r="D22" t="str">
            <v>18.06.2010</v>
          </cell>
          <cell r="E22" t="str">
            <v>II</v>
          </cell>
          <cell r="F22">
            <v>184</v>
          </cell>
          <cell r="G22" t="str">
            <v>Оренбург</v>
          </cell>
          <cell r="H22" t="str">
            <v>Оренбургская обл.</v>
          </cell>
          <cell r="I22" t="str">
            <v>ПФО</v>
          </cell>
          <cell r="J22" t="str">
            <v>Ивонин В.А., Потапова Л.Н.</v>
          </cell>
          <cell r="K22">
            <v>184</v>
          </cell>
          <cell r="L22">
            <v>0</v>
          </cell>
          <cell r="M22" t="str">
            <v>УРЮПИН</v>
          </cell>
          <cell r="N22" t="str">
            <v>Ф</v>
          </cell>
          <cell r="O22" t="str">
            <v>УРЮПИН Ф.</v>
          </cell>
          <cell r="P22" t="str">
            <v>Федор</v>
          </cell>
        </row>
        <row r="23">
          <cell r="A23">
            <v>19</v>
          </cell>
          <cell r="B23">
            <v>19</v>
          </cell>
          <cell r="C23" t="str">
            <v>БОЙЧУК Артем</v>
          </cell>
          <cell r="D23" t="str">
            <v>05.06.2010</v>
          </cell>
          <cell r="E23" t="str">
            <v>III</v>
          </cell>
          <cell r="F23">
            <v>177</v>
          </cell>
          <cell r="G23" t="str">
            <v>Калининград</v>
          </cell>
          <cell r="H23" t="str">
            <v>Калининградская обл.</v>
          </cell>
          <cell r="I23" t="str">
            <v>СЗФО</v>
          </cell>
          <cell r="J23" t="str">
            <v>Тесля О.И.</v>
          </cell>
          <cell r="K23">
            <v>177</v>
          </cell>
          <cell r="L23">
            <v>0</v>
          </cell>
          <cell r="M23" t="str">
            <v>БОЙЧУК</v>
          </cell>
          <cell r="N23" t="str">
            <v>А</v>
          </cell>
          <cell r="O23" t="str">
            <v>БОЙЧУК А.</v>
          </cell>
          <cell r="P23" t="str">
            <v>Артем</v>
          </cell>
        </row>
        <row r="24">
          <cell r="A24">
            <v>20</v>
          </cell>
          <cell r="B24">
            <v>20</v>
          </cell>
          <cell r="C24" t="str">
            <v>ВОЛОВИК Макар</v>
          </cell>
          <cell r="D24" t="str">
            <v>02.03.2010</v>
          </cell>
          <cell r="E24" t="str">
            <v>III</v>
          </cell>
          <cell r="F24">
            <v>175</v>
          </cell>
          <cell r="G24" t="str">
            <v>Сочи</v>
          </cell>
          <cell r="H24" t="str">
            <v>Краснодарский кр.</v>
          </cell>
          <cell r="I24" t="str">
            <v>ЮФО</v>
          </cell>
          <cell r="J24" t="str">
            <v>Мызгина Е.А.</v>
          </cell>
          <cell r="K24">
            <v>175</v>
          </cell>
          <cell r="L24">
            <v>0</v>
          </cell>
          <cell r="M24" t="str">
            <v>ВОЛОВИК</v>
          </cell>
          <cell r="N24" t="str">
            <v>М</v>
          </cell>
          <cell r="O24" t="str">
            <v>ВОЛОВИК М.</v>
          </cell>
          <cell r="P24" t="str">
            <v>Макар</v>
          </cell>
        </row>
        <row r="25">
          <cell r="A25">
            <v>21</v>
          </cell>
          <cell r="B25">
            <v>21</v>
          </cell>
          <cell r="C25" t="str">
            <v>МАНАНКОВ Матвей</v>
          </cell>
          <cell r="D25" t="str">
            <v>20.01.2012</v>
          </cell>
          <cell r="E25" t="str">
            <v>1 юн.</v>
          </cell>
          <cell r="F25">
            <v>170</v>
          </cell>
          <cell r="G25" t="str">
            <v>С.-Петербург</v>
          </cell>
          <cell r="H25" t="str">
            <v>г. Санкт-Петербург</v>
          </cell>
          <cell r="I25" t="str">
            <v>С-П</v>
          </cell>
          <cell r="J25" t="str">
            <v>Бородин В.В., Черашев Д.В., Платков В.В.</v>
          </cell>
          <cell r="K25">
            <v>170</v>
          </cell>
          <cell r="L25">
            <v>0</v>
          </cell>
          <cell r="M25" t="str">
            <v>МАНАНКОВ</v>
          </cell>
          <cell r="N25" t="str">
            <v>М</v>
          </cell>
          <cell r="O25" t="str">
            <v>МАНАНКОВ М.</v>
          </cell>
          <cell r="P25" t="str">
            <v>Матвей</v>
          </cell>
        </row>
        <row r="26">
          <cell r="A26">
            <v>22</v>
          </cell>
          <cell r="B26">
            <v>22</v>
          </cell>
          <cell r="C26" t="str">
            <v>БЫКОВ Марк</v>
          </cell>
          <cell r="D26" t="str">
            <v>17.07.2010</v>
          </cell>
          <cell r="E26" t="str">
            <v>1 юн.</v>
          </cell>
          <cell r="F26">
            <v>166</v>
          </cell>
          <cell r="G26" t="str">
            <v>С.-Петербург</v>
          </cell>
          <cell r="H26" t="str">
            <v>г. Санкт-Петербург</v>
          </cell>
          <cell r="I26" t="str">
            <v>С-П</v>
          </cell>
          <cell r="J26" t="str">
            <v>Трушкина О.Г., Панкова Н.В.</v>
          </cell>
          <cell r="K26">
            <v>166</v>
          </cell>
          <cell r="L26">
            <v>0</v>
          </cell>
          <cell r="M26" t="str">
            <v>БЫКОВ</v>
          </cell>
          <cell r="N26" t="str">
            <v>М</v>
          </cell>
          <cell r="O26" t="str">
            <v>БЫКОВ М.</v>
          </cell>
          <cell r="P26" t="str">
            <v>Марк</v>
          </cell>
        </row>
        <row r="27">
          <cell r="A27">
            <v>23</v>
          </cell>
          <cell r="B27">
            <v>23</v>
          </cell>
          <cell r="C27" t="str">
            <v>МОИСЕЕВ Игнатий</v>
          </cell>
          <cell r="D27" t="str">
            <v>10.02.2012</v>
          </cell>
          <cell r="E27" t="str">
            <v>III</v>
          </cell>
          <cell r="F27">
            <v>163</v>
          </cell>
          <cell r="G27" t="str">
            <v>Чебоксары</v>
          </cell>
          <cell r="H27" t="str">
            <v>Чувашская респ.</v>
          </cell>
          <cell r="I27" t="str">
            <v>ПФО</v>
          </cell>
          <cell r="J27" t="str">
            <v>Копчак И.В.</v>
          </cell>
          <cell r="K27">
            <v>163</v>
          </cell>
          <cell r="L27">
            <v>0</v>
          </cell>
          <cell r="M27" t="str">
            <v>МОИСЕЕВ</v>
          </cell>
          <cell r="N27" t="str">
            <v>И</v>
          </cell>
          <cell r="O27" t="str">
            <v>МОИСЕЕВ И.</v>
          </cell>
          <cell r="P27" t="str">
            <v>Игнатий</v>
          </cell>
        </row>
        <row r="28">
          <cell r="A28">
            <v>24</v>
          </cell>
          <cell r="B28">
            <v>24</v>
          </cell>
          <cell r="C28" t="str">
            <v>ФРИДМАН Леонид</v>
          </cell>
          <cell r="D28" t="str">
            <v>02.09.2010</v>
          </cell>
          <cell r="E28" t="str">
            <v>1 юн.</v>
          </cell>
          <cell r="F28">
            <v>162</v>
          </cell>
          <cell r="G28" t="str">
            <v>Москва</v>
          </cell>
          <cell r="H28" t="str">
            <v>г. Москва</v>
          </cell>
          <cell r="I28" t="str">
            <v>МОС</v>
          </cell>
          <cell r="J28" t="str">
            <v>Тяпкин С.Е.</v>
          </cell>
          <cell r="K28">
            <v>162</v>
          </cell>
          <cell r="L28">
            <v>0</v>
          </cell>
          <cell r="M28" t="str">
            <v>ФРИДМАН</v>
          </cell>
          <cell r="N28" t="str">
            <v>Л</v>
          </cell>
          <cell r="O28" t="str">
            <v>ФРИДМАН Л.</v>
          </cell>
          <cell r="P28" t="str">
            <v>Леонид</v>
          </cell>
        </row>
        <row r="29">
          <cell r="A29">
            <v>25</v>
          </cell>
          <cell r="B29">
            <v>25</v>
          </cell>
          <cell r="C29" t="str">
            <v>ЦЭДАШИЕВ Цырен</v>
          </cell>
          <cell r="D29" t="str">
            <v>22.06.2010</v>
          </cell>
          <cell r="E29" t="str">
            <v>II</v>
          </cell>
          <cell r="F29">
            <v>161</v>
          </cell>
          <cell r="G29" t="str">
            <v>Чита</v>
          </cell>
          <cell r="H29" t="str">
            <v>Забайкальский кр.</v>
          </cell>
          <cell r="I29" t="str">
            <v>СФО</v>
          </cell>
          <cell r="J29" t="str">
            <v>Капустина И.В.</v>
          </cell>
          <cell r="K29">
            <v>161</v>
          </cell>
          <cell r="L29">
            <v>0</v>
          </cell>
          <cell r="M29" t="str">
            <v>ЦЭДАШИЕВ</v>
          </cell>
          <cell r="N29" t="str">
            <v>Ц</v>
          </cell>
          <cell r="O29" t="str">
            <v>ЦЭДАШИЕВ Ц.</v>
          </cell>
          <cell r="P29" t="str">
            <v>Цырен</v>
          </cell>
        </row>
        <row r="30">
          <cell r="A30">
            <v>26</v>
          </cell>
          <cell r="B30">
            <v>26</v>
          </cell>
          <cell r="C30" t="str">
            <v>ЯКЫН Дениз</v>
          </cell>
          <cell r="D30" t="str">
            <v>24.02.2011</v>
          </cell>
          <cell r="E30" t="str">
            <v>1 юн.</v>
          </cell>
          <cell r="F30">
            <v>148</v>
          </cell>
          <cell r="G30" t="str">
            <v>Москва</v>
          </cell>
          <cell r="H30" t="str">
            <v>г. Москва</v>
          </cell>
          <cell r="I30" t="str">
            <v>МОС</v>
          </cell>
          <cell r="J30" t="str">
            <v>Тяпкин С.Е.</v>
          </cell>
          <cell r="K30">
            <v>148</v>
          </cell>
          <cell r="L30">
            <v>0</v>
          </cell>
          <cell r="M30" t="str">
            <v>ЯКЫН</v>
          </cell>
          <cell r="N30" t="str">
            <v>Д</v>
          </cell>
          <cell r="O30" t="str">
            <v>ЯКЫН Д.</v>
          </cell>
          <cell r="P30" t="str">
            <v>Дениз</v>
          </cell>
        </row>
        <row r="31">
          <cell r="A31">
            <v>27</v>
          </cell>
          <cell r="B31">
            <v>27</v>
          </cell>
          <cell r="C31" t="str">
            <v>ХУСАИНОВ Руслан</v>
          </cell>
          <cell r="D31" t="str">
            <v>03.08.2011</v>
          </cell>
          <cell r="E31" t="str">
            <v>II</v>
          </cell>
          <cell r="F31">
            <v>146</v>
          </cell>
          <cell r="G31" t="str">
            <v>Оренбург</v>
          </cell>
          <cell r="H31" t="str">
            <v>Оренбургская обл.</v>
          </cell>
          <cell r="I31" t="str">
            <v>ПФО</v>
          </cell>
          <cell r="J31" t="str">
            <v>Цпин П.А., Симонов В.В., Ширяева С.П.</v>
          </cell>
          <cell r="K31">
            <v>146</v>
          </cell>
          <cell r="L31">
            <v>0</v>
          </cell>
          <cell r="M31" t="str">
            <v>ХУСАИНОВ</v>
          </cell>
          <cell r="N31" t="str">
            <v>Р</v>
          </cell>
          <cell r="O31" t="str">
            <v>ХУСАИНОВ Р.</v>
          </cell>
          <cell r="P31" t="str">
            <v>Руслан</v>
          </cell>
        </row>
        <row r="32">
          <cell r="A32">
            <v>28</v>
          </cell>
          <cell r="B32">
            <v>28</v>
          </cell>
          <cell r="C32" t="str">
            <v>ПОРЕЦКОВ Илья</v>
          </cell>
          <cell r="D32" t="str">
            <v>15.08.2010</v>
          </cell>
          <cell r="E32" t="str">
            <v>II</v>
          </cell>
          <cell r="F32">
            <v>145</v>
          </cell>
          <cell r="G32" t="str">
            <v>Оренбург</v>
          </cell>
          <cell r="H32" t="str">
            <v>Оренбургская обл.</v>
          </cell>
          <cell r="I32" t="str">
            <v>ПФО</v>
          </cell>
          <cell r="J32" t="str">
            <v>Ивонин В.А., Жовнир Д.Г.</v>
          </cell>
          <cell r="K32">
            <v>145</v>
          </cell>
          <cell r="L32">
            <v>0</v>
          </cell>
          <cell r="M32" t="str">
            <v>ПОРЕЦКОВ</v>
          </cell>
          <cell r="N32" t="str">
            <v>И</v>
          </cell>
          <cell r="O32" t="str">
            <v>ПОРЕЦКОВ И.</v>
          </cell>
          <cell r="P32" t="str">
            <v>Илья</v>
          </cell>
        </row>
        <row r="33">
          <cell r="A33">
            <v>29</v>
          </cell>
          <cell r="B33">
            <v>29</v>
          </cell>
          <cell r="C33" t="str">
            <v>ШАРАФИЕВ Артур</v>
          </cell>
          <cell r="D33" t="str">
            <v>26.03.2010</v>
          </cell>
          <cell r="E33" t="str">
            <v>II</v>
          </cell>
          <cell r="F33">
            <v>144</v>
          </cell>
          <cell r="G33" t="str">
            <v>Казань</v>
          </cell>
          <cell r="H33" t="str">
            <v>Респ. Татарстан</v>
          </cell>
          <cell r="I33" t="str">
            <v>ПФО</v>
          </cell>
          <cell r="J33" t="str">
            <v>Тихонов В.А., Шахова Ю.А.</v>
          </cell>
          <cell r="K33">
            <v>144</v>
          </cell>
          <cell r="L33">
            <v>0</v>
          </cell>
          <cell r="M33" t="str">
            <v>ШАРАФИЕВ</v>
          </cell>
          <cell r="N33" t="str">
            <v>А</v>
          </cell>
          <cell r="O33" t="str">
            <v>ШАРАФИЕВ А.</v>
          </cell>
          <cell r="P33" t="str">
            <v>Артур</v>
          </cell>
        </row>
        <row r="34">
          <cell r="A34">
            <v>30</v>
          </cell>
          <cell r="B34">
            <v>30</v>
          </cell>
          <cell r="C34" t="str">
            <v>ЖОЛУДЕВ Константин</v>
          </cell>
          <cell r="D34" t="str">
            <v>03.06.2010</v>
          </cell>
          <cell r="E34" t="str">
            <v>1 юн.</v>
          </cell>
          <cell r="F34">
            <v>143</v>
          </cell>
          <cell r="G34" t="str">
            <v>С.-Петербург</v>
          </cell>
          <cell r="H34" t="str">
            <v>г. Санкт-Петербург</v>
          </cell>
          <cell r="I34" t="str">
            <v>С-П</v>
          </cell>
          <cell r="J34" t="str">
            <v>Епишкина Е.В.</v>
          </cell>
          <cell r="K34">
            <v>143</v>
          </cell>
          <cell r="L34">
            <v>0</v>
          </cell>
          <cell r="M34" t="str">
            <v>ЖОЛУДЕВ</v>
          </cell>
          <cell r="N34" t="str">
            <v>К</v>
          </cell>
          <cell r="O34" t="str">
            <v>ЖОЛУДЕВ К.</v>
          </cell>
          <cell r="P34" t="str">
            <v>Константин</v>
          </cell>
        </row>
        <row r="35">
          <cell r="A35">
            <v>31</v>
          </cell>
          <cell r="B35">
            <v>31</v>
          </cell>
          <cell r="C35" t="str">
            <v>КАЛГАНОВ Максим</v>
          </cell>
          <cell r="D35" t="str">
            <v>05.08.2010</v>
          </cell>
          <cell r="E35" t="str">
            <v>III</v>
          </cell>
          <cell r="F35">
            <v>142</v>
          </cell>
          <cell r="G35" t="str">
            <v>Челябинск</v>
          </cell>
          <cell r="H35" t="str">
            <v>Челябинская обл.</v>
          </cell>
          <cell r="I35" t="str">
            <v>УрФО</v>
          </cell>
          <cell r="J35" t="str">
            <v>Писарев Д.А., Пискулин В.П.</v>
          </cell>
          <cell r="K35">
            <v>142</v>
          </cell>
          <cell r="L35">
            <v>0</v>
          </cell>
          <cell r="M35" t="str">
            <v>КАЛГАНОВ</v>
          </cell>
          <cell r="N35" t="str">
            <v>М</v>
          </cell>
          <cell r="O35" t="str">
            <v>КАЛГАНОВ М.</v>
          </cell>
          <cell r="P35" t="str">
            <v>Максим</v>
          </cell>
        </row>
        <row r="36">
          <cell r="A36">
            <v>32</v>
          </cell>
          <cell r="B36">
            <v>32</v>
          </cell>
          <cell r="C36" t="str">
            <v>САФИН Дамир</v>
          </cell>
          <cell r="D36" t="str">
            <v>22.09.2010</v>
          </cell>
          <cell r="E36" t="str">
            <v>II</v>
          </cell>
          <cell r="F36">
            <v>142</v>
          </cell>
          <cell r="G36" t="str">
            <v>Казань</v>
          </cell>
          <cell r="H36" t="str">
            <v>Респ. Татарстан</v>
          </cell>
          <cell r="I36" t="str">
            <v>ПФО</v>
          </cell>
          <cell r="J36" t="str">
            <v>Тихонов В.А., Шахова Ю.А.</v>
          </cell>
          <cell r="K36">
            <v>142</v>
          </cell>
          <cell r="L36">
            <v>0</v>
          </cell>
          <cell r="M36" t="str">
            <v>САФИН</v>
          </cell>
          <cell r="N36" t="str">
            <v>Д</v>
          </cell>
          <cell r="O36" t="str">
            <v>САФИН Д.</v>
          </cell>
          <cell r="P36" t="str">
            <v>Дамир</v>
          </cell>
        </row>
        <row r="37">
          <cell r="A37">
            <v>33</v>
          </cell>
          <cell r="B37">
            <v>33</v>
          </cell>
          <cell r="C37" t="str">
            <v>ГРИЦИК Кирилл</v>
          </cell>
          <cell r="D37" t="str">
            <v>19.11.2010</v>
          </cell>
          <cell r="E37" t="str">
            <v>2 юн.</v>
          </cell>
          <cell r="F37">
            <v>141</v>
          </cell>
          <cell r="G37" t="str">
            <v>С.-Петербург</v>
          </cell>
          <cell r="H37" t="str">
            <v>г. Санкт-Петербург</v>
          </cell>
          <cell r="I37" t="str">
            <v>С-П</v>
          </cell>
          <cell r="J37" t="str">
            <v>Трушкин Е.В., Трушкина О.Г.</v>
          </cell>
          <cell r="K37">
            <v>141</v>
          </cell>
          <cell r="L37">
            <v>0</v>
          </cell>
          <cell r="M37" t="str">
            <v>ГРИЦИК</v>
          </cell>
          <cell r="N37" t="str">
            <v>К</v>
          </cell>
          <cell r="O37" t="str">
            <v>ГРИЦИК К.</v>
          </cell>
          <cell r="P37" t="str">
            <v>Кирилл</v>
          </cell>
        </row>
        <row r="38">
          <cell r="A38">
            <v>34</v>
          </cell>
          <cell r="B38">
            <v>34</v>
          </cell>
          <cell r="C38" t="str">
            <v>БОНДАР Тимофей</v>
          </cell>
          <cell r="D38" t="str">
            <v>10.09.2010</v>
          </cell>
          <cell r="E38" t="str">
            <v>II</v>
          </cell>
          <cell r="F38">
            <v>140</v>
          </cell>
          <cell r="G38" t="str">
            <v>Минск</v>
          </cell>
          <cell r="H38" t="str">
            <v>РЕСПУБЛИКА БЕЛАРУСЬ</v>
          </cell>
          <cell r="I38" t="str">
            <v>БЕЛ</v>
          </cell>
          <cell r="J38" t="str">
            <v>Кудина С.Н.</v>
          </cell>
          <cell r="K38">
            <v>140</v>
          </cell>
          <cell r="L38">
            <v>0</v>
          </cell>
          <cell r="M38" t="str">
            <v>БОНДАР</v>
          </cell>
          <cell r="N38" t="str">
            <v>Т</v>
          </cell>
          <cell r="O38" t="str">
            <v>БОНДАР Т.</v>
          </cell>
          <cell r="P38" t="str">
            <v>Тимофей</v>
          </cell>
        </row>
        <row r="39">
          <cell r="A39">
            <v>35</v>
          </cell>
          <cell r="B39">
            <v>35</v>
          </cell>
          <cell r="C39" t="str">
            <v>ЛОЙКО Максим</v>
          </cell>
          <cell r="D39" t="str">
            <v>25.04.2010</v>
          </cell>
          <cell r="E39" t="str">
            <v>III</v>
          </cell>
          <cell r="F39">
            <v>134</v>
          </cell>
          <cell r="G39" t="str">
            <v>Симферополь</v>
          </cell>
          <cell r="H39" t="str">
            <v>Респ. Крым</v>
          </cell>
          <cell r="I39" t="str">
            <v>ЮФО</v>
          </cell>
          <cell r="J39" t="str">
            <v>Салынский И.И.</v>
          </cell>
          <cell r="K39">
            <v>134</v>
          </cell>
          <cell r="L39">
            <v>0</v>
          </cell>
          <cell r="M39" t="str">
            <v>ЛОЙКО</v>
          </cell>
          <cell r="N39" t="str">
            <v>М</v>
          </cell>
          <cell r="O39" t="str">
            <v>ЛОЙКО М.</v>
          </cell>
          <cell r="P39" t="str">
            <v>Максим</v>
          </cell>
        </row>
        <row r="40">
          <cell r="A40">
            <v>36</v>
          </cell>
          <cell r="B40">
            <v>36</v>
          </cell>
          <cell r="C40" t="str">
            <v>НАУМОВ Ньургун</v>
          </cell>
          <cell r="D40" t="str">
            <v>27.08.2011</v>
          </cell>
          <cell r="E40" t="str">
            <v>II</v>
          </cell>
          <cell r="F40">
            <v>130</v>
          </cell>
          <cell r="G40" t="str">
            <v>Оренбург</v>
          </cell>
          <cell r="H40" t="str">
            <v>Оренбургская обл.</v>
          </cell>
          <cell r="I40" t="str">
            <v>ПФО</v>
          </cell>
          <cell r="J40" t="str">
            <v>Ивонин В.А., Ивонина О.Н.</v>
          </cell>
          <cell r="K40">
            <v>130</v>
          </cell>
          <cell r="L40">
            <v>0</v>
          </cell>
          <cell r="M40" t="str">
            <v>НАУМОВ</v>
          </cell>
          <cell r="N40" t="str">
            <v>Н</v>
          </cell>
          <cell r="O40" t="str">
            <v>НАУМОВ Н.</v>
          </cell>
          <cell r="P40" t="str">
            <v>Ньургун</v>
          </cell>
        </row>
        <row r="41">
          <cell r="A41">
            <v>37</v>
          </cell>
          <cell r="B41">
            <v>37</v>
          </cell>
          <cell r="C41" t="str">
            <v>ОВЧИННИКОВ Александр</v>
          </cell>
          <cell r="D41" t="str">
            <v>22.12.2010</v>
          </cell>
          <cell r="E41" t="str">
            <v>1 юн.</v>
          </cell>
          <cell r="F41">
            <v>124</v>
          </cell>
          <cell r="G41" t="str">
            <v>Балаково</v>
          </cell>
          <cell r="H41" t="str">
            <v>Саратовская обл.</v>
          </cell>
          <cell r="I41" t="str">
            <v>ПФО</v>
          </cell>
          <cell r="J41" t="str">
            <v>Ермолаева Т.В., Мухин А.В.</v>
          </cell>
          <cell r="K41">
            <v>124</v>
          </cell>
          <cell r="L41">
            <v>0</v>
          </cell>
          <cell r="M41" t="str">
            <v>ОВЧИННИКОВ</v>
          </cell>
          <cell r="N41" t="str">
            <v>А</v>
          </cell>
          <cell r="O41" t="str">
            <v>ОВЧИННИКОВ А.</v>
          </cell>
          <cell r="P41" t="str">
            <v>Александр</v>
          </cell>
        </row>
        <row r="42">
          <cell r="A42">
            <v>38</v>
          </cell>
          <cell r="B42">
            <v>38</v>
          </cell>
          <cell r="C42" t="str">
            <v>КЕМЕНОВ Иван</v>
          </cell>
          <cell r="D42" t="str">
            <v>15.10.2011</v>
          </cell>
          <cell r="E42" t="str">
            <v>б/р</v>
          </cell>
          <cell r="F42">
            <v>121</v>
          </cell>
          <cell r="G42" t="str">
            <v>С.-Петербург</v>
          </cell>
          <cell r="H42" t="str">
            <v>г. Санкт-Петербург</v>
          </cell>
          <cell r="I42" t="str">
            <v>С-П</v>
          </cell>
          <cell r="J42" t="str">
            <v>Кеменов П.А., Шевцова Е.Г.</v>
          </cell>
          <cell r="K42">
            <v>121</v>
          </cell>
          <cell r="L42">
            <v>0</v>
          </cell>
          <cell r="M42" t="str">
            <v>КЕМЕНОВ</v>
          </cell>
          <cell r="N42" t="str">
            <v>И</v>
          </cell>
          <cell r="O42" t="str">
            <v>КЕМЕНОВ И.</v>
          </cell>
          <cell r="P42" t="str">
            <v>Иван</v>
          </cell>
        </row>
        <row r="43">
          <cell r="A43">
            <v>39</v>
          </cell>
          <cell r="B43">
            <v>39</v>
          </cell>
          <cell r="C43" t="str">
            <v>НЕСКИН Евгений</v>
          </cell>
          <cell r="D43" t="str">
            <v>16.04.2011</v>
          </cell>
          <cell r="E43" t="str">
            <v>II</v>
          </cell>
          <cell r="F43">
            <v>120</v>
          </cell>
          <cell r="G43" t="str">
            <v>Оренбург</v>
          </cell>
          <cell r="H43" t="str">
            <v>Оренбургская обл.</v>
          </cell>
          <cell r="I43" t="str">
            <v>ПФО</v>
          </cell>
          <cell r="J43" t="str">
            <v>Цпин П.А., Симонов В.В., Ширяева С.П.</v>
          </cell>
          <cell r="K43">
            <v>120</v>
          </cell>
          <cell r="L43">
            <v>0</v>
          </cell>
          <cell r="M43" t="str">
            <v>НЕСКИН</v>
          </cell>
          <cell r="N43" t="str">
            <v>Е</v>
          </cell>
          <cell r="O43" t="str">
            <v>НЕСКИН Е.</v>
          </cell>
          <cell r="P43" t="str">
            <v>Евгений</v>
          </cell>
        </row>
        <row r="44">
          <cell r="A44">
            <v>40</v>
          </cell>
          <cell r="B44">
            <v>40</v>
          </cell>
          <cell r="C44" t="str">
            <v>ШИБАЕВ Борис</v>
          </cell>
          <cell r="D44" t="str">
            <v>27.02.2010</v>
          </cell>
          <cell r="E44" t="str">
            <v>1 юн.</v>
          </cell>
          <cell r="F44">
            <v>120</v>
          </cell>
          <cell r="G44" t="str">
            <v>Екатеринбург</v>
          </cell>
          <cell r="H44" t="str">
            <v>Свердловская обл.</v>
          </cell>
          <cell r="I44" t="str">
            <v>УрФО</v>
          </cell>
          <cell r="J44" t="str">
            <v>Хонина А.С., Артемкин А.А.</v>
          </cell>
          <cell r="K44">
            <v>120</v>
          </cell>
          <cell r="L44">
            <v>0</v>
          </cell>
          <cell r="M44" t="str">
            <v>ШИБАЕВ</v>
          </cell>
          <cell r="N44" t="str">
            <v>Б</v>
          </cell>
          <cell r="O44" t="str">
            <v>ШИБАЕВ Б.</v>
          </cell>
          <cell r="P44" t="str">
            <v>Борис</v>
          </cell>
        </row>
        <row r="45">
          <cell r="A45">
            <v>41</v>
          </cell>
          <cell r="B45">
            <v>41</v>
          </cell>
          <cell r="C45" t="str">
            <v>ГРОШЕВ Артем</v>
          </cell>
          <cell r="D45" t="str">
            <v>07.03.2010</v>
          </cell>
          <cell r="E45" t="str">
            <v>II</v>
          </cell>
          <cell r="F45">
            <v>117</v>
          </cell>
          <cell r="G45" t="str">
            <v>Архангельск</v>
          </cell>
          <cell r="H45" t="str">
            <v>Архангельская обл.</v>
          </cell>
          <cell r="I45" t="str">
            <v>СЗФО</v>
          </cell>
          <cell r="J45" t="str">
            <v>Шалимов В.В., Хорьков А.Ю., Дудников Р.А.</v>
          </cell>
          <cell r="K45">
            <v>117</v>
          </cell>
          <cell r="L45">
            <v>0</v>
          </cell>
          <cell r="M45" t="str">
            <v>ГРОШЕВ</v>
          </cell>
          <cell r="N45" t="str">
            <v>А</v>
          </cell>
          <cell r="O45" t="str">
            <v>ГРОШЕВ А.</v>
          </cell>
          <cell r="P45" t="str">
            <v>Артем</v>
          </cell>
        </row>
        <row r="46">
          <cell r="A46">
            <v>42</v>
          </cell>
          <cell r="B46">
            <v>42</v>
          </cell>
          <cell r="C46" t="str">
            <v>ДАВЛЕТШИН Максим</v>
          </cell>
          <cell r="D46" t="str">
            <v>21.05.2010</v>
          </cell>
          <cell r="E46" t="str">
            <v>1 юн.</v>
          </cell>
          <cell r="F46">
            <v>113</v>
          </cell>
          <cell r="G46" t="str">
            <v>Екатеринбург</v>
          </cell>
          <cell r="H46" t="str">
            <v>Свердловская обл.</v>
          </cell>
          <cell r="I46" t="str">
            <v>УрФО</v>
          </cell>
          <cell r="J46" t="str">
            <v>Хонина А.С., Артемкин А.А.</v>
          </cell>
          <cell r="K46">
            <v>113</v>
          </cell>
          <cell r="L46">
            <v>0</v>
          </cell>
          <cell r="M46" t="str">
            <v>ДАВЛЕТШИН</v>
          </cell>
          <cell r="N46" t="str">
            <v>М</v>
          </cell>
          <cell r="O46" t="str">
            <v>ДАВЛЕТШИН М.</v>
          </cell>
          <cell r="P46" t="str">
            <v>Максим</v>
          </cell>
        </row>
        <row r="47">
          <cell r="A47">
            <v>43</v>
          </cell>
          <cell r="B47">
            <v>43</v>
          </cell>
          <cell r="C47" t="str">
            <v>СУХИНИН Иван</v>
          </cell>
          <cell r="D47" t="str">
            <v>21.03.2010</v>
          </cell>
          <cell r="E47" t="str">
            <v>1 юн.</v>
          </cell>
          <cell r="F47">
            <v>113</v>
          </cell>
          <cell r="G47" t="str">
            <v>Балашиха</v>
          </cell>
          <cell r="H47" t="str">
            <v>Московская обл.</v>
          </cell>
          <cell r="I47" t="str">
            <v>ЦФО</v>
          </cell>
          <cell r="J47" t="str">
            <v>Лошкарева Н.Г.</v>
          </cell>
          <cell r="K47">
            <v>113</v>
          </cell>
          <cell r="L47">
            <v>0</v>
          </cell>
          <cell r="M47" t="str">
            <v>СУХИНИН</v>
          </cell>
          <cell r="N47" t="str">
            <v>И</v>
          </cell>
          <cell r="O47" t="str">
            <v>СУХИНИН И.</v>
          </cell>
          <cell r="P47" t="str">
            <v>Иван</v>
          </cell>
        </row>
        <row r="48">
          <cell r="A48">
            <v>44</v>
          </cell>
          <cell r="B48">
            <v>44</v>
          </cell>
          <cell r="C48" t="str">
            <v>ЛОГИНОВ Егор</v>
          </cell>
          <cell r="D48" t="str">
            <v>09.06.2010</v>
          </cell>
          <cell r="E48" t="str">
            <v>III</v>
          </cell>
          <cell r="F48">
            <v>109</v>
          </cell>
          <cell r="G48" t="str">
            <v>Гай</v>
          </cell>
          <cell r="H48" t="str">
            <v>Оренбургская обл.</v>
          </cell>
          <cell r="I48" t="str">
            <v>ПФО</v>
          </cell>
          <cell r="J48" t="str">
            <v>Чуев Я.А., Медянцева Е.А.</v>
          </cell>
          <cell r="K48">
            <v>109</v>
          </cell>
          <cell r="L48">
            <v>0</v>
          </cell>
          <cell r="M48" t="str">
            <v>ЛОГИНОВ</v>
          </cell>
          <cell r="N48" t="str">
            <v>Е</v>
          </cell>
          <cell r="O48" t="str">
            <v>ЛОГИНОВ Е.</v>
          </cell>
          <cell r="P48" t="str">
            <v>Егор</v>
          </cell>
        </row>
        <row r="49">
          <cell r="A49">
            <v>45</v>
          </cell>
          <cell r="B49">
            <v>45</v>
          </cell>
          <cell r="C49" t="str">
            <v>ГОРДИН Игорь</v>
          </cell>
          <cell r="D49" t="str">
            <v>22.06.2010</v>
          </cell>
          <cell r="E49" t="str">
            <v>1 юн.</v>
          </cell>
          <cell r="F49">
            <v>108</v>
          </cell>
          <cell r="G49" t="str">
            <v>Екатеринбург</v>
          </cell>
          <cell r="H49" t="str">
            <v>Свердловская обл.</v>
          </cell>
          <cell r="I49" t="str">
            <v>УрФО</v>
          </cell>
          <cell r="J49" t="str">
            <v>Хонина А.С., Кутергина Т.М., Варзаков В.В.</v>
          </cell>
          <cell r="K49">
            <v>108</v>
          </cell>
          <cell r="L49">
            <v>0</v>
          </cell>
          <cell r="M49" t="str">
            <v>ГОРДИН</v>
          </cell>
          <cell r="N49" t="str">
            <v>И</v>
          </cell>
          <cell r="O49" t="str">
            <v>ГОРДИН И.</v>
          </cell>
          <cell r="P49" t="str">
            <v>Игорь</v>
          </cell>
        </row>
        <row r="50">
          <cell r="A50">
            <v>46</v>
          </cell>
          <cell r="B50">
            <v>46</v>
          </cell>
          <cell r="C50" t="str">
            <v>ТУРУНХАЕВ Сергей</v>
          </cell>
          <cell r="D50" t="str">
            <v>08.10.2010</v>
          </cell>
          <cell r="E50" t="str">
            <v>2 юн.</v>
          </cell>
          <cell r="F50">
            <v>108</v>
          </cell>
          <cell r="G50" t="str">
            <v>С.-Петербург</v>
          </cell>
          <cell r="H50" t="str">
            <v>г. Санкт-Петербург</v>
          </cell>
          <cell r="I50" t="str">
            <v>С-П</v>
          </cell>
          <cell r="J50" t="str">
            <v>Трушкин Е.В., Трушкина О.Г.</v>
          </cell>
          <cell r="K50">
            <v>108</v>
          </cell>
          <cell r="L50">
            <v>0</v>
          </cell>
          <cell r="M50" t="str">
            <v>ТУРУНХАЕВ</v>
          </cell>
          <cell r="N50" t="str">
            <v>С</v>
          </cell>
          <cell r="O50" t="str">
            <v>ТУРУНХАЕВ С.</v>
          </cell>
          <cell r="P50" t="str">
            <v>Сергей</v>
          </cell>
        </row>
        <row r="51">
          <cell r="A51">
            <v>47</v>
          </cell>
          <cell r="B51">
            <v>47</v>
          </cell>
          <cell r="C51" t="str">
            <v>АБРАМОВ Илья</v>
          </cell>
          <cell r="D51" t="str">
            <v>19.02.2011</v>
          </cell>
          <cell r="E51" t="str">
            <v>III</v>
          </cell>
          <cell r="F51">
            <v>106</v>
          </cell>
          <cell r="G51" t="str">
            <v>Дзержинск</v>
          </cell>
          <cell r="H51" t="str">
            <v>Нижегородская обл.</v>
          </cell>
          <cell r="I51" t="str">
            <v>ПФО</v>
          </cell>
          <cell r="J51" t="str">
            <v>Пивкина С.И.</v>
          </cell>
          <cell r="K51">
            <v>106</v>
          </cell>
          <cell r="L51">
            <v>0</v>
          </cell>
          <cell r="M51" t="str">
            <v>АБРАМОВ</v>
          </cell>
          <cell r="N51" t="str">
            <v>И</v>
          </cell>
          <cell r="O51" t="str">
            <v>АБРАМОВ И.</v>
          </cell>
          <cell r="P51" t="str">
            <v>Илья</v>
          </cell>
        </row>
        <row r="52">
          <cell r="A52">
            <v>48</v>
          </cell>
          <cell r="B52">
            <v>48</v>
          </cell>
          <cell r="C52" t="str">
            <v>СТОЛЯРОВ Михаил</v>
          </cell>
          <cell r="D52" t="str">
            <v>02.11.2012</v>
          </cell>
          <cell r="E52" t="str">
            <v>1 юн.</v>
          </cell>
          <cell r="F52">
            <v>101</v>
          </cell>
          <cell r="G52" t="str">
            <v>Дзержинск</v>
          </cell>
          <cell r="H52" t="str">
            <v>Нижегородская обл.</v>
          </cell>
          <cell r="I52" t="str">
            <v>ПФО</v>
          </cell>
          <cell r="J52" t="str">
            <v>Егорова Н.А., Воложанин С.С.</v>
          </cell>
          <cell r="K52">
            <v>101</v>
          </cell>
          <cell r="L52">
            <v>0</v>
          </cell>
          <cell r="M52" t="str">
            <v>СТОЛЯРОВ</v>
          </cell>
          <cell r="N52" t="str">
            <v>М</v>
          </cell>
          <cell r="O52" t="str">
            <v>СТОЛЯРОВ М.</v>
          </cell>
          <cell r="P52" t="str">
            <v>Михаил</v>
          </cell>
        </row>
        <row r="53">
          <cell r="A53">
            <v>49</v>
          </cell>
          <cell r="B53">
            <v>49</v>
          </cell>
          <cell r="C53" t="str">
            <v>ГОРБУНОВ Александр</v>
          </cell>
          <cell r="D53" t="str">
            <v>18.02.2011</v>
          </cell>
          <cell r="E53" t="str">
            <v>1 юн.</v>
          </cell>
          <cell r="F53">
            <v>100</v>
          </cell>
          <cell r="G53" t="str">
            <v>Иваново</v>
          </cell>
          <cell r="H53" t="str">
            <v>Ивановская обл.</v>
          </cell>
          <cell r="I53" t="str">
            <v>ЦФО</v>
          </cell>
          <cell r="J53" t="str">
            <v>Батунова В.А., Батунов С.А.</v>
          </cell>
          <cell r="K53">
            <v>100</v>
          </cell>
          <cell r="L53">
            <v>0</v>
          </cell>
          <cell r="M53" t="str">
            <v>ГОРБУНОВ</v>
          </cell>
          <cell r="N53" t="str">
            <v>А</v>
          </cell>
          <cell r="O53" t="str">
            <v>ГОРБУНОВ А.</v>
          </cell>
          <cell r="P53" t="str">
            <v>Александр</v>
          </cell>
        </row>
        <row r="54">
          <cell r="A54">
            <v>50</v>
          </cell>
          <cell r="B54">
            <v>50</v>
          </cell>
          <cell r="C54" t="str">
            <v>НИКИТИН Дмитрий</v>
          </cell>
          <cell r="D54" t="str">
            <v>11.04.2011</v>
          </cell>
          <cell r="E54" t="str">
            <v>б/р</v>
          </cell>
          <cell r="F54">
            <v>100</v>
          </cell>
          <cell r="G54" t="str">
            <v>Серов</v>
          </cell>
          <cell r="H54" t="str">
            <v>Свердловская обл.</v>
          </cell>
          <cell r="I54" t="str">
            <v>УрФО</v>
          </cell>
          <cell r="J54" t="str">
            <v>Поляков Э.В.</v>
          </cell>
          <cell r="K54">
            <v>100</v>
          </cell>
          <cell r="L54">
            <v>0</v>
          </cell>
          <cell r="M54" t="str">
            <v>НИКИТИН</v>
          </cell>
          <cell r="N54" t="str">
            <v>Д</v>
          </cell>
          <cell r="O54" t="str">
            <v>НИКИТИН Д.</v>
          </cell>
          <cell r="P54" t="str">
            <v>Дмитрий</v>
          </cell>
        </row>
        <row r="55">
          <cell r="A55">
            <v>51</v>
          </cell>
          <cell r="B55">
            <v>51</v>
          </cell>
          <cell r="C55" t="str">
            <v>КОЛОШКИН Никита</v>
          </cell>
          <cell r="D55" t="str">
            <v>15.04.2010</v>
          </cell>
          <cell r="E55" t="str">
            <v>III</v>
          </cell>
          <cell r="F55">
            <v>94</v>
          </cell>
          <cell r="G55" t="str">
            <v>Гай</v>
          </cell>
          <cell r="H55" t="str">
            <v>Оренбургская обл.</v>
          </cell>
          <cell r="I55" t="str">
            <v>ПФО</v>
          </cell>
          <cell r="J55" t="str">
            <v>Чуев Я.А., Медянцева Е.А.</v>
          </cell>
          <cell r="K55">
            <v>94</v>
          </cell>
          <cell r="L55">
            <v>0</v>
          </cell>
          <cell r="M55" t="str">
            <v>КОЛОШКИН</v>
          </cell>
          <cell r="N55" t="str">
            <v>Н</v>
          </cell>
          <cell r="O55" t="str">
            <v>КОЛОШКИН Н.</v>
          </cell>
          <cell r="P55" t="str">
            <v>Никита</v>
          </cell>
        </row>
        <row r="56">
          <cell r="A56">
            <v>52</v>
          </cell>
          <cell r="B56">
            <v>52</v>
          </cell>
          <cell r="C56" t="str">
            <v>ЯГОВКИН Александр</v>
          </cell>
          <cell r="D56" t="str">
            <v>22.03.2012</v>
          </cell>
          <cell r="E56" t="str">
            <v>1 юн.</v>
          </cell>
          <cell r="F56">
            <v>90</v>
          </cell>
          <cell r="G56" t="str">
            <v>Самара</v>
          </cell>
          <cell r="H56" t="str">
            <v>Самарская обл.</v>
          </cell>
          <cell r="I56" t="str">
            <v>ПФО</v>
          </cell>
          <cell r="J56" t="str">
            <v>Павленко В.П., Слепенков Р.И.</v>
          </cell>
          <cell r="K56">
            <v>90</v>
          </cell>
          <cell r="L56">
            <v>0</v>
          </cell>
          <cell r="M56" t="str">
            <v>ЯГОВКИН</v>
          </cell>
          <cell r="N56" t="str">
            <v>А</v>
          </cell>
          <cell r="O56" t="str">
            <v>ЯГОВКИН А.</v>
          </cell>
          <cell r="P56" t="str">
            <v>Александр</v>
          </cell>
        </row>
        <row r="57">
          <cell r="A57">
            <v>53</v>
          </cell>
          <cell r="B57">
            <v>53</v>
          </cell>
          <cell r="C57" t="str">
            <v>КРЫЛОВ Дмитрий</v>
          </cell>
          <cell r="D57" t="str">
            <v>17.12.2010</v>
          </cell>
          <cell r="E57" t="str">
            <v>1 юн.</v>
          </cell>
          <cell r="F57">
            <v>88</v>
          </cell>
          <cell r="G57" t="str">
            <v>Екатеринбург</v>
          </cell>
          <cell r="H57" t="str">
            <v>Свердловская обл.</v>
          </cell>
          <cell r="I57" t="str">
            <v>УрФО</v>
          </cell>
          <cell r="J57" t="str">
            <v>Хонина А.С., Артемкин А.А.</v>
          </cell>
          <cell r="K57">
            <v>88</v>
          </cell>
          <cell r="L57">
            <v>0</v>
          </cell>
          <cell r="M57" t="str">
            <v>КРЫЛОВ</v>
          </cell>
          <cell r="N57" t="str">
            <v>Д</v>
          </cell>
          <cell r="O57" t="str">
            <v>КРЫЛОВ Д.</v>
          </cell>
          <cell r="P57" t="str">
            <v>Дмитрий</v>
          </cell>
        </row>
        <row r="58">
          <cell r="A58">
            <v>54</v>
          </cell>
          <cell r="B58">
            <v>54</v>
          </cell>
          <cell r="C58" t="str">
            <v>АБУШАЕВ Ринат</v>
          </cell>
          <cell r="D58" t="str">
            <v>12.03.2010</v>
          </cell>
          <cell r="E58" t="str">
            <v>III</v>
          </cell>
          <cell r="F58">
            <v>83</v>
          </cell>
          <cell r="G58" t="str">
            <v>Казань</v>
          </cell>
          <cell r="H58" t="str">
            <v>Респ. Татарстан</v>
          </cell>
          <cell r="I58" t="str">
            <v>ПФО</v>
          </cell>
          <cell r="J58" t="str">
            <v>Степанова А.А., Кудряшов Р.А.</v>
          </cell>
          <cell r="K58">
            <v>83</v>
          </cell>
          <cell r="L58">
            <v>0</v>
          </cell>
          <cell r="M58" t="str">
            <v>АБУШАЕВ</v>
          </cell>
          <cell r="N58" t="str">
            <v>Р</v>
          </cell>
          <cell r="O58" t="str">
            <v>АБУШАЕВ Р.</v>
          </cell>
          <cell r="P58" t="str">
            <v>Ринат</v>
          </cell>
        </row>
        <row r="59">
          <cell r="A59">
            <v>55</v>
          </cell>
          <cell r="B59">
            <v>55</v>
          </cell>
          <cell r="C59" t="str">
            <v>ФРИДМАН Лев</v>
          </cell>
          <cell r="D59" t="str">
            <v>11.01.2012</v>
          </cell>
          <cell r="E59" t="str">
            <v>1 юн.</v>
          </cell>
          <cell r="F59">
            <v>73</v>
          </cell>
          <cell r="G59" t="str">
            <v>Москва</v>
          </cell>
          <cell r="H59" t="str">
            <v>г. Москва</v>
          </cell>
          <cell r="I59" t="str">
            <v>МОС</v>
          </cell>
          <cell r="J59" t="str">
            <v>Тяпкин С.Е.</v>
          </cell>
          <cell r="K59">
            <v>73</v>
          </cell>
          <cell r="L59">
            <v>0</v>
          </cell>
          <cell r="M59" t="str">
            <v>ФРИДМАН</v>
          </cell>
          <cell r="N59" t="str">
            <v>Л</v>
          </cell>
          <cell r="O59" t="str">
            <v>ФРИДМАН Л.</v>
          </cell>
          <cell r="P59" t="str">
            <v>Лев</v>
          </cell>
        </row>
        <row r="60">
          <cell r="A60">
            <v>56</v>
          </cell>
          <cell r="B60">
            <v>56</v>
          </cell>
          <cell r="C60" t="str">
            <v>РАИМОВ Саид</v>
          </cell>
          <cell r="D60" t="str">
            <v>28.05.2011</v>
          </cell>
          <cell r="E60" t="str">
            <v>III</v>
          </cell>
          <cell r="F60">
            <v>70</v>
          </cell>
          <cell r="G60" t="str">
            <v>Казань</v>
          </cell>
          <cell r="H60" t="str">
            <v>Респ. Татарстан</v>
          </cell>
          <cell r="I60" t="str">
            <v>ПФО</v>
          </cell>
          <cell r="J60" t="str">
            <v>Степанова А.А., Кудряшов Р.А.</v>
          </cell>
          <cell r="K60">
            <v>70</v>
          </cell>
          <cell r="L60">
            <v>0</v>
          </cell>
          <cell r="M60" t="str">
            <v>РАИМОВ</v>
          </cell>
          <cell r="N60" t="str">
            <v>С</v>
          </cell>
          <cell r="O60" t="str">
            <v>РАИМОВ С.</v>
          </cell>
          <cell r="P60" t="str">
            <v>Саид</v>
          </cell>
        </row>
        <row r="61">
          <cell r="A61">
            <v>57</v>
          </cell>
          <cell r="B61">
            <v>57</v>
          </cell>
          <cell r="C61" t="str">
            <v>ТЮПЫШЕВ Максим</v>
          </cell>
          <cell r="D61" t="str">
            <v>13.01.2011</v>
          </cell>
          <cell r="E61" t="str">
            <v>1 юн.</v>
          </cell>
          <cell r="F61">
            <v>70</v>
          </cell>
          <cell r="G61" t="str">
            <v>Челябинск</v>
          </cell>
          <cell r="H61" t="str">
            <v>Челябинская обл.</v>
          </cell>
          <cell r="I61" t="str">
            <v>УрФО</v>
          </cell>
          <cell r="J61" t="str">
            <v>Тарасова Н.Н.</v>
          </cell>
          <cell r="K61">
            <v>70</v>
          </cell>
          <cell r="L61">
            <v>0</v>
          </cell>
          <cell r="M61" t="str">
            <v>ТЮПЫШЕВ</v>
          </cell>
          <cell r="N61" t="str">
            <v>М</v>
          </cell>
          <cell r="O61" t="str">
            <v>ТЮПЫШЕВ М.</v>
          </cell>
          <cell r="P61" t="str">
            <v>Максим</v>
          </cell>
        </row>
        <row r="62">
          <cell r="A62">
            <v>58</v>
          </cell>
          <cell r="B62">
            <v>58</v>
          </cell>
          <cell r="C62" t="str">
            <v>ШАБУРОВ Михаил</v>
          </cell>
          <cell r="D62" t="str">
            <v>10.03.2012</v>
          </cell>
          <cell r="E62" t="str">
            <v>1 юн.</v>
          </cell>
          <cell r="F62">
            <v>65</v>
          </cell>
          <cell r="G62" t="str">
            <v>Пермь</v>
          </cell>
          <cell r="H62" t="str">
            <v>Пермский кр.</v>
          </cell>
          <cell r="I62" t="str">
            <v>ПФО</v>
          </cell>
          <cell r="J62" t="str">
            <v>Подъяпольский Н.П.</v>
          </cell>
          <cell r="K62">
            <v>65</v>
          </cell>
          <cell r="L62">
            <v>0</v>
          </cell>
          <cell r="M62" t="str">
            <v>ШАБУРОВ</v>
          </cell>
          <cell r="N62" t="str">
            <v>М</v>
          </cell>
          <cell r="O62" t="str">
            <v>ШАБУРОВ М.</v>
          </cell>
          <cell r="P62" t="str">
            <v>Михаил</v>
          </cell>
        </row>
        <row r="63">
          <cell r="A63">
            <v>59</v>
          </cell>
          <cell r="B63">
            <v>59</v>
          </cell>
          <cell r="C63" t="str">
            <v>БОЛДОВ Матвей</v>
          </cell>
          <cell r="D63" t="str">
            <v>17.11.2011</v>
          </cell>
          <cell r="E63" t="str">
            <v>II</v>
          </cell>
          <cell r="F63">
            <v>57</v>
          </cell>
          <cell r="G63" t="str">
            <v>Оренбург</v>
          </cell>
          <cell r="H63" t="str">
            <v>Оренбургская обл.</v>
          </cell>
          <cell r="I63" t="str">
            <v>ПФО</v>
          </cell>
          <cell r="J63" t="str">
            <v>Ивонин В.А., Ивонина О.Н.</v>
          </cell>
          <cell r="K63">
            <v>57</v>
          </cell>
          <cell r="L63">
            <v>0</v>
          </cell>
          <cell r="M63" t="str">
            <v>БОЛДОВ</v>
          </cell>
          <cell r="N63" t="str">
            <v>М</v>
          </cell>
          <cell r="O63" t="str">
            <v>БОЛДОВ М.</v>
          </cell>
          <cell r="P63" t="str">
            <v>Матвей</v>
          </cell>
        </row>
        <row r="64">
          <cell r="A64">
            <v>60</v>
          </cell>
          <cell r="B64">
            <v>60</v>
          </cell>
          <cell r="C64" t="str">
            <v>НАГАЕВ Максим</v>
          </cell>
          <cell r="D64" t="str">
            <v>07.08.2010</v>
          </cell>
          <cell r="E64" t="str">
            <v>III</v>
          </cell>
          <cell r="F64">
            <v>54</v>
          </cell>
          <cell r="G64" t="str">
            <v>Тюмень</v>
          </cell>
          <cell r="H64" t="str">
            <v>Тюменская обл.</v>
          </cell>
          <cell r="I64" t="str">
            <v>УрФО</v>
          </cell>
          <cell r="J64" t="str">
            <v>Брус Е.С.</v>
          </cell>
          <cell r="K64">
            <v>54</v>
          </cell>
          <cell r="L64">
            <v>0</v>
          </cell>
          <cell r="M64" t="str">
            <v>НАГАЕВ</v>
          </cell>
          <cell r="N64" t="str">
            <v>М</v>
          </cell>
          <cell r="O64" t="str">
            <v>НАГАЕВ М.</v>
          </cell>
          <cell r="P64" t="str">
            <v>Максим</v>
          </cell>
        </row>
        <row r="65">
          <cell r="A65">
            <v>61</v>
          </cell>
          <cell r="B65">
            <v>61</v>
          </cell>
          <cell r="C65" t="str">
            <v>КИРИЛЛОВ Михаил</v>
          </cell>
          <cell r="D65" t="str">
            <v>16.03.2013</v>
          </cell>
          <cell r="E65" t="str">
            <v>1 юн.</v>
          </cell>
          <cell r="F65">
            <v>48</v>
          </cell>
          <cell r="G65" t="str">
            <v>Чебоксары</v>
          </cell>
          <cell r="H65" t="str">
            <v>Чувашская респ.</v>
          </cell>
          <cell r="I65" t="str">
            <v>ПФО</v>
          </cell>
          <cell r="J65" t="str">
            <v>Кириллова И.В.</v>
          </cell>
          <cell r="K65">
            <v>48</v>
          </cell>
          <cell r="L65">
            <v>0</v>
          </cell>
          <cell r="M65" t="str">
            <v>КИРИЛЛОВ</v>
          </cell>
          <cell r="N65" t="str">
            <v>М</v>
          </cell>
          <cell r="O65" t="str">
            <v>КИРИЛЛОВ М.</v>
          </cell>
          <cell r="P65" t="str">
            <v>Михаил</v>
          </cell>
        </row>
        <row r="66">
          <cell r="A66">
            <v>62</v>
          </cell>
          <cell r="B66">
            <v>62</v>
          </cell>
          <cell r="C66" t="str">
            <v>ФЕЛЬДШАРОВ Никита</v>
          </cell>
          <cell r="D66" t="str">
            <v>06.09.2013</v>
          </cell>
          <cell r="E66" t="str">
            <v>б/р</v>
          </cell>
          <cell r="F66">
            <v>28</v>
          </cell>
          <cell r="G66" t="str">
            <v>Серов</v>
          </cell>
          <cell r="H66" t="str">
            <v>Свердловская обл.</v>
          </cell>
          <cell r="I66" t="str">
            <v>УрФО</v>
          </cell>
          <cell r="J66" t="str">
            <v>Поляков Э.В.</v>
          </cell>
          <cell r="K66">
            <v>28</v>
          </cell>
          <cell r="L66">
            <v>0</v>
          </cell>
          <cell r="M66" t="str">
            <v>ФЕЛЬДШАРОВ</v>
          </cell>
          <cell r="N66" t="str">
            <v>Н</v>
          </cell>
          <cell r="O66" t="str">
            <v>ФЕЛЬДШАРОВ Н.</v>
          </cell>
          <cell r="P66" t="str">
            <v>Никита</v>
          </cell>
        </row>
        <row r="67">
          <cell r="A67">
            <v>63</v>
          </cell>
          <cell r="B67">
            <v>63</v>
          </cell>
          <cell r="C67" t="str">
            <v>БЕРЕЗОВСКИХ Евгений</v>
          </cell>
          <cell r="D67" t="str">
            <v>01.05.2010</v>
          </cell>
          <cell r="E67" t="str">
            <v>1 юн.</v>
          </cell>
          <cell r="F67">
            <v>0</v>
          </cell>
          <cell r="G67" t="str">
            <v xml:space="preserve">Реж </v>
          </cell>
          <cell r="H67" t="str">
            <v>Свердловская обл.</v>
          </cell>
          <cell r="I67" t="str">
            <v>УрФО</v>
          </cell>
          <cell r="J67" t="str">
            <v>Мячков К.Г.</v>
          </cell>
          <cell r="K67">
            <v>0</v>
          </cell>
          <cell r="L67">
            <v>0</v>
          </cell>
          <cell r="M67" t="str">
            <v>БЕРЕЗОВСКИХ</v>
          </cell>
          <cell r="N67" t="str">
            <v>Е</v>
          </cell>
          <cell r="O67" t="str">
            <v>БЕРЕЗОВСКИХ Е.</v>
          </cell>
          <cell r="P67" t="str">
            <v>Евгений</v>
          </cell>
        </row>
        <row r="68">
          <cell r="A68">
            <v>64</v>
          </cell>
          <cell r="B68">
            <v>64</v>
          </cell>
          <cell r="C68" t="str">
            <v>РОМАНОВИЧ Михаил</v>
          </cell>
          <cell r="D68" t="str">
            <v>08.09.2011</v>
          </cell>
          <cell r="E68" t="str">
            <v>III</v>
          </cell>
          <cell r="F68">
            <v>50</v>
          </cell>
          <cell r="G68" t="str">
            <v>Екатеринбург</v>
          </cell>
          <cell r="H68" t="str">
            <v>Свердловская обл.</v>
          </cell>
          <cell r="I68" t="str">
            <v>УрФО</v>
          </cell>
          <cell r="J68" t="str">
            <v>Хонина А.С., Артемкин А.А.</v>
          </cell>
          <cell r="K68">
            <v>50</v>
          </cell>
          <cell r="L68">
            <v>0</v>
          </cell>
          <cell r="M68" t="str">
            <v>РОМАНОВИЧ</v>
          </cell>
          <cell r="N68" t="str">
            <v>М</v>
          </cell>
          <cell r="O68" t="str">
            <v>РОМАНОВИЧ М.</v>
          </cell>
          <cell r="P68" t="str">
            <v>Михаил</v>
          </cell>
        </row>
        <row r="69">
          <cell r="A69" t="str">
            <v>х</v>
          </cell>
          <cell r="B69" t="str">
            <v>Х</v>
          </cell>
          <cell r="C69" t="str">
            <v>Х</v>
          </cell>
          <cell r="D69" t="str">
            <v>Х</v>
          </cell>
          <cell r="E69" t="str">
            <v>Х</v>
          </cell>
          <cell r="F69" t="str">
            <v>Х</v>
          </cell>
          <cell r="G69" t="str">
            <v>Х</v>
          </cell>
          <cell r="H69" t="str">
            <v>Х</v>
          </cell>
          <cell r="I69" t="str">
            <v>Х</v>
          </cell>
          <cell r="J69" t="str">
            <v>Х</v>
          </cell>
          <cell r="K69" t="str">
            <v>Х</v>
          </cell>
          <cell r="L69" t="str">
            <v>Х</v>
          </cell>
          <cell r="M69" t="str">
            <v>Х</v>
          </cell>
          <cell r="N69" t="str">
            <v>Х</v>
          </cell>
          <cell r="O69" t="str">
            <v>Х</v>
          </cell>
          <cell r="P69" t="str">
            <v>Х</v>
          </cell>
        </row>
        <row r="70">
          <cell r="A70" t="str">
            <v>Nr.</v>
          </cell>
          <cell r="B70" t="str">
            <v>№</v>
          </cell>
          <cell r="C70" t="str">
            <v>ФАМИЛИЯ Имя</v>
          </cell>
          <cell r="D70" t="str">
            <v>Дата рожд.</v>
          </cell>
          <cell r="E70" t="str">
            <v>Разр.</v>
          </cell>
          <cell r="F70" t="str">
            <v>Рейт</v>
          </cell>
          <cell r="G70" t="str">
            <v>Территория</v>
          </cell>
          <cell r="H70" t="str">
            <v>Субъект Федерации</v>
          </cell>
          <cell r="I70" t="str">
            <v>ФО</v>
          </cell>
          <cell r="J70" t="str">
            <v>Личный тренер</v>
          </cell>
          <cell r="K70" t="str">
            <v>Рейт</v>
          </cell>
          <cell r="L70">
            <v>0</v>
          </cell>
          <cell r="M70" t="str">
            <v>ФАМИЛИЯ</v>
          </cell>
          <cell r="N70" t="str">
            <v>И</v>
          </cell>
          <cell r="O70" t="str">
            <v>ФАМИЛИЯ И.</v>
          </cell>
          <cell r="P70" t="str">
            <v>Имя</v>
          </cell>
        </row>
        <row r="71">
          <cell r="A71">
            <v>101</v>
          </cell>
          <cell r="B71">
            <v>1</v>
          </cell>
          <cell r="C71" t="str">
            <v>МАКСИМОВА Мария</v>
          </cell>
          <cell r="D71" t="str">
            <v>14.01.2010</v>
          </cell>
          <cell r="E71" t="str">
            <v>II</v>
          </cell>
          <cell r="F71">
            <v>533</v>
          </cell>
          <cell r="G71" t="str">
            <v>Москва</v>
          </cell>
          <cell r="H71" t="str">
            <v>г. Москва</v>
          </cell>
          <cell r="I71" t="str">
            <v>МОС</v>
          </cell>
          <cell r="J71" t="str">
            <v>Шевцова Ю.В., Шулимова Т.В.</v>
          </cell>
          <cell r="K71">
            <v>533</v>
          </cell>
          <cell r="L71">
            <v>0</v>
          </cell>
          <cell r="M71" t="str">
            <v>МАКСИМОВА</v>
          </cell>
          <cell r="N71" t="str">
            <v>М</v>
          </cell>
          <cell r="O71" t="str">
            <v>МАКСИМОВА М.</v>
          </cell>
          <cell r="P71" t="str">
            <v>Мария</v>
          </cell>
        </row>
        <row r="72">
          <cell r="A72">
            <v>102</v>
          </cell>
          <cell r="B72">
            <v>2</v>
          </cell>
          <cell r="C72" t="str">
            <v>ЗНАМЕНСКАЯ Елена</v>
          </cell>
          <cell r="D72" t="str">
            <v>14.11.2010</v>
          </cell>
          <cell r="E72" t="str">
            <v>III</v>
          </cell>
          <cell r="F72">
            <v>444</v>
          </cell>
          <cell r="G72" t="str">
            <v>С.-Петербург</v>
          </cell>
          <cell r="H72" t="str">
            <v>г. Санкт-Петербург</v>
          </cell>
          <cell r="I72" t="str">
            <v>С-П</v>
          </cell>
          <cell r="J72" t="str">
            <v>Трушкин Е.В., Трушкина О.Г.</v>
          </cell>
          <cell r="K72">
            <v>444</v>
          </cell>
          <cell r="L72">
            <v>0</v>
          </cell>
          <cell r="M72" t="str">
            <v>ЗНАМЕНСКАЯ</v>
          </cell>
          <cell r="N72" t="str">
            <v>Е</v>
          </cell>
          <cell r="O72" t="str">
            <v>ЗНАМЕНСКАЯ Е.</v>
          </cell>
          <cell r="P72" t="str">
            <v>Елена</v>
          </cell>
        </row>
        <row r="73">
          <cell r="A73">
            <v>103</v>
          </cell>
          <cell r="B73">
            <v>3</v>
          </cell>
          <cell r="C73" t="str">
            <v>ТОЛМАЧЕВА Варвара</v>
          </cell>
          <cell r="D73" t="str">
            <v>11.07.2011</v>
          </cell>
          <cell r="E73" t="str">
            <v>I</v>
          </cell>
          <cell r="F73">
            <v>391</v>
          </cell>
          <cell r="G73" t="str">
            <v>Сорочинск</v>
          </cell>
          <cell r="H73" t="str">
            <v>Оренбургская обл.</v>
          </cell>
          <cell r="I73" t="str">
            <v>ПФО</v>
          </cell>
          <cell r="J73" t="str">
            <v>Адеянов Д.В., Соплякова М.А.</v>
          </cell>
          <cell r="K73">
            <v>391</v>
          </cell>
          <cell r="L73">
            <v>0</v>
          </cell>
          <cell r="M73" t="str">
            <v>ТОЛМАЧЕВА</v>
          </cell>
          <cell r="N73" t="str">
            <v>В</v>
          </cell>
          <cell r="O73" t="str">
            <v>ТОЛМАЧЕВА В.</v>
          </cell>
          <cell r="P73" t="str">
            <v>Варвара</v>
          </cell>
        </row>
        <row r="74">
          <cell r="A74">
            <v>104</v>
          </cell>
          <cell r="B74">
            <v>4</v>
          </cell>
          <cell r="C74" t="str">
            <v>ВИНОГРАДОВА Мария</v>
          </cell>
          <cell r="D74" t="str">
            <v>19.02.2010</v>
          </cell>
          <cell r="E74" t="str">
            <v>II</v>
          </cell>
          <cell r="F74">
            <v>389</v>
          </cell>
          <cell r="G74" t="str">
            <v>Москва</v>
          </cell>
          <cell r="H74" t="str">
            <v>г. Москва</v>
          </cell>
          <cell r="I74" t="str">
            <v>МОС</v>
          </cell>
          <cell r="J74" t="str">
            <v>Виноградов А.В.</v>
          </cell>
          <cell r="K74">
            <v>389</v>
          </cell>
          <cell r="L74">
            <v>0</v>
          </cell>
          <cell r="M74" t="str">
            <v>ВИНОГРАДОВА</v>
          </cell>
          <cell r="N74" t="str">
            <v>М</v>
          </cell>
          <cell r="O74" t="str">
            <v>ВИНОГРАДОВА М.</v>
          </cell>
          <cell r="P74" t="str">
            <v>Мария</v>
          </cell>
        </row>
        <row r="75">
          <cell r="A75">
            <v>105</v>
          </cell>
          <cell r="B75">
            <v>5</v>
          </cell>
          <cell r="C75" t="str">
            <v>РОМАНЧИКОВА Полина</v>
          </cell>
          <cell r="D75" t="str">
            <v>28.03.2010</v>
          </cell>
          <cell r="E75" t="str">
            <v>II</v>
          </cell>
          <cell r="F75">
            <v>367</v>
          </cell>
          <cell r="G75" t="str">
            <v>Москва</v>
          </cell>
          <cell r="H75" t="str">
            <v>г. Москва</v>
          </cell>
          <cell r="I75" t="str">
            <v>МОС</v>
          </cell>
          <cell r="J75" t="str">
            <v>Шевцова Ю.В., Шулимова Т.В.</v>
          </cell>
          <cell r="K75">
            <v>367</v>
          </cell>
          <cell r="L75">
            <v>0</v>
          </cell>
          <cell r="M75" t="str">
            <v>РОМАНЧИКОВА</v>
          </cell>
          <cell r="N75" t="str">
            <v>П</v>
          </cell>
          <cell r="O75" t="str">
            <v>РОМАНЧИКОВА П.</v>
          </cell>
          <cell r="P75" t="str">
            <v>Полина</v>
          </cell>
        </row>
        <row r="76">
          <cell r="A76">
            <v>106</v>
          </cell>
          <cell r="B76">
            <v>6</v>
          </cell>
          <cell r="C76" t="str">
            <v>ИЛИМБЕТОВА Амина</v>
          </cell>
          <cell r="D76" t="str">
            <v>14.03.2011</v>
          </cell>
          <cell r="E76" t="str">
            <v>II</v>
          </cell>
          <cell r="F76">
            <v>365</v>
          </cell>
          <cell r="G76" t="str">
            <v>Оренбург</v>
          </cell>
          <cell r="H76" t="str">
            <v>Оренбургская обл.</v>
          </cell>
          <cell r="I76" t="str">
            <v>ПФО</v>
          </cell>
          <cell r="J76" t="str">
            <v>Азважинский С.В., Ахметов Е.А., Широкова Г.Н.</v>
          </cell>
          <cell r="K76">
            <v>365</v>
          </cell>
          <cell r="L76">
            <v>0</v>
          </cell>
          <cell r="M76" t="str">
            <v>ИЛИМБЕТОВА</v>
          </cell>
          <cell r="N76" t="str">
            <v>А</v>
          </cell>
          <cell r="O76" t="str">
            <v>ИЛИМБЕТОВА А.</v>
          </cell>
          <cell r="P76" t="str">
            <v>Амина</v>
          </cell>
        </row>
        <row r="77">
          <cell r="A77">
            <v>107</v>
          </cell>
          <cell r="B77">
            <v>7</v>
          </cell>
          <cell r="C77" t="str">
            <v>РОМАНЧИКОВА Марина</v>
          </cell>
          <cell r="D77" t="str">
            <v>28.03.2010</v>
          </cell>
          <cell r="E77" t="str">
            <v>III</v>
          </cell>
          <cell r="F77">
            <v>326</v>
          </cell>
          <cell r="G77" t="str">
            <v>Москва</v>
          </cell>
          <cell r="H77" t="str">
            <v>г. Москва</v>
          </cell>
          <cell r="I77" t="str">
            <v>МОС</v>
          </cell>
          <cell r="J77" t="str">
            <v>Шевцова Ю.В., Шулимова Т.В.</v>
          </cell>
          <cell r="K77">
            <v>326</v>
          </cell>
          <cell r="L77">
            <v>0</v>
          </cell>
          <cell r="M77" t="str">
            <v>РОМАНЧИКОВА</v>
          </cell>
          <cell r="N77" t="str">
            <v>М</v>
          </cell>
          <cell r="O77" t="str">
            <v>РОМАНЧИКОВА М.</v>
          </cell>
          <cell r="P77" t="str">
            <v>Марина</v>
          </cell>
        </row>
        <row r="78">
          <cell r="A78">
            <v>108</v>
          </cell>
          <cell r="B78">
            <v>8</v>
          </cell>
          <cell r="C78" t="str">
            <v>УСМАНОВА Алиса</v>
          </cell>
          <cell r="D78" t="str">
            <v>06.03.2011</v>
          </cell>
          <cell r="E78" t="str">
            <v>II</v>
          </cell>
          <cell r="F78">
            <v>301</v>
          </cell>
          <cell r="G78" t="str">
            <v>Оренбург</v>
          </cell>
          <cell r="H78" t="str">
            <v>Оренбургская обл.</v>
          </cell>
          <cell r="I78" t="str">
            <v>ПФО</v>
          </cell>
          <cell r="J78" t="str">
            <v>Азважинский С.В., Ахметов Е.А., Широкова Г.Н.</v>
          </cell>
          <cell r="K78">
            <v>301</v>
          </cell>
          <cell r="L78">
            <v>0</v>
          </cell>
          <cell r="M78" t="str">
            <v>УСМАНОВА</v>
          </cell>
          <cell r="N78" t="str">
            <v>А</v>
          </cell>
          <cell r="O78" t="str">
            <v>УСМАНОВА А.</v>
          </cell>
          <cell r="P78" t="str">
            <v>Алиса</v>
          </cell>
        </row>
        <row r="79">
          <cell r="A79">
            <v>109</v>
          </cell>
          <cell r="B79">
            <v>9</v>
          </cell>
          <cell r="C79" t="str">
            <v>КОНДРАТЬЕВА Александра</v>
          </cell>
          <cell r="D79" t="str">
            <v>25.03.2010</v>
          </cell>
          <cell r="E79" t="str">
            <v>1 юн.</v>
          </cell>
          <cell r="F79">
            <v>275</v>
          </cell>
          <cell r="G79" t="str">
            <v>С.-Петербург</v>
          </cell>
          <cell r="H79" t="str">
            <v>г. Санкт-Петербург</v>
          </cell>
          <cell r="I79" t="str">
            <v>С-П</v>
          </cell>
          <cell r="J79" t="str">
            <v>Трушкин Е.В., Трушкина О.Г.</v>
          </cell>
          <cell r="K79">
            <v>275</v>
          </cell>
          <cell r="L79">
            <v>0</v>
          </cell>
          <cell r="M79" t="str">
            <v>КОНДРАТЬЕВА</v>
          </cell>
          <cell r="N79" t="str">
            <v>А</v>
          </cell>
          <cell r="O79" t="str">
            <v>КОНДРАТЬЕВА А.</v>
          </cell>
          <cell r="P79" t="str">
            <v>Александра</v>
          </cell>
        </row>
        <row r="80">
          <cell r="A80">
            <v>110</v>
          </cell>
          <cell r="B80">
            <v>10</v>
          </cell>
          <cell r="C80" t="str">
            <v>ПОПОВА Маргарита</v>
          </cell>
          <cell r="D80" t="str">
            <v>18.04.2010</v>
          </cell>
          <cell r="E80" t="str">
            <v>II</v>
          </cell>
          <cell r="F80">
            <v>255</v>
          </cell>
          <cell r="G80" t="str">
            <v>Оренбург</v>
          </cell>
          <cell r="H80" t="str">
            <v>Оренбургская обл.</v>
          </cell>
          <cell r="I80" t="str">
            <v>ПФО</v>
          </cell>
          <cell r="J80" t="str">
            <v>Ивонин В.А., Памшев Н.Ю., Ивонина О.Н.</v>
          </cell>
          <cell r="K80">
            <v>255</v>
          </cell>
          <cell r="L80">
            <v>0</v>
          </cell>
          <cell r="M80" t="str">
            <v>ПОПОВА</v>
          </cell>
          <cell r="N80" t="str">
            <v>М</v>
          </cell>
          <cell r="O80" t="str">
            <v>ПОПОВА М.</v>
          </cell>
          <cell r="P80" t="str">
            <v>Маргарита</v>
          </cell>
        </row>
        <row r="81">
          <cell r="A81">
            <v>111</v>
          </cell>
          <cell r="B81">
            <v>11</v>
          </cell>
          <cell r="C81" t="str">
            <v>БРЕГИНА София</v>
          </cell>
          <cell r="D81" t="str">
            <v>15.06.2010</v>
          </cell>
          <cell r="E81" t="str">
            <v>II</v>
          </cell>
          <cell r="F81">
            <v>246</v>
          </cell>
          <cell r="G81" t="str">
            <v>Екатеринбург</v>
          </cell>
          <cell r="H81" t="str">
            <v>Свердловская обл.</v>
          </cell>
          <cell r="I81" t="str">
            <v>УрФО</v>
          </cell>
          <cell r="J81" t="str">
            <v>Хонина А.С., Хонин С.С.</v>
          </cell>
          <cell r="K81">
            <v>246</v>
          </cell>
          <cell r="L81">
            <v>0</v>
          </cell>
          <cell r="M81" t="str">
            <v>БРЕГИНА</v>
          </cell>
          <cell r="N81" t="str">
            <v>С</v>
          </cell>
          <cell r="O81" t="str">
            <v>БРЕГИНА С.</v>
          </cell>
          <cell r="P81" t="str">
            <v>София</v>
          </cell>
        </row>
        <row r="82">
          <cell r="A82">
            <v>112</v>
          </cell>
          <cell r="B82">
            <v>12</v>
          </cell>
          <cell r="C82" t="str">
            <v>КИЗИМОВА Ульяна</v>
          </cell>
          <cell r="D82" t="str">
            <v>25.08.2011</v>
          </cell>
          <cell r="E82" t="str">
            <v>II</v>
          </cell>
          <cell r="F82">
            <v>237</v>
          </cell>
          <cell r="G82" t="str">
            <v>Оренбург</v>
          </cell>
          <cell r="H82" t="str">
            <v>Оренбургская обл.</v>
          </cell>
          <cell r="I82" t="str">
            <v>ПФО</v>
          </cell>
          <cell r="J82" t="str">
            <v>Борисенко А.С., Андрианов С.В., Адеянов Д.В.</v>
          </cell>
          <cell r="K82">
            <v>237</v>
          </cell>
          <cell r="L82">
            <v>0</v>
          </cell>
          <cell r="M82" t="str">
            <v>КИЗИМОВА</v>
          </cell>
          <cell r="N82" t="str">
            <v>У</v>
          </cell>
          <cell r="O82" t="str">
            <v>КИЗИМОВА У.</v>
          </cell>
          <cell r="P82" t="str">
            <v>Ульяна</v>
          </cell>
        </row>
        <row r="83">
          <cell r="A83">
            <v>113</v>
          </cell>
          <cell r="B83">
            <v>13</v>
          </cell>
          <cell r="C83" t="str">
            <v>ХАРСУН Эмилия</v>
          </cell>
          <cell r="D83" t="str">
            <v>11.04.2011</v>
          </cell>
          <cell r="E83" t="str">
            <v>III</v>
          </cell>
          <cell r="F83">
            <v>228</v>
          </cell>
          <cell r="G83" t="str">
            <v>Балаково</v>
          </cell>
          <cell r="H83" t="str">
            <v>Саратовская обл.</v>
          </cell>
          <cell r="I83" t="str">
            <v>ПФО</v>
          </cell>
          <cell r="J83" t="str">
            <v>Ермолаева Т.В., Мухин А.В.</v>
          </cell>
          <cell r="K83">
            <v>228</v>
          </cell>
          <cell r="L83">
            <v>0</v>
          </cell>
          <cell r="M83" t="str">
            <v>ХАРСУН</v>
          </cell>
          <cell r="N83" t="str">
            <v>Э</v>
          </cell>
          <cell r="O83" t="str">
            <v>ХАРСУН Э.</v>
          </cell>
          <cell r="P83" t="str">
            <v>Эмилия</v>
          </cell>
        </row>
        <row r="84">
          <cell r="A84">
            <v>114</v>
          </cell>
          <cell r="B84">
            <v>14</v>
          </cell>
          <cell r="C84" t="str">
            <v>ХАРЛОВА Дарья</v>
          </cell>
          <cell r="D84" t="str">
            <v>02.10.2012</v>
          </cell>
          <cell r="E84" t="str">
            <v>II</v>
          </cell>
          <cell r="F84">
            <v>223</v>
          </cell>
          <cell r="G84" t="str">
            <v>Томск</v>
          </cell>
          <cell r="H84" t="str">
            <v>Томская обл.</v>
          </cell>
          <cell r="I84" t="str">
            <v>СФО</v>
          </cell>
          <cell r="J84" t="str">
            <v>Харлов Р.В.</v>
          </cell>
          <cell r="K84">
            <v>223</v>
          </cell>
          <cell r="L84">
            <v>0</v>
          </cell>
          <cell r="M84" t="str">
            <v>ХАРЛОВА</v>
          </cell>
          <cell r="N84" t="str">
            <v>Д</v>
          </cell>
          <cell r="O84" t="str">
            <v>ХАРЛОВА Д.</v>
          </cell>
          <cell r="P84" t="str">
            <v>Дарья</v>
          </cell>
        </row>
        <row r="85">
          <cell r="A85">
            <v>115</v>
          </cell>
          <cell r="B85">
            <v>15</v>
          </cell>
          <cell r="C85" t="str">
            <v>ЖАДЬКО Яна</v>
          </cell>
          <cell r="D85">
            <v>40549</v>
          </cell>
          <cell r="E85" t="str">
            <v>II</v>
          </cell>
          <cell r="F85">
            <v>220</v>
          </cell>
          <cell r="G85" t="str">
            <v>Минск</v>
          </cell>
          <cell r="H85" t="str">
            <v>РЕСПУБЛИКА БЕЛАРУСЬ</v>
          </cell>
          <cell r="I85" t="str">
            <v>БЕЛ</v>
          </cell>
          <cell r="J85" t="str">
            <v>Кудина С.Н.</v>
          </cell>
          <cell r="K85">
            <v>220</v>
          </cell>
          <cell r="L85">
            <v>0</v>
          </cell>
          <cell r="M85" t="str">
            <v>ЖАДЬКО</v>
          </cell>
          <cell r="N85" t="str">
            <v>Я</v>
          </cell>
          <cell r="O85" t="str">
            <v>ЖАДЬКО Я.</v>
          </cell>
          <cell r="P85" t="str">
            <v>Яна</v>
          </cell>
        </row>
        <row r="86">
          <cell r="A86">
            <v>116</v>
          </cell>
          <cell r="B86">
            <v>16</v>
          </cell>
          <cell r="C86" t="str">
            <v>КОПЫЛОВА Полина</v>
          </cell>
          <cell r="D86" t="str">
            <v>19.10.2011</v>
          </cell>
          <cell r="E86" t="str">
            <v>III</v>
          </cell>
          <cell r="F86">
            <v>220</v>
          </cell>
          <cell r="G86" t="str">
            <v>Калининград</v>
          </cell>
          <cell r="H86" t="str">
            <v>Калининградская обл.</v>
          </cell>
          <cell r="I86" t="str">
            <v>СЗФО</v>
          </cell>
          <cell r="J86" t="str">
            <v>Тесля О.И.</v>
          </cell>
          <cell r="K86">
            <v>220</v>
          </cell>
          <cell r="L86">
            <v>0</v>
          </cell>
          <cell r="M86" t="str">
            <v>КОПЫЛОВА</v>
          </cell>
          <cell r="N86" t="str">
            <v>П</v>
          </cell>
          <cell r="O86" t="str">
            <v>КОПЫЛОВА П.</v>
          </cell>
          <cell r="P86" t="str">
            <v>Полина</v>
          </cell>
        </row>
        <row r="87">
          <cell r="A87">
            <v>117</v>
          </cell>
          <cell r="B87">
            <v>17</v>
          </cell>
          <cell r="C87" t="str">
            <v>ЛАВРИНОВИЧ Аурика</v>
          </cell>
          <cell r="D87">
            <v>40202</v>
          </cell>
          <cell r="E87" t="str">
            <v>II</v>
          </cell>
          <cell r="F87">
            <v>220</v>
          </cell>
          <cell r="G87" t="str">
            <v>Нальчик</v>
          </cell>
          <cell r="H87" t="str">
            <v>Кабардино-Балкарская респ.</v>
          </cell>
          <cell r="I87" t="str">
            <v>СКФО</v>
          </cell>
          <cell r="J87" t="str">
            <v>Битюцкая И.И.</v>
          </cell>
          <cell r="K87">
            <v>220</v>
          </cell>
          <cell r="L87">
            <v>0</v>
          </cell>
          <cell r="M87" t="str">
            <v>ЛАВРИНОВИЧ</v>
          </cell>
          <cell r="N87" t="str">
            <v>А</v>
          </cell>
          <cell r="O87" t="str">
            <v>ЛАВРИНОВИЧ А.</v>
          </cell>
          <cell r="P87" t="str">
            <v>Аурика</v>
          </cell>
        </row>
        <row r="88">
          <cell r="A88">
            <v>118</v>
          </cell>
          <cell r="B88">
            <v>18</v>
          </cell>
          <cell r="C88" t="str">
            <v>ДЫКИНА Анна</v>
          </cell>
          <cell r="D88" t="str">
            <v>15.12.2010</v>
          </cell>
          <cell r="E88" t="str">
            <v>II</v>
          </cell>
          <cell r="F88">
            <v>217</v>
          </cell>
          <cell r="G88" t="str">
            <v>Казань</v>
          </cell>
          <cell r="H88" t="str">
            <v>Респ. Татарстан</v>
          </cell>
          <cell r="I88" t="str">
            <v>ПФО</v>
          </cell>
          <cell r="J88" t="str">
            <v>Тихонов В.А., Шахова Ю.А.</v>
          </cell>
          <cell r="K88">
            <v>217</v>
          </cell>
          <cell r="L88">
            <v>0</v>
          </cell>
          <cell r="M88" t="str">
            <v>ДЫКИНА</v>
          </cell>
          <cell r="N88" t="str">
            <v>А</v>
          </cell>
          <cell r="O88" t="str">
            <v>ДЫКИНА А.</v>
          </cell>
          <cell r="P88" t="str">
            <v>Анна</v>
          </cell>
        </row>
        <row r="89">
          <cell r="A89">
            <v>119</v>
          </cell>
          <cell r="B89">
            <v>19</v>
          </cell>
          <cell r="C89" t="str">
            <v>ЛАКЕЕВА Анастасия</v>
          </cell>
          <cell r="D89" t="str">
            <v>31.03.2012</v>
          </cell>
          <cell r="E89" t="str">
            <v>1 юн.</v>
          </cell>
          <cell r="F89">
            <v>215</v>
          </cell>
          <cell r="G89" t="str">
            <v>Ильинский</v>
          </cell>
          <cell r="H89" t="str">
            <v>Московская обл.</v>
          </cell>
          <cell r="I89" t="str">
            <v>ЦФО</v>
          </cell>
          <cell r="J89" t="str">
            <v>Лакеев А.Б., Краева М.В.</v>
          </cell>
          <cell r="K89">
            <v>215</v>
          </cell>
          <cell r="L89">
            <v>0</v>
          </cell>
          <cell r="M89" t="str">
            <v>ЛАКЕЕВА</v>
          </cell>
          <cell r="N89" t="str">
            <v>А</v>
          </cell>
          <cell r="O89" t="str">
            <v>ЛАКЕЕВА А.</v>
          </cell>
          <cell r="P89" t="str">
            <v>Анастасия</v>
          </cell>
        </row>
        <row r="90">
          <cell r="A90">
            <v>120</v>
          </cell>
          <cell r="B90">
            <v>20</v>
          </cell>
          <cell r="C90" t="str">
            <v>ПРИВАЛОВА Каролина</v>
          </cell>
          <cell r="D90" t="str">
            <v>31.08.2010</v>
          </cell>
          <cell r="E90" t="str">
            <v>1 юн.</v>
          </cell>
          <cell r="F90">
            <v>210</v>
          </cell>
          <cell r="G90" t="str">
            <v>Екатеринбург</v>
          </cell>
          <cell r="H90" t="str">
            <v>Свердловская обл.</v>
          </cell>
          <cell r="I90" t="str">
            <v>УрФО</v>
          </cell>
          <cell r="J90" t="str">
            <v>Хонина А.С., Артемкин А.А.</v>
          </cell>
          <cell r="K90">
            <v>210</v>
          </cell>
          <cell r="L90">
            <v>0</v>
          </cell>
          <cell r="M90" t="str">
            <v>ПРИВАЛОВА</v>
          </cell>
          <cell r="N90" t="str">
            <v>К</v>
          </cell>
          <cell r="O90" t="str">
            <v>ПРИВАЛОВА К.</v>
          </cell>
          <cell r="P90" t="str">
            <v>Каролина</v>
          </cell>
        </row>
        <row r="91">
          <cell r="A91">
            <v>121</v>
          </cell>
          <cell r="B91">
            <v>21</v>
          </cell>
          <cell r="C91" t="str">
            <v>АННЕНКОВА Агата</v>
          </cell>
          <cell r="D91" t="str">
            <v>09.05.2010</v>
          </cell>
          <cell r="E91" t="str">
            <v>II</v>
          </cell>
          <cell r="F91">
            <v>197</v>
          </cell>
          <cell r="G91" t="str">
            <v>Оренбург</v>
          </cell>
          <cell r="H91" t="str">
            <v>Оренбургская обл.</v>
          </cell>
          <cell r="I91" t="str">
            <v>ПФО</v>
          </cell>
          <cell r="J91" t="str">
            <v>Цпин П.А., Симонов В.В., Ширяева С.П.</v>
          </cell>
          <cell r="K91">
            <v>197</v>
          </cell>
          <cell r="L91">
            <v>0</v>
          </cell>
          <cell r="M91" t="str">
            <v>АННЕНКОВА</v>
          </cell>
          <cell r="N91" t="str">
            <v>А</v>
          </cell>
          <cell r="O91" t="str">
            <v>АННЕНКОВА А.</v>
          </cell>
          <cell r="P91" t="str">
            <v>Агата</v>
          </cell>
        </row>
        <row r="92">
          <cell r="A92">
            <v>122</v>
          </cell>
          <cell r="B92">
            <v>22</v>
          </cell>
          <cell r="C92" t="str">
            <v>ДРОЗДОВА Екатерина</v>
          </cell>
          <cell r="D92" t="str">
            <v>24.11.2011</v>
          </cell>
          <cell r="E92" t="str">
            <v>III</v>
          </cell>
          <cell r="F92">
            <v>190</v>
          </cell>
          <cell r="G92" t="str">
            <v>Москва</v>
          </cell>
          <cell r="H92" t="str">
            <v>г. Москва</v>
          </cell>
          <cell r="I92" t="str">
            <v>МОС</v>
          </cell>
          <cell r="J92" t="str">
            <v>Крутова М.Е.</v>
          </cell>
          <cell r="K92">
            <v>190</v>
          </cell>
          <cell r="L92">
            <v>0</v>
          </cell>
          <cell r="M92" t="str">
            <v>ДРОЗДОВА</v>
          </cell>
          <cell r="N92" t="str">
            <v>Е</v>
          </cell>
          <cell r="O92" t="str">
            <v>ДРОЗДОВА Е.</v>
          </cell>
          <cell r="P92" t="str">
            <v>Екатерина</v>
          </cell>
        </row>
        <row r="93">
          <cell r="A93">
            <v>123</v>
          </cell>
          <cell r="B93">
            <v>23</v>
          </cell>
          <cell r="C93" t="str">
            <v>ПЧЕЛА Валерия</v>
          </cell>
          <cell r="D93" t="str">
            <v>29.03.2011</v>
          </cell>
          <cell r="E93" t="str">
            <v>II</v>
          </cell>
          <cell r="F93">
            <v>174</v>
          </cell>
          <cell r="G93" t="str">
            <v>Оренбург</v>
          </cell>
          <cell r="H93" t="str">
            <v>Оренбургская обл.</v>
          </cell>
          <cell r="I93" t="str">
            <v>ПФО</v>
          </cell>
          <cell r="J93" t="str">
            <v>Цпин П.А., Симонов В.В., Ширяева С.П.</v>
          </cell>
          <cell r="K93">
            <v>174</v>
          </cell>
          <cell r="L93">
            <v>0</v>
          </cell>
          <cell r="M93" t="str">
            <v>ПЧЕЛА</v>
          </cell>
          <cell r="N93" t="str">
            <v>В</v>
          </cell>
          <cell r="O93" t="str">
            <v>ПЧЕЛА В.</v>
          </cell>
          <cell r="P93" t="str">
            <v>Валерия</v>
          </cell>
        </row>
        <row r="94">
          <cell r="A94">
            <v>124</v>
          </cell>
          <cell r="B94">
            <v>24</v>
          </cell>
          <cell r="C94" t="str">
            <v>ХРАМОВА Екатерина</v>
          </cell>
          <cell r="D94" t="str">
            <v>08.08.2010</v>
          </cell>
          <cell r="E94" t="str">
            <v>II</v>
          </cell>
          <cell r="F94">
            <v>164</v>
          </cell>
          <cell r="G94" t="str">
            <v>Москва</v>
          </cell>
          <cell r="H94" t="str">
            <v>г. Москва</v>
          </cell>
          <cell r="I94" t="str">
            <v>МОС</v>
          </cell>
          <cell r="J94" t="str">
            <v>Тяпкин С.Е.</v>
          </cell>
          <cell r="K94">
            <v>164</v>
          </cell>
          <cell r="L94">
            <v>0</v>
          </cell>
          <cell r="M94" t="str">
            <v>ХРАМОВА</v>
          </cell>
          <cell r="N94" t="str">
            <v>Е</v>
          </cell>
          <cell r="O94" t="str">
            <v>ХРАМОВА Е.</v>
          </cell>
          <cell r="P94" t="str">
            <v>Екатерина</v>
          </cell>
        </row>
        <row r="95">
          <cell r="A95">
            <v>125</v>
          </cell>
          <cell r="B95">
            <v>25</v>
          </cell>
          <cell r="C95" t="str">
            <v>КОПЕЙКИНА Мария</v>
          </cell>
          <cell r="D95" t="str">
            <v>22.02.2010</v>
          </cell>
          <cell r="E95" t="str">
            <v>1 юн.</v>
          </cell>
          <cell r="F95">
            <v>160</v>
          </cell>
          <cell r="G95" t="str">
            <v>С.-Петербург</v>
          </cell>
          <cell r="H95" t="str">
            <v>г. Санкт-Петербург</v>
          </cell>
          <cell r="I95" t="str">
            <v>С-П</v>
          </cell>
          <cell r="J95" t="str">
            <v>Щесюк В.Д., Чекуров Д.В.</v>
          </cell>
          <cell r="K95">
            <v>160</v>
          </cell>
          <cell r="L95">
            <v>0</v>
          </cell>
          <cell r="M95" t="str">
            <v>КОПЕЙКИНА</v>
          </cell>
          <cell r="N95" t="str">
            <v>М</v>
          </cell>
          <cell r="O95" t="str">
            <v>КОПЕЙКИНА М.</v>
          </cell>
          <cell r="P95" t="str">
            <v>Мария</v>
          </cell>
        </row>
        <row r="96">
          <cell r="A96">
            <v>126</v>
          </cell>
          <cell r="B96">
            <v>26</v>
          </cell>
          <cell r="C96" t="str">
            <v>АНТИПОВА Виктория</v>
          </cell>
          <cell r="D96" t="str">
            <v>07.08.2010</v>
          </cell>
          <cell r="E96" t="str">
            <v>1 юн.</v>
          </cell>
          <cell r="F96">
            <v>159</v>
          </cell>
          <cell r="G96" t="str">
            <v>С.-Петербург</v>
          </cell>
          <cell r="H96" t="str">
            <v>г. Санкт-Петербург</v>
          </cell>
          <cell r="I96" t="str">
            <v>С-П</v>
          </cell>
          <cell r="J96" t="str">
            <v>Хорошилова Е.В., Литвиненко Е.И.</v>
          </cell>
          <cell r="K96">
            <v>159</v>
          </cell>
          <cell r="L96">
            <v>0</v>
          </cell>
          <cell r="M96" t="str">
            <v>АНТИПОВА</v>
          </cell>
          <cell r="N96" t="str">
            <v>В</v>
          </cell>
          <cell r="O96" t="str">
            <v>АНТИПОВА В.</v>
          </cell>
          <cell r="P96" t="str">
            <v>Виктория</v>
          </cell>
        </row>
        <row r="97">
          <cell r="A97">
            <v>127</v>
          </cell>
          <cell r="B97">
            <v>27</v>
          </cell>
          <cell r="C97" t="str">
            <v>КУЗНЕЦОВА Дарья</v>
          </cell>
          <cell r="D97">
            <v>40942</v>
          </cell>
          <cell r="E97" t="str">
            <v>2 юн.</v>
          </cell>
          <cell r="F97">
            <v>157</v>
          </cell>
          <cell r="G97" t="str">
            <v>Майкоп</v>
          </cell>
          <cell r="H97" t="str">
            <v>Респ. Адыгея</v>
          </cell>
          <cell r="I97" t="str">
            <v>ЮФО</v>
          </cell>
          <cell r="J97" t="str">
            <v>Асоцкий И.Н.</v>
          </cell>
          <cell r="K97">
            <v>157</v>
          </cell>
          <cell r="L97">
            <v>0</v>
          </cell>
          <cell r="M97" t="str">
            <v>КУЗНЕЦОВА</v>
          </cell>
          <cell r="N97" t="str">
            <v>Д</v>
          </cell>
          <cell r="O97" t="str">
            <v>КУЗНЕЦОВА Д.</v>
          </cell>
          <cell r="P97" t="str">
            <v>Дарья</v>
          </cell>
        </row>
        <row r="98">
          <cell r="A98">
            <v>128</v>
          </cell>
          <cell r="B98">
            <v>28</v>
          </cell>
          <cell r="C98" t="str">
            <v>АФАНАСЬЕВА София</v>
          </cell>
          <cell r="D98" t="str">
            <v>07.06.2010</v>
          </cell>
          <cell r="E98" t="str">
            <v>III</v>
          </cell>
          <cell r="F98">
            <v>156</v>
          </cell>
          <cell r="G98" t="str">
            <v>Семибратово</v>
          </cell>
          <cell r="H98" t="str">
            <v>Ярославская обл.</v>
          </cell>
          <cell r="I98" t="str">
            <v>ЦФО</v>
          </cell>
          <cell r="J98" t="str">
            <v>Минина О.В., Корсаков Е.В.</v>
          </cell>
          <cell r="K98">
            <v>156</v>
          </cell>
          <cell r="L98">
            <v>0</v>
          </cell>
          <cell r="M98" t="str">
            <v>АФАНАСЬЕВА</v>
          </cell>
          <cell r="N98" t="str">
            <v>С</v>
          </cell>
          <cell r="O98" t="str">
            <v>АФАНАСЬЕВА С.</v>
          </cell>
          <cell r="P98" t="str">
            <v>София</v>
          </cell>
        </row>
        <row r="99">
          <cell r="A99">
            <v>129</v>
          </cell>
          <cell r="B99">
            <v>29</v>
          </cell>
          <cell r="C99" t="str">
            <v>МАЦЕПУРА Елизавета</v>
          </cell>
          <cell r="D99" t="str">
            <v>20.01.2010</v>
          </cell>
          <cell r="E99" t="str">
            <v>III</v>
          </cell>
          <cell r="F99">
            <v>152</v>
          </cell>
          <cell r="G99" t="str">
            <v>Ессентуки</v>
          </cell>
          <cell r="H99" t="str">
            <v>Ставропольский кр.</v>
          </cell>
          <cell r="I99" t="str">
            <v>СКФО</v>
          </cell>
          <cell r="J99" t="str">
            <v>Чимбарцев В.М.</v>
          </cell>
          <cell r="K99">
            <v>152</v>
          </cell>
          <cell r="L99">
            <v>0</v>
          </cell>
          <cell r="M99" t="str">
            <v>МАЦЕПУРА</v>
          </cell>
          <cell r="N99" t="str">
            <v>Е</v>
          </cell>
          <cell r="O99" t="str">
            <v>МАЦЕПУРА Е.</v>
          </cell>
          <cell r="P99" t="str">
            <v>Елизавета</v>
          </cell>
        </row>
        <row r="100">
          <cell r="A100">
            <v>130</v>
          </cell>
          <cell r="B100">
            <v>30</v>
          </cell>
          <cell r="C100" t="str">
            <v>ЧЕРНЫШЕВА Анна</v>
          </cell>
          <cell r="D100" t="str">
            <v>02.06.2010</v>
          </cell>
          <cell r="E100" t="str">
            <v>III</v>
          </cell>
          <cell r="F100">
            <v>140</v>
          </cell>
          <cell r="G100" t="str">
            <v>Н.Новгород</v>
          </cell>
          <cell r="H100" t="str">
            <v>Нижегородская обл.</v>
          </cell>
          <cell r="I100" t="str">
            <v>ПФО</v>
          </cell>
          <cell r="J100" t="str">
            <v>Карпов А.Н., Лапшин А.В., Брусин С.Б.</v>
          </cell>
          <cell r="K100">
            <v>140</v>
          </cell>
          <cell r="L100">
            <v>0</v>
          </cell>
          <cell r="M100" t="str">
            <v>ЧЕРНЫШЕВА</v>
          </cell>
          <cell r="N100" t="str">
            <v>А</v>
          </cell>
          <cell r="O100" t="str">
            <v>ЧЕРНЫШЕВА А.</v>
          </cell>
          <cell r="P100" t="str">
            <v>Анна</v>
          </cell>
        </row>
        <row r="101">
          <cell r="A101">
            <v>131</v>
          </cell>
          <cell r="B101">
            <v>31</v>
          </cell>
          <cell r="C101" t="str">
            <v>КУЗНЕЦОВА Марьяна</v>
          </cell>
          <cell r="D101" t="str">
            <v>19.02.2010</v>
          </cell>
          <cell r="E101" t="str">
            <v>III</v>
          </cell>
          <cell r="F101">
            <v>138</v>
          </cell>
          <cell r="G101" t="str">
            <v>Семибратово</v>
          </cell>
          <cell r="H101" t="str">
            <v>Ярославская обл.</v>
          </cell>
          <cell r="I101" t="str">
            <v>ЦФО</v>
          </cell>
          <cell r="J101" t="str">
            <v>Минина О.В., Корсаков Е.В.</v>
          </cell>
          <cell r="K101">
            <v>138</v>
          </cell>
          <cell r="L101">
            <v>0</v>
          </cell>
          <cell r="M101" t="str">
            <v>КУЗНЕЦОВА</v>
          </cell>
          <cell r="N101" t="str">
            <v>М</v>
          </cell>
          <cell r="O101" t="str">
            <v>КУЗНЕЦОВА М.</v>
          </cell>
          <cell r="P101" t="str">
            <v>Марьяна</v>
          </cell>
        </row>
        <row r="102">
          <cell r="A102">
            <v>132</v>
          </cell>
          <cell r="B102">
            <v>32</v>
          </cell>
          <cell r="C102" t="str">
            <v>ЖОВНИР Алена</v>
          </cell>
          <cell r="D102" t="str">
            <v>27.07.2011</v>
          </cell>
          <cell r="E102" t="str">
            <v>II</v>
          </cell>
          <cell r="F102">
            <v>137</v>
          </cell>
          <cell r="G102" t="str">
            <v>Оренбург</v>
          </cell>
          <cell r="H102" t="str">
            <v>Оренбургская обл.</v>
          </cell>
          <cell r="I102" t="str">
            <v>ПФО</v>
          </cell>
          <cell r="J102" t="str">
            <v>Ивонин В.А., Ивонина О.Н.</v>
          </cell>
          <cell r="K102">
            <v>137</v>
          </cell>
          <cell r="L102">
            <v>0</v>
          </cell>
          <cell r="M102" t="str">
            <v>ЖОВНИР</v>
          </cell>
          <cell r="N102" t="str">
            <v>А</v>
          </cell>
          <cell r="O102" t="str">
            <v>ЖОВНИР А.</v>
          </cell>
          <cell r="P102" t="str">
            <v>Алена</v>
          </cell>
        </row>
        <row r="103">
          <cell r="A103">
            <v>133</v>
          </cell>
          <cell r="B103">
            <v>33</v>
          </cell>
          <cell r="C103" t="str">
            <v>САВОСТИКОВА Алина</v>
          </cell>
          <cell r="D103" t="str">
            <v>22.02.2011</v>
          </cell>
          <cell r="E103" t="str">
            <v>1 юн.</v>
          </cell>
          <cell r="F103">
            <v>136</v>
          </cell>
          <cell r="G103" t="str">
            <v>Орел</v>
          </cell>
          <cell r="H103" t="str">
            <v>Орловская обл.</v>
          </cell>
          <cell r="I103" t="str">
            <v>ЦФО</v>
          </cell>
          <cell r="J103" t="str">
            <v>Астахов А.С.</v>
          </cell>
          <cell r="K103">
            <v>136</v>
          </cell>
          <cell r="L103">
            <v>0</v>
          </cell>
          <cell r="M103" t="str">
            <v>САВОСТИКОВА</v>
          </cell>
          <cell r="N103" t="str">
            <v>А</v>
          </cell>
          <cell r="O103" t="str">
            <v>САВОСТИКОВА А.</v>
          </cell>
          <cell r="P103" t="str">
            <v>Алина</v>
          </cell>
        </row>
        <row r="104">
          <cell r="A104">
            <v>134</v>
          </cell>
          <cell r="B104">
            <v>34</v>
          </cell>
          <cell r="C104" t="str">
            <v>ГУЩИНА Екатерина</v>
          </cell>
          <cell r="D104" t="str">
            <v>16.05.2011</v>
          </cell>
          <cell r="E104" t="str">
            <v>1 юн.</v>
          </cell>
          <cell r="F104">
            <v>136</v>
          </cell>
          <cell r="G104" t="str">
            <v>Екатеринбург</v>
          </cell>
          <cell r="H104" t="str">
            <v>Свердловская обл.</v>
          </cell>
          <cell r="I104" t="str">
            <v>УрФО</v>
          </cell>
          <cell r="J104" t="str">
            <v>Хонина А.С., Артемкин А.А.</v>
          </cell>
          <cell r="K104">
            <v>136</v>
          </cell>
          <cell r="L104">
            <v>0</v>
          </cell>
          <cell r="M104" t="str">
            <v>ГУЩИНА</v>
          </cell>
          <cell r="N104" t="str">
            <v>Е</v>
          </cell>
          <cell r="O104" t="str">
            <v>ГУЩИНА Е.</v>
          </cell>
          <cell r="P104" t="str">
            <v>Екатерина</v>
          </cell>
        </row>
        <row r="105">
          <cell r="A105">
            <v>135</v>
          </cell>
          <cell r="B105">
            <v>35</v>
          </cell>
          <cell r="C105" t="str">
            <v>НОВИК Дарья</v>
          </cell>
          <cell r="D105">
            <v>40291</v>
          </cell>
          <cell r="E105" t="str">
            <v>1 юн.</v>
          </cell>
          <cell r="F105">
            <v>130</v>
          </cell>
          <cell r="G105" t="str">
            <v>Гродно</v>
          </cell>
          <cell r="H105" t="str">
            <v>РЕСПУБЛИКА БЕЛАРУСЬ</v>
          </cell>
          <cell r="I105" t="str">
            <v>БЕЛ</v>
          </cell>
          <cell r="J105" t="str">
            <v>Загидулин Б.Н.</v>
          </cell>
          <cell r="K105">
            <v>130</v>
          </cell>
          <cell r="L105">
            <v>0</v>
          </cell>
          <cell r="M105" t="str">
            <v>НОВИК</v>
          </cell>
          <cell r="N105" t="str">
            <v>Д</v>
          </cell>
          <cell r="O105" t="str">
            <v>НОВИК Д.</v>
          </cell>
          <cell r="P105" t="str">
            <v>Дарья</v>
          </cell>
        </row>
        <row r="106">
          <cell r="A106">
            <v>136</v>
          </cell>
          <cell r="B106">
            <v>36</v>
          </cell>
          <cell r="C106" t="str">
            <v>КОХ Наталья</v>
          </cell>
          <cell r="D106" t="str">
            <v>10.09.2011</v>
          </cell>
          <cell r="E106" t="str">
            <v>III</v>
          </cell>
          <cell r="F106">
            <v>126</v>
          </cell>
          <cell r="G106" t="str">
            <v>Осинники</v>
          </cell>
          <cell r="H106" t="str">
            <v>Кемеровская обл.</v>
          </cell>
          <cell r="I106" t="str">
            <v>СФО</v>
          </cell>
          <cell r="J106" t="str">
            <v>Школа М.Ю., Андреев В.Г.</v>
          </cell>
          <cell r="K106">
            <v>126</v>
          </cell>
          <cell r="L106">
            <v>0</v>
          </cell>
          <cell r="M106" t="str">
            <v>КОХ</v>
          </cell>
          <cell r="N106" t="str">
            <v>Н</v>
          </cell>
          <cell r="O106" t="str">
            <v>КОХ Н.</v>
          </cell>
          <cell r="P106" t="str">
            <v>Наталья</v>
          </cell>
        </row>
        <row r="107">
          <cell r="A107">
            <v>137</v>
          </cell>
          <cell r="B107">
            <v>37</v>
          </cell>
          <cell r="C107" t="str">
            <v>АБДУРАХМАНОВА Сафина</v>
          </cell>
          <cell r="D107" t="str">
            <v>18.05.2010</v>
          </cell>
          <cell r="E107" t="str">
            <v>III</v>
          </cell>
          <cell r="F107">
            <v>126</v>
          </cell>
          <cell r="G107" t="str">
            <v>Семибратово</v>
          </cell>
          <cell r="H107" t="str">
            <v>Ярославская обл.</v>
          </cell>
          <cell r="I107" t="str">
            <v>ЦФО</v>
          </cell>
          <cell r="J107" t="str">
            <v>Минина О.В., Корсаков Е.В.</v>
          </cell>
          <cell r="K107">
            <v>126</v>
          </cell>
          <cell r="L107">
            <v>0</v>
          </cell>
          <cell r="M107" t="str">
            <v>АБДУРАХМАНОВА</v>
          </cell>
          <cell r="N107" t="str">
            <v>С</v>
          </cell>
          <cell r="O107" t="str">
            <v>АБДУРАХМАНОВА С.</v>
          </cell>
          <cell r="P107" t="str">
            <v>Сафина</v>
          </cell>
        </row>
        <row r="108">
          <cell r="A108">
            <v>138</v>
          </cell>
          <cell r="B108">
            <v>38</v>
          </cell>
          <cell r="C108" t="str">
            <v>ЗУБАТОВА Ульяна</v>
          </cell>
          <cell r="D108" t="str">
            <v>25.02.2010</v>
          </cell>
          <cell r="E108" t="str">
            <v>II</v>
          </cell>
          <cell r="F108">
            <v>123</v>
          </cell>
          <cell r="G108" t="str">
            <v>Абакан</v>
          </cell>
          <cell r="H108" t="str">
            <v>Респ. Хакасия</v>
          </cell>
          <cell r="I108" t="str">
            <v>СФО</v>
          </cell>
          <cell r="J108" t="str">
            <v>Калинушкина Е.В.</v>
          </cell>
          <cell r="K108">
            <v>123</v>
          </cell>
          <cell r="L108">
            <v>0</v>
          </cell>
          <cell r="M108" t="str">
            <v>ЗУБАТОВА</v>
          </cell>
          <cell r="N108" t="str">
            <v>У</v>
          </cell>
          <cell r="O108" t="str">
            <v>ЗУБАТОВА У.</v>
          </cell>
          <cell r="P108" t="str">
            <v>Ульяна</v>
          </cell>
        </row>
        <row r="109">
          <cell r="A109">
            <v>139</v>
          </cell>
          <cell r="B109">
            <v>39</v>
          </cell>
          <cell r="C109" t="str">
            <v>ЧЕТВЕРТАКОВА Виктория</v>
          </cell>
          <cell r="D109" t="str">
            <v>23.08.2010</v>
          </cell>
          <cell r="E109" t="str">
            <v>1 юн.</v>
          </cell>
          <cell r="F109">
            <v>121</v>
          </cell>
          <cell r="G109" t="str">
            <v>Н.Новгород</v>
          </cell>
          <cell r="H109" t="str">
            <v>Нижегородская обл.</v>
          </cell>
          <cell r="I109" t="str">
            <v>ПФО</v>
          </cell>
          <cell r="J109" t="str">
            <v>Рыжов Ю.Б., Перевезенцев М.В.</v>
          </cell>
          <cell r="K109">
            <v>121</v>
          </cell>
          <cell r="L109">
            <v>0</v>
          </cell>
          <cell r="M109" t="str">
            <v>ЧЕТВЕРТАКОВА</v>
          </cell>
          <cell r="N109" t="str">
            <v>В</v>
          </cell>
          <cell r="O109" t="str">
            <v>ЧЕТВЕРТАКОВА В.</v>
          </cell>
          <cell r="P109" t="str">
            <v>Виктория</v>
          </cell>
        </row>
        <row r="110">
          <cell r="A110">
            <v>140</v>
          </cell>
          <cell r="B110">
            <v>40</v>
          </cell>
          <cell r="C110" t="str">
            <v>ПАХОМОВА Анастасия</v>
          </cell>
          <cell r="D110" t="str">
            <v>11.03.2011</v>
          </cell>
          <cell r="E110" t="str">
            <v>1 юн.</v>
          </cell>
          <cell r="F110">
            <v>121</v>
          </cell>
          <cell r="G110" t="str">
            <v>Подольск</v>
          </cell>
          <cell r="H110" t="str">
            <v>Московская обл.</v>
          </cell>
          <cell r="I110" t="str">
            <v>ЦФО</v>
          </cell>
          <cell r="J110" t="str">
            <v>Сурова О.И., Застрешкина Т.В.</v>
          </cell>
          <cell r="K110">
            <v>121</v>
          </cell>
          <cell r="L110">
            <v>0</v>
          </cell>
          <cell r="M110" t="str">
            <v>ПАХОМОВА</v>
          </cell>
          <cell r="N110" t="str">
            <v>А</v>
          </cell>
          <cell r="O110" t="str">
            <v>ПАХОМОВА А.</v>
          </cell>
          <cell r="P110" t="str">
            <v>Анастасия</v>
          </cell>
        </row>
        <row r="111">
          <cell r="A111">
            <v>141</v>
          </cell>
          <cell r="B111">
            <v>41</v>
          </cell>
          <cell r="C111" t="str">
            <v>ИЛЬЯСОВА Рузанна</v>
          </cell>
          <cell r="D111" t="str">
            <v>22.07.2010</v>
          </cell>
          <cell r="E111" t="str">
            <v>1 юн.</v>
          </cell>
          <cell r="F111">
            <v>120</v>
          </cell>
          <cell r="G111" t="str">
            <v>Казань</v>
          </cell>
          <cell r="H111" t="str">
            <v>Респ. Татарстан</v>
          </cell>
          <cell r="I111" t="str">
            <v>ПФО</v>
          </cell>
          <cell r="J111" t="str">
            <v>Князев П.А.</v>
          </cell>
          <cell r="K111">
            <v>120</v>
          </cell>
          <cell r="L111">
            <v>0</v>
          </cell>
          <cell r="M111" t="str">
            <v>ИЛЬЯСОВА</v>
          </cell>
          <cell r="N111" t="str">
            <v>Р</v>
          </cell>
          <cell r="O111" t="str">
            <v>ИЛЬЯСОВА Р.</v>
          </cell>
          <cell r="P111" t="str">
            <v>Рузанна</v>
          </cell>
        </row>
        <row r="112">
          <cell r="A112">
            <v>142</v>
          </cell>
          <cell r="B112">
            <v>42</v>
          </cell>
          <cell r="C112" t="str">
            <v>ЛЯНГУЗОВА Ульяна</v>
          </cell>
          <cell r="D112" t="str">
            <v>01.02.2010</v>
          </cell>
          <cell r="E112" t="str">
            <v>III</v>
          </cell>
          <cell r="F112">
            <v>107</v>
          </cell>
          <cell r="G112" t="str">
            <v>Рыбинск</v>
          </cell>
          <cell r="H112" t="str">
            <v>Ярославская обл.</v>
          </cell>
          <cell r="I112" t="str">
            <v>ЦФО</v>
          </cell>
          <cell r="J112" t="str">
            <v>Обрезкова Ю.Н.</v>
          </cell>
          <cell r="K112">
            <v>107</v>
          </cell>
          <cell r="L112">
            <v>0</v>
          </cell>
          <cell r="M112" t="str">
            <v>ЛЯНГУЗОВА</v>
          </cell>
          <cell r="N112" t="str">
            <v>У</v>
          </cell>
          <cell r="O112" t="str">
            <v>ЛЯНГУЗОВА У.</v>
          </cell>
          <cell r="P112" t="str">
            <v>Ульяна</v>
          </cell>
        </row>
        <row r="113">
          <cell r="A113">
            <v>143</v>
          </cell>
          <cell r="B113">
            <v>43</v>
          </cell>
          <cell r="C113" t="str">
            <v>ШЕСТЕРОВА Анастасия</v>
          </cell>
          <cell r="D113" t="str">
            <v>21.04.2010</v>
          </cell>
          <cell r="E113" t="str">
            <v>1 юн.</v>
          </cell>
          <cell r="F113">
            <v>107</v>
          </cell>
          <cell r="G113" t="str">
            <v>Екатеринбург</v>
          </cell>
          <cell r="H113" t="str">
            <v>Свердловская обл.</v>
          </cell>
          <cell r="I113" t="str">
            <v>УрФО</v>
          </cell>
          <cell r="J113" t="str">
            <v>Хонина А.С., Артемкин А.А.</v>
          </cell>
          <cell r="K113">
            <v>107</v>
          </cell>
          <cell r="L113">
            <v>0</v>
          </cell>
          <cell r="M113" t="str">
            <v>ШЕСТЕРОВА</v>
          </cell>
          <cell r="N113" t="str">
            <v>А</v>
          </cell>
          <cell r="O113" t="str">
            <v>ШЕСТЕРОВА А.</v>
          </cell>
          <cell r="P113" t="str">
            <v>Анастасия</v>
          </cell>
        </row>
        <row r="114">
          <cell r="A114">
            <v>144</v>
          </cell>
          <cell r="B114">
            <v>44</v>
          </cell>
          <cell r="C114" t="str">
            <v>МЕЛЬНИК Евангелина</v>
          </cell>
          <cell r="D114" t="str">
            <v>28.12.2010</v>
          </cell>
          <cell r="E114" t="str">
            <v>1 юн.</v>
          </cell>
          <cell r="F114">
            <v>104</v>
          </cell>
          <cell r="G114" t="str">
            <v>Калининград</v>
          </cell>
          <cell r="H114" t="str">
            <v>Калининградская обл.</v>
          </cell>
          <cell r="I114" t="str">
            <v>СЗФО</v>
          </cell>
          <cell r="J114" t="str">
            <v>Тесля О.И.</v>
          </cell>
          <cell r="K114">
            <v>104</v>
          </cell>
          <cell r="L114">
            <v>0</v>
          </cell>
          <cell r="M114" t="str">
            <v>МЕЛЬНИК</v>
          </cell>
          <cell r="N114" t="str">
            <v>Е</v>
          </cell>
          <cell r="O114" t="str">
            <v>МЕЛЬНИК Е.</v>
          </cell>
          <cell r="P114" t="str">
            <v>Евангелина</v>
          </cell>
        </row>
        <row r="115">
          <cell r="A115">
            <v>145</v>
          </cell>
          <cell r="B115">
            <v>45</v>
          </cell>
          <cell r="C115" t="str">
            <v>ПОПОВЦЕВА Кира</v>
          </cell>
          <cell r="D115" t="str">
            <v>24.10.2010</v>
          </cell>
          <cell r="E115" t="str">
            <v>III</v>
          </cell>
          <cell r="F115">
            <v>102</v>
          </cell>
          <cell r="G115" t="str">
            <v>Челябинск</v>
          </cell>
          <cell r="H115" t="str">
            <v>Челябинская обл.</v>
          </cell>
          <cell r="I115" t="str">
            <v>УрФО</v>
          </cell>
          <cell r="J115" t="str">
            <v>Тарасова Н.Н.</v>
          </cell>
          <cell r="K115">
            <v>102</v>
          </cell>
          <cell r="L115">
            <v>0</v>
          </cell>
          <cell r="M115" t="str">
            <v>ПОПОВЦЕВА</v>
          </cell>
          <cell r="N115" t="str">
            <v>К</v>
          </cell>
          <cell r="O115" t="str">
            <v>ПОПОВЦЕВА К.</v>
          </cell>
          <cell r="P115" t="str">
            <v>Кира</v>
          </cell>
        </row>
        <row r="116">
          <cell r="A116">
            <v>146</v>
          </cell>
          <cell r="B116">
            <v>46</v>
          </cell>
          <cell r="C116" t="str">
            <v>ФИЛИППОВА Анастасия</v>
          </cell>
          <cell r="D116" t="str">
            <v>06.03.2011</v>
          </cell>
          <cell r="E116" t="str">
            <v>1 юн.</v>
          </cell>
          <cell r="F116">
            <v>98</v>
          </cell>
          <cell r="G116" t="str">
            <v>Иваново</v>
          </cell>
          <cell r="H116" t="str">
            <v>Ивановская обл.</v>
          </cell>
          <cell r="I116" t="str">
            <v>ЦФО</v>
          </cell>
          <cell r="J116" t="str">
            <v>Батунова В.А., Батунов С.А.</v>
          </cell>
          <cell r="K116">
            <v>98</v>
          </cell>
          <cell r="L116">
            <v>0</v>
          </cell>
          <cell r="M116" t="str">
            <v>ФИЛИППОВА</v>
          </cell>
          <cell r="N116" t="str">
            <v>А</v>
          </cell>
          <cell r="O116" t="str">
            <v>ФИЛИППОВА А.</v>
          </cell>
          <cell r="P116" t="str">
            <v>Анастасия</v>
          </cell>
        </row>
        <row r="117">
          <cell r="A117">
            <v>147</v>
          </cell>
          <cell r="B117">
            <v>47</v>
          </cell>
          <cell r="C117" t="str">
            <v>ТЕРЕХОВА Ярослава</v>
          </cell>
          <cell r="D117" t="str">
            <v>12.11.2012</v>
          </cell>
          <cell r="E117" t="str">
            <v>3 юн.</v>
          </cell>
          <cell r="F117">
            <v>94</v>
          </cell>
          <cell r="G117" t="str">
            <v>С.-Петербург</v>
          </cell>
          <cell r="H117" t="str">
            <v>г. Санкт-Петербург</v>
          </cell>
          <cell r="I117" t="str">
            <v>С-П</v>
          </cell>
          <cell r="J117" t="str">
            <v>Трушкина О.Г., Лешев С.Г.</v>
          </cell>
          <cell r="K117">
            <v>94</v>
          </cell>
          <cell r="L117">
            <v>0</v>
          </cell>
          <cell r="M117" t="str">
            <v>ТЕРЕХОВА</v>
          </cell>
          <cell r="N117" t="str">
            <v>Я</v>
          </cell>
          <cell r="O117" t="str">
            <v>ТЕРЕХОВА Я.</v>
          </cell>
          <cell r="P117" t="str">
            <v>Ярослава</v>
          </cell>
        </row>
        <row r="118">
          <cell r="A118">
            <v>148</v>
          </cell>
          <cell r="B118">
            <v>48</v>
          </cell>
          <cell r="C118" t="str">
            <v>ФАХРУТДИНОВА Анна</v>
          </cell>
          <cell r="D118" t="str">
            <v>30.01.2010</v>
          </cell>
          <cell r="E118" t="str">
            <v>II</v>
          </cell>
          <cell r="F118">
            <v>93</v>
          </cell>
          <cell r="G118" t="str">
            <v>Казань</v>
          </cell>
          <cell r="H118" t="str">
            <v>Респ. Татарстан</v>
          </cell>
          <cell r="I118" t="str">
            <v>ПФО</v>
          </cell>
          <cell r="J118" t="str">
            <v>Тихонов В.А., Шахова Ю.А.</v>
          </cell>
          <cell r="K118">
            <v>93</v>
          </cell>
          <cell r="L118">
            <v>0</v>
          </cell>
          <cell r="M118" t="str">
            <v>ФАХРУТДИНОВА</v>
          </cell>
          <cell r="N118" t="str">
            <v>А</v>
          </cell>
          <cell r="O118" t="str">
            <v>ФАХРУТДИНОВА А.</v>
          </cell>
          <cell r="P118" t="str">
            <v>Анна</v>
          </cell>
        </row>
        <row r="119">
          <cell r="A119">
            <v>149</v>
          </cell>
          <cell r="B119">
            <v>49</v>
          </cell>
          <cell r="C119" t="str">
            <v>МОРОЗОВА Маргарита</v>
          </cell>
          <cell r="D119" t="str">
            <v>02.11.2010</v>
          </cell>
          <cell r="E119" t="str">
            <v>1 юн.</v>
          </cell>
          <cell r="F119">
            <v>93</v>
          </cell>
          <cell r="G119" t="str">
            <v>Москва</v>
          </cell>
          <cell r="H119" t="str">
            <v>г. Москва</v>
          </cell>
          <cell r="I119" t="str">
            <v>МОС</v>
          </cell>
          <cell r="J119" t="str">
            <v>Тяпкин С.Е.</v>
          </cell>
          <cell r="K119">
            <v>93</v>
          </cell>
          <cell r="L119">
            <v>0</v>
          </cell>
          <cell r="M119" t="str">
            <v>МОРОЗОВА</v>
          </cell>
          <cell r="N119" t="str">
            <v>М</v>
          </cell>
          <cell r="O119" t="str">
            <v>МОРОЗОВА М.</v>
          </cell>
          <cell r="P119" t="str">
            <v>Маргарита</v>
          </cell>
        </row>
        <row r="120">
          <cell r="A120">
            <v>150</v>
          </cell>
          <cell r="B120">
            <v>50</v>
          </cell>
          <cell r="C120" t="str">
            <v>КОДЗОВА Дэниза</v>
          </cell>
          <cell r="D120" t="str">
            <v>14.03.2011</v>
          </cell>
          <cell r="E120" t="str">
            <v>б/р</v>
          </cell>
          <cell r="F120">
            <v>92</v>
          </cell>
          <cell r="G120" t="str">
            <v>Нальчик</v>
          </cell>
          <cell r="H120" t="str">
            <v>Кабардино-Балкарская респ.</v>
          </cell>
          <cell r="I120" t="str">
            <v>СКФО</v>
          </cell>
          <cell r="J120" t="str">
            <v>Битюцкая И.И.</v>
          </cell>
          <cell r="K120">
            <v>92</v>
          </cell>
          <cell r="L120">
            <v>0</v>
          </cell>
          <cell r="M120" t="str">
            <v>КОДЗОВА</v>
          </cell>
          <cell r="N120" t="str">
            <v>Д</v>
          </cell>
          <cell r="O120" t="str">
            <v>КОДЗОВА Д.</v>
          </cell>
          <cell r="P120" t="str">
            <v>Дэниза</v>
          </cell>
        </row>
        <row r="121">
          <cell r="A121">
            <v>151</v>
          </cell>
          <cell r="B121">
            <v>51</v>
          </cell>
          <cell r="C121" t="str">
            <v>ХАДИУЛЛИНА Нафиса</v>
          </cell>
          <cell r="D121" t="str">
            <v>28.06.2011</v>
          </cell>
          <cell r="E121" t="str">
            <v>III</v>
          </cell>
          <cell r="F121">
            <v>89</v>
          </cell>
          <cell r="G121" t="str">
            <v>Казань</v>
          </cell>
          <cell r="H121" t="str">
            <v>Респ. Татарстан</v>
          </cell>
          <cell r="I121" t="str">
            <v>ПФО</v>
          </cell>
          <cell r="J121" t="str">
            <v>Степанова А.А., Кудряшов Р.А.</v>
          </cell>
          <cell r="K121">
            <v>89</v>
          </cell>
          <cell r="L121">
            <v>0</v>
          </cell>
          <cell r="M121" t="str">
            <v>ХАДИУЛЛИНА</v>
          </cell>
          <cell r="N121" t="str">
            <v>Н</v>
          </cell>
          <cell r="O121" t="str">
            <v>ХАДИУЛЛИНА Н.</v>
          </cell>
          <cell r="P121" t="str">
            <v>Нафиса</v>
          </cell>
        </row>
        <row r="122">
          <cell r="A122">
            <v>152</v>
          </cell>
          <cell r="B122">
            <v>52</v>
          </cell>
          <cell r="C122" t="str">
            <v>ДЕБЕТЕЕВА Самира</v>
          </cell>
          <cell r="D122" t="str">
            <v>17.02.2011</v>
          </cell>
          <cell r="E122" t="str">
            <v>III</v>
          </cell>
          <cell r="F122">
            <v>89</v>
          </cell>
          <cell r="G122" t="str">
            <v>Казань</v>
          </cell>
          <cell r="H122" t="str">
            <v>Респ. Татарстан</v>
          </cell>
          <cell r="I122" t="str">
            <v>ПФО</v>
          </cell>
          <cell r="J122" t="str">
            <v>Степанова А.А., Кудряшов Р.А.</v>
          </cell>
          <cell r="K122">
            <v>89</v>
          </cell>
          <cell r="L122">
            <v>0</v>
          </cell>
          <cell r="M122" t="str">
            <v>ДЕБЕТЕЕВА</v>
          </cell>
          <cell r="N122" t="str">
            <v>С</v>
          </cell>
          <cell r="O122" t="str">
            <v>ДЕБЕТЕЕВА С.</v>
          </cell>
          <cell r="P122" t="str">
            <v>Самира</v>
          </cell>
        </row>
        <row r="123">
          <cell r="A123">
            <v>153</v>
          </cell>
          <cell r="B123">
            <v>53</v>
          </cell>
          <cell r="C123" t="str">
            <v>КУРАКИНА Алла</v>
          </cell>
          <cell r="D123" t="str">
            <v>20.03.2012</v>
          </cell>
          <cell r="E123" t="str">
            <v>1 юн.</v>
          </cell>
          <cell r="F123">
            <v>87</v>
          </cell>
          <cell r="G123" t="str">
            <v>Н.Новгород</v>
          </cell>
          <cell r="H123" t="str">
            <v>Нижегородская обл.</v>
          </cell>
          <cell r="I123" t="str">
            <v>ПФО</v>
          </cell>
          <cell r="J123" t="str">
            <v>Карпов Г.Р.</v>
          </cell>
          <cell r="K123">
            <v>87</v>
          </cell>
          <cell r="L123">
            <v>0</v>
          </cell>
          <cell r="M123" t="str">
            <v>КУРАКИНА</v>
          </cell>
          <cell r="N123" t="str">
            <v>А</v>
          </cell>
          <cell r="O123" t="str">
            <v>КУРАКИНА А.</v>
          </cell>
          <cell r="P123" t="str">
            <v>Алла</v>
          </cell>
        </row>
        <row r="124">
          <cell r="A124">
            <v>154</v>
          </cell>
          <cell r="B124">
            <v>54</v>
          </cell>
          <cell r="C124" t="str">
            <v>СКОСЫРЕВА Евгения</v>
          </cell>
          <cell r="D124" t="str">
            <v>08.01.2012</v>
          </cell>
          <cell r="E124" t="str">
            <v>1 юн.</v>
          </cell>
          <cell r="F124">
            <v>81</v>
          </cell>
          <cell r="G124" t="str">
            <v>Челябинск</v>
          </cell>
          <cell r="H124" t="str">
            <v>Челябинская обл.</v>
          </cell>
          <cell r="I124" t="str">
            <v>УрФО</v>
          </cell>
          <cell r="J124" t="str">
            <v>Ткачева Е.В.</v>
          </cell>
          <cell r="K124">
            <v>81</v>
          </cell>
          <cell r="L124">
            <v>0</v>
          </cell>
          <cell r="M124" t="str">
            <v>СКОСЫРЕВА</v>
          </cell>
          <cell r="N124" t="str">
            <v>Е</v>
          </cell>
          <cell r="O124" t="str">
            <v>СКОСЫРЕВА Е.</v>
          </cell>
          <cell r="P124" t="str">
            <v>Евгения</v>
          </cell>
        </row>
        <row r="125">
          <cell r="A125">
            <v>155</v>
          </cell>
          <cell r="B125">
            <v>55</v>
          </cell>
          <cell r="C125" t="str">
            <v>КРАСЮКОВА Ксения</v>
          </cell>
          <cell r="D125" t="str">
            <v>21.08.2010</v>
          </cell>
          <cell r="E125" t="str">
            <v>1 юн.</v>
          </cell>
          <cell r="F125">
            <v>79</v>
          </cell>
          <cell r="G125" t="str">
            <v>Самара</v>
          </cell>
          <cell r="H125" t="str">
            <v>Самарская обл.</v>
          </cell>
          <cell r="I125" t="str">
            <v>ПФО</v>
          </cell>
          <cell r="J125" t="str">
            <v>Вязова Е.Л., Мохначева Е.Ю.</v>
          </cell>
          <cell r="K125">
            <v>79</v>
          </cell>
          <cell r="L125">
            <v>0</v>
          </cell>
          <cell r="M125" t="str">
            <v>КРАСЮКОВА</v>
          </cell>
          <cell r="N125" t="str">
            <v>К</v>
          </cell>
          <cell r="O125" t="str">
            <v>КРАСЮКОВА К.</v>
          </cell>
          <cell r="P125" t="str">
            <v>Ксения</v>
          </cell>
        </row>
        <row r="126">
          <cell r="A126">
            <v>156</v>
          </cell>
          <cell r="B126">
            <v>56</v>
          </cell>
          <cell r="C126" t="str">
            <v>ЛЕХИНА Полина</v>
          </cell>
          <cell r="D126" t="str">
            <v>10.09.2010</v>
          </cell>
          <cell r="E126" t="str">
            <v>1 юн.</v>
          </cell>
          <cell r="F126">
            <v>76</v>
          </cell>
          <cell r="G126" t="str">
            <v>Самара</v>
          </cell>
          <cell r="H126" t="str">
            <v>Самарская обл.</v>
          </cell>
          <cell r="I126" t="str">
            <v>ПФО</v>
          </cell>
          <cell r="J126" t="str">
            <v>Вязова Е.Л., Мохначева Е.Ю.</v>
          </cell>
          <cell r="K126">
            <v>76</v>
          </cell>
          <cell r="L126">
            <v>0</v>
          </cell>
          <cell r="M126" t="str">
            <v>ЛЕХИНА</v>
          </cell>
          <cell r="N126" t="str">
            <v>П</v>
          </cell>
          <cell r="O126" t="str">
            <v>ЛЕХИНА П.</v>
          </cell>
          <cell r="P126" t="str">
            <v>Полина</v>
          </cell>
        </row>
        <row r="127">
          <cell r="A127">
            <v>157</v>
          </cell>
          <cell r="B127">
            <v>57</v>
          </cell>
          <cell r="C127" t="str">
            <v>ВОРОНИНА Алена</v>
          </cell>
          <cell r="D127" t="str">
            <v>13.04.2012</v>
          </cell>
          <cell r="E127" t="str">
            <v>II</v>
          </cell>
          <cell r="F127">
            <v>73</v>
          </cell>
          <cell r="G127" t="str">
            <v>Оренбург</v>
          </cell>
          <cell r="H127" t="str">
            <v>Оренбургская обл.</v>
          </cell>
          <cell r="I127" t="str">
            <v>ПФО</v>
          </cell>
          <cell r="J127" t="str">
            <v>Ивонин В.А., Ивонина О.Н.</v>
          </cell>
          <cell r="K127">
            <v>73</v>
          </cell>
          <cell r="L127">
            <v>0</v>
          </cell>
          <cell r="M127" t="str">
            <v>ВОРОНИНА</v>
          </cell>
          <cell r="N127" t="str">
            <v>А</v>
          </cell>
          <cell r="O127" t="str">
            <v>ВОРОНИНА А.</v>
          </cell>
          <cell r="P127" t="str">
            <v>Алена</v>
          </cell>
        </row>
        <row r="128">
          <cell r="A128">
            <v>158</v>
          </cell>
          <cell r="B128">
            <v>58</v>
          </cell>
          <cell r="C128" t="str">
            <v>РОВКИНА Анастасия</v>
          </cell>
          <cell r="D128" t="str">
            <v>27.05.2010</v>
          </cell>
          <cell r="E128" t="str">
            <v>III</v>
          </cell>
          <cell r="F128">
            <v>54</v>
          </cell>
          <cell r="G128" t="str">
            <v>Тюмень</v>
          </cell>
          <cell r="H128" t="str">
            <v>Тюменская обл.</v>
          </cell>
          <cell r="I128" t="str">
            <v>УрФО</v>
          </cell>
          <cell r="J128" t="str">
            <v>Иванова А.Б., Рябов Е.А.</v>
          </cell>
          <cell r="K128">
            <v>54</v>
          </cell>
          <cell r="L128">
            <v>0</v>
          </cell>
          <cell r="M128" t="str">
            <v>РОВКИНА</v>
          </cell>
          <cell r="N128" t="str">
            <v>А</v>
          </cell>
          <cell r="O128" t="str">
            <v>РОВКИНА А.</v>
          </cell>
          <cell r="P128" t="str">
            <v>Анастасия</v>
          </cell>
        </row>
        <row r="129">
          <cell r="A129">
            <v>159</v>
          </cell>
          <cell r="B129">
            <v>59</v>
          </cell>
          <cell r="C129" t="str">
            <v>ЧЕРТИЛИНА Вероника</v>
          </cell>
          <cell r="D129" t="str">
            <v>08.09.2010</v>
          </cell>
          <cell r="E129" t="str">
            <v>б/р</v>
          </cell>
          <cell r="F129">
            <v>49</v>
          </cell>
          <cell r="G129" t="str">
            <v>Серов</v>
          </cell>
          <cell r="H129" t="str">
            <v>Свердловская обл.</v>
          </cell>
          <cell r="I129" t="str">
            <v>УрФО</v>
          </cell>
          <cell r="J129" t="str">
            <v>Поляков Э.В.</v>
          </cell>
          <cell r="K129">
            <v>49</v>
          </cell>
          <cell r="L129">
            <v>0</v>
          </cell>
          <cell r="M129" t="str">
            <v>ЧЕРТИЛИНА</v>
          </cell>
          <cell r="N129" t="str">
            <v>В</v>
          </cell>
          <cell r="O129" t="str">
            <v>ЧЕРТИЛИНА В.</v>
          </cell>
          <cell r="P129" t="str">
            <v>Вероника</v>
          </cell>
        </row>
        <row r="130">
          <cell r="A130">
            <v>160</v>
          </cell>
          <cell r="B130">
            <v>60</v>
          </cell>
          <cell r="C130" t="str">
            <v>КОРЗУНИНА Кристина</v>
          </cell>
          <cell r="D130" t="str">
            <v>23.06.2010</v>
          </cell>
          <cell r="E130" t="str">
            <v>1 юн.</v>
          </cell>
          <cell r="F130">
            <v>41</v>
          </cell>
          <cell r="G130" t="str">
            <v>Красноуральск</v>
          </cell>
          <cell r="H130" t="str">
            <v>Свердловская обл.</v>
          </cell>
          <cell r="I130" t="str">
            <v>УрФО</v>
          </cell>
          <cell r="J130" t="str">
            <v>Шкилев А.С., Васильева А.Н.</v>
          </cell>
          <cell r="K130">
            <v>41</v>
          </cell>
          <cell r="L130">
            <v>0</v>
          </cell>
          <cell r="M130" t="str">
            <v>КОРЗУНИНА</v>
          </cell>
          <cell r="N130" t="str">
            <v>К</v>
          </cell>
          <cell r="O130" t="str">
            <v>КОРЗУНИНА К.</v>
          </cell>
          <cell r="P130" t="str">
            <v>Кристина</v>
          </cell>
        </row>
        <row r="131">
          <cell r="A131">
            <v>161</v>
          </cell>
          <cell r="B131">
            <v>61</v>
          </cell>
          <cell r="C131" t="str">
            <v>ШТАНЬКО Варвара</v>
          </cell>
          <cell r="D131" t="str">
            <v>26.11.2010</v>
          </cell>
          <cell r="E131" t="str">
            <v>1 юн.</v>
          </cell>
          <cell r="F131">
            <v>31</v>
          </cell>
          <cell r="G131" t="str">
            <v>Гай</v>
          </cell>
          <cell r="H131" t="str">
            <v>Оренбургская обл.</v>
          </cell>
          <cell r="I131" t="str">
            <v>ПФО</v>
          </cell>
          <cell r="J131" t="str">
            <v>Чуева В.М., Медянцева Е.А.</v>
          </cell>
          <cell r="K131">
            <v>31</v>
          </cell>
          <cell r="L131">
            <v>0</v>
          </cell>
          <cell r="M131" t="str">
            <v>ШТАНЬКО</v>
          </cell>
          <cell r="N131" t="str">
            <v>В</v>
          </cell>
          <cell r="O131" t="str">
            <v>ШТАНЬКО В.</v>
          </cell>
          <cell r="P131" t="str">
            <v>Варвара</v>
          </cell>
        </row>
        <row r="132">
          <cell r="A132">
            <v>162</v>
          </cell>
          <cell r="B132">
            <v>62</v>
          </cell>
          <cell r="C132" t="str">
            <v>АРНАУТОВА София</v>
          </cell>
          <cell r="D132" t="str">
            <v>21.12.2010</v>
          </cell>
          <cell r="E132" t="str">
            <v>1 юн.</v>
          </cell>
          <cell r="F132">
            <v>16</v>
          </cell>
          <cell r="G132" t="str">
            <v>Екатеринбург</v>
          </cell>
          <cell r="H132" t="str">
            <v>Свердловская обл.</v>
          </cell>
          <cell r="I132" t="str">
            <v>УрФО</v>
          </cell>
          <cell r="J132" t="str">
            <v>Хонина А.С., Артемкин А.А.</v>
          </cell>
          <cell r="K132">
            <v>16</v>
          </cell>
          <cell r="L132">
            <v>0</v>
          </cell>
          <cell r="M132" t="str">
            <v>АРНАУТОВА</v>
          </cell>
          <cell r="N132" t="str">
            <v>С</v>
          </cell>
          <cell r="O132" t="str">
            <v>АРНАУТОВА С.</v>
          </cell>
          <cell r="P132" t="str">
            <v>София</v>
          </cell>
        </row>
        <row r="133">
          <cell r="A133">
            <v>163</v>
          </cell>
          <cell r="B133">
            <v>63</v>
          </cell>
          <cell r="C133" t="str">
            <v>ЧЕРНЫХ Доминика</v>
          </cell>
          <cell r="D133" t="str">
            <v>08.07.2010</v>
          </cell>
          <cell r="E133" t="str">
            <v>1 юн.</v>
          </cell>
          <cell r="F133">
            <v>13</v>
          </cell>
          <cell r="G133" t="str">
            <v>Красноуральск</v>
          </cell>
          <cell r="H133" t="str">
            <v>Свердловская обл.</v>
          </cell>
          <cell r="I133" t="str">
            <v>УрФО</v>
          </cell>
          <cell r="J133" t="str">
            <v>Шкилев А.С., Васильева А.Н.</v>
          </cell>
          <cell r="K133">
            <v>13</v>
          </cell>
          <cell r="L133">
            <v>0</v>
          </cell>
          <cell r="M133" t="str">
            <v>ЧЕРНЫХ</v>
          </cell>
          <cell r="N133" t="str">
            <v>Д</v>
          </cell>
          <cell r="O133" t="str">
            <v>ЧЕРНЫХ Д.</v>
          </cell>
          <cell r="P133" t="str">
            <v>Доминика</v>
          </cell>
        </row>
        <row r="134">
          <cell r="A134">
            <v>164</v>
          </cell>
          <cell r="B134">
            <v>64</v>
          </cell>
          <cell r="C134" t="str">
            <v>ДИДУШИЦКАЯ Виктория</v>
          </cell>
          <cell r="D134" t="str">
            <v>06.02.2012</v>
          </cell>
          <cell r="E134" t="str">
            <v>3 юн.</v>
          </cell>
          <cell r="F134">
            <v>46</v>
          </cell>
          <cell r="G134" t="str">
            <v>Цементный</v>
          </cell>
          <cell r="H134" t="str">
            <v>Свердловская обл.</v>
          </cell>
          <cell r="I134" t="str">
            <v>УрФО</v>
          </cell>
          <cell r="J134" t="str">
            <v>Горшкова А.З.</v>
          </cell>
          <cell r="K134">
            <v>46</v>
          </cell>
          <cell r="L134">
            <v>0</v>
          </cell>
          <cell r="M134" t="str">
            <v>ДИДУШИЦКАЯ</v>
          </cell>
          <cell r="N134" t="str">
            <v>В</v>
          </cell>
          <cell r="O134" t="str">
            <v>ДИДУШИЦКАЯ В.</v>
          </cell>
          <cell r="P134" t="str">
            <v>Виктория</v>
          </cell>
        </row>
        <row r="135">
          <cell r="J135">
            <v>0</v>
          </cell>
          <cell r="M135" t="e">
            <v>#VALUE!</v>
          </cell>
          <cell r="N135" t="e">
            <v>#VALUE!</v>
          </cell>
          <cell r="O135" t="e">
            <v>#VALUE!</v>
          </cell>
          <cell r="P135" t="e">
            <v>#VALUE!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BQ13">
            <v>101</v>
          </cell>
          <cell r="CX13">
            <v>1</v>
          </cell>
        </row>
        <row r="14">
          <cell r="BQ14">
            <v>0</v>
          </cell>
          <cell r="CX14">
            <v>0</v>
          </cell>
        </row>
        <row r="15">
          <cell r="BQ15">
            <v>116</v>
          </cell>
          <cell r="CX15">
            <v>2</v>
          </cell>
        </row>
        <row r="16">
          <cell r="BQ16">
            <v>0</v>
          </cell>
          <cell r="CX16">
            <v>0</v>
          </cell>
        </row>
        <row r="17">
          <cell r="BQ17">
            <v>117</v>
          </cell>
          <cell r="CX17">
            <v>3</v>
          </cell>
        </row>
        <row r="18">
          <cell r="BQ18">
            <v>0</v>
          </cell>
          <cell r="CX18">
            <v>0</v>
          </cell>
        </row>
        <row r="19">
          <cell r="BQ19">
            <v>132</v>
          </cell>
          <cell r="CX19">
            <v>6</v>
          </cell>
        </row>
        <row r="20">
          <cell r="BQ20">
            <v>0</v>
          </cell>
          <cell r="CX20">
            <v>0</v>
          </cell>
        </row>
        <row r="21">
          <cell r="BQ21">
            <v>133</v>
          </cell>
          <cell r="CX21">
            <v>4</v>
          </cell>
        </row>
        <row r="22">
          <cell r="BQ22">
            <v>0</v>
          </cell>
          <cell r="CX22">
            <v>0</v>
          </cell>
        </row>
        <row r="23">
          <cell r="BQ23">
            <v>148</v>
          </cell>
          <cell r="CX23">
            <v>5</v>
          </cell>
        </row>
        <row r="24">
          <cell r="BQ24">
            <v>0</v>
          </cell>
          <cell r="CX24">
            <v>0</v>
          </cell>
        </row>
        <row r="25">
          <cell r="BQ25">
            <v>153</v>
          </cell>
          <cell r="CX25">
            <v>7</v>
          </cell>
        </row>
        <row r="26">
          <cell r="BQ26">
            <v>0</v>
          </cell>
          <cell r="CX26">
            <v>0</v>
          </cell>
        </row>
        <row r="27">
          <cell r="BQ27">
            <v>163</v>
          </cell>
          <cell r="CX27">
            <v>8</v>
          </cell>
        </row>
        <row r="28">
          <cell r="BQ28">
            <v>0</v>
          </cell>
          <cell r="CX28">
            <v>0</v>
          </cell>
        </row>
        <row r="42">
          <cell r="BQ42">
            <v>102</v>
          </cell>
          <cell r="CX42">
            <v>1</v>
          </cell>
        </row>
        <row r="43">
          <cell r="BQ43">
            <v>0</v>
          </cell>
          <cell r="CX43">
            <v>0</v>
          </cell>
        </row>
        <row r="44">
          <cell r="BQ44">
            <v>115</v>
          </cell>
          <cell r="CX44">
            <v>6</v>
          </cell>
        </row>
        <row r="45">
          <cell r="BQ45">
            <v>0</v>
          </cell>
          <cell r="CX45">
            <v>0</v>
          </cell>
        </row>
        <row r="46">
          <cell r="BQ46">
            <v>121</v>
          </cell>
          <cell r="CX46">
            <v>3</v>
          </cell>
        </row>
        <row r="47">
          <cell r="BQ47">
            <v>0</v>
          </cell>
          <cell r="CX47">
            <v>0</v>
          </cell>
        </row>
        <row r="48">
          <cell r="BQ48">
            <v>131</v>
          </cell>
          <cell r="CX48">
            <v>4</v>
          </cell>
        </row>
        <row r="49">
          <cell r="BQ49">
            <v>0</v>
          </cell>
          <cell r="CX49">
            <v>0</v>
          </cell>
        </row>
        <row r="50">
          <cell r="BQ50">
            <v>134</v>
          </cell>
          <cell r="CX50">
            <v>2</v>
          </cell>
        </row>
        <row r="51">
          <cell r="BQ51">
            <v>0</v>
          </cell>
          <cell r="CX51">
            <v>0</v>
          </cell>
        </row>
        <row r="52">
          <cell r="BQ52">
            <v>146</v>
          </cell>
          <cell r="CX52">
            <v>5</v>
          </cell>
        </row>
        <row r="53">
          <cell r="BQ53">
            <v>0</v>
          </cell>
          <cell r="CX53">
            <v>0</v>
          </cell>
        </row>
        <row r="54">
          <cell r="BQ54">
            <v>149</v>
          </cell>
          <cell r="CX54">
            <v>7</v>
          </cell>
        </row>
        <row r="55">
          <cell r="BQ55">
            <v>0</v>
          </cell>
          <cell r="CX55">
            <v>0</v>
          </cell>
        </row>
        <row r="56">
          <cell r="BQ56">
            <v>161</v>
          </cell>
          <cell r="CX56">
            <v>8</v>
          </cell>
        </row>
        <row r="57">
          <cell r="BQ57">
            <v>0</v>
          </cell>
          <cell r="CX57">
            <v>0</v>
          </cell>
        </row>
        <row r="71">
          <cell r="BQ71">
            <v>103</v>
          </cell>
          <cell r="CX71">
            <v>1</v>
          </cell>
        </row>
        <row r="72">
          <cell r="BQ72">
            <v>0</v>
          </cell>
          <cell r="CX72">
            <v>0</v>
          </cell>
        </row>
        <row r="73">
          <cell r="BQ73">
            <v>114</v>
          </cell>
          <cell r="CX73">
            <v>4</v>
          </cell>
        </row>
        <row r="74">
          <cell r="BQ74">
            <v>0</v>
          </cell>
          <cell r="CX74">
            <v>0</v>
          </cell>
        </row>
        <row r="75">
          <cell r="BQ75">
            <v>118</v>
          </cell>
          <cell r="CX75">
            <v>2</v>
          </cell>
        </row>
        <row r="76">
          <cell r="BQ76">
            <v>0</v>
          </cell>
          <cell r="CX76">
            <v>0</v>
          </cell>
        </row>
        <row r="77">
          <cell r="BQ77">
            <v>130</v>
          </cell>
          <cell r="CX77">
            <v>3</v>
          </cell>
        </row>
        <row r="78">
          <cell r="BQ78">
            <v>0</v>
          </cell>
          <cell r="CX78">
            <v>0</v>
          </cell>
        </row>
        <row r="79">
          <cell r="BQ79">
            <v>135</v>
          </cell>
          <cell r="CX79">
            <v>7</v>
          </cell>
        </row>
        <row r="80">
          <cell r="BQ80">
            <v>0</v>
          </cell>
          <cell r="CX80">
            <v>0</v>
          </cell>
        </row>
        <row r="81">
          <cell r="BQ81">
            <v>147</v>
          </cell>
          <cell r="CX81">
            <v>5</v>
          </cell>
        </row>
        <row r="82">
          <cell r="BQ82">
            <v>0</v>
          </cell>
          <cell r="CX82">
            <v>0</v>
          </cell>
        </row>
        <row r="83">
          <cell r="BQ83">
            <v>150</v>
          </cell>
          <cell r="CX83">
            <v>6</v>
          </cell>
        </row>
        <row r="84">
          <cell r="BQ84">
            <v>0</v>
          </cell>
          <cell r="CX84">
            <v>0</v>
          </cell>
        </row>
        <row r="85">
          <cell r="BQ85">
            <v>162</v>
          </cell>
          <cell r="CX85">
            <v>8</v>
          </cell>
        </row>
        <row r="86">
          <cell r="BQ86">
            <v>0</v>
          </cell>
          <cell r="CX86">
            <v>0</v>
          </cell>
        </row>
        <row r="100">
          <cell r="BQ100">
            <v>104</v>
          </cell>
          <cell r="CX100">
            <v>1</v>
          </cell>
        </row>
        <row r="101">
          <cell r="BQ101">
            <v>0</v>
          </cell>
          <cell r="CX101">
            <v>0</v>
          </cell>
        </row>
        <row r="102">
          <cell r="BQ102">
            <v>113</v>
          </cell>
          <cell r="CX102">
            <v>4</v>
          </cell>
        </row>
        <row r="103">
          <cell r="BQ103">
            <v>0</v>
          </cell>
          <cell r="CX103">
            <v>0</v>
          </cell>
        </row>
        <row r="104">
          <cell r="BQ104">
            <v>123</v>
          </cell>
          <cell r="CX104">
            <v>3</v>
          </cell>
        </row>
        <row r="105">
          <cell r="BQ105">
            <v>0</v>
          </cell>
          <cell r="CX105">
            <v>0</v>
          </cell>
        </row>
        <row r="106">
          <cell r="BQ106">
            <v>129</v>
          </cell>
          <cell r="CX106">
            <v>2</v>
          </cell>
        </row>
        <row r="107">
          <cell r="BQ107">
            <v>0</v>
          </cell>
          <cell r="CX107">
            <v>0</v>
          </cell>
        </row>
        <row r="108">
          <cell r="BQ108">
            <v>137</v>
          </cell>
          <cell r="CX108">
            <v>5</v>
          </cell>
        </row>
        <row r="109">
          <cell r="BQ109">
            <v>0</v>
          </cell>
          <cell r="CX109">
            <v>0</v>
          </cell>
        </row>
        <row r="110">
          <cell r="BQ110">
            <v>145</v>
          </cell>
          <cell r="CX110">
            <v>7</v>
          </cell>
        </row>
        <row r="111">
          <cell r="BQ111">
            <v>0</v>
          </cell>
          <cell r="CX111">
            <v>0</v>
          </cell>
        </row>
        <row r="112">
          <cell r="BQ112">
            <v>151</v>
          </cell>
          <cell r="CX112">
            <v>6</v>
          </cell>
        </row>
        <row r="113">
          <cell r="BQ113">
            <v>0</v>
          </cell>
          <cell r="CX113">
            <v>0</v>
          </cell>
        </row>
        <row r="114">
          <cell r="BQ114">
            <v>164</v>
          </cell>
          <cell r="CX114">
            <v>8</v>
          </cell>
        </row>
        <row r="115">
          <cell r="BQ115">
            <v>0</v>
          </cell>
          <cell r="CX115">
            <v>0</v>
          </cell>
        </row>
        <row r="129">
          <cell r="BQ129">
            <v>105</v>
          </cell>
          <cell r="CX129">
            <v>1</v>
          </cell>
        </row>
        <row r="130">
          <cell r="BQ130">
            <v>0</v>
          </cell>
          <cell r="CX130">
            <v>0</v>
          </cell>
        </row>
        <row r="131">
          <cell r="BQ131">
            <v>112</v>
          </cell>
          <cell r="CX131">
            <v>2</v>
          </cell>
        </row>
        <row r="132">
          <cell r="BQ132">
            <v>0</v>
          </cell>
          <cell r="CX132">
            <v>0</v>
          </cell>
        </row>
        <row r="133">
          <cell r="BQ133">
            <v>119</v>
          </cell>
          <cell r="CX133">
            <v>3</v>
          </cell>
        </row>
        <row r="134">
          <cell r="BQ134">
            <v>0</v>
          </cell>
          <cell r="CX134">
            <v>0</v>
          </cell>
        </row>
        <row r="135">
          <cell r="BQ135">
            <v>128</v>
          </cell>
          <cell r="CX135">
            <v>7</v>
          </cell>
        </row>
        <row r="136">
          <cell r="BQ136">
            <v>0</v>
          </cell>
          <cell r="CX136">
            <v>0</v>
          </cell>
        </row>
        <row r="137">
          <cell r="BQ137">
            <v>136</v>
          </cell>
          <cell r="CX137">
            <v>4</v>
          </cell>
        </row>
        <row r="138">
          <cell r="BQ138">
            <v>0</v>
          </cell>
          <cell r="CX138">
            <v>0</v>
          </cell>
        </row>
        <row r="139">
          <cell r="BQ139">
            <v>143</v>
          </cell>
          <cell r="CX139">
            <v>6</v>
          </cell>
        </row>
        <row r="140">
          <cell r="BQ140">
            <v>0</v>
          </cell>
          <cell r="CX140">
            <v>0</v>
          </cell>
        </row>
        <row r="141">
          <cell r="BQ141">
            <v>152</v>
          </cell>
          <cell r="CX141">
            <v>5</v>
          </cell>
        </row>
        <row r="142">
          <cell r="BQ142">
            <v>0</v>
          </cell>
          <cell r="CX142">
            <v>0</v>
          </cell>
        </row>
        <row r="143">
          <cell r="BQ143">
            <v>158</v>
          </cell>
          <cell r="CX143">
            <v>8</v>
          </cell>
        </row>
        <row r="144">
          <cell r="BQ144">
            <v>0</v>
          </cell>
          <cell r="CX144">
            <v>0</v>
          </cell>
        </row>
        <row r="158">
          <cell r="BQ158">
            <v>106</v>
          </cell>
          <cell r="CX158">
            <v>1</v>
          </cell>
        </row>
        <row r="159">
          <cell r="BQ159">
            <v>0</v>
          </cell>
          <cell r="CX159">
            <v>0</v>
          </cell>
        </row>
        <row r="160">
          <cell r="BQ160">
            <v>111</v>
          </cell>
          <cell r="CX160">
            <v>3</v>
          </cell>
        </row>
        <row r="161">
          <cell r="BQ161">
            <v>0</v>
          </cell>
          <cell r="CX161">
            <v>0</v>
          </cell>
        </row>
        <row r="162">
          <cell r="BQ162">
            <v>122</v>
          </cell>
          <cell r="CX162">
            <v>2</v>
          </cell>
        </row>
        <row r="163">
          <cell r="BQ163">
            <v>0</v>
          </cell>
          <cell r="CX163">
            <v>0</v>
          </cell>
        </row>
        <row r="164">
          <cell r="BQ164">
            <v>126</v>
          </cell>
          <cell r="CX164">
            <v>4</v>
          </cell>
        </row>
        <row r="165">
          <cell r="BQ165">
            <v>0</v>
          </cell>
          <cell r="CX165">
            <v>0</v>
          </cell>
        </row>
        <row r="166">
          <cell r="BQ166">
            <v>138</v>
          </cell>
          <cell r="CX166">
            <v>5</v>
          </cell>
        </row>
        <row r="167">
          <cell r="BQ167">
            <v>0</v>
          </cell>
          <cell r="CX167">
            <v>0</v>
          </cell>
        </row>
        <row r="168">
          <cell r="BQ168">
            <v>144</v>
          </cell>
          <cell r="CX168">
            <v>7</v>
          </cell>
        </row>
        <row r="169">
          <cell r="BQ169">
            <v>0</v>
          </cell>
          <cell r="CX169">
            <v>0</v>
          </cell>
        </row>
        <row r="170">
          <cell r="BQ170">
            <v>154</v>
          </cell>
          <cell r="CX170">
            <v>8</v>
          </cell>
        </row>
        <row r="171">
          <cell r="BQ171">
            <v>0</v>
          </cell>
          <cell r="CX171">
            <v>0</v>
          </cell>
        </row>
        <row r="172">
          <cell r="BQ172">
            <v>160</v>
          </cell>
          <cell r="CX172">
            <v>6</v>
          </cell>
        </row>
        <row r="173">
          <cell r="BQ173">
            <v>0</v>
          </cell>
          <cell r="CX173">
            <v>0</v>
          </cell>
        </row>
        <row r="187">
          <cell r="BQ187">
            <v>107</v>
          </cell>
          <cell r="CX187">
            <v>2</v>
          </cell>
        </row>
        <row r="188">
          <cell r="BQ188">
            <v>0</v>
          </cell>
          <cell r="CX188">
            <v>0</v>
          </cell>
        </row>
        <row r="189">
          <cell r="BQ189">
            <v>110</v>
          </cell>
          <cell r="CX189">
            <v>1</v>
          </cell>
        </row>
        <row r="190">
          <cell r="BQ190">
            <v>0</v>
          </cell>
          <cell r="CX190">
            <v>0</v>
          </cell>
        </row>
        <row r="191">
          <cell r="BQ191">
            <v>120</v>
          </cell>
          <cell r="CX191">
            <v>4</v>
          </cell>
        </row>
        <row r="192">
          <cell r="BQ192">
            <v>0</v>
          </cell>
          <cell r="CX192">
            <v>0</v>
          </cell>
        </row>
        <row r="193">
          <cell r="BQ193">
            <v>125</v>
          </cell>
          <cell r="CX193">
            <v>3</v>
          </cell>
        </row>
        <row r="194">
          <cell r="BQ194">
            <v>0</v>
          </cell>
          <cell r="CX194">
            <v>0</v>
          </cell>
        </row>
        <row r="195">
          <cell r="BQ195">
            <v>139</v>
          </cell>
          <cell r="CX195">
            <v>5</v>
          </cell>
        </row>
        <row r="196">
          <cell r="BQ196">
            <v>0</v>
          </cell>
          <cell r="CX196">
            <v>0</v>
          </cell>
        </row>
        <row r="197">
          <cell r="BQ197">
            <v>142</v>
          </cell>
          <cell r="CX197">
            <v>6</v>
          </cell>
        </row>
        <row r="198">
          <cell r="BQ198">
            <v>0</v>
          </cell>
          <cell r="CX198">
            <v>0</v>
          </cell>
        </row>
        <row r="199">
          <cell r="BQ199">
            <v>155</v>
          </cell>
          <cell r="CX199">
            <v>8</v>
          </cell>
        </row>
        <row r="200">
          <cell r="BQ200">
            <v>0</v>
          </cell>
          <cell r="CX200">
            <v>0</v>
          </cell>
        </row>
        <row r="201">
          <cell r="BQ201">
            <v>157</v>
          </cell>
          <cell r="CX201">
            <v>7</v>
          </cell>
        </row>
        <row r="202">
          <cell r="BQ202">
            <v>0</v>
          </cell>
          <cell r="CX202">
            <v>0</v>
          </cell>
        </row>
        <row r="216">
          <cell r="BQ216">
            <v>108</v>
          </cell>
          <cell r="CX216">
            <v>1</v>
          </cell>
        </row>
        <row r="217">
          <cell r="BQ217">
            <v>0</v>
          </cell>
          <cell r="CX217">
            <v>0</v>
          </cell>
        </row>
        <row r="218">
          <cell r="BQ218">
            <v>109</v>
          </cell>
          <cell r="CX218">
            <v>3</v>
          </cell>
        </row>
        <row r="219">
          <cell r="BQ219">
            <v>0</v>
          </cell>
          <cell r="CX219">
            <v>0</v>
          </cell>
        </row>
        <row r="220">
          <cell r="BQ220">
            <v>124</v>
          </cell>
          <cell r="CX220">
            <v>4</v>
          </cell>
        </row>
        <row r="221">
          <cell r="BQ221">
            <v>0</v>
          </cell>
          <cell r="CX221">
            <v>0</v>
          </cell>
        </row>
        <row r="222">
          <cell r="BQ222">
            <v>127</v>
          </cell>
          <cell r="CX222">
            <v>2</v>
          </cell>
        </row>
        <row r="223">
          <cell r="BQ223">
            <v>0</v>
          </cell>
          <cell r="CX223">
            <v>0</v>
          </cell>
        </row>
        <row r="224">
          <cell r="BQ224">
            <v>140</v>
          </cell>
          <cell r="CX224">
            <v>7</v>
          </cell>
        </row>
        <row r="225">
          <cell r="BQ225">
            <v>0</v>
          </cell>
          <cell r="CX225">
            <v>0</v>
          </cell>
        </row>
        <row r="226">
          <cell r="BQ226">
            <v>141</v>
          </cell>
          <cell r="CX226">
            <v>5</v>
          </cell>
        </row>
        <row r="227">
          <cell r="BQ227">
            <v>0</v>
          </cell>
          <cell r="CX227">
            <v>0</v>
          </cell>
        </row>
        <row r="228">
          <cell r="BQ228">
            <v>156</v>
          </cell>
          <cell r="CX228">
            <v>6</v>
          </cell>
        </row>
        <row r="229">
          <cell r="BQ229">
            <v>0</v>
          </cell>
          <cell r="CX229">
            <v>0</v>
          </cell>
        </row>
        <row r="230">
          <cell r="BQ230">
            <v>159</v>
          </cell>
          <cell r="CX230">
            <v>8</v>
          </cell>
        </row>
        <row r="231">
          <cell r="BQ231">
            <v>0</v>
          </cell>
          <cell r="CX231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.Ж."/>
      <sheetName val="Спис.М."/>
      <sheetName val="Ком.пр.ДЮ."/>
      <sheetName val="КомФДЮ."/>
      <sheetName val="Дев.Ф1."/>
      <sheetName val="Дев.Ф2."/>
      <sheetName val="Дев.Ф3."/>
      <sheetName val="Подгр.Ю."/>
      <sheetName val="МужФ1"/>
      <sheetName val="МужФ2"/>
      <sheetName val="МужФ3"/>
      <sheetName val="Пара СМ."/>
      <sheetName val="Пара Ж."/>
      <sheetName val="Пара М."/>
      <sheetName val="Сводн,М."/>
      <sheetName val="Сводн.Ж."/>
      <sheetName val="Вып.Л."/>
      <sheetName val="Вып.К."/>
      <sheetName val="Прот.К."/>
      <sheetName val="Подгр."/>
      <sheetName val="СМ.ПАРЫ"/>
      <sheetName val="Спр.  Поб.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4">
          <cell r="H44" t="str">
            <v>ЖОЛДЫБАЙ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ИД"/>
      <sheetName val="Рейтинг"/>
      <sheetName val="Coach-list"/>
      <sheetName val="Общий список участников команд"/>
      <sheetName val="Список КМ-отчет"/>
      <sheetName val="Список КД-отчет"/>
      <sheetName val="Список команд мальчики"/>
      <sheetName val="Список команд девочек"/>
      <sheetName val="Boy's Team"/>
      <sheetName val="Girl's Team"/>
      <sheetName val="Сводный протокол команд"/>
      <sheetName val="Бланк протокола"/>
      <sheetName val="Заявка"/>
      <sheetName val="Протокол команд"/>
      <sheetName val="Список участников-регистрация"/>
      <sheetName val="Список участников"/>
      <sheetName val="Список мальчики-отчет"/>
      <sheetName val="Список девочки-отчет"/>
      <sheetName val="Лист Регистрации"/>
      <sheetName val="Подгруппы-Boy"/>
      <sheetName val="Подгруппы-Boy-17"/>
      <sheetName val="Подгруппы-Girl"/>
      <sheetName val="Подгруппы-Girl-17"/>
      <sheetName val="ПРОТОКОЛ ОБЩИЙ"/>
      <sheetName val="БЕГУНОК (5)"/>
      <sheetName val="Места в группк"/>
      <sheetName val="Протокол подгрупп-Boy"/>
      <sheetName val="Протокол подгрупп-Boy-17"/>
      <sheetName val="Протокол подгрупп-Girl"/>
      <sheetName val="Протокол подгрупп-Girl-17"/>
      <sheetName val="бегунок групп-Воу"/>
      <sheetName val="бегунок групп-Воу-17"/>
      <sheetName val="бегунок групп-Girl"/>
      <sheetName val="бегунок групп-Girl-17"/>
      <sheetName val="Бегунок финала"/>
      <sheetName val="BS-16"/>
      <sheetName val="GS-16"/>
      <sheetName val="BS-32"/>
      <sheetName val="GS-32"/>
      <sheetName val="GS-48"/>
      <sheetName val="BS-48"/>
      <sheetName val="Заявка на пары"/>
      <sheetName val="Список пар"/>
      <sheetName val="Пары-жеребьевка"/>
      <sheetName val="BD-16"/>
      <sheetName val="GD-16"/>
      <sheetName val="BD-32"/>
      <sheetName val="GD-32"/>
      <sheetName val="Финальные результаты"/>
      <sheetName val="Лист2"/>
    </sheetNames>
    <sheetDataSet>
      <sheetData sheetId="0"/>
      <sheetData sheetId="1">
        <row r="3">
          <cell r="B3" t="str">
            <v>ЧЕМПИОНАТ РЕСПУБЛИКИ КАЗАХСТАН ПО НАСТОЛЬНОМУ ТЕННИСУ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ЧЕМПИОНАТ РЕСПУБЛИКИ КАЗАХСТАН ПО НАСТОЛЬНОМУ ТЕННИСУ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1">
          <cell r="BQ11" t="str">
            <v>-</v>
          </cell>
        </row>
        <row r="37">
          <cell r="BA37" t="str">
            <v>-</v>
          </cell>
        </row>
        <row r="67">
          <cell r="BA67" t="str">
            <v>-</v>
          </cell>
        </row>
      </sheetData>
      <sheetData sheetId="37">
        <row r="11">
          <cell r="BQ11" t="str">
            <v>-</v>
          </cell>
        </row>
        <row r="37">
          <cell r="BA37" t="str">
            <v>-</v>
          </cell>
        </row>
        <row r="67">
          <cell r="BA67" t="str">
            <v>-</v>
          </cell>
        </row>
      </sheetData>
      <sheetData sheetId="38">
        <row r="9">
          <cell r="CJ9">
            <v>24</v>
          </cell>
        </row>
        <row r="11">
          <cell r="BZ11" t="str">
            <v>-</v>
          </cell>
        </row>
        <row r="38">
          <cell r="BD38" t="str">
            <v>-</v>
          </cell>
        </row>
        <row r="65">
          <cell r="BD65" t="str">
            <v>-</v>
          </cell>
        </row>
      </sheetData>
      <sheetData sheetId="39">
        <row r="9">
          <cell r="CJ9">
            <v>185</v>
          </cell>
        </row>
        <row r="11">
          <cell r="BZ11" t="str">
            <v>-</v>
          </cell>
        </row>
        <row r="38">
          <cell r="BD38" t="str">
            <v>-</v>
          </cell>
        </row>
        <row r="65">
          <cell r="BD65" t="str">
            <v>-</v>
          </cell>
        </row>
      </sheetData>
      <sheetData sheetId="40">
        <row r="13">
          <cell r="CT13" t="str">
            <v>-</v>
          </cell>
        </row>
        <row r="14">
          <cell r="CF14" t="str">
            <v>-</v>
          </cell>
        </row>
        <row r="68">
          <cell r="BG68" t="str">
            <v>-</v>
          </cell>
        </row>
        <row r="122">
          <cell r="BG122" t="str">
            <v>-</v>
          </cell>
        </row>
      </sheetData>
      <sheetData sheetId="41">
        <row r="13">
          <cell r="CT13" t="str">
            <v>-</v>
          </cell>
        </row>
        <row r="14">
          <cell r="CF14" t="str">
            <v>-</v>
          </cell>
        </row>
        <row r="68">
          <cell r="BG68" t="str">
            <v>-</v>
          </cell>
        </row>
        <row r="122">
          <cell r="BG122" t="str">
            <v>-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opLeftCell="B1" workbookViewId="0">
      <selection activeCell="J9" sqref="J9"/>
    </sheetView>
  </sheetViews>
  <sheetFormatPr defaultRowHeight="12.75" outlineLevelCol="1" x14ac:dyDescent="0.2"/>
  <cols>
    <col min="1" max="1" width="5.140625" hidden="1" customWidth="1" outlineLevel="1"/>
    <col min="2" max="2" width="5.85546875" customWidth="1" collapsed="1"/>
    <col min="3" max="3" width="4.42578125" hidden="1" customWidth="1" outlineLevel="1"/>
    <col min="4" max="4" width="35" customWidth="1" collapsed="1"/>
    <col min="5" max="5" width="17.85546875" style="133" customWidth="1"/>
    <col min="6" max="6" width="12.7109375" style="133" customWidth="1"/>
    <col min="7" max="7" width="12.85546875" customWidth="1"/>
    <col min="8" max="8" width="30.28515625" style="133" hidden="1" customWidth="1" outlineLevel="1"/>
    <col min="9" max="9" width="7.7109375" style="134" customWidth="1" collapsed="1"/>
    <col min="10" max="10" width="6.7109375" customWidth="1"/>
  </cols>
  <sheetData>
    <row r="1" spans="1:10" ht="14.25" x14ac:dyDescent="0.2">
      <c r="B1" s="613" t="s">
        <v>7</v>
      </c>
      <c r="C1" s="613"/>
      <c r="D1" s="613"/>
      <c r="E1" s="613"/>
      <c r="F1" s="613"/>
      <c r="G1" s="613"/>
      <c r="H1" s="613"/>
      <c r="I1" s="613"/>
    </row>
    <row r="2" spans="1:10" ht="18" customHeight="1" x14ac:dyDescent="0.2">
      <c r="B2" s="614" t="s">
        <v>8</v>
      </c>
      <c r="C2" s="614"/>
      <c r="D2" s="614"/>
      <c r="E2" s="614"/>
      <c r="F2" s="614"/>
      <c r="G2" s="614"/>
      <c r="H2" s="614"/>
      <c r="I2" s="614"/>
      <c r="J2" s="1"/>
    </row>
    <row r="3" spans="1:10" ht="18" customHeight="1" x14ac:dyDescent="0.2">
      <c r="B3" s="615" t="s">
        <v>9</v>
      </c>
      <c r="C3" s="615"/>
      <c r="D3" s="615"/>
      <c r="E3" s="615"/>
      <c r="F3" s="615"/>
      <c r="G3" s="615"/>
      <c r="H3" s="615"/>
      <c r="I3" s="615"/>
      <c r="J3" s="2"/>
    </row>
    <row r="4" spans="1:10" ht="18" customHeight="1" x14ac:dyDescent="0.2">
      <c r="B4" s="616" t="s">
        <v>10</v>
      </c>
      <c r="C4" s="616"/>
      <c r="D4" s="616"/>
      <c r="E4" s="616"/>
      <c r="F4" s="616"/>
      <c r="G4" s="616"/>
      <c r="H4" s="616"/>
      <c r="I4" s="616"/>
      <c r="J4" s="2"/>
    </row>
    <row r="5" spans="1:10" ht="15" customHeight="1" x14ac:dyDescent="0.2">
      <c r="B5" s="617" t="s">
        <v>11</v>
      </c>
      <c r="C5" s="617"/>
      <c r="D5" s="617"/>
      <c r="E5" s="617"/>
      <c r="F5" s="617"/>
      <c r="G5" s="617"/>
      <c r="H5" s="617"/>
      <c r="I5" s="617"/>
      <c r="J5" s="3"/>
    </row>
    <row r="6" spans="1:10" ht="5.0999999999999996" customHeight="1" x14ac:dyDescent="0.2">
      <c r="B6" s="4"/>
      <c r="C6" s="4"/>
      <c r="D6" s="4"/>
      <c r="E6" s="4"/>
      <c r="F6" s="4"/>
      <c r="G6" s="4"/>
      <c r="H6" s="4"/>
      <c r="I6" s="4"/>
      <c r="J6" s="3"/>
    </row>
    <row r="7" spans="1:10" ht="15" customHeight="1" x14ac:dyDescent="0.2">
      <c r="B7" s="618" t="s">
        <v>12</v>
      </c>
      <c r="C7" s="618"/>
      <c r="D7" s="618"/>
      <c r="E7" s="618"/>
      <c r="F7" s="618"/>
      <c r="G7" s="618"/>
      <c r="H7" s="618"/>
      <c r="I7" s="618"/>
      <c r="J7" s="5"/>
    </row>
    <row r="8" spans="1:10" ht="5.0999999999999996" customHeight="1" x14ac:dyDescent="0.2">
      <c r="B8" s="6"/>
      <c r="C8" s="6"/>
      <c r="D8" s="7"/>
      <c r="E8" s="8"/>
      <c r="F8" s="8"/>
      <c r="G8" s="7"/>
      <c r="H8" s="8"/>
      <c r="I8" s="9"/>
    </row>
    <row r="9" spans="1:10" ht="12.95" customHeight="1" x14ac:dyDescent="0.25">
      <c r="A9" s="10">
        <v>1</v>
      </c>
      <c r="B9" s="604" t="s">
        <v>13</v>
      </c>
      <c r="C9" s="604"/>
      <c r="D9" s="604"/>
      <c r="E9" s="605"/>
      <c r="F9" s="604"/>
      <c r="G9" s="604"/>
      <c r="H9" s="604"/>
      <c r="I9" s="11">
        <f>G12+G13+G14</f>
        <v>0</v>
      </c>
      <c r="J9" s="12"/>
    </row>
    <row r="10" spans="1:10" ht="12.95" customHeight="1" x14ac:dyDescent="0.25">
      <c r="A10" s="13" t="s">
        <v>14</v>
      </c>
      <c r="B10" s="592" t="s">
        <v>1</v>
      </c>
      <c r="C10" s="14"/>
      <c r="D10" s="602" t="s">
        <v>15</v>
      </c>
      <c r="E10" s="15" t="s">
        <v>16</v>
      </c>
      <c r="F10" s="603" t="s">
        <v>3</v>
      </c>
      <c r="G10" s="592" t="s">
        <v>17</v>
      </c>
      <c r="H10" s="592" t="s">
        <v>18</v>
      </c>
      <c r="I10" s="593"/>
    </row>
    <row r="11" spans="1:10" ht="12.95" customHeight="1" x14ac:dyDescent="0.25">
      <c r="A11" s="10" t="s">
        <v>14</v>
      </c>
      <c r="B11" s="592"/>
      <c r="C11" s="14"/>
      <c r="D11" s="602"/>
      <c r="E11" s="16" t="s">
        <v>2</v>
      </c>
      <c r="F11" s="603"/>
      <c r="G11" s="592"/>
      <c r="H11" s="592"/>
      <c r="I11" s="593"/>
    </row>
    <row r="12" spans="1:10" ht="12.95" customHeight="1" x14ac:dyDescent="0.25">
      <c r="A12" s="10" t="s">
        <v>14</v>
      </c>
      <c r="B12" s="17">
        <v>1</v>
      </c>
      <c r="C12" s="17">
        <f>A9*5-4</f>
        <v>1</v>
      </c>
      <c r="D12" s="18" t="s">
        <v>19</v>
      </c>
      <c r="E12" s="19">
        <v>40251</v>
      </c>
      <c r="F12" s="20"/>
      <c r="G12" s="20"/>
      <c r="H12" s="20"/>
      <c r="I12" s="21"/>
    </row>
    <row r="13" spans="1:10" ht="12.95" customHeight="1" x14ac:dyDescent="0.25">
      <c r="A13" s="10" t="s">
        <v>14</v>
      </c>
      <c r="B13" s="17">
        <v>2</v>
      </c>
      <c r="C13" s="17">
        <f>1+C12</f>
        <v>2</v>
      </c>
      <c r="D13" s="18" t="s">
        <v>20</v>
      </c>
      <c r="E13" s="19">
        <v>40737</v>
      </c>
      <c r="F13" s="20"/>
      <c r="G13" s="20"/>
      <c r="H13" s="20"/>
      <c r="I13" s="21"/>
    </row>
    <row r="14" spans="1:10" ht="12.95" customHeight="1" x14ac:dyDescent="0.25">
      <c r="A14" s="10" t="s">
        <v>14</v>
      </c>
      <c r="B14" s="17">
        <v>3</v>
      </c>
      <c r="C14" s="17">
        <f>1+C13</f>
        <v>3</v>
      </c>
      <c r="D14" s="18" t="s">
        <v>21</v>
      </c>
      <c r="E14" s="19">
        <v>40985</v>
      </c>
      <c r="F14" s="20">
        <v>2</v>
      </c>
      <c r="G14" s="20"/>
      <c r="H14" s="20"/>
      <c r="I14" s="21"/>
    </row>
    <row r="15" spans="1:10" ht="12.95" customHeight="1" x14ac:dyDescent="0.25">
      <c r="A15" s="10" t="s">
        <v>14</v>
      </c>
      <c r="B15" s="17">
        <v>4</v>
      </c>
      <c r="C15" s="17">
        <f>1+C14</f>
        <v>4</v>
      </c>
      <c r="D15" s="18" t="s">
        <v>22</v>
      </c>
      <c r="E15" s="19">
        <v>39978</v>
      </c>
      <c r="F15" s="20">
        <v>2</v>
      </c>
      <c r="G15" s="20"/>
      <c r="H15" s="20"/>
      <c r="I15" s="22"/>
    </row>
    <row r="16" spans="1:10" ht="12.95" customHeight="1" x14ac:dyDescent="0.25">
      <c r="A16" s="10"/>
      <c r="B16" s="17">
        <v>5</v>
      </c>
      <c r="C16" s="17"/>
      <c r="D16" s="18" t="s">
        <v>23</v>
      </c>
      <c r="E16" s="19">
        <v>39925</v>
      </c>
      <c r="F16" s="20"/>
      <c r="G16" s="20"/>
      <c r="H16" s="20"/>
      <c r="I16" s="22"/>
    </row>
    <row r="17" spans="1:10" ht="12.95" customHeight="1" x14ac:dyDescent="0.25">
      <c r="A17" s="10" t="s">
        <v>14</v>
      </c>
      <c r="B17" s="23"/>
      <c r="C17" s="24"/>
      <c r="D17" s="585" t="s">
        <v>24</v>
      </c>
      <c r="E17" s="585"/>
      <c r="F17" s="585"/>
      <c r="G17" s="585"/>
      <c r="H17" s="585"/>
      <c r="I17" s="585"/>
      <c r="J17" s="25"/>
    </row>
    <row r="18" spans="1:10" ht="12.95" customHeight="1" x14ac:dyDescent="0.25">
      <c r="A18" s="10" t="s">
        <v>14</v>
      </c>
      <c r="B18" s="26"/>
      <c r="C18" s="26"/>
      <c r="D18" s="27"/>
      <c r="E18" s="28"/>
      <c r="F18" s="28"/>
      <c r="G18" s="27"/>
      <c r="H18" s="28"/>
      <c r="I18" s="29"/>
    </row>
    <row r="19" spans="1:10" ht="12.95" customHeight="1" x14ac:dyDescent="0.25">
      <c r="A19" s="10">
        <v>2</v>
      </c>
      <c r="B19" s="611" t="s">
        <v>25</v>
      </c>
      <c r="C19" s="611"/>
      <c r="D19" s="611"/>
      <c r="E19" s="612"/>
      <c r="F19" s="611"/>
      <c r="G19" s="611"/>
      <c r="H19" s="611"/>
      <c r="I19" s="30">
        <f>G22+G23+G24</f>
        <v>0</v>
      </c>
      <c r="J19" s="12"/>
    </row>
    <row r="20" spans="1:10" ht="12.95" customHeight="1" x14ac:dyDescent="0.25">
      <c r="A20" s="13" t="s">
        <v>14</v>
      </c>
      <c r="B20" s="589" t="s">
        <v>1</v>
      </c>
      <c r="C20" s="31"/>
      <c r="D20" s="590" t="s">
        <v>15</v>
      </c>
      <c r="E20" s="32" t="s">
        <v>16</v>
      </c>
      <c r="F20" s="591" t="s">
        <v>3</v>
      </c>
      <c r="G20" s="589" t="s">
        <v>17</v>
      </c>
      <c r="H20" s="592" t="s">
        <v>18</v>
      </c>
      <c r="I20" s="593"/>
    </row>
    <row r="21" spans="1:10" ht="12.95" customHeight="1" x14ac:dyDescent="0.25">
      <c r="A21" s="10" t="s">
        <v>14</v>
      </c>
      <c r="B21" s="589"/>
      <c r="C21" s="31"/>
      <c r="D21" s="590"/>
      <c r="E21" s="33" t="s">
        <v>2</v>
      </c>
      <c r="F21" s="591"/>
      <c r="G21" s="589"/>
      <c r="H21" s="592"/>
      <c r="I21" s="593"/>
    </row>
    <row r="22" spans="1:10" ht="12.95" customHeight="1" x14ac:dyDescent="0.25">
      <c r="A22" s="10" t="s">
        <v>14</v>
      </c>
      <c r="B22" s="34">
        <v>1</v>
      </c>
      <c r="C22" s="34">
        <f>A19*5-4</f>
        <v>6</v>
      </c>
      <c r="D22" s="18" t="s">
        <v>26</v>
      </c>
      <c r="E22" s="19">
        <v>39674</v>
      </c>
      <c r="F22" s="20">
        <v>3</v>
      </c>
      <c r="G22" s="20"/>
      <c r="H22" s="35"/>
      <c r="I22" s="36" t="str">
        <f>IF($C22="","",VLOOKUP($C22,[1]Список!$A:$W,8,FALSE))</f>
        <v xml:space="preserve"> </v>
      </c>
    </row>
    <row r="23" spans="1:10" ht="12.95" customHeight="1" x14ac:dyDescent="0.25">
      <c r="A23" s="10" t="s">
        <v>14</v>
      </c>
      <c r="B23" s="34">
        <v>2</v>
      </c>
      <c r="C23" s="34">
        <f>1+C22</f>
        <v>7</v>
      </c>
      <c r="D23" s="18" t="s">
        <v>27</v>
      </c>
      <c r="E23" s="19">
        <v>39994</v>
      </c>
      <c r="F23" s="20">
        <v>3</v>
      </c>
      <c r="G23" s="20"/>
      <c r="H23" s="35"/>
      <c r="I23" s="36" t="str">
        <f>IF($C23="","",VLOOKUP($C23,[1]Список!$A:$W,8,FALSE))</f>
        <v xml:space="preserve"> </v>
      </c>
    </row>
    <row r="24" spans="1:10" ht="12.95" customHeight="1" x14ac:dyDescent="0.25">
      <c r="A24" s="10" t="s">
        <v>14</v>
      </c>
      <c r="B24" s="34">
        <v>3</v>
      </c>
      <c r="C24" s="34">
        <f>1+C23</f>
        <v>8</v>
      </c>
      <c r="D24" s="18" t="s">
        <v>28</v>
      </c>
      <c r="E24" s="19">
        <v>40187</v>
      </c>
      <c r="F24" s="20">
        <v>3</v>
      </c>
      <c r="G24" s="20"/>
      <c r="H24" s="35"/>
      <c r="I24" s="36" t="str">
        <f>IF($C24="","",VLOOKUP($C24,[1]Список!$A:$W,8,FALSE))</f>
        <v xml:space="preserve"> </v>
      </c>
    </row>
    <row r="25" spans="1:10" ht="12.95" customHeight="1" x14ac:dyDescent="0.25">
      <c r="A25" s="10"/>
      <c r="B25" s="37">
        <v>4</v>
      </c>
      <c r="C25" s="37"/>
      <c r="D25" s="38" t="s">
        <v>29</v>
      </c>
      <c r="E25" s="39">
        <v>39767</v>
      </c>
      <c r="F25" s="40"/>
      <c r="G25" s="40"/>
      <c r="H25" s="41"/>
      <c r="I25" s="42"/>
    </row>
    <row r="26" spans="1:10" ht="12.95" customHeight="1" x14ac:dyDescent="0.25">
      <c r="A26" s="43"/>
      <c r="B26" s="23"/>
      <c r="C26" s="44"/>
      <c r="D26" s="597" t="s">
        <v>30</v>
      </c>
      <c r="E26" s="597"/>
      <c r="F26" s="597"/>
      <c r="G26" s="597"/>
      <c r="H26" s="597"/>
      <c r="I26" s="597"/>
    </row>
    <row r="27" spans="1:10" ht="12.95" customHeight="1" x14ac:dyDescent="0.25">
      <c r="A27" s="10" t="s">
        <v>14</v>
      </c>
      <c r="B27" s="26"/>
      <c r="C27" s="26"/>
      <c r="D27" s="27"/>
      <c r="E27" s="28"/>
      <c r="F27" s="28"/>
      <c r="G27" s="27"/>
      <c r="H27" s="28"/>
      <c r="I27" s="29"/>
      <c r="J27" s="45"/>
    </row>
    <row r="28" spans="1:10" ht="12.95" customHeight="1" x14ac:dyDescent="0.25">
      <c r="A28" s="10" t="s">
        <v>14</v>
      </c>
      <c r="B28" s="609" t="s">
        <v>31</v>
      </c>
      <c r="C28" s="609"/>
      <c r="D28" s="609"/>
      <c r="E28" s="610"/>
      <c r="F28" s="609"/>
      <c r="G28" s="609"/>
      <c r="H28" s="609"/>
      <c r="I28" s="11">
        <f>G31+G32+G33</f>
        <v>0</v>
      </c>
    </row>
    <row r="29" spans="1:10" ht="12.95" customHeight="1" x14ac:dyDescent="0.25">
      <c r="A29" s="10">
        <v>3</v>
      </c>
      <c r="B29" s="592" t="s">
        <v>1</v>
      </c>
      <c r="C29" s="14"/>
      <c r="D29" s="602" t="s">
        <v>15</v>
      </c>
      <c r="E29" s="15" t="s">
        <v>16</v>
      </c>
      <c r="F29" s="603" t="s">
        <v>3</v>
      </c>
      <c r="G29" s="592" t="s">
        <v>17</v>
      </c>
      <c r="H29" s="592" t="s">
        <v>18</v>
      </c>
      <c r="I29" s="593"/>
    </row>
    <row r="30" spans="1:10" ht="12.95" customHeight="1" x14ac:dyDescent="0.25">
      <c r="A30" s="46" t="s">
        <v>14</v>
      </c>
      <c r="B30" s="592"/>
      <c r="C30" s="14"/>
      <c r="D30" s="602"/>
      <c r="E30" s="16" t="s">
        <v>2</v>
      </c>
      <c r="F30" s="603"/>
      <c r="G30" s="592"/>
      <c r="H30" s="592"/>
      <c r="I30" s="593"/>
    </row>
    <row r="31" spans="1:10" ht="12.95" customHeight="1" x14ac:dyDescent="0.25">
      <c r="A31" s="10" t="s">
        <v>14</v>
      </c>
      <c r="B31" s="47">
        <v>1</v>
      </c>
      <c r="C31" s="47">
        <f>A29*5-4</f>
        <v>11</v>
      </c>
      <c r="D31" s="18" t="s">
        <v>32</v>
      </c>
      <c r="E31" s="19">
        <v>40051</v>
      </c>
      <c r="F31" s="20" t="s">
        <v>5</v>
      </c>
      <c r="G31" s="20"/>
      <c r="H31" s="20"/>
      <c r="I31" s="21"/>
    </row>
    <row r="32" spans="1:10" ht="12.95" customHeight="1" x14ac:dyDescent="0.25">
      <c r="A32" s="10" t="s">
        <v>14</v>
      </c>
      <c r="B32" s="47">
        <v>2</v>
      </c>
      <c r="C32" s="47">
        <f>1+C31</f>
        <v>12</v>
      </c>
      <c r="D32" s="18" t="s">
        <v>33</v>
      </c>
      <c r="E32" s="19">
        <v>39521</v>
      </c>
      <c r="F32" s="20">
        <v>1</v>
      </c>
      <c r="G32" s="20"/>
      <c r="H32" s="35"/>
      <c r="I32" s="48"/>
    </row>
    <row r="33" spans="1:10" ht="12.95" customHeight="1" x14ac:dyDescent="0.25">
      <c r="A33" s="10" t="s">
        <v>14</v>
      </c>
      <c r="B33" s="47">
        <v>3</v>
      </c>
      <c r="C33" s="47">
        <f>1+C32</f>
        <v>13</v>
      </c>
      <c r="D33" s="18" t="s">
        <v>34</v>
      </c>
      <c r="E33" s="19">
        <v>39453</v>
      </c>
      <c r="F33" s="20">
        <v>1</v>
      </c>
      <c r="G33" s="20"/>
      <c r="H33" s="35"/>
      <c r="I33" s="49"/>
    </row>
    <row r="34" spans="1:10" ht="12.95" customHeight="1" x14ac:dyDescent="0.25">
      <c r="A34" s="10" t="s">
        <v>14</v>
      </c>
      <c r="B34" s="47">
        <v>4</v>
      </c>
      <c r="C34" s="47">
        <f>1+C33</f>
        <v>14</v>
      </c>
      <c r="D34" s="18" t="s">
        <v>35</v>
      </c>
      <c r="E34" s="19">
        <v>40325</v>
      </c>
      <c r="F34" s="20">
        <v>1</v>
      </c>
      <c r="G34" s="20"/>
      <c r="H34" s="35"/>
      <c r="I34" s="48" t="str">
        <f>IF($C34="","",VLOOKUP($C34,[1]Список!$A:$W,8,FALSE))</f>
        <v xml:space="preserve"> </v>
      </c>
    </row>
    <row r="35" spans="1:10" ht="12.95" customHeight="1" x14ac:dyDescent="0.25">
      <c r="A35" s="10" t="s">
        <v>14</v>
      </c>
      <c r="B35" s="47">
        <v>5</v>
      </c>
      <c r="C35" s="47">
        <f>1+C34</f>
        <v>15</v>
      </c>
      <c r="D35" s="18" t="s">
        <v>36</v>
      </c>
      <c r="E35" s="19">
        <v>39883</v>
      </c>
      <c r="F35" s="20" t="s">
        <v>5</v>
      </c>
      <c r="G35" s="20"/>
      <c r="H35" s="35"/>
      <c r="I35" s="48" t="str">
        <f>IF($C35="","",VLOOKUP($C35,[1]Список!$A:$W,8,FALSE))</f>
        <v xml:space="preserve"> </v>
      </c>
    </row>
    <row r="36" spans="1:10" ht="12.95" customHeight="1" x14ac:dyDescent="0.25">
      <c r="A36" s="10"/>
      <c r="B36" s="50"/>
      <c r="C36" s="44"/>
      <c r="D36" s="597" t="s">
        <v>37</v>
      </c>
      <c r="E36" s="597"/>
      <c r="F36" s="597"/>
      <c r="G36" s="597"/>
      <c r="H36" s="597"/>
      <c r="I36" s="597"/>
    </row>
    <row r="37" spans="1:10" ht="12.95" customHeight="1" x14ac:dyDescent="0.25">
      <c r="A37" s="10" t="s">
        <v>14</v>
      </c>
      <c r="B37" s="26"/>
      <c r="C37" s="26"/>
      <c r="D37" s="27"/>
      <c r="E37" s="28"/>
      <c r="F37" s="28"/>
      <c r="G37" s="27"/>
      <c r="H37" s="28"/>
      <c r="I37" s="29"/>
    </row>
    <row r="38" spans="1:10" ht="12.95" customHeight="1" x14ac:dyDescent="0.25">
      <c r="A38" s="10" t="s">
        <v>14</v>
      </c>
      <c r="B38" s="596" t="str">
        <f>IF(A39="","",VLOOKUP(A39,[1]Команды!B:V,7,FALSE))</f>
        <v>Павлодарская обл.</v>
      </c>
      <c r="C38" s="596"/>
      <c r="D38" s="596"/>
      <c r="E38" s="598"/>
      <c r="F38" s="596"/>
      <c r="G38" s="596"/>
      <c r="H38" s="596"/>
      <c r="I38" s="30">
        <f>G41+G42+G43</f>
        <v>0</v>
      </c>
    </row>
    <row r="39" spans="1:10" ht="12.95" customHeight="1" x14ac:dyDescent="0.25">
      <c r="A39" s="10">
        <v>4</v>
      </c>
      <c r="B39" s="589" t="s">
        <v>1</v>
      </c>
      <c r="C39" s="31"/>
      <c r="D39" s="590" t="s">
        <v>15</v>
      </c>
      <c r="E39" s="32" t="s">
        <v>16</v>
      </c>
      <c r="F39" s="591" t="s">
        <v>3</v>
      </c>
      <c r="G39" s="589" t="s">
        <v>17</v>
      </c>
      <c r="H39" s="592" t="s">
        <v>18</v>
      </c>
      <c r="I39" s="593"/>
      <c r="J39" s="12"/>
    </row>
    <row r="40" spans="1:10" ht="12.95" customHeight="1" x14ac:dyDescent="0.25">
      <c r="A40" s="13" t="s">
        <v>14</v>
      </c>
      <c r="B40" s="589"/>
      <c r="C40" s="31"/>
      <c r="D40" s="590"/>
      <c r="E40" s="33" t="s">
        <v>2</v>
      </c>
      <c r="F40" s="591"/>
      <c r="G40" s="589"/>
      <c r="H40" s="592"/>
      <c r="I40" s="593"/>
    </row>
    <row r="41" spans="1:10" ht="12.95" customHeight="1" x14ac:dyDescent="0.25">
      <c r="A41" s="10" t="s">
        <v>14</v>
      </c>
      <c r="B41" s="51">
        <v>1</v>
      </c>
      <c r="C41" s="52">
        <f>A39*5-4</f>
        <v>16</v>
      </c>
      <c r="D41" s="53" t="s">
        <v>38</v>
      </c>
      <c r="E41" s="54">
        <v>40214</v>
      </c>
      <c r="F41" s="55">
        <v>2</v>
      </c>
      <c r="G41" s="55"/>
      <c r="H41" s="56"/>
      <c r="I41" s="57"/>
    </row>
    <row r="42" spans="1:10" ht="12.95" customHeight="1" x14ac:dyDescent="0.25">
      <c r="A42" s="10" t="s">
        <v>14</v>
      </c>
      <c r="B42" s="51">
        <v>2</v>
      </c>
      <c r="C42" s="52">
        <f>1+C41</f>
        <v>17</v>
      </c>
      <c r="D42" s="53" t="s">
        <v>39</v>
      </c>
      <c r="E42" s="54">
        <v>39520</v>
      </c>
      <c r="F42" s="55">
        <v>2</v>
      </c>
      <c r="G42" s="55"/>
      <c r="H42" s="56"/>
      <c r="I42" s="58"/>
    </row>
    <row r="43" spans="1:10" ht="12.95" customHeight="1" x14ac:dyDescent="0.25">
      <c r="A43" s="10" t="s">
        <v>14</v>
      </c>
      <c r="B43" s="51">
        <v>3</v>
      </c>
      <c r="C43" s="52">
        <f>1+C42</f>
        <v>18</v>
      </c>
      <c r="D43" s="59" t="s">
        <v>40</v>
      </c>
      <c r="E43" s="60">
        <v>40220</v>
      </c>
      <c r="F43" s="61">
        <v>2</v>
      </c>
      <c r="G43" s="55"/>
      <c r="H43" s="56"/>
      <c r="I43" s="57"/>
    </row>
    <row r="44" spans="1:10" ht="12.95" customHeight="1" x14ac:dyDescent="0.25">
      <c r="A44" s="10" t="s">
        <v>14</v>
      </c>
      <c r="B44" s="51">
        <v>4</v>
      </c>
      <c r="C44" s="52">
        <f>1+C43</f>
        <v>19</v>
      </c>
      <c r="D44" s="53" t="s">
        <v>41</v>
      </c>
      <c r="E44" s="54">
        <v>40246</v>
      </c>
      <c r="F44" s="55">
        <v>2</v>
      </c>
      <c r="G44" s="55"/>
      <c r="H44" s="56"/>
      <c r="I44" s="62"/>
    </row>
    <row r="45" spans="1:10" ht="12.95" customHeight="1" x14ac:dyDescent="0.25">
      <c r="A45" s="10" t="s">
        <v>14</v>
      </c>
      <c r="B45" s="51">
        <v>5</v>
      </c>
      <c r="C45" s="52">
        <f>1+C44</f>
        <v>20</v>
      </c>
      <c r="D45" s="53" t="s">
        <v>42</v>
      </c>
      <c r="E45" s="54">
        <v>40246</v>
      </c>
      <c r="F45" s="55">
        <v>2</v>
      </c>
      <c r="G45" s="55"/>
      <c r="H45" s="56"/>
      <c r="I45" s="57" t="str">
        <f>IF($C45="","",VLOOKUP($C45,[1]Список!$A:$W,8,FALSE))</f>
        <v xml:space="preserve"> </v>
      </c>
    </row>
    <row r="46" spans="1:10" ht="12.95" customHeight="1" x14ac:dyDescent="0.25">
      <c r="A46" s="10" t="s">
        <v>14</v>
      </c>
      <c r="B46" s="23"/>
      <c r="C46" s="24"/>
      <c r="D46" s="585" t="s">
        <v>43</v>
      </c>
      <c r="E46" s="585"/>
      <c r="F46" s="585"/>
      <c r="G46" s="585"/>
      <c r="H46" s="585"/>
      <c r="I46" s="585"/>
    </row>
    <row r="47" spans="1:10" ht="12.95" customHeight="1" x14ac:dyDescent="0.25">
      <c r="A47" s="10"/>
      <c r="B47" s="63"/>
      <c r="C47" s="63"/>
      <c r="D47" s="64"/>
      <c r="E47" s="65"/>
      <c r="F47" s="65"/>
      <c r="G47" s="64"/>
      <c r="H47" s="65"/>
      <c r="I47" s="66"/>
      <c r="J47" s="45"/>
    </row>
    <row r="48" spans="1:10" ht="12.95" customHeight="1" x14ac:dyDescent="0.25">
      <c r="A48" s="10" t="s">
        <v>14</v>
      </c>
      <c r="B48" s="606" t="str">
        <f>IF(A49="","",VLOOKUP(A49,[1]Команды!B:V,7,FALSE))</f>
        <v>Восточно-Казахстанская обл.</v>
      </c>
      <c r="C48" s="607"/>
      <c r="D48" s="607"/>
      <c r="E48" s="607"/>
      <c r="F48" s="607"/>
      <c r="G48" s="607"/>
      <c r="H48" s="608"/>
      <c r="I48" s="11">
        <f>G51+G52+G53</f>
        <v>0</v>
      </c>
    </row>
    <row r="49" spans="1:10" ht="12.95" customHeight="1" x14ac:dyDescent="0.25">
      <c r="A49" s="10">
        <v>5</v>
      </c>
      <c r="B49" s="592" t="s">
        <v>1</v>
      </c>
      <c r="C49" s="14"/>
      <c r="D49" s="602" t="s">
        <v>15</v>
      </c>
      <c r="E49" s="15" t="s">
        <v>16</v>
      </c>
      <c r="F49" s="603" t="s">
        <v>3</v>
      </c>
      <c r="G49" s="592" t="s">
        <v>17</v>
      </c>
      <c r="H49" s="592" t="s">
        <v>18</v>
      </c>
      <c r="I49" s="593"/>
    </row>
    <row r="50" spans="1:10" ht="12.95" customHeight="1" x14ac:dyDescent="0.25">
      <c r="A50" s="13" t="s">
        <v>14</v>
      </c>
      <c r="B50" s="592"/>
      <c r="C50" s="14"/>
      <c r="D50" s="602"/>
      <c r="E50" s="16" t="s">
        <v>2</v>
      </c>
      <c r="F50" s="603"/>
      <c r="G50" s="592"/>
      <c r="H50" s="592"/>
      <c r="I50" s="593"/>
    </row>
    <row r="51" spans="1:10" ht="12.95" customHeight="1" x14ac:dyDescent="0.25">
      <c r="A51" s="10" t="s">
        <v>14</v>
      </c>
      <c r="B51" s="67">
        <v>1</v>
      </c>
      <c r="C51" s="68">
        <f>A49*5-4</f>
        <v>21</v>
      </c>
      <c r="D51" s="69" t="s">
        <v>44</v>
      </c>
      <c r="E51" s="19">
        <v>39506</v>
      </c>
      <c r="F51" s="20">
        <v>2</v>
      </c>
      <c r="G51" s="20"/>
      <c r="H51" s="20"/>
      <c r="I51" s="21" t="str">
        <f>IF($C51="","",VLOOKUP($C51,[1]Список!$A:$W,8,FALSE))</f>
        <v xml:space="preserve"> </v>
      </c>
    </row>
    <row r="52" spans="1:10" ht="12.95" customHeight="1" x14ac:dyDescent="0.25">
      <c r="A52" s="10" t="s">
        <v>14</v>
      </c>
      <c r="B52" s="67">
        <v>2</v>
      </c>
      <c r="C52" s="68">
        <f>1+C51</f>
        <v>22</v>
      </c>
      <c r="D52" s="69" t="s">
        <v>45</v>
      </c>
      <c r="E52" s="19">
        <v>39717</v>
      </c>
      <c r="F52" s="20">
        <v>3</v>
      </c>
      <c r="G52" s="20"/>
      <c r="H52" s="20"/>
      <c r="I52" s="21"/>
    </row>
    <row r="53" spans="1:10" ht="12.95" customHeight="1" x14ac:dyDescent="0.25">
      <c r="A53" s="10" t="s">
        <v>14</v>
      </c>
      <c r="B53" s="67">
        <v>3</v>
      </c>
      <c r="C53" s="68">
        <f>1+C52</f>
        <v>23</v>
      </c>
      <c r="D53" s="69" t="s">
        <v>46</v>
      </c>
      <c r="E53" s="19">
        <v>40084</v>
      </c>
      <c r="F53" s="70"/>
      <c r="G53" s="70"/>
      <c r="H53" s="70"/>
      <c r="I53" s="21"/>
    </row>
    <row r="54" spans="1:10" ht="12.95" customHeight="1" x14ac:dyDescent="0.25">
      <c r="A54" s="10" t="s">
        <v>14</v>
      </c>
      <c r="B54" s="67">
        <v>4</v>
      </c>
      <c r="C54" s="68">
        <f>1+C53</f>
        <v>24</v>
      </c>
      <c r="D54" s="71" t="s">
        <v>47</v>
      </c>
      <c r="E54" s="72" t="s">
        <v>48</v>
      </c>
      <c r="F54" s="70"/>
      <c r="G54" s="70"/>
      <c r="H54" s="70"/>
      <c r="I54" s="22"/>
    </row>
    <row r="55" spans="1:10" ht="12.95" customHeight="1" x14ac:dyDescent="0.25">
      <c r="A55" s="10"/>
      <c r="B55" s="50"/>
      <c r="C55" s="44"/>
      <c r="D55" s="597" t="s">
        <v>49</v>
      </c>
      <c r="E55" s="597"/>
      <c r="F55" s="597"/>
      <c r="G55" s="597"/>
      <c r="H55" s="597"/>
      <c r="I55" s="597"/>
    </row>
    <row r="56" spans="1:10" ht="12.95" customHeight="1" x14ac:dyDescent="0.25">
      <c r="A56" s="10"/>
      <c r="B56" s="73"/>
      <c r="C56" s="74"/>
      <c r="D56" s="75"/>
      <c r="E56" s="75"/>
      <c r="F56" s="75"/>
      <c r="G56" s="75"/>
      <c r="H56" s="75"/>
      <c r="I56" s="75"/>
    </row>
    <row r="57" spans="1:10" ht="12.95" customHeight="1" x14ac:dyDescent="0.25">
      <c r="A57" s="10"/>
      <c r="B57" s="43"/>
      <c r="C57" s="76"/>
      <c r="D57" s="77"/>
      <c r="E57" s="77"/>
      <c r="F57" s="77"/>
      <c r="G57" s="77"/>
      <c r="H57" s="77"/>
      <c r="I57" s="77"/>
    </row>
    <row r="58" spans="1:10" ht="12.95" customHeight="1" x14ac:dyDescent="0.25">
      <c r="A58" s="10"/>
      <c r="B58" s="64"/>
      <c r="C58" s="78"/>
      <c r="D58" s="79"/>
      <c r="E58" s="77"/>
      <c r="F58" s="79"/>
      <c r="G58" s="79"/>
      <c r="H58" s="79"/>
      <c r="I58" s="79"/>
    </row>
    <row r="59" spans="1:10" ht="12.95" customHeight="1" x14ac:dyDescent="0.25">
      <c r="A59" s="10" t="s">
        <v>14</v>
      </c>
      <c r="B59" s="596" t="s">
        <v>50</v>
      </c>
      <c r="C59" s="596"/>
      <c r="D59" s="596"/>
      <c r="E59" s="598"/>
      <c r="F59" s="596"/>
      <c r="G59" s="596"/>
      <c r="H59" s="596"/>
      <c r="I59" s="30">
        <f>G62+G63+G64</f>
        <v>0</v>
      </c>
    </row>
    <row r="60" spans="1:10" ht="12.95" customHeight="1" x14ac:dyDescent="0.25">
      <c r="A60" s="10">
        <v>6</v>
      </c>
      <c r="B60" s="589" t="s">
        <v>1</v>
      </c>
      <c r="C60" s="31"/>
      <c r="D60" s="590" t="s">
        <v>15</v>
      </c>
      <c r="E60" s="32" t="s">
        <v>16</v>
      </c>
      <c r="F60" s="591" t="s">
        <v>3</v>
      </c>
      <c r="G60" s="589" t="s">
        <v>17</v>
      </c>
      <c r="H60" s="592" t="s">
        <v>18</v>
      </c>
      <c r="I60" s="593"/>
      <c r="J60" s="12"/>
    </row>
    <row r="61" spans="1:10" ht="12.95" customHeight="1" x14ac:dyDescent="0.25">
      <c r="A61" s="13" t="s">
        <v>14</v>
      </c>
      <c r="B61" s="589"/>
      <c r="C61" s="31"/>
      <c r="D61" s="590"/>
      <c r="E61" s="33" t="s">
        <v>2</v>
      </c>
      <c r="F61" s="591"/>
      <c r="G61" s="589"/>
      <c r="H61" s="592"/>
      <c r="I61" s="593"/>
    </row>
    <row r="62" spans="1:10" ht="12.95" customHeight="1" x14ac:dyDescent="0.25">
      <c r="A62" s="10" t="s">
        <v>14</v>
      </c>
      <c r="B62" s="51">
        <v>1</v>
      </c>
      <c r="C62" s="52">
        <f>A60*5-4</f>
        <v>26</v>
      </c>
      <c r="D62" s="18" t="s">
        <v>51</v>
      </c>
      <c r="E62" s="19">
        <v>39753</v>
      </c>
      <c r="F62" s="20">
        <v>2</v>
      </c>
      <c r="G62" s="20"/>
      <c r="H62" s="20"/>
      <c r="I62" s="57"/>
    </row>
    <row r="63" spans="1:10" ht="12.95" customHeight="1" x14ac:dyDescent="0.25">
      <c r="A63" s="10" t="s">
        <v>14</v>
      </c>
      <c r="B63" s="51">
        <v>2</v>
      </c>
      <c r="C63" s="52">
        <f>1+C62</f>
        <v>27</v>
      </c>
      <c r="D63" s="18" t="s">
        <v>52</v>
      </c>
      <c r="E63" s="19">
        <v>39731</v>
      </c>
      <c r="F63" s="20">
        <v>2</v>
      </c>
      <c r="G63" s="20"/>
      <c r="H63" s="20"/>
      <c r="I63" s="57"/>
    </row>
    <row r="64" spans="1:10" ht="12.95" customHeight="1" x14ac:dyDescent="0.25">
      <c r="A64" s="10" t="s">
        <v>14</v>
      </c>
      <c r="B64" s="51">
        <v>3</v>
      </c>
      <c r="C64" s="52">
        <f>1+C63</f>
        <v>28</v>
      </c>
      <c r="D64" s="18" t="s">
        <v>53</v>
      </c>
      <c r="E64" s="19">
        <v>40460</v>
      </c>
      <c r="F64" s="20">
        <v>2</v>
      </c>
      <c r="G64" s="20"/>
      <c r="H64" s="20"/>
      <c r="I64" s="58"/>
    </row>
    <row r="65" spans="1:10" ht="12.95" customHeight="1" x14ac:dyDescent="0.25">
      <c r="A65" s="10" t="s">
        <v>14</v>
      </c>
      <c r="B65" s="51">
        <v>4</v>
      </c>
      <c r="C65" s="52">
        <f>1+C64</f>
        <v>29</v>
      </c>
      <c r="D65" s="18" t="s">
        <v>54</v>
      </c>
      <c r="E65" s="19">
        <v>39917</v>
      </c>
      <c r="F65" s="20"/>
      <c r="G65" s="20"/>
      <c r="H65" s="20"/>
      <c r="I65" s="57" t="str">
        <f>IF($C65="","",VLOOKUP($C65,[1]Список!$A:$W,8,FALSE))</f>
        <v xml:space="preserve"> </v>
      </c>
    </row>
    <row r="66" spans="1:10" ht="12.95" customHeight="1" x14ac:dyDescent="0.25">
      <c r="A66" s="10" t="s">
        <v>14</v>
      </c>
      <c r="B66" s="51">
        <v>5</v>
      </c>
      <c r="C66" s="52">
        <f>1+C65</f>
        <v>30</v>
      </c>
      <c r="D66" s="18" t="s">
        <v>55</v>
      </c>
      <c r="E66" s="19">
        <v>39640</v>
      </c>
      <c r="F66" s="20">
        <v>2</v>
      </c>
      <c r="G66" s="20"/>
      <c r="H66" s="20"/>
      <c r="I66" s="57" t="str">
        <f>IF($C66="","",VLOOKUP($C66,[1]Список!$A:$W,8,FALSE))</f>
        <v xml:space="preserve"> </v>
      </c>
    </row>
    <row r="67" spans="1:10" ht="12.95" customHeight="1" x14ac:dyDescent="0.25">
      <c r="A67" s="10"/>
      <c r="B67" s="50"/>
      <c r="C67" s="44"/>
      <c r="D67" s="599" t="s">
        <v>56</v>
      </c>
      <c r="E67" s="599"/>
      <c r="F67" s="599"/>
      <c r="G67" s="599"/>
      <c r="H67" s="599"/>
      <c r="I67" s="600"/>
    </row>
    <row r="68" spans="1:10" ht="12.95" customHeight="1" x14ac:dyDescent="0.25">
      <c r="A68" s="10" t="s">
        <v>14</v>
      </c>
      <c r="B68" s="26"/>
      <c r="C68" s="26"/>
      <c r="D68" s="27"/>
      <c r="E68" s="28"/>
      <c r="F68" s="28"/>
      <c r="G68" s="27"/>
      <c r="H68" s="28"/>
      <c r="I68" s="29"/>
      <c r="J68" s="45"/>
    </row>
    <row r="69" spans="1:10" ht="12.95" customHeight="1" x14ac:dyDescent="0.25">
      <c r="A69" s="43" t="s">
        <v>14</v>
      </c>
      <c r="B69" s="604" t="s">
        <v>57</v>
      </c>
      <c r="C69" s="604"/>
      <c r="D69" s="604"/>
      <c r="E69" s="605"/>
      <c r="F69" s="604"/>
      <c r="G69" s="604"/>
      <c r="H69" s="604"/>
      <c r="I69" s="11">
        <f>G72+G73+G74</f>
        <v>0</v>
      </c>
      <c r="J69" s="80"/>
    </row>
    <row r="70" spans="1:10" ht="12.95" customHeight="1" x14ac:dyDescent="0.25">
      <c r="A70" s="10">
        <v>7</v>
      </c>
      <c r="B70" s="592" t="s">
        <v>1</v>
      </c>
      <c r="C70" s="14"/>
      <c r="D70" s="602" t="s">
        <v>15</v>
      </c>
      <c r="E70" s="15" t="s">
        <v>16</v>
      </c>
      <c r="F70" s="603" t="s">
        <v>3</v>
      </c>
      <c r="G70" s="592" t="s">
        <v>17</v>
      </c>
      <c r="H70" s="592" t="s">
        <v>18</v>
      </c>
      <c r="I70" s="593"/>
    </row>
    <row r="71" spans="1:10" ht="12.95" customHeight="1" x14ac:dyDescent="0.25">
      <c r="A71" s="13" t="s">
        <v>14</v>
      </c>
      <c r="B71" s="592"/>
      <c r="C71" s="14"/>
      <c r="D71" s="602"/>
      <c r="E71" s="16" t="s">
        <v>2</v>
      </c>
      <c r="F71" s="603"/>
      <c r="G71" s="592"/>
      <c r="H71" s="592"/>
      <c r="I71" s="593"/>
    </row>
    <row r="72" spans="1:10" ht="12.95" customHeight="1" x14ac:dyDescent="0.25">
      <c r="A72" s="10" t="s">
        <v>14</v>
      </c>
      <c r="B72" s="67">
        <v>1</v>
      </c>
      <c r="C72" s="68">
        <f>A70*5-4</f>
        <v>31</v>
      </c>
      <c r="D72" s="69" t="s">
        <v>58</v>
      </c>
      <c r="E72" s="81">
        <v>39760</v>
      </c>
      <c r="F72" s="82">
        <v>2</v>
      </c>
      <c r="G72" s="20"/>
      <c r="H72" s="20" t="s">
        <v>59</v>
      </c>
      <c r="I72" s="18"/>
    </row>
    <row r="73" spans="1:10" ht="12.95" customHeight="1" x14ac:dyDescent="0.25">
      <c r="A73" s="10" t="s">
        <v>14</v>
      </c>
      <c r="B73" s="67">
        <v>2</v>
      </c>
      <c r="C73" s="68">
        <f>1+C72</f>
        <v>32</v>
      </c>
      <c r="D73" s="18" t="s">
        <v>60</v>
      </c>
      <c r="E73" s="19">
        <v>40680</v>
      </c>
      <c r="F73" s="20" t="s">
        <v>61</v>
      </c>
      <c r="G73" s="20"/>
      <c r="H73" s="20"/>
      <c r="I73" s="21" t="str">
        <f>IF($C73="","",VLOOKUP($C73,[1]Список!$A:$W,8,FALSE))</f>
        <v xml:space="preserve"> </v>
      </c>
    </row>
    <row r="74" spans="1:10" ht="12.95" customHeight="1" x14ac:dyDescent="0.25">
      <c r="A74" s="10" t="s">
        <v>14</v>
      </c>
      <c r="B74" s="67">
        <v>3</v>
      </c>
      <c r="C74" s="68">
        <f>1+C73</f>
        <v>33</v>
      </c>
      <c r="D74" s="83" t="s">
        <v>62</v>
      </c>
      <c r="E74" s="84">
        <v>39979</v>
      </c>
      <c r="F74" s="70">
        <v>3</v>
      </c>
      <c r="G74" s="70"/>
      <c r="H74" s="20"/>
      <c r="I74" s="21" t="str">
        <f>IF($C74="","",VLOOKUP($C74,[1]Список!$A:$W,8,FALSE))</f>
        <v xml:space="preserve"> </v>
      </c>
    </row>
    <row r="75" spans="1:10" ht="12.95" customHeight="1" x14ac:dyDescent="0.25">
      <c r="A75" s="10" t="s">
        <v>14</v>
      </c>
      <c r="B75" s="67">
        <v>4</v>
      </c>
      <c r="C75" s="68">
        <f>1+C74</f>
        <v>34</v>
      </c>
      <c r="D75" s="83" t="s">
        <v>63</v>
      </c>
      <c r="E75" s="84">
        <v>39509</v>
      </c>
      <c r="F75" s="70">
        <v>3</v>
      </c>
      <c r="G75" s="70"/>
      <c r="H75" s="20"/>
      <c r="I75" s="21" t="str">
        <f>IF($C75="","",VLOOKUP($C75,[1]Список!$A:$W,8,FALSE))</f>
        <v xml:space="preserve"> </v>
      </c>
    </row>
    <row r="76" spans="1:10" ht="12.95" customHeight="1" x14ac:dyDescent="0.25">
      <c r="A76" s="10"/>
      <c r="B76" s="85">
        <v>5</v>
      </c>
      <c r="C76" s="86"/>
      <c r="D76" s="87" t="s">
        <v>64</v>
      </c>
      <c r="E76" s="88">
        <v>40141</v>
      </c>
      <c r="F76" s="89" t="s">
        <v>61</v>
      </c>
      <c r="G76" s="89"/>
      <c r="H76" s="40"/>
      <c r="I76" s="90"/>
    </row>
    <row r="77" spans="1:10" ht="12.95" customHeight="1" x14ac:dyDescent="0.25">
      <c r="A77" s="10"/>
      <c r="B77" s="50"/>
      <c r="C77" s="44"/>
      <c r="D77" s="585" t="s">
        <v>65</v>
      </c>
      <c r="E77" s="585"/>
      <c r="F77" s="585"/>
      <c r="G77" s="585"/>
      <c r="H77" s="585"/>
      <c r="I77" s="585"/>
    </row>
    <row r="78" spans="1:10" ht="12.95" customHeight="1" x14ac:dyDescent="0.25">
      <c r="A78" s="10" t="s">
        <v>14</v>
      </c>
      <c r="B78" s="26"/>
      <c r="C78" s="26"/>
      <c r="D78" s="27"/>
      <c r="E78" s="28"/>
      <c r="F78" s="28"/>
      <c r="G78" s="27"/>
      <c r="H78" s="28"/>
      <c r="I78" s="29"/>
    </row>
    <row r="79" spans="1:10" ht="12.95" customHeight="1" x14ac:dyDescent="0.25">
      <c r="A79" s="10" t="s">
        <v>14</v>
      </c>
      <c r="B79" s="604" t="s">
        <v>66</v>
      </c>
      <c r="C79" s="604"/>
      <c r="D79" s="604"/>
      <c r="E79" s="605"/>
      <c r="F79" s="604"/>
      <c r="G79" s="604"/>
      <c r="H79" s="604"/>
      <c r="I79" s="11">
        <f>G82+G83+G84</f>
        <v>0</v>
      </c>
    </row>
    <row r="80" spans="1:10" ht="12.95" customHeight="1" x14ac:dyDescent="0.25">
      <c r="A80" s="10">
        <v>8</v>
      </c>
      <c r="B80" s="592" t="s">
        <v>1</v>
      </c>
      <c r="C80" s="14"/>
      <c r="D80" s="602" t="s">
        <v>15</v>
      </c>
      <c r="E80" s="15" t="s">
        <v>16</v>
      </c>
      <c r="F80" s="603" t="s">
        <v>3</v>
      </c>
      <c r="G80" s="592" t="s">
        <v>17</v>
      </c>
      <c r="H80" s="592" t="s">
        <v>18</v>
      </c>
      <c r="I80" s="593"/>
      <c r="J80" s="12"/>
    </row>
    <row r="81" spans="1:10" ht="12.95" customHeight="1" x14ac:dyDescent="0.25">
      <c r="A81" s="13" t="s">
        <v>14</v>
      </c>
      <c r="B81" s="592"/>
      <c r="C81" s="14"/>
      <c r="D81" s="602"/>
      <c r="E81" s="16" t="s">
        <v>2</v>
      </c>
      <c r="F81" s="603"/>
      <c r="G81" s="592"/>
      <c r="H81" s="592"/>
      <c r="I81" s="593"/>
    </row>
    <row r="82" spans="1:10" ht="12.95" customHeight="1" x14ac:dyDescent="0.25">
      <c r="A82" s="10" t="s">
        <v>14</v>
      </c>
      <c r="B82" s="67">
        <v>1</v>
      </c>
      <c r="C82" s="68">
        <v>36</v>
      </c>
      <c r="D82" s="83" t="s">
        <v>67</v>
      </c>
      <c r="E82" s="84">
        <v>39906</v>
      </c>
      <c r="F82" s="70">
        <v>2</v>
      </c>
      <c r="G82" s="70"/>
      <c r="H82" s="35"/>
      <c r="I82" s="49"/>
    </row>
    <row r="83" spans="1:10" ht="12.95" customHeight="1" x14ac:dyDescent="0.25">
      <c r="A83" s="10" t="s">
        <v>14</v>
      </c>
      <c r="B83" s="67">
        <v>2</v>
      </c>
      <c r="C83" s="68">
        <f>1+C82</f>
        <v>37</v>
      </c>
      <c r="D83" s="18" t="s">
        <v>68</v>
      </c>
      <c r="E83" s="19">
        <v>39582</v>
      </c>
      <c r="F83" s="70"/>
      <c r="G83" s="20"/>
      <c r="H83" s="35"/>
      <c r="I83" s="49"/>
      <c r="J83" s="91"/>
    </row>
    <row r="84" spans="1:10" ht="12.95" customHeight="1" x14ac:dyDescent="0.25">
      <c r="A84" s="10" t="s">
        <v>14</v>
      </c>
      <c r="B84" s="67">
        <v>3</v>
      </c>
      <c r="C84" s="68">
        <f>1+C83</f>
        <v>38</v>
      </c>
      <c r="D84" s="92" t="s">
        <v>69</v>
      </c>
      <c r="E84" s="93">
        <v>39597</v>
      </c>
      <c r="F84" s="94">
        <v>2</v>
      </c>
      <c r="G84" s="94"/>
      <c r="H84" s="95"/>
      <c r="I84" s="96"/>
    </row>
    <row r="85" spans="1:10" ht="12.95" customHeight="1" x14ac:dyDescent="0.25">
      <c r="A85" s="10" t="s">
        <v>14</v>
      </c>
      <c r="B85" s="67">
        <v>4</v>
      </c>
      <c r="C85" s="68">
        <f>1+C84</f>
        <v>39</v>
      </c>
      <c r="D85" s="83" t="s">
        <v>70</v>
      </c>
      <c r="E85" s="84">
        <v>39993</v>
      </c>
      <c r="F85" s="70">
        <v>2</v>
      </c>
      <c r="G85" s="70"/>
      <c r="H85" s="95"/>
      <c r="I85" s="97"/>
    </row>
    <row r="86" spans="1:10" ht="12.95" customHeight="1" x14ac:dyDescent="0.25">
      <c r="A86" s="10" t="s">
        <v>14</v>
      </c>
      <c r="B86" s="50"/>
      <c r="C86" s="44"/>
      <c r="D86" s="585" t="s">
        <v>71</v>
      </c>
      <c r="E86" s="585"/>
      <c r="F86" s="585"/>
      <c r="G86" s="585"/>
      <c r="H86" s="585"/>
      <c r="I86" s="585"/>
    </row>
    <row r="87" spans="1:10" ht="12.95" customHeight="1" x14ac:dyDescent="0.25">
      <c r="A87" s="10" t="s">
        <v>14</v>
      </c>
      <c r="B87" s="26"/>
      <c r="C87" s="26"/>
      <c r="D87" s="27"/>
      <c r="E87" s="28"/>
      <c r="F87" s="28"/>
      <c r="G87" s="27"/>
      <c r="H87" s="28"/>
      <c r="I87" s="29"/>
      <c r="J87" s="25"/>
    </row>
    <row r="88" spans="1:10" ht="12.95" customHeight="1" x14ac:dyDescent="0.25">
      <c r="A88" s="10" t="s">
        <v>14</v>
      </c>
      <c r="B88" s="596" t="s">
        <v>72</v>
      </c>
      <c r="C88" s="596"/>
      <c r="D88" s="596"/>
      <c r="E88" s="598"/>
      <c r="F88" s="596"/>
      <c r="G88" s="596"/>
      <c r="H88" s="596"/>
      <c r="I88" s="30">
        <f>G91+G92+G93</f>
        <v>32</v>
      </c>
    </row>
    <row r="89" spans="1:10" ht="12.95" customHeight="1" x14ac:dyDescent="0.25">
      <c r="A89" s="13">
        <v>9</v>
      </c>
      <c r="B89" s="589" t="s">
        <v>1</v>
      </c>
      <c r="C89" s="31"/>
      <c r="D89" s="590" t="s">
        <v>15</v>
      </c>
      <c r="E89" s="32" t="s">
        <v>16</v>
      </c>
      <c r="F89" s="591" t="s">
        <v>3</v>
      </c>
      <c r="G89" s="589" t="s">
        <v>17</v>
      </c>
      <c r="H89" s="592" t="s">
        <v>18</v>
      </c>
      <c r="I89" s="593"/>
      <c r="J89" s="12"/>
    </row>
    <row r="90" spans="1:10" ht="12.95" customHeight="1" x14ac:dyDescent="0.25">
      <c r="A90" s="13" t="s">
        <v>14</v>
      </c>
      <c r="B90" s="589"/>
      <c r="C90" s="31"/>
      <c r="D90" s="590"/>
      <c r="E90" s="33" t="s">
        <v>2</v>
      </c>
      <c r="F90" s="591"/>
      <c r="G90" s="589"/>
      <c r="H90" s="592"/>
      <c r="I90" s="593"/>
    </row>
    <row r="91" spans="1:10" ht="12.95" customHeight="1" x14ac:dyDescent="0.25">
      <c r="A91" s="10" t="s">
        <v>14</v>
      </c>
      <c r="B91" s="51">
        <v>1</v>
      </c>
      <c r="C91" s="52">
        <v>41</v>
      </c>
      <c r="D91" s="98" t="s">
        <v>73</v>
      </c>
      <c r="E91" s="20" t="s">
        <v>74</v>
      </c>
      <c r="F91" s="20" t="s">
        <v>5</v>
      </c>
      <c r="G91" s="20">
        <v>32</v>
      </c>
      <c r="H91" s="20" t="s">
        <v>75</v>
      </c>
      <c r="I91" s="99" t="str">
        <f>IF($C91="","",VLOOKUP($C91,[1]Список!$A:$W,8,FALSE))</f>
        <v xml:space="preserve"> </v>
      </c>
    </row>
    <row r="92" spans="1:10" ht="12.95" customHeight="1" x14ac:dyDescent="0.25">
      <c r="A92" s="10" t="s">
        <v>14</v>
      </c>
      <c r="B92" s="51">
        <v>2</v>
      </c>
      <c r="C92" s="52">
        <f>1+C91</f>
        <v>42</v>
      </c>
      <c r="D92" s="100" t="s">
        <v>76</v>
      </c>
      <c r="E92" s="19">
        <v>40151</v>
      </c>
      <c r="F92" s="101">
        <v>1</v>
      </c>
      <c r="G92" s="101"/>
      <c r="H92" s="20" t="s">
        <v>75</v>
      </c>
      <c r="I92" s="57" t="str">
        <f>IF($C92="","",VLOOKUP($C92,[1]Список!$A:$W,8,FALSE))</f>
        <v xml:space="preserve"> </v>
      </c>
    </row>
    <row r="93" spans="1:10" ht="12.95" customHeight="1" x14ac:dyDescent="0.25">
      <c r="A93" s="10" t="s">
        <v>14</v>
      </c>
      <c r="B93" s="51">
        <v>3</v>
      </c>
      <c r="C93" s="52">
        <f>1+C92</f>
        <v>43</v>
      </c>
      <c r="D93" s="100" t="s">
        <v>77</v>
      </c>
      <c r="E93" s="19">
        <v>39810</v>
      </c>
      <c r="F93" s="101" t="s">
        <v>61</v>
      </c>
      <c r="G93" s="20"/>
      <c r="H93" s="20"/>
      <c r="I93" s="57"/>
    </row>
    <row r="94" spans="1:10" ht="12.95" customHeight="1" x14ac:dyDescent="0.25">
      <c r="A94" s="10" t="s">
        <v>14</v>
      </c>
      <c r="B94" s="51">
        <v>4</v>
      </c>
      <c r="C94" s="52">
        <f>1+C93</f>
        <v>44</v>
      </c>
      <c r="D94" s="100" t="s">
        <v>78</v>
      </c>
      <c r="E94" s="19">
        <v>40037</v>
      </c>
      <c r="F94" s="101" t="s">
        <v>61</v>
      </c>
      <c r="G94" s="101"/>
      <c r="H94" s="102"/>
      <c r="I94" s="57" t="str">
        <f>IF($C94="","",VLOOKUP($C94,[1]Список!$A:$W,8,FALSE))</f>
        <v xml:space="preserve"> </v>
      </c>
    </row>
    <row r="95" spans="1:10" ht="12.95" customHeight="1" x14ac:dyDescent="0.25">
      <c r="A95" s="10" t="s">
        <v>14</v>
      </c>
      <c r="B95" s="51">
        <v>5</v>
      </c>
      <c r="C95" s="52">
        <f>1+C94</f>
        <v>45</v>
      </c>
      <c r="D95" s="103" t="s">
        <v>79</v>
      </c>
      <c r="E95" s="19">
        <v>39780</v>
      </c>
      <c r="F95" s="20">
        <v>2</v>
      </c>
      <c r="G95" s="20"/>
      <c r="H95" s="20"/>
      <c r="I95" s="57" t="str">
        <f>IF($C95="","",VLOOKUP($C95,[1]Список!$A:$W,8,FALSE))</f>
        <v xml:space="preserve"> </v>
      </c>
    </row>
    <row r="96" spans="1:10" ht="12.95" customHeight="1" x14ac:dyDescent="0.25">
      <c r="A96" s="10" t="s">
        <v>14</v>
      </c>
      <c r="B96" s="50"/>
      <c r="C96" s="44"/>
      <c r="D96" s="599" t="s">
        <v>80</v>
      </c>
      <c r="E96" s="599"/>
      <c r="F96" s="599"/>
      <c r="G96" s="599"/>
      <c r="H96" s="599"/>
      <c r="I96" s="600"/>
    </row>
    <row r="97" spans="1:14" ht="12.95" customHeight="1" x14ac:dyDescent="0.25">
      <c r="A97" s="10" t="s">
        <v>14</v>
      </c>
      <c r="B97" s="104"/>
      <c r="C97" s="104"/>
      <c r="D97" s="73"/>
      <c r="E97" s="105"/>
      <c r="F97" s="105"/>
      <c r="G97" s="73"/>
      <c r="H97" s="105"/>
      <c r="I97" s="106"/>
      <c r="J97" s="45"/>
    </row>
    <row r="98" spans="1:14" ht="12.95" customHeight="1" x14ac:dyDescent="0.25">
      <c r="A98" s="10"/>
      <c r="B98" s="601" t="s">
        <v>81</v>
      </c>
      <c r="C98" s="601"/>
      <c r="D98" s="601"/>
      <c r="E98" s="601"/>
      <c r="F98" s="601"/>
      <c r="G98" s="601"/>
      <c r="H98" s="601"/>
      <c r="I98" s="107">
        <f>G101+G102+G103</f>
        <v>0</v>
      </c>
    </row>
    <row r="99" spans="1:14" ht="12.95" customHeight="1" x14ac:dyDescent="0.25">
      <c r="A99" s="10">
        <v>10</v>
      </c>
      <c r="B99" s="592" t="s">
        <v>1</v>
      </c>
      <c r="C99" s="14"/>
      <c r="D99" s="602" t="s">
        <v>15</v>
      </c>
      <c r="E99" s="108" t="s">
        <v>16</v>
      </c>
      <c r="F99" s="603" t="s">
        <v>3</v>
      </c>
      <c r="G99" s="592" t="s">
        <v>17</v>
      </c>
      <c r="H99" s="592" t="s">
        <v>18</v>
      </c>
      <c r="I99" s="593"/>
    </row>
    <row r="100" spans="1:14" ht="12.95" customHeight="1" x14ac:dyDescent="0.25">
      <c r="A100" s="13" t="s">
        <v>14</v>
      </c>
      <c r="B100" s="592"/>
      <c r="C100" s="14"/>
      <c r="D100" s="602"/>
      <c r="E100" s="109" t="s">
        <v>2</v>
      </c>
      <c r="F100" s="603"/>
      <c r="G100" s="592"/>
      <c r="H100" s="592"/>
      <c r="I100" s="593"/>
    </row>
    <row r="101" spans="1:14" ht="12.95" customHeight="1" x14ac:dyDescent="0.25">
      <c r="A101" s="10" t="s">
        <v>14</v>
      </c>
      <c r="B101" s="67">
        <v>1</v>
      </c>
      <c r="C101" s="68">
        <v>46</v>
      </c>
      <c r="D101" s="18" t="s">
        <v>82</v>
      </c>
      <c r="E101" s="19">
        <v>39485</v>
      </c>
      <c r="F101" s="20">
        <v>3</v>
      </c>
      <c r="G101" s="20"/>
      <c r="H101" s="110" t="s">
        <v>83</v>
      </c>
      <c r="I101" s="48" t="str">
        <f>IF($C101="","",VLOOKUP($C101,[1]Список!$A:$W,8,FALSE))</f>
        <v xml:space="preserve"> </v>
      </c>
    </row>
    <row r="102" spans="1:14" ht="12.95" customHeight="1" x14ac:dyDescent="0.25">
      <c r="A102" s="10" t="s">
        <v>14</v>
      </c>
      <c r="B102" s="67">
        <v>2</v>
      </c>
      <c r="C102" s="68">
        <f>1+C101</f>
        <v>47</v>
      </c>
      <c r="D102" s="111" t="s">
        <v>84</v>
      </c>
      <c r="E102" s="112">
        <v>41002</v>
      </c>
      <c r="F102" s="20"/>
      <c r="G102" s="102"/>
      <c r="H102" s="113"/>
      <c r="I102" s="48"/>
    </row>
    <row r="103" spans="1:14" ht="12.95" customHeight="1" x14ac:dyDescent="0.25">
      <c r="A103" s="10" t="s">
        <v>14</v>
      </c>
      <c r="B103" s="67">
        <v>3</v>
      </c>
      <c r="C103" s="68">
        <f>1+C102</f>
        <v>48</v>
      </c>
      <c r="D103" s="111" t="s">
        <v>85</v>
      </c>
      <c r="E103" s="112">
        <v>40814</v>
      </c>
      <c r="F103" s="20"/>
      <c r="G103" s="102"/>
      <c r="H103" s="113"/>
      <c r="I103" s="48" t="str">
        <f>IF($C103="","",VLOOKUP($C103,[1]Список!$A:$W,8,FALSE))</f>
        <v xml:space="preserve"> </v>
      </c>
    </row>
    <row r="104" spans="1:14" ht="12.95" customHeight="1" x14ac:dyDescent="0.25">
      <c r="A104" s="10" t="s">
        <v>14</v>
      </c>
      <c r="B104" s="67">
        <v>4</v>
      </c>
      <c r="C104" s="68">
        <f>1+C103</f>
        <v>49</v>
      </c>
      <c r="D104" s="83" t="s">
        <v>86</v>
      </c>
      <c r="E104" s="84">
        <v>39843</v>
      </c>
      <c r="F104" s="20"/>
      <c r="G104" s="70"/>
      <c r="H104" s="113"/>
      <c r="I104" s="48" t="str">
        <f>IF($C104="","",VLOOKUP($C104,[1]Список!$A:$W,8,FALSE))</f>
        <v xml:space="preserve"> </v>
      </c>
    </row>
    <row r="105" spans="1:14" ht="12.95" customHeight="1" x14ac:dyDescent="0.25">
      <c r="A105" s="10" t="s">
        <v>14</v>
      </c>
      <c r="B105" s="50"/>
      <c r="C105" s="44"/>
      <c r="D105" s="597" t="s">
        <v>87</v>
      </c>
      <c r="E105" s="597"/>
      <c r="F105" s="597"/>
      <c r="G105" s="597"/>
      <c r="H105" s="597"/>
      <c r="I105" s="597"/>
    </row>
    <row r="106" spans="1:14" ht="12.95" customHeight="1" x14ac:dyDescent="0.25">
      <c r="A106" s="10"/>
      <c r="B106" s="27"/>
      <c r="C106" s="114"/>
      <c r="D106" s="115"/>
      <c r="E106" s="115"/>
      <c r="F106" s="115"/>
      <c r="G106" s="115"/>
      <c r="H106" s="115"/>
      <c r="I106" s="115"/>
    </row>
    <row r="107" spans="1:14" ht="12.95" customHeight="1" x14ac:dyDescent="0.25">
      <c r="A107" s="43" t="s">
        <v>14</v>
      </c>
      <c r="B107" s="596" t="s">
        <v>88</v>
      </c>
      <c r="C107" s="596"/>
      <c r="D107" s="596"/>
      <c r="E107" s="598"/>
      <c r="F107" s="596"/>
      <c r="G107" s="596"/>
      <c r="H107" s="596"/>
      <c r="I107" s="30">
        <f>G110+G111+G112</f>
        <v>0</v>
      </c>
    </row>
    <row r="108" spans="1:14" ht="12.95" customHeight="1" x14ac:dyDescent="0.25">
      <c r="A108" s="10">
        <v>11</v>
      </c>
      <c r="B108" s="589" t="s">
        <v>1</v>
      </c>
      <c r="C108" s="31"/>
      <c r="D108" s="590" t="s">
        <v>15</v>
      </c>
      <c r="E108" s="32" t="s">
        <v>16</v>
      </c>
      <c r="F108" s="591" t="s">
        <v>3</v>
      </c>
      <c r="G108" s="589" t="s">
        <v>17</v>
      </c>
      <c r="H108" s="592" t="s">
        <v>18</v>
      </c>
      <c r="I108" s="593"/>
      <c r="J108" s="12"/>
    </row>
    <row r="109" spans="1:14" ht="12.95" customHeight="1" x14ac:dyDescent="0.25">
      <c r="A109" s="10" t="s">
        <v>14</v>
      </c>
      <c r="B109" s="589"/>
      <c r="C109" s="31"/>
      <c r="D109" s="590"/>
      <c r="E109" s="33" t="s">
        <v>2</v>
      </c>
      <c r="F109" s="591"/>
      <c r="G109" s="589"/>
      <c r="H109" s="592"/>
      <c r="I109" s="593"/>
    </row>
    <row r="110" spans="1:14" ht="12.95" customHeight="1" x14ac:dyDescent="0.25">
      <c r="A110" s="10" t="s">
        <v>14</v>
      </c>
      <c r="B110" s="51">
        <v>1</v>
      </c>
      <c r="C110" s="52">
        <v>51</v>
      </c>
      <c r="D110" s="116" t="s">
        <v>89</v>
      </c>
      <c r="E110" s="117">
        <v>39723</v>
      </c>
      <c r="F110" s="118">
        <v>1</v>
      </c>
      <c r="G110" s="118"/>
      <c r="H110" s="119"/>
      <c r="I110" s="120"/>
      <c r="J110" s="121"/>
      <c r="K110" s="121"/>
      <c r="L110" s="121"/>
      <c r="M110" s="121"/>
      <c r="N110" s="121"/>
    </row>
    <row r="111" spans="1:14" ht="12.95" customHeight="1" x14ac:dyDescent="0.25">
      <c r="A111" s="10" t="s">
        <v>14</v>
      </c>
      <c r="B111" s="51">
        <v>2</v>
      </c>
      <c r="C111" s="52">
        <f>1+C110</f>
        <v>52</v>
      </c>
      <c r="D111" s="116" t="s">
        <v>90</v>
      </c>
      <c r="E111" s="117">
        <v>39749</v>
      </c>
      <c r="F111" s="118">
        <v>1</v>
      </c>
      <c r="G111" s="118"/>
      <c r="H111" s="119" t="s">
        <v>88</v>
      </c>
      <c r="I111" s="36" t="str">
        <f>IF($C111="","",VLOOKUP($C111,[1]Список!$A:$W,8,FALSE))</f>
        <v xml:space="preserve"> </v>
      </c>
    </row>
    <row r="112" spans="1:14" ht="12.95" customHeight="1" x14ac:dyDescent="0.25">
      <c r="A112" s="10" t="s">
        <v>14</v>
      </c>
      <c r="B112" s="51">
        <v>3</v>
      </c>
      <c r="C112" s="52">
        <f>1+C111</f>
        <v>53</v>
      </c>
      <c r="D112" s="116" t="s">
        <v>91</v>
      </c>
      <c r="E112" s="117">
        <v>39591</v>
      </c>
      <c r="F112" s="118"/>
      <c r="G112" s="118"/>
      <c r="H112" s="119"/>
      <c r="I112" s="36"/>
    </row>
    <row r="113" spans="1:10" ht="12.95" customHeight="1" x14ac:dyDescent="0.25">
      <c r="A113" s="10" t="s">
        <v>14</v>
      </c>
      <c r="B113" s="51">
        <v>4</v>
      </c>
      <c r="C113" s="52">
        <f>1+C112</f>
        <v>54</v>
      </c>
      <c r="D113" s="116" t="s">
        <v>92</v>
      </c>
      <c r="E113" s="117">
        <v>40587</v>
      </c>
      <c r="F113" s="118"/>
      <c r="G113" s="118"/>
      <c r="H113" s="119"/>
      <c r="I113" s="36"/>
    </row>
    <row r="114" spans="1:10" ht="12.95" customHeight="1" x14ac:dyDescent="0.25">
      <c r="A114" s="10" t="s">
        <v>14</v>
      </c>
      <c r="B114" s="51">
        <v>5</v>
      </c>
      <c r="C114" s="52">
        <f>1+C113</f>
        <v>55</v>
      </c>
      <c r="D114" s="116" t="s">
        <v>93</v>
      </c>
      <c r="E114" s="117">
        <v>40765</v>
      </c>
      <c r="F114" s="118"/>
      <c r="G114" s="118"/>
      <c r="H114" s="119" t="s">
        <v>88</v>
      </c>
      <c r="I114" s="36" t="str">
        <f>IF($C114="","",VLOOKUP($C114,[1]Список!$A:$W,8,FALSE))</f>
        <v xml:space="preserve"> </v>
      </c>
    </row>
    <row r="115" spans="1:10" ht="12.95" customHeight="1" x14ac:dyDescent="0.25">
      <c r="A115" s="10" t="s">
        <v>14</v>
      </c>
      <c r="B115" s="50"/>
      <c r="C115" s="44"/>
      <c r="D115" s="585" t="s">
        <v>94</v>
      </c>
      <c r="E115" s="585"/>
      <c r="F115" s="585"/>
      <c r="G115" s="585"/>
      <c r="H115" s="585"/>
      <c r="I115" s="585"/>
    </row>
    <row r="116" spans="1:10" ht="12.95" customHeight="1" x14ac:dyDescent="0.25">
      <c r="A116" s="10"/>
      <c r="B116" s="27"/>
      <c r="C116" s="114"/>
      <c r="D116" s="122"/>
      <c r="E116" s="122"/>
      <c r="F116" s="122"/>
      <c r="G116" s="122"/>
      <c r="H116" s="122"/>
      <c r="I116" s="122"/>
    </row>
    <row r="117" spans="1:10" ht="12.95" customHeight="1" x14ac:dyDescent="0.25">
      <c r="A117" s="10" t="s">
        <v>14</v>
      </c>
      <c r="B117" s="596" t="s">
        <v>95</v>
      </c>
      <c r="C117" s="596"/>
      <c r="D117" s="596"/>
      <c r="E117" s="596"/>
      <c r="F117" s="596"/>
      <c r="G117" s="596"/>
      <c r="H117" s="596"/>
      <c r="I117" s="30">
        <f>G120+G121+G122</f>
        <v>0</v>
      </c>
    </row>
    <row r="118" spans="1:10" ht="12" customHeight="1" x14ac:dyDescent="0.25">
      <c r="A118" s="10">
        <v>12</v>
      </c>
      <c r="B118" s="589" t="s">
        <v>1</v>
      </c>
      <c r="C118" s="31"/>
      <c r="D118" s="590" t="s">
        <v>15</v>
      </c>
      <c r="E118" s="32" t="s">
        <v>16</v>
      </c>
      <c r="F118" s="591" t="s">
        <v>3</v>
      </c>
      <c r="G118" s="589" t="s">
        <v>17</v>
      </c>
      <c r="H118" s="592" t="s">
        <v>18</v>
      </c>
      <c r="I118" s="593"/>
    </row>
    <row r="119" spans="1:10" ht="12.95" customHeight="1" x14ac:dyDescent="0.25">
      <c r="A119" s="13"/>
      <c r="B119" s="589"/>
      <c r="C119" s="31"/>
      <c r="D119" s="590"/>
      <c r="E119" s="33" t="s">
        <v>2</v>
      </c>
      <c r="F119" s="591"/>
      <c r="G119" s="589"/>
      <c r="H119" s="592"/>
      <c r="I119" s="593"/>
    </row>
    <row r="120" spans="1:10" ht="12.95" customHeight="1" x14ac:dyDescent="0.25">
      <c r="A120" s="10"/>
      <c r="B120" s="51">
        <v>1</v>
      </c>
      <c r="C120" s="52">
        <v>56</v>
      </c>
      <c r="D120" s="123" t="s">
        <v>96</v>
      </c>
      <c r="E120" s="124">
        <v>39480</v>
      </c>
      <c r="F120" s="125" t="s">
        <v>97</v>
      </c>
      <c r="G120" s="125"/>
      <c r="H120" s="20"/>
      <c r="I120" s="126"/>
    </row>
    <row r="121" spans="1:10" ht="12.95" customHeight="1" x14ac:dyDescent="0.25">
      <c r="A121" s="10"/>
      <c r="B121" s="51">
        <v>2</v>
      </c>
      <c r="C121" s="52">
        <f>1+C120</f>
        <v>57</v>
      </c>
      <c r="D121" s="123" t="s">
        <v>98</v>
      </c>
      <c r="E121" s="124">
        <v>40057</v>
      </c>
      <c r="F121" s="125" t="s">
        <v>97</v>
      </c>
      <c r="G121" s="125"/>
      <c r="H121" s="20"/>
      <c r="I121" s="57"/>
      <c r="J121" s="127"/>
    </row>
    <row r="122" spans="1:10" ht="12.95" customHeight="1" x14ac:dyDescent="0.25">
      <c r="A122" s="10"/>
      <c r="B122" s="51">
        <v>3</v>
      </c>
      <c r="C122" s="52">
        <f>1+C121</f>
        <v>58</v>
      </c>
      <c r="D122" s="128" t="s">
        <v>99</v>
      </c>
      <c r="E122" s="129">
        <v>39833</v>
      </c>
      <c r="F122" s="130"/>
      <c r="G122" s="130"/>
      <c r="H122" s="20"/>
      <c r="I122" s="57"/>
    </row>
    <row r="123" spans="1:10" ht="12.95" customHeight="1" x14ac:dyDescent="0.25">
      <c r="A123" s="10"/>
      <c r="B123" s="51">
        <v>4</v>
      </c>
      <c r="C123" s="52">
        <f>1+C122</f>
        <v>59</v>
      </c>
      <c r="D123" s="128" t="s">
        <v>100</v>
      </c>
      <c r="E123" s="129">
        <v>39630</v>
      </c>
      <c r="F123" s="125" t="s">
        <v>97</v>
      </c>
      <c r="G123" s="130"/>
      <c r="H123" s="20"/>
      <c r="I123" s="57"/>
    </row>
    <row r="124" spans="1:10" ht="12.95" customHeight="1" x14ac:dyDescent="0.25">
      <c r="A124" s="10"/>
      <c r="B124" s="51">
        <v>5</v>
      </c>
      <c r="C124" s="52">
        <f>1+C123</f>
        <v>60</v>
      </c>
      <c r="D124" s="128" t="s">
        <v>101</v>
      </c>
      <c r="E124" s="129">
        <v>40220</v>
      </c>
      <c r="F124" s="130">
        <v>2</v>
      </c>
      <c r="G124" s="130"/>
      <c r="H124" s="20" t="s">
        <v>102</v>
      </c>
      <c r="I124" s="57" t="str">
        <f>IF($C124="","",VLOOKUP($C124,[1]Список!$A:$W,8,FALSE))</f>
        <v xml:space="preserve"> </v>
      </c>
    </row>
    <row r="125" spans="1:10" ht="12.95" customHeight="1" x14ac:dyDescent="0.25">
      <c r="A125" s="10"/>
      <c r="B125" s="51">
        <v>6</v>
      </c>
      <c r="C125" s="52"/>
      <c r="D125" s="128" t="s">
        <v>103</v>
      </c>
      <c r="E125" s="129">
        <v>40271</v>
      </c>
      <c r="F125" s="130">
        <v>2</v>
      </c>
      <c r="G125" s="130"/>
      <c r="H125" s="20"/>
      <c r="I125" s="57"/>
    </row>
    <row r="126" spans="1:10" ht="12.95" customHeight="1" x14ac:dyDescent="0.25">
      <c r="A126" s="10"/>
      <c r="B126" s="51">
        <v>7</v>
      </c>
      <c r="C126" s="52"/>
      <c r="D126" s="128" t="s">
        <v>104</v>
      </c>
      <c r="E126" s="129">
        <v>39491</v>
      </c>
      <c r="F126" s="130"/>
      <c r="G126" s="130"/>
      <c r="H126" s="20"/>
      <c r="I126" s="57"/>
    </row>
    <row r="127" spans="1:10" ht="12.95" customHeight="1" x14ac:dyDescent="0.25">
      <c r="A127" s="10"/>
      <c r="B127" s="51">
        <v>8</v>
      </c>
      <c r="C127" s="52"/>
      <c r="D127" s="128" t="s">
        <v>105</v>
      </c>
      <c r="E127" s="129">
        <v>39742</v>
      </c>
      <c r="F127" s="125" t="s">
        <v>97</v>
      </c>
      <c r="G127" s="130"/>
      <c r="H127" s="20"/>
      <c r="I127" s="57"/>
    </row>
    <row r="128" spans="1:10" ht="12.95" customHeight="1" x14ac:dyDescent="0.25">
      <c r="A128" s="10"/>
      <c r="B128" s="51">
        <v>9</v>
      </c>
      <c r="C128" s="52"/>
      <c r="D128" s="128" t="s">
        <v>106</v>
      </c>
      <c r="E128" s="129" t="s">
        <v>107</v>
      </c>
      <c r="F128" s="130">
        <v>2</v>
      </c>
      <c r="G128" s="130"/>
      <c r="H128" s="20"/>
      <c r="I128" s="57"/>
    </row>
    <row r="129" spans="1:9" ht="12.95" customHeight="1" x14ac:dyDescent="0.25">
      <c r="A129" s="10"/>
      <c r="B129" s="51">
        <v>10</v>
      </c>
      <c r="C129" s="52"/>
      <c r="D129" s="128" t="s">
        <v>108</v>
      </c>
      <c r="E129" s="129">
        <v>39672</v>
      </c>
      <c r="F129" s="130"/>
      <c r="G129" s="130"/>
      <c r="H129" s="20"/>
      <c r="I129" s="57"/>
    </row>
    <row r="130" spans="1:9" ht="12.95" customHeight="1" x14ac:dyDescent="0.25">
      <c r="A130" s="10"/>
      <c r="B130" s="23"/>
      <c r="C130" s="24"/>
      <c r="D130" s="585" t="s">
        <v>109</v>
      </c>
      <c r="E130" s="585"/>
      <c r="F130" s="585"/>
      <c r="G130" s="585"/>
      <c r="H130" s="585"/>
      <c r="I130" s="585"/>
    </row>
    <row r="131" spans="1:9" ht="12.95" customHeight="1" x14ac:dyDescent="0.25">
      <c r="A131" s="10"/>
      <c r="B131" s="43"/>
      <c r="C131" s="76"/>
      <c r="D131" s="131"/>
      <c r="E131" s="131"/>
      <c r="F131" s="131"/>
      <c r="G131" s="131"/>
      <c r="H131" s="131"/>
      <c r="I131" s="131"/>
    </row>
    <row r="132" spans="1:9" ht="12.95" customHeight="1" x14ac:dyDescent="0.25">
      <c r="A132" s="10"/>
      <c r="B132" s="595" t="s">
        <v>110</v>
      </c>
      <c r="C132" s="595"/>
      <c r="D132" s="595"/>
      <c r="E132" s="595"/>
      <c r="F132" s="595"/>
      <c r="G132" s="595"/>
      <c r="H132" s="595"/>
      <c r="I132" s="132">
        <f>G135+G136+G137</f>
        <v>0</v>
      </c>
    </row>
    <row r="133" spans="1:9" ht="12.95" customHeight="1" x14ac:dyDescent="0.25">
      <c r="A133" s="10">
        <v>14</v>
      </c>
      <c r="B133" s="589" t="s">
        <v>1</v>
      </c>
      <c r="C133" s="31"/>
      <c r="D133" s="590" t="s">
        <v>15</v>
      </c>
      <c r="E133" s="32" t="s">
        <v>16</v>
      </c>
      <c r="F133" s="591" t="s">
        <v>3</v>
      </c>
      <c r="G133" s="589" t="s">
        <v>17</v>
      </c>
      <c r="H133" s="592" t="s">
        <v>18</v>
      </c>
      <c r="I133" s="593"/>
    </row>
    <row r="134" spans="1:9" ht="12.95" customHeight="1" x14ac:dyDescent="0.25">
      <c r="A134" s="10"/>
      <c r="B134" s="589"/>
      <c r="C134" s="31"/>
      <c r="D134" s="590"/>
      <c r="E134" s="33" t="s">
        <v>2</v>
      </c>
      <c r="F134" s="591"/>
      <c r="G134" s="589"/>
      <c r="H134" s="592"/>
      <c r="I134" s="593"/>
    </row>
    <row r="135" spans="1:9" ht="12.95" customHeight="1" x14ac:dyDescent="0.25">
      <c r="A135" s="10"/>
      <c r="B135" s="51">
        <v>1</v>
      </c>
      <c r="C135" s="52">
        <f>1+C134</f>
        <v>1</v>
      </c>
      <c r="D135" s="18" t="s">
        <v>111</v>
      </c>
      <c r="E135" s="20" t="s">
        <v>112</v>
      </c>
      <c r="F135" s="20" t="s">
        <v>5</v>
      </c>
      <c r="G135" s="20"/>
      <c r="H135" s="35"/>
      <c r="I135" s="36"/>
    </row>
    <row r="136" spans="1:9" ht="12.95" customHeight="1" x14ac:dyDescent="0.25">
      <c r="A136" s="10"/>
      <c r="B136" s="51">
        <v>2</v>
      </c>
      <c r="C136" s="52"/>
      <c r="D136" s="18" t="s">
        <v>113</v>
      </c>
      <c r="E136" s="20" t="s">
        <v>114</v>
      </c>
      <c r="F136" s="20" t="s">
        <v>5</v>
      </c>
      <c r="G136" s="20"/>
      <c r="H136" s="35" t="s">
        <v>115</v>
      </c>
      <c r="I136" s="36"/>
    </row>
    <row r="137" spans="1:9" ht="12.95" customHeight="1" x14ac:dyDescent="0.25">
      <c r="A137" s="10"/>
      <c r="B137" s="51">
        <v>3</v>
      </c>
      <c r="C137" s="52"/>
      <c r="D137" s="18" t="s">
        <v>116</v>
      </c>
      <c r="E137" s="19">
        <v>39561</v>
      </c>
      <c r="F137" s="20">
        <v>1</v>
      </c>
      <c r="G137" s="20"/>
      <c r="H137" s="35" t="s">
        <v>115</v>
      </c>
      <c r="I137" s="36"/>
    </row>
    <row r="138" spans="1:9" ht="12.95" customHeight="1" x14ac:dyDescent="0.25">
      <c r="A138" s="10"/>
      <c r="B138" s="51">
        <v>4</v>
      </c>
      <c r="C138" s="52"/>
      <c r="D138" s="18" t="s">
        <v>117</v>
      </c>
      <c r="E138" s="19">
        <v>39500</v>
      </c>
      <c r="F138" s="20">
        <v>1</v>
      </c>
      <c r="G138" s="20"/>
      <c r="H138" s="35"/>
      <c r="I138" s="36"/>
    </row>
    <row r="139" spans="1:9" ht="12.95" customHeight="1" x14ac:dyDescent="0.25">
      <c r="A139" s="10"/>
      <c r="B139" s="51">
        <v>5</v>
      </c>
      <c r="C139" s="52"/>
      <c r="D139" s="18" t="s">
        <v>118</v>
      </c>
      <c r="E139" s="19">
        <v>39827</v>
      </c>
      <c r="F139" s="20">
        <v>2</v>
      </c>
      <c r="G139" s="20"/>
      <c r="H139" s="35" t="s">
        <v>115</v>
      </c>
      <c r="I139" s="36"/>
    </row>
    <row r="140" spans="1:9" ht="12.95" customHeight="1" x14ac:dyDescent="0.25">
      <c r="A140" s="10"/>
      <c r="B140" s="51">
        <v>6</v>
      </c>
      <c r="C140" s="52"/>
      <c r="D140" s="18" t="s">
        <v>119</v>
      </c>
      <c r="E140" s="19">
        <v>39701</v>
      </c>
      <c r="F140" s="20">
        <v>2</v>
      </c>
      <c r="G140" s="20"/>
      <c r="H140" s="35"/>
      <c r="I140" s="36"/>
    </row>
    <row r="141" spans="1:9" ht="12.95" customHeight="1" x14ac:dyDescent="0.25">
      <c r="A141" s="10"/>
      <c r="B141" s="23"/>
      <c r="C141" s="24"/>
      <c r="D141" s="585" t="s">
        <v>120</v>
      </c>
      <c r="E141" s="585"/>
      <c r="F141" s="585"/>
      <c r="G141" s="585"/>
      <c r="H141" s="585"/>
      <c r="I141" s="585"/>
    </row>
    <row r="142" spans="1:9" ht="12.95" customHeight="1" x14ac:dyDescent="0.2"/>
    <row r="143" spans="1:9" ht="12.95" customHeight="1" x14ac:dyDescent="0.25">
      <c r="A143">
        <v>15</v>
      </c>
      <c r="B143" s="588" t="s">
        <v>121</v>
      </c>
      <c r="C143" s="588"/>
      <c r="D143" s="588"/>
      <c r="E143" s="588"/>
      <c r="F143" s="588"/>
      <c r="G143" s="588"/>
      <c r="H143" s="588"/>
      <c r="I143" s="135">
        <v>0</v>
      </c>
    </row>
    <row r="144" spans="1:9" ht="12.95" customHeight="1" x14ac:dyDescent="0.2">
      <c r="B144" s="589" t="s">
        <v>1</v>
      </c>
      <c r="C144" s="31"/>
      <c r="D144" s="590" t="s">
        <v>15</v>
      </c>
      <c r="E144" s="32" t="s">
        <v>16</v>
      </c>
      <c r="F144" s="591" t="s">
        <v>3</v>
      </c>
      <c r="G144" s="589" t="s">
        <v>17</v>
      </c>
      <c r="H144" s="592" t="s">
        <v>18</v>
      </c>
      <c r="I144" s="593"/>
    </row>
    <row r="145" spans="1:15" ht="12.95" customHeight="1" x14ac:dyDescent="0.2">
      <c r="B145" s="589"/>
      <c r="C145" s="31"/>
      <c r="D145" s="590"/>
      <c r="E145" s="33" t="s">
        <v>2</v>
      </c>
      <c r="F145" s="591"/>
      <c r="G145" s="589"/>
      <c r="H145" s="592"/>
      <c r="I145" s="593"/>
    </row>
    <row r="146" spans="1:15" ht="12.95" customHeight="1" x14ac:dyDescent="0.25">
      <c r="B146" s="51">
        <v>1</v>
      </c>
      <c r="C146" s="52">
        <v>56</v>
      </c>
      <c r="D146" s="136" t="s">
        <v>122</v>
      </c>
      <c r="E146" s="137">
        <v>39560</v>
      </c>
      <c r="F146" s="138">
        <v>3</v>
      </c>
      <c r="G146" s="139"/>
      <c r="H146" s="140"/>
      <c r="I146" s="141"/>
      <c r="J146" s="121"/>
      <c r="K146" s="121"/>
      <c r="L146" s="121"/>
      <c r="M146" s="121"/>
      <c r="N146" s="121"/>
      <c r="O146" s="142"/>
    </row>
    <row r="147" spans="1:15" ht="12.95" customHeight="1" x14ac:dyDescent="0.25">
      <c r="B147" s="51">
        <v>2</v>
      </c>
      <c r="C147" s="52">
        <f>1+C146</f>
        <v>57</v>
      </c>
      <c r="D147" s="136" t="s">
        <v>123</v>
      </c>
      <c r="E147" s="143">
        <v>40197</v>
      </c>
      <c r="F147" s="138">
        <v>3</v>
      </c>
      <c r="G147" s="139"/>
      <c r="H147" s="140"/>
      <c r="I147" s="36"/>
    </row>
    <row r="148" spans="1:15" ht="12.95" customHeight="1" x14ac:dyDescent="0.25">
      <c r="B148" s="23"/>
      <c r="C148" s="24"/>
      <c r="D148" s="585" t="s">
        <v>124</v>
      </c>
      <c r="E148" s="585"/>
      <c r="F148" s="585"/>
      <c r="G148" s="585"/>
      <c r="H148" s="585"/>
      <c r="I148" s="585"/>
    </row>
    <row r="149" spans="1:15" ht="12.95" customHeight="1" x14ac:dyDescent="0.25">
      <c r="B149" s="43"/>
      <c r="C149" s="76"/>
      <c r="D149" s="77"/>
      <c r="E149" s="77"/>
      <c r="F149" s="77"/>
      <c r="G149" s="77"/>
      <c r="H149" s="77"/>
      <c r="I149" s="77"/>
    </row>
    <row r="150" spans="1:15" ht="12.95" customHeight="1" x14ac:dyDescent="0.25">
      <c r="A150">
        <v>16</v>
      </c>
      <c r="B150" s="588" t="s">
        <v>125</v>
      </c>
      <c r="C150" s="588"/>
      <c r="D150" s="588"/>
      <c r="E150" s="588"/>
      <c r="F150" s="588"/>
      <c r="G150" s="588"/>
      <c r="H150" s="588"/>
      <c r="I150" s="144">
        <f>G153+G154+G155</f>
        <v>0</v>
      </c>
    </row>
    <row r="151" spans="1:15" ht="12.95" customHeight="1" x14ac:dyDescent="0.2">
      <c r="B151" s="589" t="s">
        <v>1</v>
      </c>
      <c r="C151" s="31"/>
      <c r="D151" s="590" t="s">
        <v>15</v>
      </c>
      <c r="E151" s="32" t="s">
        <v>16</v>
      </c>
      <c r="F151" s="591" t="s">
        <v>3</v>
      </c>
      <c r="G151" s="589" t="s">
        <v>17</v>
      </c>
      <c r="H151" s="592" t="s">
        <v>18</v>
      </c>
      <c r="I151" s="593"/>
    </row>
    <row r="152" spans="1:15" ht="12.95" customHeight="1" x14ac:dyDescent="0.2">
      <c r="B152" s="589"/>
      <c r="C152" s="31"/>
      <c r="D152" s="590"/>
      <c r="E152" s="33" t="s">
        <v>2</v>
      </c>
      <c r="F152" s="591"/>
      <c r="G152" s="589"/>
      <c r="H152" s="592"/>
      <c r="I152" s="594"/>
    </row>
    <row r="153" spans="1:15" ht="12.95" customHeight="1" x14ac:dyDescent="0.25">
      <c r="B153" s="51">
        <v>1</v>
      </c>
      <c r="C153" s="52">
        <v>56</v>
      </c>
      <c r="D153" s="145" t="s">
        <v>126</v>
      </c>
      <c r="E153" s="146">
        <v>39752</v>
      </c>
      <c r="F153" s="139">
        <v>1</v>
      </c>
      <c r="G153" s="139"/>
      <c r="H153" s="147"/>
      <c r="I153" s="148"/>
      <c r="J153" s="149"/>
      <c r="K153" s="149"/>
      <c r="L153" s="149"/>
      <c r="M153" s="149"/>
      <c r="N153" s="149"/>
    </row>
    <row r="154" spans="1:15" ht="12.95" customHeight="1" x14ac:dyDescent="0.25">
      <c r="B154" s="51">
        <v>2</v>
      </c>
      <c r="C154" s="52">
        <f>1+C153</f>
        <v>57</v>
      </c>
      <c r="D154" s="145" t="s">
        <v>127</v>
      </c>
      <c r="E154" s="146">
        <v>40172</v>
      </c>
      <c r="F154" s="139"/>
      <c r="G154" s="139"/>
      <c r="H154" s="147"/>
      <c r="I154" s="150"/>
    </row>
    <row r="155" spans="1:15" ht="12.95" customHeight="1" x14ac:dyDescent="0.25">
      <c r="B155" s="51">
        <v>3</v>
      </c>
      <c r="C155" s="52">
        <f>1+C154</f>
        <v>58</v>
      </c>
      <c r="D155" s="145" t="s">
        <v>128</v>
      </c>
      <c r="E155" s="146">
        <v>40432</v>
      </c>
      <c r="F155" s="139"/>
      <c r="G155" s="139"/>
      <c r="H155" s="147" t="s">
        <v>125</v>
      </c>
      <c r="I155" s="151"/>
    </row>
    <row r="156" spans="1:15" ht="12.95" customHeight="1" x14ac:dyDescent="0.25">
      <c r="B156" s="23"/>
      <c r="C156" s="24"/>
      <c r="D156" s="585" t="s">
        <v>129</v>
      </c>
      <c r="E156" s="585"/>
      <c r="F156" s="585"/>
      <c r="G156" s="585"/>
      <c r="H156" s="585"/>
      <c r="I156" s="585"/>
    </row>
    <row r="157" spans="1:15" ht="12.95" customHeight="1" x14ac:dyDescent="0.25">
      <c r="B157" s="43"/>
      <c r="C157" s="76"/>
      <c r="D157" s="77"/>
      <c r="E157" s="77"/>
      <c r="F157" s="77"/>
      <c r="G157" s="77"/>
      <c r="H157" s="77"/>
      <c r="I157" s="77"/>
    </row>
    <row r="158" spans="1:15" ht="12.95" customHeight="1" x14ac:dyDescent="0.25">
      <c r="D158" s="586" t="s">
        <v>130</v>
      </c>
      <c r="E158" s="586"/>
      <c r="F158" s="586"/>
      <c r="G158" s="586"/>
    </row>
    <row r="159" spans="1:15" ht="12.95" customHeight="1" x14ac:dyDescent="0.25">
      <c r="D159" s="587" t="s">
        <v>131</v>
      </c>
      <c r="E159" s="587"/>
      <c r="F159" s="587"/>
      <c r="G159" s="587"/>
    </row>
    <row r="160" spans="1:15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</sheetData>
  <mergeCells count="128">
    <mergeCell ref="B9:H9"/>
    <mergeCell ref="B10:B11"/>
    <mergeCell ref="D10:D11"/>
    <mergeCell ref="F10:F11"/>
    <mergeCell ref="G10:G11"/>
    <mergeCell ref="H10:H11"/>
    <mergeCell ref="B1:I1"/>
    <mergeCell ref="B2:I2"/>
    <mergeCell ref="B3:I3"/>
    <mergeCell ref="B4:I4"/>
    <mergeCell ref="B5:I5"/>
    <mergeCell ref="B7:I7"/>
    <mergeCell ref="I10:I11"/>
    <mergeCell ref="D17:I17"/>
    <mergeCell ref="B19:H19"/>
    <mergeCell ref="B20:B21"/>
    <mergeCell ref="D20:D21"/>
    <mergeCell ref="F20:F21"/>
    <mergeCell ref="G20:G21"/>
    <mergeCell ref="H20:H21"/>
    <mergeCell ref="I20:I21"/>
    <mergeCell ref="D36:I36"/>
    <mergeCell ref="B38:H38"/>
    <mergeCell ref="B39:B40"/>
    <mergeCell ref="D39:D40"/>
    <mergeCell ref="F39:F40"/>
    <mergeCell ref="G39:G40"/>
    <mergeCell ref="H39:H40"/>
    <mergeCell ref="I39:I40"/>
    <mergeCell ref="D26:I26"/>
    <mergeCell ref="B28:H28"/>
    <mergeCell ref="B29:B30"/>
    <mergeCell ref="D29:D30"/>
    <mergeCell ref="F29:F30"/>
    <mergeCell ref="G29:G30"/>
    <mergeCell ref="H29:H30"/>
    <mergeCell ref="I29:I30"/>
    <mergeCell ref="D55:I55"/>
    <mergeCell ref="B59:H59"/>
    <mergeCell ref="B60:B61"/>
    <mergeCell ref="D60:D61"/>
    <mergeCell ref="F60:F61"/>
    <mergeCell ref="G60:G61"/>
    <mergeCell ref="H60:H61"/>
    <mergeCell ref="I60:I61"/>
    <mergeCell ref="D46:I46"/>
    <mergeCell ref="B48:H48"/>
    <mergeCell ref="B49:B50"/>
    <mergeCell ref="D49:D50"/>
    <mergeCell ref="F49:F50"/>
    <mergeCell ref="G49:G50"/>
    <mergeCell ref="H49:H50"/>
    <mergeCell ref="I49:I50"/>
    <mergeCell ref="D77:I77"/>
    <mergeCell ref="B79:H79"/>
    <mergeCell ref="B80:B81"/>
    <mergeCell ref="D80:D81"/>
    <mergeCell ref="F80:F81"/>
    <mergeCell ref="G80:G81"/>
    <mergeCell ref="H80:H81"/>
    <mergeCell ref="I80:I81"/>
    <mergeCell ref="D67:I67"/>
    <mergeCell ref="B69:H69"/>
    <mergeCell ref="B70:B71"/>
    <mergeCell ref="D70:D71"/>
    <mergeCell ref="F70:F71"/>
    <mergeCell ref="G70:G71"/>
    <mergeCell ref="H70:H71"/>
    <mergeCell ref="I70:I71"/>
    <mergeCell ref="D96:I96"/>
    <mergeCell ref="B98:H98"/>
    <mergeCell ref="B99:B100"/>
    <mergeCell ref="D99:D100"/>
    <mergeCell ref="F99:F100"/>
    <mergeCell ref="G99:G100"/>
    <mergeCell ref="H99:H100"/>
    <mergeCell ref="I99:I100"/>
    <mergeCell ref="D86:I86"/>
    <mergeCell ref="B88:H88"/>
    <mergeCell ref="B89:B90"/>
    <mergeCell ref="D89:D90"/>
    <mergeCell ref="F89:F90"/>
    <mergeCell ref="G89:G90"/>
    <mergeCell ref="H89:H90"/>
    <mergeCell ref="I89:I90"/>
    <mergeCell ref="D115:I115"/>
    <mergeCell ref="B117:H117"/>
    <mergeCell ref="B118:B119"/>
    <mergeCell ref="D118:D119"/>
    <mergeCell ref="F118:F119"/>
    <mergeCell ref="G118:G119"/>
    <mergeCell ref="H118:H119"/>
    <mergeCell ref="I118:I119"/>
    <mergeCell ref="D105:I105"/>
    <mergeCell ref="B107:H107"/>
    <mergeCell ref="B108:B109"/>
    <mergeCell ref="D108:D109"/>
    <mergeCell ref="F108:F109"/>
    <mergeCell ref="G108:G109"/>
    <mergeCell ref="H108:H109"/>
    <mergeCell ref="I108:I109"/>
    <mergeCell ref="D141:I141"/>
    <mergeCell ref="B143:H143"/>
    <mergeCell ref="B144:B145"/>
    <mergeCell ref="D144:D145"/>
    <mergeCell ref="F144:F145"/>
    <mergeCell ref="G144:G145"/>
    <mergeCell ref="H144:H145"/>
    <mergeCell ref="I144:I145"/>
    <mergeCell ref="D130:I130"/>
    <mergeCell ref="B132:H132"/>
    <mergeCell ref="B133:B134"/>
    <mergeCell ref="D133:D134"/>
    <mergeCell ref="F133:F134"/>
    <mergeCell ref="G133:G134"/>
    <mergeCell ref="H133:H134"/>
    <mergeCell ref="I133:I134"/>
    <mergeCell ref="D156:I156"/>
    <mergeCell ref="D158:G158"/>
    <mergeCell ref="D159:G159"/>
    <mergeCell ref="D148:I148"/>
    <mergeCell ref="B150:H150"/>
    <mergeCell ref="B151:B152"/>
    <mergeCell ref="D151:D152"/>
    <mergeCell ref="F151:F152"/>
    <mergeCell ref="G151:G152"/>
    <mergeCell ref="H151:H152"/>
    <mergeCell ref="I151:I15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P31" sqref="P31"/>
    </sheetView>
  </sheetViews>
  <sheetFormatPr defaultRowHeight="12.75" x14ac:dyDescent="0.2"/>
  <cols>
    <col min="1" max="1" width="2.85546875" customWidth="1"/>
    <col min="2" max="2" width="15.7109375" customWidth="1"/>
    <col min="3" max="3" width="2.85546875" customWidth="1"/>
    <col min="4" max="4" width="15.7109375" customWidth="1"/>
    <col min="5" max="5" width="3" customWidth="1"/>
    <col min="6" max="6" width="15.7109375" customWidth="1"/>
    <col min="7" max="7" width="3" customWidth="1"/>
    <col min="8" max="8" width="15.7109375" customWidth="1"/>
    <col min="9" max="9" width="2.85546875" customWidth="1"/>
    <col min="10" max="10" width="14.7109375" customWidth="1"/>
    <col min="11" max="11" width="2.85546875" customWidth="1"/>
    <col min="12" max="12" width="14.7109375" customWidth="1"/>
    <col min="13" max="13" width="2.85546875" customWidth="1"/>
    <col min="14" max="14" width="14.7109375" customWidth="1"/>
    <col min="15" max="15" width="3" customWidth="1"/>
    <col min="16" max="16" width="15.7109375" customWidth="1"/>
    <col min="17" max="17" width="2.5703125" customWidth="1"/>
  </cols>
  <sheetData>
    <row r="1" spans="1:17" ht="11.85" customHeight="1" x14ac:dyDescent="0.2">
      <c r="A1" s="455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2" spans="1:17" ht="11.85" customHeight="1" x14ac:dyDescent="0.2">
      <c r="A2" s="765" t="s">
        <v>304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</row>
    <row r="3" spans="1:17" ht="11.85" customHeight="1" x14ac:dyDescent="0.2">
      <c r="A3" s="357"/>
      <c r="B3" s="357"/>
      <c r="C3" s="357"/>
      <c r="D3" s="766" t="s">
        <v>459</v>
      </c>
      <c r="E3" s="766"/>
      <c r="F3" s="766"/>
      <c r="G3" s="766"/>
      <c r="H3" s="766"/>
      <c r="I3" s="766"/>
      <c r="J3" s="766"/>
      <c r="K3" s="766"/>
      <c r="L3" s="766"/>
      <c r="M3" s="430"/>
      <c r="N3" s="430"/>
      <c r="O3" s="357"/>
    </row>
    <row r="4" spans="1:17" ht="11.85" customHeight="1" x14ac:dyDescent="0.2">
      <c r="A4" s="357"/>
      <c r="B4" s="456" t="s">
        <v>133</v>
      </c>
      <c r="D4" s="457" t="s">
        <v>461</v>
      </c>
      <c r="E4" s="458"/>
      <c r="F4" s="428"/>
      <c r="G4" s="323"/>
      <c r="H4" s="428"/>
      <c r="I4" s="323"/>
      <c r="J4" s="428"/>
      <c r="K4" s="323">
        <v>-30</v>
      </c>
      <c r="L4" s="428" t="str">
        <f>[4]МужФ1!H44</f>
        <v>ЖОЛДЫБАЙ</v>
      </c>
      <c r="M4" s="323"/>
      <c r="N4" s="428"/>
      <c r="O4" s="323"/>
      <c r="P4" s="458" t="s">
        <v>461</v>
      </c>
      <c r="Q4" s="201"/>
    </row>
    <row r="5" spans="1:17" ht="11.85" customHeight="1" x14ac:dyDescent="0.2">
      <c r="A5" s="357"/>
      <c r="B5" s="428"/>
      <c r="C5" s="323"/>
      <c r="D5" s="436"/>
      <c r="E5" s="323"/>
      <c r="F5" s="428"/>
      <c r="G5" s="323"/>
      <c r="H5" s="428"/>
      <c r="I5" s="323"/>
      <c r="J5" s="428"/>
      <c r="K5" s="323"/>
      <c r="L5" s="459"/>
      <c r="M5" s="759">
        <v>58</v>
      </c>
      <c r="N5" s="428"/>
      <c r="O5" s="323"/>
      <c r="P5" s="323"/>
      <c r="Q5" s="201"/>
    </row>
    <row r="6" spans="1:17" ht="11.85" customHeight="1" x14ac:dyDescent="0.2">
      <c r="A6" s="357"/>
      <c r="B6" s="428"/>
      <c r="C6" s="323"/>
      <c r="D6" s="436"/>
      <c r="E6" s="323"/>
      <c r="F6" s="428"/>
      <c r="G6" s="323">
        <v>-26</v>
      </c>
      <c r="H6" s="408" t="s">
        <v>426</v>
      </c>
      <c r="I6" s="323"/>
      <c r="J6" s="428"/>
      <c r="K6" s="323"/>
      <c r="L6" s="460"/>
      <c r="M6" s="760"/>
      <c r="N6" s="428"/>
      <c r="O6" s="323"/>
      <c r="P6" s="323"/>
      <c r="Q6" s="201"/>
    </row>
    <row r="7" spans="1:17" ht="11.85" customHeight="1" x14ac:dyDescent="0.2">
      <c r="A7" s="357"/>
      <c r="B7" s="428"/>
      <c r="C7" s="323">
        <v>-24</v>
      </c>
      <c r="D7" s="436" t="s">
        <v>393</v>
      </c>
      <c r="E7" s="323"/>
      <c r="F7" s="428"/>
      <c r="G7" s="323"/>
      <c r="H7" s="459"/>
      <c r="I7" s="759">
        <v>52</v>
      </c>
      <c r="J7" s="428"/>
      <c r="K7" s="323"/>
      <c r="L7" s="460"/>
      <c r="M7" s="760"/>
      <c r="N7" s="428"/>
      <c r="O7" s="323"/>
      <c r="P7" s="323"/>
      <c r="Q7" s="201"/>
    </row>
    <row r="8" spans="1:17" ht="11.85" customHeight="1" x14ac:dyDescent="0.2">
      <c r="A8" s="357">
        <v>-1</v>
      </c>
      <c r="B8" s="461" t="s">
        <v>469</v>
      </c>
      <c r="C8" s="378"/>
      <c r="D8" s="462"/>
      <c r="E8" s="759">
        <v>40</v>
      </c>
      <c r="F8" s="436" t="s">
        <v>393</v>
      </c>
      <c r="G8" s="323"/>
      <c r="H8" s="460"/>
      <c r="I8" s="760"/>
      <c r="J8" s="428" t="str">
        <f>H6</f>
        <v>ЖАКСЫЛЫКОВ</v>
      </c>
      <c r="K8" s="323"/>
      <c r="L8" s="460"/>
      <c r="M8" s="760"/>
      <c r="N8" s="428" t="str">
        <f>L4</f>
        <v>ЖОЛДЫБАЙ</v>
      </c>
      <c r="O8" s="775">
        <v>3</v>
      </c>
      <c r="P8" s="330"/>
      <c r="Q8" s="201"/>
    </row>
    <row r="9" spans="1:17" ht="11.85" customHeight="1" x14ac:dyDescent="0.2">
      <c r="A9" s="357"/>
      <c r="B9" s="459"/>
      <c r="C9" s="759">
        <v>32</v>
      </c>
      <c r="D9" s="463" t="s">
        <v>469</v>
      </c>
      <c r="E9" s="761"/>
      <c r="F9" s="459"/>
      <c r="G9" s="759">
        <v>48</v>
      </c>
      <c r="H9" s="460"/>
      <c r="I9" s="760"/>
      <c r="J9" s="459"/>
      <c r="K9" s="759">
        <v>56</v>
      </c>
      <c r="L9" s="460"/>
      <c r="M9" s="760"/>
      <c r="N9" s="459"/>
      <c r="O9" s="775"/>
      <c r="P9" s="323"/>
      <c r="Q9" s="201"/>
    </row>
    <row r="10" spans="1:17" ht="11.85" customHeight="1" x14ac:dyDescent="0.2">
      <c r="A10" s="357">
        <v>-2</v>
      </c>
      <c r="B10" s="461" t="s">
        <v>470</v>
      </c>
      <c r="C10" s="761"/>
      <c r="D10" s="462"/>
      <c r="E10" s="378"/>
      <c r="F10" s="460"/>
      <c r="G10" s="760"/>
      <c r="H10" s="464" t="s">
        <v>418</v>
      </c>
      <c r="I10" s="761"/>
      <c r="J10" s="460"/>
      <c r="K10" s="760"/>
      <c r="L10" s="460"/>
      <c r="M10" s="760"/>
      <c r="N10" s="460"/>
      <c r="O10" s="376"/>
      <c r="P10" s="323"/>
      <c r="Q10" s="201"/>
    </row>
    <row r="11" spans="1:17" ht="11.85" customHeight="1" x14ac:dyDescent="0.2">
      <c r="A11" s="357"/>
      <c r="B11" s="428"/>
      <c r="C11" s="323">
        <v>-23</v>
      </c>
      <c r="D11" s="465" t="s">
        <v>418</v>
      </c>
      <c r="E11" s="378"/>
      <c r="F11" s="460"/>
      <c r="G11" s="760"/>
      <c r="H11" s="428"/>
      <c r="I11" s="323"/>
      <c r="J11" s="460"/>
      <c r="K11" s="760"/>
      <c r="L11" s="460"/>
      <c r="M11" s="760"/>
      <c r="N11" s="460"/>
      <c r="O11" s="376"/>
      <c r="P11" s="323"/>
      <c r="Q11" s="201"/>
    </row>
    <row r="12" spans="1:17" ht="11.85" customHeight="1" x14ac:dyDescent="0.2">
      <c r="A12" s="357">
        <v>-3</v>
      </c>
      <c r="B12" s="461" t="s">
        <v>471</v>
      </c>
      <c r="C12" s="378"/>
      <c r="D12" s="462"/>
      <c r="E12" s="759">
        <v>41</v>
      </c>
      <c r="F12" s="465" t="s">
        <v>418</v>
      </c>
      <c r="G12" s="761"/>
      <c r="H12" s="428"/>
      <c r="I12" s="323"/>
      <c r="J12" s="460"/>
      <c r="K12" s="760"/>
      <c r="L12" s="461" t="str">
        <f>J8</f>
        <v>ЖАКСЫЛЫКОВ</v>
      </c>
      <c r="M12" s="761"/>
      <c r="N12" s="460"/>
      <c r="O12" s="376"/>
      <c r="P12" s="323"/>
      <c r="Q12" s="201"/>
    </row>
    <row r="13" spans="1:17" ht="11.85" customHeight="1" x14ac:dyDescent="0.2">
      <c r="A13" s="357"/>
      <c r="B13" s="459"/>
      <c r="C13" s="759">
        <v>33</v>
      </c>
      <c r="D13" s="463" t="s">
        <v>471</v>
      </c>
      <c r="E13" s="761"/>
      <c r="F13" s="428"/>
      <c r="G13" s="323"/>
      <c r="H13" s="428"/>
      <c r="I13" s="323"/>
      <c r="J13" s="460"/>
      <c r="K13" s="760"/>
      <c r="L13" s="428"/>
      <c r="M13" s="323"/>
      <c r="N13" s="460"/>
      <c r="O13" s="376"/>
      <c r="P13" s="323"/>
      <c r="Q13" s="201"/>
    </row>
    <row r="14" spans="1:17" ht="11.85" customHeight="1" x14ac:dyDescent="0.2">
      <c r="A14" s="357">
        <v>-4</v>
      </c>
      <c r="B14" s="461" t="s">
        <v>423</v>
      </c>
      <c r="C14" s="761"/>
      <c r="D14" s="436"/>
      <c r="E14" s="323"/>
      <c r="F14" s="428"/>
      <c r="G14" s="323">
        <v>-25</v>
      </c>
      <c r="H14" s="428"/>
      <c r="I14" s="323"/>
      <c r="J14" s="460"/>
      <c r="K14" s="760"/>
      <c r="L14" s="428"/>
      <c r="M14" s="323"/>
      <c r="N14" s="460"/>
      <c r="O14" s="376"/>
      <c r="P14" s="323"/>
      <c r="Q14" s="201"/>
    </row>
    <row r="15" spans="1:17" ht="11.85" customHeight="1" x14ac:dyDescent="0.2">
      <c r="A15" s="357"/>
      <c r="B15" s="428"/>
      <c r="C15" s="323">
        <v>-22</v>
      </c>
      <c r="D15" s="436" t="s">
        <v>436</v>
      </c>
      <c r="E15" s="323"/>
      <c r="F15" s="428"/>
      <c r="G15" s="323"/>
      <c r="H15" s="459"/>
      <c r="I15" s="759">
        <v>53</v>
      </c>
      <c r="J15" s="460"/>
      <c r="K15" s="760"/>
      <c r="L15" s="428"/>
      <c r="M15" s="323"/>
      <c r="N15" s="460"/>
      <c r="O15" s="376"/>
      <c r="P15" s="323"/>
      <c r="Q15" s="385"/>
    </row>
    <row r="16" spans="1:17" ht="11.85" customHeight="1" x14ac:dyDescent="0.2">
      <c r="A16" s="357">
        <v>-5</v>
      </c>
      <c r="B16" s="461" t="s">
        <v>415</v>
      </c>
      <c r="C16" s="378"/>
      <c r="D16" s="462"/>
      <c r="E16" s="759">
        <v>42</v>
      </c>
      <c r="F16" s="436" t="s">
        <v>436</v>
      </c>
      <c r="G16" s="323"/>
      <c r="H16" s="460"/>
      <c r="I16" s="760"/>
      <c r="J16" s="464" t="s">
        <v>436</v>
      </c>
      <c r="K16" s="761"/>
      <c r="L16" s="428"/>
      <c r="M16" s="323"/>
      <c r="N16" s="460"/>
      <c r="O16" s="775"/>
      <c r="P16" s="378"/>
      <c r="Q16" s="749"/>
    </row>
    <row r="17" spans="1:17" ht="11.85" customHeight="1" x14ac:dyDescent="0.2">
      <c r="A17" s="357"/>
      <c r="B17" s="459"/>
      <c r="C17" s="759">
        <v>34</v>
      </c>
      <c r="D17" s="463" t="s">
        <v>415</v>
      </c>
      <c r="E17" s="761"/>
      <c r="F17" s="459"/>
      <c r="G17" s="759">
        <v>49</v>
      </c>
      <c r="H17" s="460"/>
      <c r="I17" s="760"/>
      <c r="J17" s="428"/>
      <c r="K17" s="323"/>
      <c r="L17" s="428"/>
      <c r="M17" s="323"/>
      <c r="N17" s="460"/>
      <c r="O17" s="775"/>
      <c r="P17" s="378"/>
      <c r="Q17" s="749"/>
    </row>
    <row r="18" spans="1:17" ht="11.85" customHeight="1" x14ac:dyDescent="0.2">
      <c r="A18" s="357">
        <v>-6</v>
      </c>
      <c r="B18" s="461" t="s">
        <v>413</v>
      </c>
      <c r="C18" s="761"/>
      <c r="D18" s="462"/>
      <c r="E18" s="378"/>
      <c r="F18" s="460"/>
      <c r="G18" s="760"/>
      <c r="H18" s="464" t="s">
        <v>436</v>
      </c>
      <c r="I18" s="761"/>
      <c r="J18" s="428"/>
      <c r="K18" s="323"/>
      <c r="L18" s="428"/>
      <c r="M18" s="323"/>
      <c r="N18" s="460"/>
      <c r="O18" s="376"/>
      <c r="P18" s="323"/>
      <c r="Q18" s="385"/>
    </row>
    <row r="19" spans="1:17" ht="11.85" customHeight="1" x14ac:dyDescent="0.2">
      <c r="A19" s="357"/>
      <c r="B19" s="428"/>
      <c r="C19" s="323">
        <v>-21</v>
      </c>
      <c r="D19" s="465" t="s">
        <v>398</v>
      </c>
      <c r="E19" s="378"/>
      <c r="F19" s="460"/>
      <c r="G19" s="760"/>
      <c r="H19" s="428"/>
      <c r="I19" s="323"/>
      <c r="J19" s="428"/>
      <c r="K19" s="323"/>
      <c r="L19" s="428"/>
      <c r="M19" s="323"/>
      <c r="N19" s="460"/>
      <c r="O19" s="376"/>
      <c r="P19" s="323"/>
      <c r="Q19" s="385"/>
    </row>
    <row r="20" spans="1:17" ht="11.85" customHeight="1" x14ac:dyDescent="0.2">
      <c r="A20" s="357">
        <v>-7</v>
      </c>
      <c r="B20" s="461" t="s">
        <v>473</v>
      </c>
      <c r="C20" s="378"/>
      <c r="D20" s="462"/>
      <c r="E20" s="759">
        <v>43</v>
      </c>
      <c r="F20" s="464" t="s">
        <v>398</v>
      </c>
      <c r="G20" s="761"/>
      <c r="H20" s="428"/>
      <c r="I20" s="323"/>
      <c r="J20" s="428"/>
      <c r="K20" s="323">
        <v>-29</v>
      </c>
      <c r="L20" s="428" t="s">
        <v>472</v>
      </c>
      <c r="M20" s="323"/>
      <c r="N20" s="460"/>
      <c r="O20" s="376"/>
      <c r="P20" s="323"/>
      <c r="Q20" s="385"/>
    </row>
    <row r="21" spans="1:17" ht="11.85" customHeight="1" x14ac:dyDescent="0.2">
      <c r="A21" s="357"/>
      <c r="B21" s="459"/>
      <c r="C21" s="759">
        <v>35</v>
      </c>
      <c r="D21" s="463" t="s">
        <v>473</v>
      </c>
      <c r="E21" s="761"/>
      <c r="F21" s="428"/>
      <c r="G21" s="323"/>
      <c r="H21" s="428"/>
      <c r="I21" s="323"/>
      <c r="J21" s="428"/>
      <c r="K21" s="323"/>
      <c r="L21" s="459"/>
      <c r="M21" s="759">
        <v>59</v>
      </c>
      <c r="N21" s="460"/>
      <c r="O21" s="376"/>
      <c r="P21" s="323"/>
      <c r="Q21" s="385"/>
    </row>
    <row r="22" spans="1:17" ht="11.85" customHeight="1" x14ac:dyDescent="0.2">
      <c r="A22" s="357">
        <v>-8</v>
      </c>
      <c r="B22" s="461" t="s">
        <v>389</v>
      </c>
      <c r="C22" s="761"/>
      <c r="D22" s="436"/>
      <c r="E22" s="323"/>
      <c r="F22" s="428"/>
      <c r="G22" s="323">
        <v>-28</v>
      </c>
      <c r="H22" s="428" t="s">
        <v>392</v>
      </c>
      <c r="I22" s="323"/>
      <c r="J22" s="428"/>
      <c r="K22" s="323"/>
      <c r="L22" s="460"/>
      <c r="M22" s="760"/>
      <c r="N22" s="460"/>
      <c r="O22" s="376"/>
      <c r="P22" s="323"/>
      <c r="Q22" s="385"/>
    </row>
    <row r="23" spans="1:17" ht="11.85" customHeight="1" x14ac:dyDescent="0.2">
      <c r="A23" s="357"/>
      <c r="B23" s="428"/>
      <c r="C23" s="323">
        <v>-20</v>
      </c>
      <c r="D23" s="436" t="s">
        <v>410</v>
      </c>
      <c r="E23" s="323"/>
      <c r="F23" s="428"/>
      <c r="G23" s="323"/>
      <c r="H23" s="459"/>
      <c r="I23" s="759">
        <v>54</v>
      </c>
      <c r="J23" s="428"/>
      <c r="K23" s="323"/>
      <c r="L23" s="460"/>
      <c r="M23" s="760"/>
      <c r="N23" s="460"/>
      <c r="O23" s="376"/>
      <c r="P23" s="323"/>
      <c r="Q23" s="385"/>
    </row>
    <row r="24" spans="1:17" ht="11.85" customHeight="1" x14ac:dyDescent="0.2">
      <c r="A24" s="357">
        <v>-9</v>
      </c>
      <c r="B24" s="461" t="s">
        <v>404</v>
      </c>
      <c r="C24" s="378"/>
      <c r="D24" s="462"/>
      <c r="E24" s="759">
        <v>44</v>
      </c>
      <c r="F24" s="436" t="s">
        <v>410</v>
      </c>
      <c r="G24" s="323"/>
      <c r="H24" s="460"/>
      <c r="I24" s="760"/>
      <c r="J24" s="428" t="s">
        <v>392</v>
      </c>
      <c r="K24" s="323"/>
      <c r="L24" s="460"/>
      <c r="M24" s="760"/>
      <c r="N24" s="461" t="s">
        <v>472</v>
      </c>
      <c r="O24" s="775">
        <v>3</v>
      </c>
      <c r="P24" s="323"/>
      <c r="Q24" s="385"/>
    </row>
    <row r="25" spans="1:17" ht="11.85" customHeight="1" x14ac:dyDescent="0.2">
      <c r="A25" s="357"/>
      <c r="B25" s="459"/>
      <c r="C25" s="759">
        <v>36</v>
      </c>
      <c r="D25" s="463" t="s">
        <v>404</v>
      </c>
      <c r="E25" s="761"/>
      <c r="F25" s="459"/>
      <c r="G25" s="759">
        <v>50</v>
      </c>
      <c r="H25" s="460"/>
      <c r="I25" s="760"/>
      <c r="J25" s="466"/>
      <c r="K25" s="759">
        <v>57</v>
      </c>
      <c r="L25" s="460"/>
      <c r="M25" s="760"/>
      <c r="N25" s="428"/>
      <c r="O25" s="775"/>
      <c r="P25" s="323"/>
      <c r="Q25" s="385"/>
    </row>
    <row r="26" spans="1:17" ht="11.85" customHeight="1" x14ac:dyDescent="0.2">
      <c r="A26" s="357">
        <v>-10</v>
      </c>
      <c r="B26" s="461" t="s">
        <v>447</v>
      </c>
      <c r="C26" s="761"/>
      <c r="D26" s="462"/>
      <c r="E26" s="378"/>
      <c r="F26" s="460"/>
      <c r="G26" s="760"/>
      <c r="H26" s="461" t="s">
        <v>451</v>
      </c>
      <c r="I26" s="761"/>
      <c r="J26" s="460"/>
      <c r="K26" s="760"/>
      <c r="L26" s="460"/>
      <c r="M26" s="760"/>
      <c r="N26" s="428"/>
      <c r="O26" s="323"/>
      <c r="P26" s="323"/>
      <c r="Q26" s="385"/>
    </row>
    <row r="27" spans="1:17" ht="11.85" customHeight="1" x14ac:dyDescent="0.2">
      <c r="A27" s="357"/>
      <c r="B27" s="428"/>
      <c r="C27" s="323">
        <v>-19</v>
      </c>
      <c r="D27" s="465" t="s">
        <v>451</v>
      </c>
      <c r="E27" s="378"/>
      <c r="F27" s="460"/>
      <c r="G27" s="760"/>
      <c r="H27" s="428"/>
      <c r="I27" s="323"/>
      <c r="J27" s="460"/>
      <c r="K27" s="760"/>
      <c r="L27" s="460"/>
      <c r="M27" s="760"/>
      <c r="N27" s="428"/>
      <c r="O27" s="323"/>
      <c r="P27" s="323"/>
      <c r="Q27" s="385"/>
    </row>
    <row r="28" spans="1:17" ht="11.85" customHeight="1" x14ac:dyDescent="0.2">
      <c r="A28" s="357">
        <v>-11</v>
      </c>
      <c r="B28" s="461" t="s">
        <v>397</v>
      </c>
      <c r="C28" s="378"/>
      <c r="D28" s="462"/>
      <c r="E28" s="759">
        <v>45</v>
      </c>
      <c r="F28" s="461" t="s">
        <v>451</v>
      </c>
      <c r="G28" s="761"/>
      <c r="H28" s="428"/>
      <c r="I28" s="323"/>
      <c r="J28" s="460"/>
      <c r="K28" s="760"/>
      <c r="L28" s="461" t="s">
        <v>392</v>
      </c>
      <c r="M28" s="761"/>
      <c r="N28" s="428"/>
      <c r="O28" s="323"/>
      <c r="P28" s="378"/>
      <c r="Q28" s="749"/>
    </row>
    <row r="29" spans="1:17" ht="11.85" customHeight="1" x14ac:dyDescent="0.2">
      <c r="A29" s="357"/>
      <c r="B29" s="459"/>
      <c r="C29" s="759">
        <v>37</v>
      </c>
      <c r="D29" s="463" t="s">
        <v>446</v>
      </c>
      <c r="E29" s="761"/>
      <c r="F29" s="428"/>
      <c r="G29" s="323"/>
      <c r="H29" s="428"/>
      <c r="I29" s="323"/>
      <c r="J29" s="460"/>
      <c r="K29" s="760"/>
      <c r="L29" s="428"/>
      <c r="M29" s="323"/>
      <c r="N29" s="428"/>
      <c r="O29" s="323"/>
      <c r="P29" s="323"/>
      <c r="Q29" s="749"/>
    </row>
    <row r="30" spans="1:17" ht="11.85" customHeight="1" x14ac:dyDescent="0.2">
      <c r="A30" s="357">
        <v>-12</v>
      </c>
      <c r="B30" s="461" t="s">
        <v>446</v>
      </c>
      <c r="C30" s="761"/>
      <c r="D30" s="436"/>
      <c r="E30" s="323"/>
      <c r="F30" s="428"/>
      <c r="G30" s="323">
        <v>-27</v>
      </c>
      <c r="H30" s="428" t="s">
        <v>474</v>
      </c>
      <c r="I30" s="323"/>
      <c r="J30" s="460"/>
      <c r="K30" s="760"/>
      <c r="L30" s="428"/>
      <c r="M30" s="323"/>
      <c r="N30" s="428"/>
      <c r="O30" s="323"/>
      <c r="P30" s="323"/>
      <c r="Q30" s="385"/>
    </row>
    <row r="31" spans="1:17" ht="11.85" customHeight="1" x14ac:dyDescent="0.2">
      <c r="A31" s="357"/>
      <c r="B31" s="428"/>
      <c r="C31" s="323">
        <v>-18</v>
      </c>
      <c r="D31" s="436" t="s">
        <v>434</v>
      </c>
      <c r="E31" s="323"/>
      <c r="F31" s="428"/>
      <c r="G31" s="323"/>
      <c r="H31" s="459"/>
      <c r="I31" s="759">
        <v>55</v>
      </c>
      <c r="J31" s="460"/>
      <c r="K31" s="760"/>
      <c r="L31" s="428"/>
      <c r="M31" s="323"/>
      <c r="N31" s="428"/>
      <c r="O31" s="323"/>
      <c r="P31" s="323"/>
      <c r="Q31" s="385"/>
    </row>
    <row r="32" spans="1:17" ht="11.85" customHeight="1" x14ac:dyDescent="0.2">
      <c r="A32" s="357">
        <v>-13</v>
      </c>
      <c r="B32" s="461" t="s">
        <v>431</v>
      </c>
      <c r="C32" s="378"/>
      <c r="D32" s="462"/>
      <c r="E32" s="759">
        <v>46</v>
      </c>
      <c r="F32" s="428" t="s">
        <v>434</v>
      </c>
      <c r="G32" s="323"/>
      <c r="H32" s="460"/>
      <c r="I32" s="760"/>
      <c r="J32" s="461" t="s">
        <v>474</v>
      </c>
      <c r="K32" s="761"/>
      <c r="L32" s="428"/>
      <c r="M32" s="378"/>
      <c r="N32" s="460"/>
      <c r="O32" s="775"/>
      <c r="P32" s="323"/>
      <c r="Q32" s="201"/>
    </row>
    <row r="33" spans="1:17" ht="11.85" customHeight="1" x14ac:dyDescent="0.2">
      <c r="A33" s="357"/>
      <c r="B33" s="459"/>
      <c r="C33" s="759">
        <v>38</v>
      </c>
      <c r="D33" s="463" t="s">
        <v>429</v>
      </c>
      <c r="E33" s="761"/>
      <c r="F33" s="459"/>
      <c r="G33" s="759">
        <v>51</v>
      </c>
      <c r="H33" s="460"/>
      <c r="I33" s="760"/>
      <c r="J33" s="428"/>
      <c r="K33" s="323"/>
      <c r="L33" s="428"/>
      <c r="M33" s="378"/>
      <c r="N33" s="460"/>
      <c r="O33" s="775"/>
      <c r="P33" s="323"/>
      <c r="Q33" s="201"/>
    </row>
    <row r="34" spans="1:17" ht="11.85" customHeight="1" x14ac:dyDescent="0.2">
      <c r="A34" s="357">
        <v>-14</v>
      </c>
      <c r="B34" s="461" t="s">
        <v>429</v>
      </c>
      <c r="C34" s="761"/>
      <c r="D34" s="462"/>
      <c r="E34" s="378"/>
      <c r="F34" s="460"/>
      <c r="G34" s="760"/>
      <c r="H34" s="461" t="s">
        <v>409</v>
      </c>
      <c r="I34" s="761"/>
      <c r="J34" s="428"/>
      <c r="K34" s="323"/>
      <c r="L34" s="428"/>
      <c r="M34" s="323"/>
      <c r="N34" s="428"/>
      <c r="O34" s="323"/>
      <c r="P34" s="323"/>
      <c r="Q34" s="201"/>
    </row>
    <row r="35" spans="1:17" ht="11.85" customHeight="1" x14ac:dyDescent="0.2">
      <c r="A35" s="357"/>
      <c r="B35" s="428"/>
      <c r="C35" s="323">
        <v>-17</v>
      </c>
      <c r="D35" s="465" t="s">
        <v>409</v>
      </c>
      <c r="E35" s="378"/>
      <c r="F35" s="460"/>
      <c r="G35" s="760"/>
      <c r="H35" s="428"/>
      <c r="I35" s="323"/>
      <c r="J35" s="428"/>
      <c r="K35" s="323"/>
      <c r="L35" s="428"/>
      <c r="M35" s="323"/>
      <c r="N35" s="428"/>
      <c r="O35" s="323"/>
      <c r="P35" s="323"/>
      <c r="Q35" s="201"/>
    </row>
    <row r="36" spans="1:17" ht="11.85" customHeight="1" x14ac:dyDescent="0.2">
      <c r="A36" s="357">
        <v>-15</v>
      </c>
      <c r="B36" s="461" t="s">
        <v>388</v>
      </c>
      <c r="C36" s="378"/>
      <c r="D36" s="462"/>
      <c r="E36" s="759">
        <v>47</v>
      </c>
      <c r="F36" s="461" t="s">
        <v>409</v>
      </c>
      <c r="G36" s="761"/>
      <c r="H36" s="428"/>
      <c r="I36" s="323"/>
      <c r="J36" s="428"/>
      <c r="K36" s="323"/>
      <c r="L36" s="428"/>
      <c r="M36" s="323"/>
      <c r="N36" s="428"/>
      <c r="O36" s="323"/>
      <c r="P36" s="323"/>
      <c r="Q36" s="201"/>
    </row>
    <row r="37" spans="1:17" ht="11.85" customHeight="1" x14ac:dyDescent="0.2">
      <c r="A37" s="357"/>
      <c r="B37" s="459"/>
      <c r="C37" s="759">
        <v>39</v>
      </c>
      <c r="D37" s="463" t="s">
        <v>388</v>
      </c>
      <c r="E37" s="761"/>
      <c r="F37" s="428"/>
      <c r="G37" s="323"/>
      <c r="H37" s="428"/>
      <c r="I37" s="323"/>
      <c r="J37" s="428"/>
      <c r="K37" s="323"/>
      <c r="L37" s="428"/>
      <c r="M37" s="323"/>
      <c r="N37" s="428"/>
      <c r="O37" s="323"/>
      <c r="P37" s="323"/>
      <c r="Q37" s="201"/>
    </row>
    <row r="38" spans="1:17" ht="11.85" customHeight="1" x14ac:dyDescent="0.2">
      <c r="A38" s="357">
        <v>-16</v>
      </c>
      <c r="B38" s="461" t="s">
        <v>439</v>
      </c>
      <c r="C38" s="761"/>
      <c r="D38" s="436"/>
      <c r="E38" s="323"/>
      <c r="F38" s="428"/>
      <c r="G38" s="323"/>
      <c r="H38" s="428"/>
      <c r="I38" s="323"/>
      <c r="J38" s="428"/>
      <c r="K38" s="323"/>
      <c r="L38" s="428"/>
      <c r="M38" s="323"/>
      <c r="N38" s="428"/>
      <c r="O38" s="323"/>
      <c r="P38" s="323"/>
      <c r="Q38" s="201"/>
    </row>
    <row r="39" spans="1:17" ht="11.85" customHeight="1" x14ac:dyDescent="0.2">
      <c r="A39" s="357"/>
      <c r="B39" s="428"/>
      <c r="C39" s="323"/>
      <c r="D39" s="436"/>
      <c r="E39" s="323"/>
      <c r="F39" s="428"/>
      <c r="G39" s="323"/>
      <c r="H39" s="428"/>
      <c r="I39" s="323"/>
      <c r="J39" s="428"/>
      <c r="K39" s="323"/>
      <c r="L39" s="428"/>
      <c r="M39" s="323"/>
      <c r="N39" s="428"/>
      <c r="O39" s="323"/>
      <c r="P39" s="323"/>
      <c r="Q39" s="201"/>
    </row>
    <row r="40" spans="1:17" ht="11.85" customHeight="1" x14ac:dyDescent="0.2">
      <c r="A40" s="357"/>
      <c r="B40" s="323"/>
      <c r="C40" s="323">
        <v>-58</v>
      </c>
      <c r="D40" s="436" t="s">
        <v>426</v>
      </c>
      <c r="E40" s="323"/>
      <c r="F40" s="428"/>
      <c r="G40" s="323"/>
      <c r="H40" s="323"/>
      <c r="I40" s="323"/>
      <c r="J40" s="428"/>
      <c r="K40" s="323">
        <v>-56</v>
      </c>
      <c r="L40" s="428" t="s">
        <v>436</v>
      </c>
      <c r="M40" s="323"/>
      <c r="N40" s="428"/>
      <c r="O40" s="323"/>
      <c r="P40" s="323"/>
      <c r="Q40" s="201"/>
    </row>
    <row r="41" spans="1:17" ht="11.85" customHeight="1" x14ac:dyDescent="0.2">
      <c r="A41" s="357"/>
      <c r="B41" s="323"/>
      <c r="C41" s="323"/>
      <c r="D41" s="462"/>
      <c r="E41" s="759">
        <v>61</v>
      </c>
      <c r="F41" s="461" t="str">
        <f>D42</f>
        <v>ЖУМАГАЗЫ</v>
      </c>
      <c r="G41" s="749">
        <v>5</v>
      </c>
      <c r="H41" s="201"/>
      <c r="I41" s="384"/>
      <c r="J41" s="428"/>
      <c r="K41" s="323"/>
      <c r="L41" s="459"/>
      <c r="M41" s="759">
        <v>62</v>
      </c>
      <c r="N41" s="461" t="s">
        <v>436</v>
      </c>
      <c r="O41" s="749">
        <v>7</v>
      </c>
      <c r="P41" s="429"/>
      <c r="Q41" s="201"/>
    </row>
    <row r="42" spans="1:17" ht="11.85" customHeight="1" x14ac:dyDescent="0.2">
      <c r="A42" s="357"/>
      <c r="B42" s="323"/>
      <c r="C42" s="323">
        <v>-59</v>
      </c>
      <c r="D42" s="463" t="s">
        <v>392</v>
      </c>
      <c r="E42" s="761"/>
      <c r="F42" s="467"/>
      <c r="G42" s="749"/>
      <c r="H42" s="201"/>
      <c r="I42" s="384"/>
      <c r="J42" s="323"/>
      <c r="K42" s="323">
        <v>-57</v>
      </c>
      <c r="L42" s="461" t="s">
        <v>474</v>
      </c>
      <c r="M42" s="761"/>
      <c r="N42" s="428"/>
      <c r="O42" s="749"/>
      <c r="P42" s="323"/>
      <c r="Q42" s="201"/>
    </row>
    <row r="43" spans="1:17" ht="11.85" customHeight="1" x14ac:dyDescent="0.2">
      <c r="A43" s="357"/>
      <c r="B43" s="323"/>
      <c r="C43" s="323"/>
      <c r="D43" s="436"/>
      <c r="E43" s="323">
        <v>-61</v>
      </c>
      <c r="F43" s="461" t="str">
        <f>D40</f>
        <v>ЖАКСЫЛЫКОВ</v>
      </c>
      <c r="G43" s="749">
        <v>6</v>
      </c>
      <c r="H43" s="201"/>
      <c r="I43" s="384"/>
      <c r="J43" s="323"/>
      <c r="K43" s="323"/>
      <c r="L43" s="428"/>
      <c r="M43" s="323">
        <v>-62</v>
      </c>
      <c r="N43" s="461" t="s">
        <v>474</v>
      </c>
      <c r="O43" s="749">
        <v>8</v>
      </c>
      <c r="P43" s="201"/>
      <c r="Q43" s="201"/>
    </row>
    <row r="44" spans="1:17" ht="11.85" customHeight="1" x14ac:dyDescent="0.2">
      <c r="A44" s="357"/>
      <c r="B44" s="323"/>
      <c r="C44" s="323"/>
      <c r="D44" s="436"/>
      <c r="E44" s="323"/>
      <c r="F44" s="428"/>
      <c r="G44" s="749"/>
      <c r="H44" s="201"/>
      <c r="I44" s="384"/>
      <c r="J44" s="323"/>
      <c r="K44" s="323"/>
      <c r="L44" s="428"/>
      <c r="M44" s="323"/>
      <c r="N44" s="428"/>
      <c r="O44" s="749"/>
      <c r="P44" s="201"/>
      <c r="Q44" s="201"/>
    </row>
    <row r="45" spans="1:17" ht="11.85" customHeight="1" x14ac:dyDescent="0.2">
      <c r="A45" s="357"/>
      <c r="B45" s="323"/>
      <c r="C45" s="323"/>
      <c r="D45" s="758" t="s">
        <v>457</v>
      </c>
      <c r="E45" s="758"/>
      <c r="F45" s="758"/>
      <c r="G45" s="758"/>
      <c r="H45" s="758"/>
      <c r="I45" s="758"/>
      <c r="J45" s="758"/>
      <c r="K45" s="758"/>
      <c r="L45" s="758"/>
      <c r="M45" s="758"/>
      <c r="N45" s="758"/>
      <c r="O45" s="323"/>
      <c r="P45" s="201"/>
      <c r="Q45" s="201"/>
    </row>
    <row r="46" spans="1:17" ht="11.85" customHeight="1" x14ac:dyDescent="0.2">
      <c r="A46" s="357"/>
      <c r="B46" s="323"/>
      <c r="C46" s="323"/>
      <c r="D46" s="758" t="s">
        <v>458</v>
      </c>
      <c r="E46" s="758"/>
      <c r="F46" s="758"/>
      <c r="G46" s="758"/>
      <c r="H46" s="758"/>
      <c r="I46" s="758"/>
      <c r="J46" s="758"/>
      <c r="K46" s="758"/>
      <c r="L46" s="758"/>
      <c r="M46" s="758"/>
      <c r="N46" s="758"/>
      <c r="O46" s="323"/>
      <c r="P46" s="201"/>
      <c r="Q46" s="201"/>
    </row>
    <row r="47" spans="1:17" ht="11.85" customHeight="1" x14ac:dyDescent="0.2">
      <c r="P47" s="357"/>
    </row>
    <row r="48" spans="1:17" x14ac:dyDescent="0.2">
      <c r="P48" s="357"/>
    </row>
    <row r="81" spans="1:1" x14ac:dyDescent="0.2">
      <c r="A81" s="80"/>
    </row>
    <row r="82" spans="1:1" x14ac:dyDescent="0.2">
      <c r="A82" s="80"/>
    </row>
    <row r="83" spans="1:1" x14ac:dyDescent="0.2">
      <c r="A83" s="80"/>
    </row>
    <row r="84" spans="1:1" x14ac:dyDescent="0.2">
      <c r="A84" s="80"/>
    </row>
    <row r="89" spans="1:1" x14ac:dyDescent="0.2">
      <c r="A89" s="80"/>
    </row>
    <row r="90" spans="1:1" x14ac:dyDescent="0.2">
      <c r="A90" s="80"/>
    </row>
    <row r="91" spans="1:1" x14ac:dyDescent="0.2">
      <c r="A91" s="80"/>
    </row>
    <row r="92" spans="1:1" x14ac:dyDescent="0.2">
      <c r="A92" s="80"/>
    </row>
    <row r="97" spans="1:1" x14ac:dyDescent="0.2">
      <c r="A97" s="80"/>
    </row>
    <row r="98" spans="1:1" x14ac:dyDescent="0.2">
      <c r="A98" s="80"/>
    </row>
    <row r="99" spans="1:1" x14ac:dyDescent="0.2">
      <c r="A99" s="80"/>
    </row>
  </sheetData>
  <mergeCells count="44">
    <mergeCell ref="A2:O2"/>
    <mergeCell ref="D3:L3"/>
    <mergeCell ref="M5:M12"/>
    <mergeCell ref="I7:I10"/>
    <mergeCell ref="E8:E9"/>
    <mergeCell ref="O8:O9"/>
    <mergeCell ref="C9:C10"/>
    <mergeCell ref="G9:G12"/>
    <mergeCell ref="K9:K16"/>
    <mergeCell ref="E12:E13"/>
    <mergeCell ref="C13:C14"/>
    <mergeCell ref="I15:I18"/>
    <mergeCell ref="E16:E17"/>
    <mergeCell ref="O16:O17"/>
    <mergeCell ref="Q16:Q17"/>
    <mergeCell ref="C17:C18"/>
    <mergeCell ref="G17:G20"/>
    <mergeCell ref="E20:E21"/>
    <mergeCell ref="C21:C22"/>
    <mergeCell ref="M21:M28"/>
    <mergeCell ref="I23:I26"/>
    <mergeCell ref="E24:E25"/>
    <mergeCell ref="O24:O25"/>
    <mergeCell ref="C25:C26"/>
    <mergeCell ref="G25:G28"/>
    <mergeCell ref="K25:K32"/>
    <mergeCell ref="E28:E29"/>
    <mergeCell ref="O41:O42"/>
    <mergeCell ref="G43:G44"/>
    <mergeCell ref="O43:O44"/>
    <mergeCell ref="Q28:Q29"/>
    <mergeCell ref="C29:C30"/>
    <mergeCell ref="I31:I34"/>
    <mergeCell ref="E32:E33"/>
    <mergeCell ref="O32:O33"/>
    <mergeCell ref="C33:C34"/>
    <mergeCell ref="G33:G36"/>
    <mergeCell ref="E36:E37"/>
    <mergeCell ref="C37:C38"/>
    <mergeCell ref="D45:N45"/>
    <mergeCell ref="D46:N46"/>
    <mergeCell ref="E41:E42"/>
    <mergeCell ref="G41:G42"/>
    <mergeCell ref="M41:M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>
      <selection activeCell="J5" sqref="J5"/>
    </sheetView>
  </sheetViews>
  <sheetFormatPr defaultRowHeight="12.75" x14ac:dyDescent="0.2"/>
  <cols>
    <col min="1" max="1" width="3.140625" customWidth="1"/>
    <col min="2" max="2" width="16.7109375" customWidth="1"/>
    <col min="3" max="3" width="3.140625" customWidth="1"/>
    <col min="4" max="4" width="17.7109375" customWidth="1"/>
    <col min="5" max="5" width="3.140625" customWidth="1"/>
    <col min="6" max="6" width="17.7109375" customWidth="1"/>
    <col min="7" max="7" width="2.85546875" customWidth="1"/>
    <col min="8" max="8" width="18.7109375" customWidth="1"/>
    <col min="9" max="9" width="3.28515625" customWidth="1"/>
  </cols>
  <sheetData>
    <row r="1" spans="1:22" ht="15" customHeight="1" x14ac:dyDescent="0.2">
      <c r="A1" s="765" t="s">
        <v>304</v>
      </c>
      <c r="B1" s="765"/>
      <c r="C1" s="765"/>
      <c r="D1" s="765"/>
      <c r="E1" s="765"/>
      <c r="F1" s="765"/>
      <c r="G1" s="765"/>
      <c r="H1" s="765"/>
      <c r="I1" s="765"/>
      <c r="J1" s="437"/>
      <c r="K1" s="437"/>
      <c r="L1" s="437"/>
      <c r="M1" s="437"/>
      <c r="N1" s="437"/>
      <c r="O1" s="437"/>
    </row>
    <row r="2" spans="1:22" ht="15" customHeight="1" x14ac:dyDescent="0.2">
      <c r="A2" s="357"/>
      <c r="B2" s="766" t="s">
        <v>459</v>
      </c>
      <c r="C2" s="766"/>
      <c r="D2" s="766"/>
      <c r="E2" s="766"/>
      <c r="F2" s="766"/>
      <c r="G2" s="766"/>
      <c r="H2" s="766"/>
      <c r="I2" s="766"/>
      <c r="J2" s="438"/>
      <c r="K2" s="438"/>
      <c r="L2" s="438"/>
      <c r="M2" s="430"/>
      <c r="N2" s="430"/>
      <c r="O2" s="357"/>
    </row>
    <row r="3" spans="1:22" ht="8.1" customHeight="1" x14ac:dyDescent="0.2">
      <c r="B3" s="430"/>
      <c r="C3" s="430"/>
      <c r="D3" s="430"/>
      <c r="E3" s="430"/>
      <c r="F3" s="430"/>
      <c r="G3" s="430"/>
      <c r="H3" s="430"/>
    </row>
    <row r="4" spans="1:22" ht="8.1" customHeight="1" x14ac:dyDescent="0.2">
      <c r="A4" s="357"/>
      <c r="B4" s="436"/>
      <c r="C4" s="323">
        <v>-52</v>
      </c>
      <c r="D4" s="341" t="s">
        <v>418</v>
      </c>
      <c r="E4" s="323"/>
      <c r="F4" s="341"/>
      <c r="G4" s="357"/>
      <c r="H4" s="439" t="s">
        <v>476</v>
      </c>
    </row>
    <row r="5" spans="1:22" ht="8.1" customHeight="1" x14ac:dyDescent="0.2">
      <c r="A5" s="357"/>
      <c r="B5" s="436"/>
      <c r="C5" s="323"/>
      <c r="D5" s="338"/>
      <c r="E5" s="759">
        <v>63</v>
      </c>
      <c r="F5" s="341" t="s">
        <v>440</v>
      </c>
      <c r="G5" s="357"/>
      <c r="H5" s="359"/>
      <c r="I5" s="390"/>
    </row>
    <row r="6" spans="1:22" ht="8.1" customHeight="1" x14ac:dyDescent="0.2">
      <c r="A6" s="357"/>
      <c r="B6" s="436"/>
      <c r="C6" s="323">
        <v>-53</v>
      </c>
      <c r="D6" s="372" t="s">
        <v>440</v>
      </c>
      <c r="E6" s="761"/>
      <c r="F6" s="338"/>
      <c r="G6" s="759">
        <v>65</v>
      </c>
      <c r="H6" s="359"/>
      <c r="I6" s="390"/>
    </row>
    <row r="7" spans="1:22" ht="8.1" customHeight="1" x14ac:dyDescent="0.2">
      <c r="A7" s="357"/>
      <c r="B7" s="436"/>
      <c r="C7" s="323"/>
      <c r="D7" s="341"/>
      <c r="E7" s="323"/>
      <c r="F7" s="359"/>
      <c r="G7" s="760"/>
      <c r="H7" s="372" t="s">
        <v>409</v>
      </c>
      <c r="I7" s="767">
        <v>9</v>
      </c>
    </row>
    <row r="8" spans="1:22" ht="8.1" customHeight="1" x14ac:dyDescent="0.2">
      <c r="A8" s="357"/>
      <c r="B8" s="341"/>
      <c r="C8" s="323">
        <v>-54</v>
      </c>
      <c r="D8" s="372" t="s">
        <v>451</v>
      </c>
      <c r="E8" s="378"/>
      <c r="F8" s="359"/>
      <c r="G8" s="760"/>
      <c r="H8" s="359"/>
      <c r="I8" s="767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</row>
    <row r="9" spans="1:22" ht="8.1" customHeight="1" x14ac:dyDescent="0.2">
      <c r="A9" s="357"/>
      <c r="B9" s="341"/>
      <c r="C9" s="323"/>
      <c r="D9" s="338"/>
      <c r="E9" s="759">
        <v>64</v>
      </c>
      <c r="F9" s="372" t="s">
        <v>409</v>
      </c>
      <c r="G9" s="761"/>
      <c r="H9" s="359"/>
      <c r="I9" s="390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</row>
    <row r="10" spans="1:22" ht="8.1" customHeight="1" x14ac:dyDescent="0.2">
      <c r="A10" s="357"/>
      <c r="B10" s="341"/>
      <c r="C10" s="323">
        <v>-55</v>
      </c>
      <c r="D10" s="372" t="s">
        <v>409</v>
      </c>
      <c r="E10" s="761"/>
      <c r="F10" s="341"/>
      <c r="G10" s="323">
        <v>-65</v>
      </c>
      <c r="H10" s="372" t="s">
        <v>440</v>
      </c>
      <c r="I10" s="767">
        <v>10</v>
      </c>
    </row>
    <row r="11" spans="1:22" ht="8.1" customHeight="1" x14ac:dyDescent="0.2">
      <c r="A11" s="357"/>
      <c r="B11" s="341"/>
      <c r="C11" s="323"/>
      <c r="D11" s="341"/>
      <c r="E11" s="323"/>
      <c r="F11" s="341"/>
      <c r="G11" s="323"/>
      <c r="H11" s="341"/>
      <c r="I11" s="767"/>
    </row>
    <row r="12" spans="1:22" ht="8.1" customHeight="1" x14ac:dyDescent="0.2">
      <c r="A12" s="357"/>
      <c r="B12" s="341"/>
      <c r="C12" s="323"/>
      <c r="D12" s="341"/>
      <c r="E12" s="323">
        <v>-63</v>
      </c>
      <c r="F12" s="341" t="s">
        <v>418</v>
      </c>
      <c r="G12" s="323"/>
      <c r="H12" s="341"/>
      <c r="I12" s="390"/>
      <c r="K12" s="440"/>
    </row>
    <row r="13" spans="1:22" ht="8.1" customHeight="1" x14ac:dyDescent="0.2">
      <c r="A13" s="357"/>
      <c r="B13" s="341"/>
      <c r="C13" s="323"/>
      <c r="D13" s="341"/>
      <c r="E13" s="323"/>
      <c r="F13" s="338"/>
      <c r="G13" s="759">
        <v>66</v>
      </c>
      <c r="H13" s="372" t="s">
        <v>418</v>
      </c>
      <c r="I13" s="767">
        <v>11</v>
      </c>
    </row>
    <row r="14" spans="1:22" ht="8.1" customHeight="1" x14ac:dyDescent="0.2">
      <c r="A14" s="357"/>
      <c r="B14" s="341"/>
      <c r="C14" s="323"/>
      <c r="D14" s="341"/>
      <c r="E14" s="323">
        <v>-64</v>
      </c>
      <c r="F14" s="372" t="s">
        <v>451</v>
      </c>
      <c r="G14" s="761"/>
      <c r="H14" s="341"/>
      <c r="I14" s="767"/>
    </row>
    <row r="15" spans="1:22" ht="8.1" customHeight="1" x14ac:dyDescent="0.2">
      <c r="A15" s="357"/>
      <c r="B15" s="341"/>
      <c r="C15" s="323"/>
      <c r="D15" s="341"/>
      <c r="E15" s="323"/>
      <c r="F15" s="341"/>
      <c r="G15" s="323">
        <v>-66</v>
      </c>
      <c r="H15" s="372" t="s">
        <v>451</v>
      </c>
      <c r="I15" s="767">
        <v>12</v>
      </c>
    </row>
    <row r="16" spans="1:22" ht="8.1" customHeight="1" x14ac:dyDescent="0.2">
      <c r="A16" s="357"/>
      <c r="B16" s="341"/>
      <c r="C16" s="323">
        <v>-48</v>
      </c>
      <c r="D16" s="341" t="s">
        <v>393</v>
      </c>
      <c r="E16" s="323"/>
      <c r="F16" s="341"/>
      <c r="G16" s="323"/>
      <c r="H16" s="341"/>
      <c r="I16" s="767"/>
    </row>
    <row r="17" spans="1:15" ht="15.75" x14ac:dyDescent="0.2">
      <c r="A17" s="357"/>
      <c r="B17" s="341"/>
      <c r="C17" s="323"/>
      <c r="D17" s="338"/>
      <c r="E17" s="759">
        <v>67</v>
      </c>
      <c r="F17" s="341" t="s">
        <v>393</v>
      </c>
      <c r="G17" s="323"/>
      <c r="H17" s="359"/>
      <c r="I17" s="390"/>
    </row>
    <row r="18" spans="1:15" ht="15.75" x14ac:dyDescent="0.2">
      <c r="A18" s="357"/>
      <c r="B18" s="341"/>
      <c r="C18" s="323">
        <v>-49</v>
      </c>
      <c r="D18" s="372" t="s">
        <v>398</v>
      </c>
      <c r="E18" s="761"/>
      <c r="F18" s="338"/>
      <c r="G18" s="759">
        <v>69</v>
      </c>
      <c r="H18" s="359"/>
      <c r="I18" s="390"/>
    </row>
    <row r="19" spans="1:15" x14ac:dyDescent="0.2">
      <c r="A19" s="357"/>
      <c r="B19" s="341"/>
      <c r="C19" s="323"/>
      <c r="D19" s="341"/>
      <c r="E19" s="323"/>
      <c r="F19" s="359"/>
      <c r="G19" s="760"/>
      <c r="H19" s="372" t="s">
        <v>393</v>
      </c>
      <c r="I19" s="767">
        <v>13</v>
      </c>
    </row>
    <row r="20" spans="1:15" x14ac:dyDescent="0.2">
      <c r="A20" s="357"/>
      <c r="B20" s="341"/>
      <c r="C20" s="323">
        <v>-50</v>
      </c>
      <c r="D20" s="372" t="s">
        <v>410</v>
      </c>
      <c r="E20" s="378"/>
      <c r="F20" s="359"/>
      <c r="G20" s="760"/>
      <c r="H20" s="341"/>
      <c r="I20" s="767"/>
      <c r="O20" s="133"/>
    </row>
    <row r="21" spans="1:15" ht="15.75" x14ac:dyDescent="0.2">
      <c r="A21" s="357"/>
      <c r="B21" s="341"/>
      <c r="C21" s="323"/>
      <c r="D21" s="338"/>
      <c r="E21" s="759">
        <v>68</v>
      </c>
      <c r="F21" s="372" t="s">
        <v>434</v>
      </c>
      <c r="G21" s="761"/>
      <c r="H21" s="341"/>
      <c r="I21" s="390"/>
    </row>
    <row r="22" spans="1:15" x14ac:dyDescent="0.2">
      <c r="A22" s="357"/>
      <c r="B22" s="341"/>
      <c r="C22" s="323">
        <v>-51</v>
      </c>
      <c r="D22" s="372" t="s">
        <v>434</v>
      </c>
      <c r="E22" s="761"/>
      <c r="F22" s="341"/>
      <c r="G22" s="323">
        <v>-69</v>
      </c>
      <c r="H22" s="372" t="s">
        <v>434</v>
      </c>
      <c r="I22" s="767">
        <v>14</v>
      </c>
    </row>
    <row r="23" spans="1:15" x14ac:dyDescent="0.2">
      <c r="A23" s="357"/>
      <c r="B23" s="341"/>
      <c r="C23" s="323"/>
      <c r="D23" s="341"/>
      <c r="E23" s="323"/>
      <c r="F23" s="341"/>
      <c r="G23" s="323"/>
      <c r="H23" s="341"/>
      <c r="I23" s="767"/>
    </row>
    <row r="24" spans="1:15" ht="15.75" x14ac:dyDescent="0.2">
      <c r="A24" s="357"/>
      <c r="B24" s="341"/>
      <c r="C24" s="357"/>
      <c r="D24" s="341"/>
      <c r="E24" s="323">
        <v>-67</v>
      </c>
      <c r="F24" s="341" t="s">
        <v>398</v>
      </c>
      <c r="G24" s="323"/>
      <c r="H24" s="341"/>
      <c r="I24" s="390"/>
    </row>
    <row r="25" spans="1:15" x14ac:dyDescent="0.2">
      <c r="A25" s="357"/>
      <c r="B25" s="341"/>
      <c r="C25" s="357"/>
      <c r="D25" s="341"/>
      <c r="E25" s="323"/>
      <c r="F25" s="338"/>
      <c r="G25" s="759">
        <v>70</v>
      </c>
      <c r="H25" s="372" t="s">
        <v>398</v>
      </c>
      <c r="I25" s="767">
        <v>15</v>
      </c>
    </row>
    <row r="26" spans="1:15" x14ac:dyDescent="0.2">
      <c r="A26" s="357"/>
      <c r="B26" s="341"/>
      <c r="C26" s="357"/>
      <c r="D26" s="341"/>
      <c r="E26" s="323">
        <v>-68</v>
      </c>
      <c r="F26" s="372" t="s">
        <v>410</v>
      </c>
      <c r="G26" s="761"/>
      <c r="H26" s="341"/>
      <c r="I26" s="767"/>
    </row>
    <row r="27" spans="1:15" x14ac:dyDescent="0.2">
      <c r="A27" s="357"/>
      <c r="B27" s="341"/>
      <c r="C27" s="357"/>
      <c r="D27" s="341"/>
      <c r="E27" s="357"/>
      <c r="F27" s="341"/>
      <c r="G27" s="323">
        <v>-70</v>
      </c>
      <c r="H27" s="372" t="s">
        <v>410</v>
      </c>
      <c r="I27" s="767">
        <v>16</v>
      </c>
    </row>
    <row r="28" spans="1:15" x14ac:dyDescent="0.2">
      <c r="A28" s="323">
        <v>-40</v>
      </c>
      <c r="B28" s="341" t="s">
        <v>469</v>
      </c>
      <c r="C28" s="357"/>
      <c r="D28" s="341"/>
      <c r="E28" s="357"/>
      <c r="F28" s="341"/>
      <c r="G28" s="357"/>
      <c r="H28" s="341"/>
      <c r="I28" s="767"/>
    </row>
    <row r="29" spans="1:15" ht="15.75" x14ac:dyDescent="0.2">
      <c r="A29" s="323"/>
      <c r="B29" s="338"/>
      <c r="C29" s="768">
        <v>71</v>
      </c>
      <c r="D29" s="341" t="s">
        <v>469</v>
      </c>
      <c r="E29" s="357"/>
      <c r="F29" s="359"/>
      <c r="G29" s="380"/>
      <c r="H29" s="341"/>
      <c r="I29" s="390"/>
    </row>
    <row r="30" spans="1:15" ht="15.75" x14ac:dyDescent="0.2">
      <c r="A30" s="323">
        <v>-41</v>
      </c>
      <c r="B30" s="372" t="s">
        <v>471</v>
      </c>
      <c r="C30" s="769"/>
      <c r="D30" s="338"/>
      <c r="E30" s="768">
        <v>75</v>
      </c>
      <c r="F30" s="359"/>
      <c r="G30" s="380"/>
      <c r="H30" s="341"/>
      <c r="I30" s="390"/>
    </row>
    <row r="31" spans="1:15" ht="15.75" x14ac:dyDescent="0.2">
      <c r="A31" s="323"/>
      <c r="B31" s="341"/>
      <c r="C31" s="357"/>
      <c r="D31" s="359"/>
      <c r="E31" s="770"/>
      <c r="F31" s="372" t="s">
        <v>469</v>
      </c>
      <c r="G31" s="380"/>
      <c r="H31" s="341"/>
      <c r="I31" s="390"/>
    </row>
    <row r="32" spans="1:15" ht="15.75" x14ac:dyDescent="0.2">
      <c r="A32" s="323">
        <v>-42</v>
      </c>
      <c r="B32" s="372" t="s">
        <v>415</v>
      </c>
      <c r="C32" s="380"/>
      <c r="D32" s="359"/>
      <c r="E32" s="770"/>
      <c r="F32" s="338"/>
      <c r="G32" s="768">
        <v>77</v>
      </c>
      <c r="H32" s="341"/>
      <c r="I32" s="390"/>
    </row>
    <row r="33" spans="1:11" ht="15.75" x14ac:dyDescent="0.2">
      <c r="A33" s="323"/>
      <c r="B33" s="338"/>
      <c r="C33" s="768">
        <v>72</v>
      </c>
      <c r="D33" s="372" t="s">
        <v>415</v>
      </c>
      <c r="E33" s="769"/>
      <c r="F33" s="359"/>
      <c r="G33" s="770"/>
      <c r="H33" s="341"/>
      <c r="I33" s="390"/>
      <c r="K33" t="s">
        <v>477</v>
      </c>
    </row>
    <row r="34" spans="1:11" ht="15.75" x14ac:dyDescent="0.2">
      <c r="A34" s="323">
        <v>-43</v>
      </c>
      <c r="B34" s="372" t="s">
        <v>473</v>
      </c>
      <c r="C34" s="769"/>
      <c r="D34" s="341"/>
      <c r="E34" s="357"/>
      <c r="F34" s="359"/>
      <c r="G34" s="770"/>
      <c r="H34" s="341"/>
      <c r="I34" s="390"/>
    </row>
    <row r="35" spans="1:11" x14ac:dyDescent="0.2">
      <c r="A35" s="323"/>
      <c r="B35" s="341"/>
      <c r="C35" s="357"/>
      <c r="D35" s="341"/>
      <c r="E35" s="357"/>
      <c r="F35" s="359"/>
      <c r="G35" s="770"/>
      <c r="H35" s="372" t="s">
        <v>469</v>
      </c>
      <c r="I35" s="767">
        <v>17</v>
      </c>
    </row>
    <row r="36" spans="1:11" x14ac:dyDescent="0.2">
      <c r="A36" s="323">
        <v>-44</v>
      </c>
      <c r="B36" s="341" t="s">
        <v>404</v>
      </c>
      <c r="C36" s="357"/>
      <c r="D36" s="341"/>
      <c r="E36" s="357"/>
      <c r="F36" s="359"/>
      <c r="G36" s="770"/>
      <c r="H36" s="341"/>
      <c r="I36" s="767"/>
    </row>
    <row r="37" spans="1:11" ht="15.75" x14ac:dyDescent="0.2">
      <c r="A37" s="323"/>
      <c r="B37" s="338"/>
      <c r="C37" s="768">
        <v>73</v>
      </c>
      <c r="D37" s="341" t="s">
        <v>446</v>
      </c>
      <c r="E37" s="357"/>
      <c r="F37" s="359"/>
      <c r="G37" s="770"/>
      <c r="H37" s="359"/>
      <c r="I37" s="390"/>
    </row>
    <row r="38" spans="1:11" ht="15.75" x14ac:dyDescent="0.2">
      <c r="A38" s="323">
        <v>-45</v>
      </c>
      <c r="B38" s="372" t="s">
        <v>446</v>
      </c>
      <c r="C38" s="769"/>
      <c r="D38" s="338"/>
      <c r="E38" s="768">
        <v>76</v>
      </c>
      <c r="F38" s="359"/>
      <c r="G38" s="770"/>
      <c r="H38" s="359"/>
      <c r="I38" s="390"/>
    </row>
    <row r="39" spans="1:11" ht="15.75" x14ac:dyDescent="0.2">
      <c r="A39" s="323"/>
      <c r="B39" s="341"/>
      <c r="C39" s="357"/>
      <c r="D39" s="359"/>
      <c r="E39" s="770"/>
      <c r="F39" s="372" t="s">
        <v>446</v>
      </c>
      <c r="G39" s="769"/>
      <c r="H39" s="359"/>
      <c r="I39" s="390"/>
    </row>
    <row r="40" spans="1:11" ht="15.75" x14ac:dyDescent="0.2">
      <c r="A40" s="323">
        <v>-46</v>
      </c>
      <c r="B40" s="372" t="s">
        <v>429</v>
      </c>
      <c r="C40" s="380"/>
      <c r="D40" s="359"/>
      <c r="E40" s="770"/>
      <c r="F40" s="341"/>
      <c r="G40" s="323"/>
      <c r="H40" s="341"/>
      <c r="I40" s="390"/>
    </row>
    <row r="41" spans="1:11" x14ac:dyDescent="0.2">
      <c r="A41" s="323"/>
      <c r="B41" s="338"/>
      <c r="C41" s="768">
        <v>74</v>
      </c>
      <c r="D41" s="372" t="s">
        <v>429</v>
      </c>
      <c r="E41" s="769"/>
      <c r="F41" s="341"/>
      <c r="G41" s="323">
        <v>-77</v>
      </c>
      <c r="H41" s="372" t="s">
        <v>446</v>
      </c>
      <c r="I41" s="767">
        <v>18</v>
      </c>
    </row>
    <row r="42" spans="1:11" x14ac:dyDescent="0.2">
      <c r="A42" s="323">
        <v>-47</v>
      </c>
      <c r="B42" s="372" t="s">
        <v>388</v>
      </c>
      <c r="C42" s="769"/>
      <c r="D42" s="341"/>
      <c r="E42" s="357"/>
      <c r="F42" s="341"/>
      <c r="G42" s="357"/>
      <c r="H42" s="341"/>
      <c r="I42" s="767"/>
    </row>
    <row r="43" spans="1:11" ht="15.75" x14ac:dyDescent="0.2">
      <c r="A43" s="323"/>
      <c r="B43" s="341"/>
      <c r="C43" s="323"/>
      <c r="D43" s="341"/>
      <c r="E43" s="323"/>
      <c r="F43" s="341"/>
      <c r="G43" s="323"/>
      <c r="H43" s="341"/>
      <c r="I43" s="390"/>
    </row>
    <row r="44" spans="1:11" ht="15.75" x14ac:dyDescent="0.2">
      <c r="A44" s="357"/>
      <c r="B44" s="341"/>
      <c r="C44" s="323"/>
      <c r="D44" s="341"/>
      <c r="E44" s="323">
        <v>-75</v>
      </c>
      <c r="F44" s="341" t="s">
        <v>415</v>
      </c>
      <c r="G44" s="323"/>
      <c r="H44" s="341"/>
      <c r="I44" s="390"/>
    </row>
    <row r="45" spans="1:11" x14ac:dyDescent="0.2">
      <c r="A45" s="357"/>
      <c r="B45" s="341"/>
      <c r="C45" s="323"/>
      <c r="D45" s="341"/>
      <c r="E45" s="323"/>
      <c r="F45" s="338"/>
      <c r="G45" s="759">
        <v>78</v>
      </c>
      <c r="H45" s="372" t="s">
        <v>429</v>
      </c>
      <c r="I45" s="767">
        <v>19</v>
      </c>
    </row>
    <row r="46" spans="1:11" x14ac:dyDescent="0.2">
      <c r="A46" s="357"/>
      <c r="B46" s="341"/>
      <c r="C46" s="323"/>
      <c r="D46" s="341"/>
      <c r="E46" s="323">
        <v>-76</v>
      </c>
      <c r="F46" s="372" t="s">
        <v>429</v>
      </c>
      <c r="G46" s="761"/>
      <c r="H46" s="341"/>
      <c r="I46" s="767"/>
    </row>
    <row r="47" spans="1:11" x14ac:dyDescent="0.2">
      <c r="A47" s="357"/>
      <c r="B47" s="341"/>
      <c r="C47" s="323"/>
      <c r="D47" s="341"/>
      <c r="E47" s="323"/>
      <c r="F47" s="359"/>
      <c r="G47" s="378">
        <v>-78</v>
      </c>
      <c r="H47" s="372" t="s">
        <v>415</v>
      </c>
      <c r="I47" s="767">
        <v>20</v>
      </c>
    </row>
    <row r="48" spans="1:11" x14ac:dyDescent="0.2">
      <c r="A48" s="357"/>
      <c r="B48" s="341"/>
      <c r="C48" s="323"/>
      <c r="D48" s="341"/>
      <c r="E48" s="323"/>
      <c r="F48" s="359"/>
      <c r="G48" s="378"/>
      <c r="H48" s="341"/>
      <c r="I48" s="767"/>
    </row>
    <row r="49" spans="1:16" ht="15.75" x14ac:dyDescent="0.2">
      <c r="A49" s="357"/>
      <c r="B49" s="341"/>
      <c r="C49" s="323">
        <v>-71</v>
      </c>
      <c r="D49" s="341" t="s">
        <v>471</v>
      </c>
      <c r="E49" s="323"/>
      <c r="F49" s="341"/>
      <c r="G49" s="323"/>
      <c r="H49" s="341"/>
      <c r="I49" s="390"/>
    </row>
    <row r="50" spans="1:16" ht="15.75" x14ac:dyDescent="0.2">
      <c r="A50" s="357"/>
      <c r="B50" s="341"/>
      <c r="C50" s="323"/>
      <c r="D50" s="338"/>
      <c r="E50" s="759">
        <v>79</v>
      </c>
      <c r="F50" s="341" t="s">
        <v>471</v>
      </c>
      <c r="G50" s="323"/>
      <c r="H50" s="341"/>
      <c r="I50" s="390"/>
    </row>
    <row r="51" spans="1:16" ht="15.75" x14ac:dyDescent="0.2">
      <c r="A51" s="357"/>
      <c r="B51" s="341"/>
      <c r="C51" s="323">
        <v>-72</v>
      </c>
      <c r="D51" s="372" t="s">
        <v>473</v>
      </c>
      <c r="E51" s="761"/>
      <c r="F51" s="338"/>
      <c r="G51" s="759">
        <v>81</v>
      </c>
      <c r="H51" s="341"/>
      <c r="I51" s="390"/>
    </row>
    <row r="52" spans="1:16" x14ac:dyDescent="0.2">
      <c r="A52" s="357"/>
      <c r="B52" s="341"/>
      <c r="C52" s="323"/>
      <c r="D52" s="341"/>
      <c r="E52" s="323"/>
      <c r="F52" s="359"/>
      <c r="G52" s="760"/>
      <c r="H52" s="372" t="s">
        <v>471</v>
      </c>
      <c r="I52" s="767">
        <v>21</v>
      </c>
    </row>
    <row r="53" spans="1:16" x14ac:dyDescent="0.2">
      <c r="A53" s="357"/>
      <c r="B53" s="341"/>
      <c r="C53" s="323">
        <v>-73</v>
      </c>
      <c r="D53" s="341" t="s">
        <v>404</v>
      </c>
      <c r="E53" s="323"/>
      <c r="F53" s="359"/>
      <c r="G53" s="760"/>
      <c r="H53" s="341"/>
      <c r="I53" s="767"/>
    </row>
    <row r="54" spans="1:16" ht="15.75" x14ac:dyDescent="0.2">
      <c r="A54" s="357"/>
      <c r="B54" s="341"/>
      <c r="C54" s="323"/>
      <c r="D54" s="338"/>
      <c r="E54" s="759">
        <v>80</v>
      </c>
      <c r="F54" s="372" t="s">
        <v>388</v>
      </c>
      <c r="G54" s="761"/>
      <c r="H54" s="341"/>
      <c r="I54" s="390"/>
    </row>
    <row r="55" spans="1:16" x14ac:dyDescent="0.2">
      <c r="A55" s="357"/>
      <c r="B55" s="341"/>
      <c r="C55" s="323">
        <v>-74</v>
      </c>
      <c r="D55" s="372" t="s">
        <v>388</v>
      </c>
      <c r="E55" s="761"/>
      <c r="F55" s="341"/>
      <c r="G55" s="323">
        <v>-81</v>
      </c>
      <c r="H55" s="372" t="s">
        <v>388</v>
      </c>
      <c r="I55" s="767">
        <v>22</v>
      </c>
    </row>
    <row r="56" spans="1:16" x14ac:dyDescent="0.2">
      <c r="A56" s="357"/>
      <c r="B56" s="341"/>
      <c r="C56" s="323"/>
      <c r="D56" s="341"/>
      <c r="E56" s="323"/>
      <c r="F56" s="341"/>
      <c r="G56" s="323"/>
      <c r="H56" s="341"/>
      <c r="I56" s="767"/>
    </row>
    <row r="57" spans="1:16" ht="15.75" x14ac:dyDescent="0.2">
      <c r="A57" s="357"/>
      <c r="B57" s="341"/>
      <c r="C57" s="323"/>
      <c r="D57" s="341"/>
      <c r="E57" s="323">
        <v>-79</v>
      </c>
      <c r="F57" s="341" t="s">
        <v>473</v>
      </c>
      <c r="G57" s="323"/>
      <c r="H57" s="341"/>
      <c r="I57" s="390"/>
    </row>
    <row r="58" spans="1:16" x14ac:dyDescent="0.2">
      <c r="A58" s="323"/>
      <c r="B58" s="341"/>
      <c r="C58" s="323"/>
      <c r="D58" s="341"/>
      <c r="E58" s="323"/>
      <c r="F58" s="338"/>
      <c r="G58" s="759">
        <v>-82</v>
      </c>
      <c r="H58" s="372" t="s">
        <v>473</v>
      </c>
      <c r="I58" s="767">
        <v>23</v>
      </c>
    </row>
    <row r="59" spans="1:16" x14ac:dyDescent="0.2">
      <c r="A59" s="323"/>
      <c r="B59" s="341"/>
      <c r="C59" s="323"/>
      <c r="D59" s="341"/>
      <c r="E59" s="323">
        <v>-80</v>
      </c>
      <c r="F59" s="372" t="s">
        <v>404</v>
      </c>
      <c r="G59" s="761"/>
      <c r="H59" s="341"/>
      <c r="I59" s="767"/>
    </row>
    <row r="60" spans="1:16" x14ac:dyDescent="0.2">
      <c r="A60" s="323"/>
      <c r="B60" s="341"/>
      <c r="C60" s="323"/>
      <c r="D60" s="341"/>
      <c r="E60" s="323"/>
      <c r="F60" s="341"/>
      <c r="G60" s="323">
        <v>-82</v>
      </c>
      <c r="H60" s="372" t="s">
        <v>404</v>
      </c>
      <c r="I60" s="767">
        <v>24</v>
      </c>
      <c r="L60" s="429"/>
      <c r="M60" s="429"/>
      <c r="N60" s="429"/>
      <c r="O60" s="429"/>
      <c r="P60" s="429"/>
    </row>
    <row r="61" spans="1:16" x14ac:dyDescent="0.2">
      <c r="A61" s="323">
        <v>-32</v>
      </c>
      <c r="B61" s="341" t="s">
        <v>470</v>
      </c>
      <c r="C61" s="323"/>
      <c r="D61" s="341"/>
      <c r="E61" s="323"/>
      <c r="F61" s="341"/>
      <c r="G61" s="323"/>
      <c r="H61" s="341"/>
      <c r="I61" s="767"/>
      <c r="L61" s="429"/>
      <c r="M61" s="429"/>
      <c r="N61" s="429"/>
      <c r="O61" s="429"/>
      <c r="P61" s="429"/>
    </row>
    <row r="62" spans="1:16" ht="15.75" x14ac:dyDescent="0.2">
      <c r="A62" s="323"/>
      <c r="B62" s="338"/>
      <c r="C62" s="759">
        <v>83</v>
      </c>
      <c r="D62" s="341" t="s">
        <v>478</v>
      </c>
      <c r="E62" s="323"/>
      <c r="F62" s="359"/>
      <c r="G62" s="378"/>
      <c r="H62" s="341"/>
      <c r="I62" s="390"/>
    </row>
    <row r="63" spans="1:16" ht="15.75" x14ac:dyDescent="0.2">
      <c r="A63" s="323">
        <v>-33</v>
      </c>
      <c r="B63" s="372" t="s">
        <v>423</v>
      </c>
      <c r="C63" s="761"/>
      <c r="D63" s="338"/>
      <c r="E63" s="759">
        <v>87</v>
      </c>
      <c r="F63" s="359"/>
      <c r="G63" s="378"/>
      <c r="H63" s="341"/>
      <c r="I63" s="390"/>
    </row>
    <row r="64" spans="1:16" ht="15.75" x14ac:dyDescent="0.2">
      <c r="A64" s="323"/>
      <c r="B64" s="341"/>
      <c r="C64" s="323"/>
      <c r="D64" s="359"/>
      <c r="E64" s="760"/>
      <c r="F64" s="372" t="s">
        <v>423</v>
      </c>
      <c r="G64" s="378"/>
      <c r="H64" s="341"/>
      <c r="I64" s="390"/>
    </row>
    <row r="65" spans="1:9" ht="15.75" x14ac:dyDescent="0.2">
      <c r="A65" s="323">
        <v>-34</v>
      </c>
      <c r="B65" s="372" t="s">
        <v>413</v>
      </c>
      <c r="C65" s="378"/>
      <c r="D65" s="359"/>
      <c r="E65" s="760"/>
      <c r="F65" s="338"/>
      <c r="G65" s="759">
        <v>89</v>
      </c>
      <c r="H65" s="341"/>
      <c r="I65" s="390"/>
    </row>
    <row r="66" spans="1:9" ht="15.75" x14ac:dyDescent="0.2">
      <c r="A66" s="323"/>
      <c r="B66" s="338"/>
      <c r="C66" s="759">
        <v>84</v>
      </c>
      <c r="D66" s="372" t="s">
        <v>389</v>
      </c>
      <c r="E66" s="761"/>
      <c r="F66" s="359"/>
      <c r="G66" s="760"/>
      <c r="H66" s="341"/>
      <c r="I66" s="390"/>
    </row>
    <row r="67" spans="1:9" ht="15.75" x14ac:dyDescent="0.2">
      <c r="A67" s="323">
        <v>-35</v>
      </c>
      <c r="B67" s="372" t="s">
        <v>389</v>
      </c>
      <c r="C67" s="761"/>
      <c r="D67" s="341"/>
      <c r="E67" s="323"/>
      <c r="F67" s="359"/>
      <c r="G67" s="760"/>
      <c r="H67" s="341"/>
      <c r="I67" s="390"/>
    </row>
    <row r="68" spans="1:9" x14ac:dyDescent="0.2">
      <c r="A68" s="323"/>
      <c r="B68" s="341"/>
      <c r="C68" s="323"/>
      <c r="D68" s="341"/>
      <c r="E68" s="323"/>
      <c r="F68" s="359"/>
      <c r="G68" s="760"/>
      <c r="H68" s="372" t="s">
        <v>397</v>
      </c>
      <c r="I68" s="767">
        <v>25</v>
      </c>
    </row>
    <row r="69" spans="1:9" x14ac:dyDescent="0.2">
      <c r="A69" s="323">
        <v>-36</v>
      </c>
      <c r="B69" s="341" t="s">
        <v>447</v>
      </c>
      <c r="C69" s="323"/>
      <c r="D69" s="341"/>
      <c r="E69" s="323"/>
      <c r="F69" s="359"/>
      <c r="G69" s="760"/>
      <c r="H69" s="341"/>
      <c r="I69" s="767"/>
    </row>
    <row r="70" spans="1:9" ht="15.75" x14ac:dyDescent="0.2">
      <c r="A70" s="323"/>
      <c r="B70" s="338"/>
      <c r="C70" s="759">
        <v>85</v>
      </c>
      <c r="D70" s="341" t="s">
        <v>397</v>
      </c>
      <c r="E70" s="323"/>
      <c r="F70" s="359"/>
      <c r="G70" s="760"/>
      <c r="H70" s="359"/>
      <c r="I70" s="390"/>
    </row>
    <row r="71" spans="1:9" ht="15.75" x14ac:dyDescent="0.2">
      <c r="A71" s="323">
        <v>-37</v>
      </c>
      <c r="B71" s="372" t="s">
        <v>397</v>
      </c>
      <c r="C71" s="761"/>
      <c r="D71" s="338"/>
      <c r="E71" s="759">
        <v>88</v>
      </c>
      <c r="F71" s="359"/>
      <c r="G71" s="760"/>
      <c r="H71" s="359"/>
      <c r="I71" s="390"/>
    </row>
    <row r="72" spans="1:9" ht="15.75" x14ac:dyDescent="0.2">
      <c r="A72" s="323"/>
      <c r="B72" s="341"/>
      <c r="C72" s="323"/>
      <c r="D72" s="359"/>
      <c r="E72" s="760"/>
      <c r="F72" s="372" t="s">
        <v>397</v>
      </c>
      <c r="G72" s="761"/>
      <c r="H72" s="359"/>
      <c r="I72" s="390"/>
    </row>
    <row r="73" spans="1:9" ht="15.75" x14ac:dyDescent="0.2">
      <c r="A73" s="323">
        <v>-38</v>
      </c>
      <c r="B73" s="372" t="s">
        <v>431</v>
      </c>
      <c r="C73" s="378"/>
      <c r="D73" s="359"/>
      <c r="E73" s="760"/>
      <c r="F73" s="341"/>
      <c r="G73" s="323"/>
      <c r="H73" s="341"/>
      <c r="I73" s="390"/>
    </row>
    <row r="74" spans="1:9" x14ac:dyDescent="0.2">
      <c r="A74" s="323"/>
      <c r="B74" s="338"/>
      <c r="C74" s="759">
        <v>86</v>
      </c>
      <c r="D74" s="372" t="s">
        <v>431</v>
      </c>
      <c r="E74" s="761"/>
      <c r="F74" s="341"/>
      <c r="G74" s="323">
        <v>-89</v>
      </c>
      <c r="H74" s="372" t="s">
        <v>423</v>
      </c>
      <c r="I74" s="767">
        <v>26</v>
      </c>
    </row>
    <row r="75" spans="1:9" x14ac:dyDescent="0.2">
      <c r="A75" s="323">
        <v>-39</v>
      </c>
      <c r="B75" s="372" t="s">
        <v>439</v>
      </c>
      <c r="C75" s="761"/>
      <c r="D75" s="341"/>
      <c r="E75" s="323"/>
      <c r="F75" s="341"/>
      <c r="G75" s="323"/>
      <c r="H75" s="341"/>
      <c r="I75" s="767"/>
    </row>
    <row r="76" spans="1:9" ht="15.75" x14ac:dyDescent="0.2">
      <c r="A76" s="357"/>
      <c r="B76" s="341"/>
      <c r="C76" s="323"/>
      <c r="D76" s="341"/>
      <c r="E76" s="323">
        <v>-87</v>
      </c>
      <c r="F76" s="341" t="s">
        <v>389</v>
      </c>
      <c r="G76" s="323"/>
      <c r="H76" s="341"/>
      <c r="I76" s="390"/>
    </row>
    <row r="77" spans="1:9" x14ac:dyDescent="0.2">
      <c r="A77" s="357"/>
      <c r="B77" s="341"/>
      <c r="C77" s="323"/>
      <c r="D77" s="341"/>
      <c r="E77" s="323"/>
      <c r="F77" s="338"/>
      <c r="G77" s="759">
        <v>90</v>
      </c>
      <c r="H77" s="372" t="s">
        <v>389</v>
      </c>
      <c r="I77" s="767">
        <v>27</v>
      </c>
    </row>
    <row r="78" spans="1:9" x14ac:dyDescent="0.2">
      <c r="A78" s="357"/>
      <c r="B78" s="436"/>
      <c r="C78" s="323"/>
      <c r="D78" s="341"/>
      <c r="E78" s="323">
        <v>-88</v>
      </c>
      <c r="F78" s="372" t="s">
        <v>431</v>
      </c>
      <c r="G78" s="761"/>
      <c r="H78" s="341"/>
      <c r="I78" s="767"/>
    </row>
    <row r="79" spans="1:9" x14ac:dyDescent="0.2">
      <c r="A79" s="357"/>
      <c r="B79" s="436"/>
      <c r="C79" s="323"/>
      <c r="D79" s="341"/>
      <c r="E79" s="323"/>
      <c r="F79" s="359"/>
      <c r="G79" s="378">
        <v>-90</v>
      </c>
      <c r="H79" s="372" t="s">
        <v>431</v>
      </c>
      <c r="I79" s="767">
        <v>28</v>
      </c>
    </row>
    <row r="80" spans="1:9" x14ac:dyDescent="0.2">
      <c r="A80" s="357"/>
      <c r="B80" s="436"/>
      <c r="C80" s="323"/>
      <c r="D80" s="341"/>
      <c r="E80" s="323"/>
      <c r="F80" s="359"/>
      <c r="G80" s="378"/>
      <c r="H80" s="341"/>
      <c r="I80" s="767"/>
    </row>
    <row r="81" spans="1:12" ht="15.75" x14ac:dyDescent="0.2">
      <c r="A81" s="357"/>
      <c r="B81" s="436"/>
      <c r="C81" s="323">
        <v>-83</v>
      </c>
      <c r="D81" s="341" t="s">
        <v>470</v>
      </c>
      <c r="E81" s="323"/>
      <c r="F81" s="341"/>
      <c r="G81" s="323"/>
      <c r="H81" s="341"/>
      <c r="I81" s="390"/>
    </row>
    <row r="82" spans="1:12" ht="15.75" x14ac:dyDescent="0.2">
      <c r="A82" s="357"/>
      <c r="B82" s="357"/>
      <c r="C82" s="323"/>
      <c r="D82" s="338"/>
      <c r="E82" s="759">
        <v>91</v>
      </c>
      <c r="F82" s="372" t="s">
        <v>413</v>
      </c>
      <c r="G82" s="323"/>
      <c r="H82" s="341"/>
      <c r="I82" s="390"/>
    </row>
    <row r="83" spans="1:12" ht="15.75" x14ac:dyDescent="0.2">
      <c r="A83" s="357"/>
      <c r="B83" s="357"/>
      <c r="C83" s="323">
        <v>-84</v>
      </c>
      <c r="D83" s="372" t="s">
        <v>413</v>
      </c>
      <c r="E83" s="761"/>
      <c r="F83" s="338"/>
      <c r="G83" s="759">
        <v>93</v>
      </c>
      <c r="H83" s="341"/>
      <c r="I83" s="390"/>
    </row>
    <row r="84" spans="1:12" x14ac:dyDescent="0.2">
      <c r="A84" s="357"/>
      <c r="B84" s="357"/>
      <c r="C84" s="323"/>
      <c r="D84" s="341"/>
      <c r="E84" s="323"/>
      <c r="F84" s="359"/>
      <c r="G84" s="760"/>
      <c r="H84" s="341" t="s">
        <v>447</v>
      </c>
      <c r="I84" s="767">
        <v>29</v>
      </c>
    </row>
    <row r="85" spans="1:12" x14ac:dyDescent="0.2">
      <c r="A85" s="357"/>
      <c r="B85" s="357"/>
      <c r="C85" s="323">
        <v>-85</v>
      </c>
      <c r="D85" s="341" t="s">
        <v>447</v>
      </c>
      <c r="E85" s="323"/>
      <c r="F85" s="359"/>
      <c r="G85" s="760"/>
      <c r="H85" s="341"/>
      <c r="I85" s="767"/>
    </row>
    <row r="86" spans="1:12" ht="15.75" x14ac:dyDescent="0.2">
      <c r="A86" s="357"/>
      <c r="B86" s="357"/>
      <c r="C86" s="323"/>
      <c r="D86" s="338"/>
      <c r="E86" s="759">
        <v>92</v>
      </c>
      <c r="F86" s="341" t="s">
        <v>447</v>
      </c>
      <c r="G86" s="761"/>
      <c r="H86" s="341"/>
      <c r="I86" s="390"/>
    </row>
    <row r="87" spans="1:12" x14ac:dyDescent="0.2">
      <c r="A87" s="357"/>
      <c r="B87" s="357"/>
      <c r="C87" s="323">
        <v>-86</v>
      </c>
      <c r="D87" s="372" t="s">
        <v>439</v>
      </c>
      <c r="E87" s="761"/>
      <c r="F87" s="341"/>
      <c r="G87" s="323">
        <v>-93</v>
      </c>
      <c r="H87" s="372" t="s">
        <v>413</v>
      </c>
      <c r="I87" s="767">
        <v>30</v>
      </c>
    </row>
    <row r="88" spans="1:12" x14ac:dyDescent="0.2">
      <c r="A88" s="357"/>
      <c r="B88" s="357"/>
      <c r="C88" s="323"/>
      <c r="D88" s="341"/>
      <c r="E88" s="323"/>
      <c r="F88" s="341"/>
      <c r="G88" s="323"/>
      <c r="H88" s="341"/>
      <c r="I88" s="767"/>
    </row>
    <row r="89" spans="1:12" ht="15.75" x14ac:dyDescent="0.2">
      <c r="A89" s="357"/>
      <c r="B89" s="357"/>
      <c r="C89" s="323"/>
      <c r="D89" s="341"/>
      <c r="E89" s="323">
        <v>-91</v>
      </c>
      <c r="F89" s="341" t="s">
        <v>470</v>
      </c>
      <c r="G89" s="323"/>
      <c r="H89" s="341"/>
      <c r="I89" s="390"/>
    </row>
    <row r="90" spans="1:12" x14ac:dyDescent="0.2">
      <c r="A90" s="357"/>
      <c r="B90" s="357"/>
      <c r="C90" s="323"/>
      <c r="D90" s="323"/>
      <c r="E90" s="323"/>
      <c r="F90" s="338"/>
      <c r="G90" s="759">
        <v>94</v>
      </c>
      <c r="H90" s="341" t="s">
        <v>470</v>
      </c>
      <c r="I90" s="767">
        <v>31</v>
      </c>
    </row>
    <row r="91" spans="1:12" x14ac:dyDescent="0.2">
      <c r="A91" s="357"/>
      <c r="B91" s="357"/>
      <c r="C91" s="323"/>
      <c r="D91" s="323"/>
      <c r="E91" s="323">
        <v>-92</v>
      </c>
      <c r="F91" s="372" t="s">
        <v>439</v>
      </c>
      <c r="G91" s="761"/>
      <c r="H91" s="341"/>
      <c r="I91" s="767"/>
    </row>
    <row r="92" spans="1:12" x14ac:dyDescent="0.2">
      <c r="A92" s="357"/>
      <c r="B92" s="323"/>
      <c r="C92" s="323"/>
      <c r="D92" s="323"/>
      <c r="E92" s="323"/>
      <c r="F92" s="341"/>
      <c r="G92" s="323">
        <v>-94</v>
      </c>
      <c r="H92" s="372" t="s">
        <v>439</v>
      </c>
      <c r="I92" s="767">
        <v>32</v>
      </c>
    </row>
    <row r="93" spans="1:12" x14ac:dyDescent="0.2">
      <c r="A93" s="357"/>
      <c r="B93" s="323"/>
      <c r="C93" s="323"/>
      <c r="D93" s="201"/>
      <c r="E93" s="201"/>
      <c r="F93" s="341"/>
      <c r="G93" s="323"/>
      <c r="H93" s="436"/>
      <c r="I93" s="767"/>
    </row>
    <row r="94" spans="1:12" x14ac:dyDescent="0.2">
      <c r="A94" s="357"/>
      <c r="B94" s="758" t="s">
        <v>457</v>
      </c>
      <c r="C94" s="758"/>
      <c r="D94" s="758"/>
      <c r="E94" s="758"/>
      <c r="F94" s="758"/>
      <c r="G94" s="758"/>
      <c r="H94" s="758"/>
      <c r="I94" s="758"/>
      <c r="J94" s="758"/>
      <c r="K94" s="758"/>
      <c r="L94" s="758"/>
    </row>
    <row r="95" spans="1:12" x14ac:dyDescent="0.2">
      <c r="B95" s="758" t="s">
        <v>458</v>
      </c>
      <c r="C95" s="758"/>
      <c r="D95" s="758"/>
      <c r="E95" s="758"/>
      <c r="F95" s="758"/>
      <c r="G95" s="758"/>
      <c r="H95" s="758"/>
      <c r="I95" s="758"/>
      <c r="J95" s="758"/>
      <c r="K95" s="758"/>
      <c r="L95" s="758"/>
    </row>
    <row r="96" spans="1:12" ht="15" x14ac:dyDescent="0.25">
      <c r="B96" s="201"/>
      <c r="I96" s="441"/>
    </row>
    <row r="97" spans="2:2" x14ac:dyDescent="0.2">
      <c r="B97" s="201"/>
    </row>
  </sheetData>
  <mergeCells count="60">
    <mergeCell ref="A1:I1"/>
    <mergeCell ref="B2:I2"/>
    <mergeCell ref="E5:E6"/>
    <mergeCell ref="G6:G9"/>
    <mergeCell ref="I7:I8"/>
    <mergeCell ref="E9:E10"/>
    <mergeCell ref="I10:I11"/>
    <mergeCell ref="G13:G14"/>
    <mergeCell ref="I13:I14"/>
    <mergeCell ref="I15:I16"/>
    <mergeCell ref="E17:E18"/>
    <mergeCell ref="G18:G21"/>
    <mergeCell ref="I19:I20"/>
    <mergeCell ref="E21:E22"/>
    <mergeCell ref="I22:I23"/>
    <mergeCell ref="G25:G26"/>
    <mergeCell ref="I25:I26"/>
    <mergeCell ref="I27:I28"/>
    <mergeCell ref="C29:C30"/>
    <mergeCell ref="E30:E33"/>
    <mergeCell ref="G32:G39"/>
    <mergeCell ref="C33:C34"/>
    <mergeCell ref="I35:I36"/>
    <mergeCell ref="C37:C38"/>
    <mergeCell ref="E38:E41"/>
    <mergeCell ref="C41:C42"/>
    <mergeCell ref="I41:I42"/>
    <mergeCell ref="E50:E51"/>
    <mergeCell ref="G51:G54"/>
    <mergeCell ref="I52:I53"/>
    <mergeCell ref="E54:E55"/>
    <mergeCell ref="I55:I56"/>
    <mergeCell ref="G45:G46"/>
    <mergeCell ref="I45:I46"/>
    <mergeCell ref="I47:I48"/>
    <mergeCell ref="G58:G59"/>
    <mergeCell ref="I58:I59"/>
    <mergeCell ref="I60:I61"/>
    <mergeCell ref="C62:C63"/>
    <mergeCell ref="E63:E66"/>
    <mergeCell ref="G65:G72"/>
    <mergeCell ref="C66:C67"/>
    <mergeCell ref="I68:I69"/>
    <mergeCell ref="C70:C71"/>
    <mergeCell ref="E71:E74"/>
    <mergeCell ref="C74:C75"/>
    <mergeCell ref="I74:I75"/>
    <mergeCell ref="I92:I93"/>
    <mergeCell ref="B94:L94"/>
    <mergeCell ref="B95:L95"/>
    <mergeCell ref="G77:G78"/>
    <mergeCell ref="I77:I78"/>
    <mergeCell ref="I79:I80"/>
    <mergeCell ref="G90:G91"/>
    <mergeCell ref="I90:I91"/>
    <mergeCell ref="E82:E83"/>
    <mergeCell ref="G83:G86"/>
    <mergeCell ref="I84:I85"/>
    <mergeCell ref="E86:E87"/>
    <mergeCell ref="I87:I8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selection activeCell="J11" sqref="J11"/>
    </sheetView>
  </sheetViews>
  <sheetFormatPr defaultColWidth="9.140625" defaultRowHeight="12.75" x14ac:dyDescent="0.2"/>
  <cols>
    <col min="1" max="1" width="2.5703125" customWidth="1"/>
    <col min="2" max="2" width="23" customWidth="1"/>
    <col min="3" max="3" width="2.42578125" customWidth="1"/>
    <col min="4" max="4" width="22.85546875" customWidth="1"/>
    <col min="5" max="5" width="2.42578125" customWidth="1"/>
    <col min="6" max="6" width="22.7109375" customWidth="1"/>
    <col min="7" max="7" width="2.42578125" customWidth="1"/>
    <col min="8" max="8" width="22.7109375" customWidth="1"/>
    <col min="9" max="9" width="2.85546875" customWidth="1"/>
    <col min="10" max="10" width="22.28515625" customWidth="1"/>
    <col min="11" max="11" width="2.85546875" customWidth="1"/>
    <col min="12" max="12" width="18.7109375" customWidth="1"/>
    <col min="13" max="13" width="2.5703125" customWidth="1"/>
    <col min="14" max="14" width="21.140625" customWidth="1"/>
    <col min="15" max="15" width="3.85546875" customWidth="1"/>
    <col min="16" max="23" width="20.7109375" customWidth="1"/>
    <col min="24" max="24" width="2.28515625" customWidth="1"/>
    <col min="26" max="26" width="2.85546875" customWidth="1"/>
    <col min="27" max="27" width="22.7109375" customWidth="1"/>
    <col min="28" max="32" width="20.7109375" customWidth="1"/>
    <col min="33" max="33" width="3" customWidth="1"/>
  </cols>
  <sheetData>
    <row r="1" spans="1:14" ht="15" customHeight="1" x14ac:dyDescent="0.2">
      <c r="B1" s="765" t="s">
        <v>304</v>
      </c>
      <c r="C1" s="765"/>
      <c r="D1" s="765"/>
      <c r="E1" s="765"/>
      <c r="F1" s="765"/>
      <c r="G1" s="765"/>
      <c r="H1" s="765"/>
      <c r="I1" s="765"/>
      <c r="J1" s="765"/>
      <c r="K1" s="765"/>
      <c r="L1" s="765"/>
    </row>
    <row r="2" spans="1:14" ht="15" customHeight="1" x14ac:dyDescent="0.2">
      <c r="B2" s="766" t="s">
        <v>459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</row>
    <row r="3" spans="1:14" ht="9.6" customHeight="1" x14ac:dyDescent="0.2">
      <c r="A3" s="370">
        <v>1</v>
      </c>
      <c r="B3" s="372" t="s">
        <v>479</v>
      </c>
      <c r="C3" s="380"/>
      <c r="D3" s="468"/>
      <c r="E3" s="380"/>
      <c r="F3" s="469"/>
      <c r="G3" s="357"/>
      <c r="H3" s="470"/>
      <c r="I3" s="469"/>
      <c r="J3" s="323"/>
      <c r="K3" s="357"/>
      <c r="L3" s="469"/>
      <c r="M3" s="357"/>
    </row>
    <row r="4" spans="1:14" ht="9.6" customHeight="1" x14ac:dyDescent="0.2">
      <c r="A4" s="370"/>
      <c r="B4" s="338"/>
      <c r="C4" s="759">
        <v>1</v>
      </c>
      <c r="D4" s="372" t="s">
        <v>479</v>
      </c>
      <c r="E4" s="380"/>
      <c r="F4" s="471"/>
      <c r="G4" s="357"/>
      <c r="H4" s="470"/>
      <c r="I4" s="469"/>
      <c r="J4" s="779" t="s">
        <v>480</v>
      </c>
      <c r="K4" s="779"/>
      <c r="L4" s="779"/>
      <c r="M4" s="357"/>
    </row>
    <row r="5" spans="1:14" ht="9.6" customHeight="1" x14ac:dyDescent="0.2">
      <c r="A5" s="370">
        <v>2</v>
      </c>
      <c r="B5" s="372" t="s">
        <v>481</v>
      </c>
      <c r="C5" s="761"/>
      <c r="D5" s="472"/>
      <c r="E5" s="759">
        <v>17</v>
      </c>
      <c r="F5" s="473"/>
      <c r="G5" s="357"/>
      <c r="H5" s="471"/>
      <c r="I5" s="469"/>
      <c r="J5" s="779"/>
      <c r="K5" s="779"/>
      <c r="L5" s="779"/>
      <c r="M5" s="357"/>
    </row>
    <row r="6" spans="1:14" ht="9.6" customHeight="1" x14ac:dyDescent="0.2">
      <c r="A6" s="370"/>
      <c r="B6" s="341"/>
      <c r="C6" s="323"/>
      <c r="D6" s="468"/>
      <c r="E6" s="760"/>
      <c r="F6" s="372" t="s">
        <v>479</v>
      </c>
      <c r="G6" s="380"/>
      <c r="H6" s="471"/>
      <c r="I6" s="469"/>
      <c r="J6" s="474"/>
      <c r="K6" s="357"/>
      <c r="L6" s="475"/>
      <c r="M6" s="357"/>
    </row>
    <row r="7" spans="1:14" ht="9.6" customHeight="1" x14ac:dyDescent="0.2">
      <c r="A7" s="370">
        <v>3</v>
      </c>
      <c r="B7" s="372" t="s">
        <v>482</v>
      </c>
      <c r="C7" s="378"/>
      <c r="D7" s="468"/>
      <c r="E7" s="760"/>
      <c r="F7" s="472"/>
      <c r="G7" s="759">
        <v>25</v>
      </c>
      <c r="H7" s="471"/>
      <c r="I7" s="469"/>
      <c r="J7" s="474"/>
      <c r="K7" s="357"/>
      <c r="L7" s="475"/>
      <c r="M7" s="357"/>
    </row>
    <row r="8" spans="1:14" ht="9.6" customHeight="1" x14ac:dyDescent="0.2">
      <c r="A8" s="370"/>
      <c r="B8" s="338"/>
      <c r="C8" s="759">
        <v>2</v>
      </c>
      <c r="D8" s="372" t="s">
        <v>483</v>
      </c>
      <c r="E8" s="761"/>
      <c r="F8" s="468"/>
      <c r="G8" s="760"/>
      <c r="H8" s="471"/>
      <c r="I8" s="469"/>
      <c r="J8" s="474"/>
      <c r="K8" s="357"/>
      <c r="L8" s="475"/>
      <c r="M8" s="357"/>
    </row>
    <row r="9" spans="1:14" ht="9.6" customHeight="1" x14ac:dyDescent="0.2">
      <c r="A9" s="370">
        <v>4</v>
      </c>
      <c r="B9" s="372" t="s">
        <v>483</v>
      </c>
      <c r="C9" s="761"/>
      <c r="D9" s="473"/>
      <c r="E9" s="323"/>
      <c r="F9" s="468"/>
      <c r="G9" s="760"/>
      <c r="H9" s="346"/>
      <c r="I9" s="469"/>
      <c r="J9" s="474"/>
      <c r="K9" s="357"/>
      <c r="L9" s="475"/>
      <c r="M9" s="357"/>
    </row>
    <row r="10" spans="1:14" ht="9.6" customHeight="1" x14ac:dyDescent="0.2">
      <c r="A10" s="370"/>
      <c r="B10" s="341"/>
      <c r="C10" s="323"/>
      <c r="D10" s="476"/>
      <c r="E10" s="323"/>
      <c r="F10" s="468"/>
      <c r="G10" s="760"/>
      <c r="H10" s="372" t="s">
        <v>479</v>
      </c>
      <c r="I10" s="376"/>
      <c r="J10" s="474"/>
      <c r="K10" s="357"/>
      <c r="L10" s="475"/>
      <c r="M10" s="357"/>
    </row>
    <row r="11" spans="1:14" ht="9.6" customHeight="1" x14ac:dyDescent="0.2">
      <c r="A11" s="370">
        <v>5</v>
      </c>
      <c r="B11" s="372" t="s">
        <v>484</v>
      </c>
      <c r="C11" s="378"/>
      <c r="D11" s="473"/>
      <c r="E11" s="323"/>
      <c r="F11" s="468"/>
      <c r="G11" s="760"/>
      <c r="H11" s="472"/>
      <c r="I11" s="759">
        <v>29</v>
      </c>
      <c r="J11" s="474"/>
      <c r="K11" s="357"/>
      <c r="L11" s="475"/>
      <c r="M11" s="357"/>
    </row>
    <row r="12" spans="1:14" ht="9.6" customHeight="1" x14ac:dyDescent="0.2">
      <c r="A12" s="370"/>
      <c r="B12" s="338"/>
      <c r="C12" s="759">
        <v>3</v>
      </c>
      <c r="D12" s="372" t="s">
        <v>484</v>
      </c>
      <c r="E12" s="378"/>
      <c r="F12" s="468"/>
      <c r="G12" s="760"/>
      <c r="H12" s="468"/>
      <c r="I12" s="760"/>
      <c r="J12" s="474"/>
      <c r="K12" s="357"/>
      <c r="L12" s="475"/>
      <c r="M12" s="357"/>
    </row>
    <row r="13" spans="1:14" ht="9.6" customHeight="1" x14ac:dyDescent="0.2">
      <c r="A13" s="370">
        <v>6</v>
      </c>
      <c r="B13" s="372" t="s">
        <v>485</v>
      </c>
      <c r="C13" s="761"/>
      <c r="D13" s="472"/>
      <c r="E13" s="759">
        <v>18</v>
      </c>
      <c r="F13" s="468"/>
      <c r="G13" s="760"/>
      <c r="H13" s="468"/>
      <c r="I13" s="760"/>
      <c r="J13" s="474"/>
      <c r="K13" s="357"/>
      <c r="L13" s="475"/>
      <c r="M13" s="357"/>
    </row>
    <row r="14" spans="1:14" ht="9.6" customHeight="1" x14ac:dyDescent="0.2">
      <c r="A14" s="370"/>
      <c r="B14" s="341"/>
      <c r="C14" s="323"/>
      <c r="D14" s="468"/>
      <c r="E14" s="760"/>
      <c r="F14" s="372" t="s">
        <v>484</v>
      </c>
      <c r="G14" s="761"/>
      <c r="H14" s="468"/>
      <c r="I14" s="760"/>
      <c r="J14" s="474"/>
      <c r="K14" s="357"/>
      <c r="L14" s="475"/>
      <c r="M14" s="357"/>
    </row>
    <row r="15" spans="1:14" ht="9.6" customHeight="1" x14ac:dyDescent="0.2">
      <c r="A15" s="370">
        <v>7</v>
      </c>
      <c r="B15" s="477" t="s">
        <v>486</v>
      </c>
      <c r="C15" s="378"/>
      <c r="D15" s="468"/>
      <c r="E15" s="760"/>
      <c r="F15" s="473"/>
      <c r="G15" s="323"/>
      <c r="H15" s="468"/>
      <c r="I15" s="760"/>
      <c r="J15" s="474"/>
      <c r="K15" s="357"/>
      <c r="L15" s="475"/>
      <c r="M15" s="357"/>
      <c r="N15" s="478"/>
    </row>
    <row r="16" spans="1:14" ht="9.6" customHeight="1" x14ac:dyDescent="0.2">
      <c r="A16" s="370"/>
      <c r="B16" s="338"/>
      <c r="C16" s="759">
        <v>4</v>
      </c>
      <c r="D16" s="477" t="s">
        <v>486</v>
      </c>
      <c r="E16" s="761"/>
      <c r="F16" s="473"/>
      <c r="G16" s="323"/>
      <c r="H16" s="468"/>
      <c r="I16" s="760"/>
      <c r="J16" s="473"/>
      <c r="K16" s="357"/>
      <c r="L16" s="475"/>
      <c r="M16" s="357"/>
    </row>
    <row r="17" spans="1:13" x14ac:dyDescent="0.2">
      <c r="A17" s="370">
        <v>8</v>
      </c>
      <c r="B17" s="477" t="s">
        <v>487</v>
      </c>
      <c r="C17" s="761"/>
      <c r="D17" s="473"/>
      <c r="E17" s="323"/>
      <c r="F17" s="473"/>
      <c r="G17" s="323"/>
      <c r="H17" s="468"/>
      <c r="I17" s="760"/>
      <c r="J17" s="473"/>
      <c r="K17" s="357"/>
      <c r="L17" s="475"/>
      <c r="M17" s="357"/>
    </row>
    <row r="18" spans="1:13" x14ac:dyDescent="0.2">
      <c r="A18" s="370"/>
      <c r="B18" s="341"/>
      <c r="C18" s="323"/>
      <c r="D18" s="473"/>
      <c r="E18" s="323"/>
      <c r="F18" s="473"/>
      <c r="G18" s="323"/>
      <c r="H18" s="468"/>
      <c r="I18" s="760"/>
      <c r="J18" s="479" t="s">
        <v>479</v>
      </c>
      <c r="K18" s="378"/>
      <c r="L18" s="475"/>
      <c r="M18" s="357"/>
    </row>
    <row r="19" spans="1:13" x14ac:dyDescent="0.2">
      <c r="A19" s="370">
        <v>9</v>
      </c>
      <c r="B19" s="372" t="s">
        <v>488</v>
      </c>
      <c r="C19" s="378"/>
      <c r="D19" s="473"/>
      <c r="E19" s="323"/>
      <c r="F19" s="473"/>
      <c r="G19" s="323"/>
      <c r="H19" s="468"/>
      <c r="I19" s="760"/>
      <c r="J19" s="472"/>
      <c r="K19" s="759">
        <v>31</v>
      </c>
      <c r="L19" s="475"/>
      <c r="M19" s="357"/>
    </row>
    <row r="20" spans="1:13" x14ac:dyDescent="0.2">
      <c r="A20" s="370"/>
      <c r="B20" s="338"/>
      <c r="C20" s="759">
        <v>5</v>
      </c>
      <c r="D20" s="372" t="s">
        <v>488</v>
      </c>
      <c r="E20" s="378"/>
      <c r="F20" s="473"/>
      <c r="G20" s="323"/>
      <c r="H20" s="468"/>
      <c r="I20" s="760"/>
      <c r="J20" s="468"/>
      <c r="K20" s="760"/>
      <c r="L20" s="475"/>
      <c r="M20" s="357"/>
    </row>
    <row r="21" spans="1:13" x14ac:dyDescent="0.2">
      <c r="A21" s="370">
        <v>10</v>
      </c>
      <c r="B21" s="372" t="s">
        <v>489</v>
      </c>
      <c r="C21" s="761"/>
      <c r="D21" s="472"/>
      <c r="E21" s="759">
        <v>19</v>
      </c>
      <c r="F21" s="473"/>
      <c r="G21" s="323"/>
      <c r="H21" s="468"/>
      <c r="I21" s="760"/>
      <c r="J21" s="468"/>
      <c r="K21" s="760"/>
      <c r="L21" s="475"/>
      <c r="M21" s="357"/>
    </row>
    <row r="22" spans="1:13" x14ac:dyDescent="0.2">
      <c r="A22" s="370"/>
      <c r="B22" s="341"/>
      <c r="C22" s="323"/>
      <c r="D22" s="468"/>
      <c r="E22" s="760"/>
      <c r="F22" s="372" t="s">
        <v>490</v>
      </c>
      <c r="G22" s="378"/>
      <c r="H22" s="468"/>
      <c r="I22" s="760"/>
      <c r="J22" s="468"/>
      <c r="K22" s="760"/>
      <c r="L22" s="475"/>
      <c r="M22" s="357"/>
    </row>
    <row r="23" spans="1:13" x14ac:dyDescent="0.2">
      <c r="A23" s="370">
        <v>11</v>
      </c>
      <c r="B23" s="359" t="s">
        <v>491</v>
      </c>
      <c r="C23" s="378"/>
      <c r="D23" s="468"/>
      <c r="E23" s="760"/>
      <c r="F23" s="472"/>
      <c r="G23" s="759">
        <v>26</v>
      </c>
      <c r="H23" s="468"/>
      <c r="I23" s="760"/>
      <c r="J23" s="468"/>
      <c r="K23" s="760"/>
      <c r="L23" s="475"/>
      <c r="M23" s="357"/>
    </row>
    <row r="24" spans="1:13" x14ac:dyDescent="0.2">
      <c r="A24" s="370"/>
      <c r="B24" s="338"/>
      <c r="C24" s="780">
        <v>6</v>
      </c>
      <c r="D24" s="372" t="s">
        <v>490</v>
      </c>
      <c r="E24" s="761"/>
      <c r="F24" s="468"/>
      <c r="G24" s="760"/>
      <c r="H24" s="468"/>
      <c r="I24" s="760"/>
      <c r="J24" s="468"/>
      <c r="K24" s="760"/>
      <c r="L24" s="475"/>
      <c r="M24" s="357"/>
    </row>
    <row r="25" spans="1:13" x14ac:dyDescent="0.2">
      <c r="A25" s="370">
        <v>12</v>
      </c>
      <c r="B25" s="372" t="s">
        <v>490</v>
      </c>
      <c r="C25" s="781"/>
      <c r="D25" s="473"/>
      <c r="E25" s="323"/>
      <c r="F25" s="468"/>
      <c r="G25" s="760"/>
      <c r="H25" s="468"/>
      <c r="I25" s="760"/>
      <c r="J25" s="468"/>
      <c r="K25" s="760"/>
      <c r="L25" s="475"/>
      <c r="M25" s="357"/>
    </row>
    <row r="26" spans="1:13" x14ac:dyDescent="0.2">
      <c r="A26" s="370"/>
      <c r="B26" s="341"/>
      <c r="C26" s="323"/>
      <c r="D26" s="473"/>
      <c r="E26" s="323"/>
      <c r="F26" s="468"/>
      <c r="G26" s="760"/>
      <c r="H26" s="372" t="s">
        <v>492</v>
      </c>
      <c r="I26" s="761"/>
      <c r="J26" s="468"/>
      <c r="K26" s="760"/>
      <c r="L26" s="475"/>
      <c r="M26" s="357"/>
    </row>
    <row r="27" spans="1:13" x14ac:dyDescent="0.2">
      <c r="A27" s="370">
        <v>13</v>
      </c>
      <c r="B27" s="372" t="s">
        <v>493</v>
      </c>
      <c r="C27" s="378"/>
      <c r="D27" s="473"/>
      <c r="E27" s="323"/>
      <c r="F27" s="468"/>
      <c r="G27" s="760"/>
      <c r="H27" s="473"/>
      <c r="I27" s="469"/>
      <c r="J27" s="468"/>
      <c r="K27" s="760"/>
      <c r="L27" s="475"/>
      <c r="M27" s="357"/>
    </row>
    <row r="28" spans="1:13" x14ac:dyDescent="0.2">
      <c r="A28" s="370"/>
      <c r="B28" s="338"/>
      <c r="C28" s="759">
        <v>7</v>
      </c>
      <c r="D28" s="372" t="s">
        <v>494</v>
      </c>
      <c r="E28" s="378"/>
      <c r="F28" s="468"/>
      <c r="G28" s="760"/>
      <c r="H28" s="473"/>
      <c r="I28" s="469"/>
      <c r="J28" s="468"/>
      <c r="K28" s="760"/>
      <c r="L28" s="475"/>
      <c r="M28" s="357"/>
    </row>
    <row r="29" spans="1:13" x14ac:dyDescent="0.2">
      <c r="A29" s="370">
        <v>14</v>
      </c>
      <c r="B29" s="372" t="s">
        <v>494</v>
      </c>
      <c r="C29" s="761"/>
      <c r="D29" s="472"/>
      <c r="E29" s="759">
        <v>20</v>
      </c>
      <c r="F29" s="468"/>
      <c r="G29" s="760"/>
      <c r="H29" s="473"/>
      <c r="I29" s="469"/>
      <c r="J29" s="468"/>
      <c r="K29" s="760"/>
      <c r="L29" s="480"/>
      <c r="M29" s="357"/>
    </row>
    <row r="30" spans="1:13" x14ac:dyDescent="0.2">
      <c r="A30" s="370"/>
      <c r="B30" s="341"/>
      <c r="C30" s="323"/>
      <c r="D30" s="468"/>
      <c r="E30" s="760"/>
      <c r="F30" s="372" t="s">
        <v>492</v>
      </c>
      <c r="G30" s="761"/>
      <c r="H30" s="473"/>
      <c r="I30" s="469"/>
      <c r="J30" s="468"/>
      <c r="K30" s="760"/>
      <c r="L30" s="480"/>
      <c r="M30" s="357"/>
    </row>
    <row r="31" spans="1:13" x14ac:dyDescent="0.2">
      <c r="A31" s="370">
        <v>15</v>
      </c>
      <c r="B31" s="372"/>
      <c r="C31" s="378"/>
      <c r="D31" s="468"/>
      <c r="E31" s="760"/>
      <c r="F31" s="473"/>
      <c r="G31" s="323"/>
      <c r="H31" s="473"/>
      <c r="I31" s="469"/>
      <c r="J31" s="468"/>
      <c r="K31" s="760"/>
      <c r="L31" s="480"/>
      <c r="M31" s="357"/>
    </row>
    <row r="32" spans="1:13" x14ac:dyDescent="0.2">
      <c r="A32" s="370"/>
      <c r="B32" s="338"/>
      <c r="C32" s="759">
        <v>8</v>
      </c>
      <c r="D32" s="372" t="s">
        <v>492</v>
      </c>
      <c r="E32" s="761"/>
      <c r="F32" s="473"/>
      <c r="G32" s="323"/>
      <c r="H32" s="473"/>
      <c r="I32" s="469"/>
      <c r="J32" s="468"/>
      <c r="K32" s="760"/>
      <c r="L32" s="480"/>
      <c r="M32" s="357"/>
    </row>
    <row r="33" spans="1:13" x14ac:dyDescent="0.2">
      <c r="A33" s="370">
        <v>16</v>
      </c>
      <c r="B33" s="372" t="s">
        <v>492</v>
      </c>
      <c r="C33" s="761"/>
      <c r="D33" s="473"/>
      <c r="E33" s="323"/>
      <c r="F33" s="473"/>
      <c r="G33" s="323"/>
      <c r="H33" s="473"/>
      <c r="I33" s="469"/>
      <c r="J33" s="468"/>
      <c r="K33" s="760"/>
      <c r="L33" s="480"/>
      <c r="M33" s="357"/>
    </row>
    <row r="34" spans="1:13" x14ac:dyDescent="0.2">
      <c r="A34" s="370"/>
      <c r="B34" s="341"/>
      <c r="C34" s="323"/>
      <c r="D34" s="473"/>
      <c r="E34" s="323"/>
      <c r="F34" s="473"/>
      <c r="G34" s="323"/>
      <c r="H34" s="473"/>
      <c r="I34" s="469"/>
      <c r="J34" s="468"/>
      <c r="K34" s="760"/>
      <c r="L34" s="479" t="s">
        <v>479</v>
      </c>
      <c r="M34" s="739">
        <v>1</v>
      </c>
    </row>
    <row r="35" spans="1:13" x14ac:dyDescent="0.2">
      <c r="A35" s="370">
        <v>17</v>
      </c>
      <c r="B35" s="372" t="s">
        <v>495</v>
      </c>
      <c r="C35" s="378"/>
      <c r="D35" s="473"/>
      <c r="E35" s="323"/>
      <c r="F35" s="473"/>
      <c r="G35" s="323"/>
      <c r="H35" s="473"/>
      <c r="I35" s="469"/>
      <c r="J35" s="468"/>
      <c r="K35" s="760"/>
      <c r="L35" s="468"/>
      <c r="M35" s="739"/>
    </row>
    <row r="36" spans="1:13" x14ac:dyDescent="0.2">
      <c r="A36" s="370"/>
      <c r="B36" s="338"/>
      <c r="C36" s="759">
        <v>9</v>
      </c>
      <c r="D36" s="372" t="s">
        <v>495</v>
      </c>
      <c r="E36" s="378"/>
      <c r="F36" s="473"/>
      <c r="G36" s="323"/>
      <c r="H36" s="473"/>
      <c r="I36" s="469"/>
      <c r="J36" s="468"/>
      <c r="K36" s="760"/>
      <c r="L36" s="480"/>
      <c r="M36" s="357"/>
    </row>
    <row r="37" spans="1:13" x14ac:dyDescent="0.2">
      <c r="A37" s="370">
        <v>18</v>
      </c>
      <c r="B37" s="372"/>
      <c r="C37" s="761"/>
      <c r="D37" s="472"/>
      <c r="E37" s="759">
        <v>21</v>
      </c>
      <c r="F37" s="473"/>
      <c r="G37" s="323"/>
      <c r="H37" s="481"/>
      <c r="I37" s="469"/>
      <c r="K37" s="760"/>
      <c r="L37" s="480"/>
      <c r="M37" s="357"/>
    </row>
    <row r="38" spans="1:13" x14ac:dyDescent="0.2">
      <c r="A38" s="370"/>
      <c r="B38" s="341"/>
      <c r="C38" s="323"/>
      <c r="D38" s="468"/>
      <c r="E38" s="760"/>
      <c r="F38" s="372" t="s">
        <v>495</v>
      </c>
      <c r="G38" s="378"/>
      <c r="H38" s="473"/>
      <c r="I38" s="469"/>
      <c r="J38" s="468"/>
      <c r="K38" s="760"/>
      <c r="L38" s="480"/>
      <c r="M38" s="357"/>
    </row>
    <row r="39" spans="1:13" x14ac:dyDescent="0.2">
      <c r="A39" s="370">
        <v>19</v>
      </c>
      <c r="B39" s="372" t="s">
        <v>496</v>
      </c>
      <c r="C39" s="378"/>
      <c r="D39" s="468"/>
      <c r="E39" s="760"/>
      <c r="F39" s="472"/>
      <c r="G39" s="759">
        <v>27</v>
      </c>
      <c r="H39" s="473"/>
      <c r="I39" s="469"/>
      <c r="J39" s="468"/>
      <c r="K39" s="760"/>
      <c r="L39" s="480"/>
      <c r="M39" s="357"/>
    </row>
    <row r="40" spans="1:13" x14ac:dyDescent="0.2">
      <c r="A40" s="370"/>
      <c r="B40" s="338"/>
      <c r="C40" s="759">
        <v>10</v>
      </c>
      <c r="D40" s="372" t="s">
        <v>497</v>
      </c>
      <c r="E40" s="761"/>
      <c r="F40" s="468"/>
      <c r="G40" s="760"/>
      <c r="H40" s="473"/>
      <c r="I40" s="469"/>
      <c r="J40" s="468"/>
      <c r="K40" s="760"/>
      <c r="L40" s="480"/>
      <c r="M40" s="357"/>
    </row>
    <row r="41" spans="1:13" x14ac:dyDescent="0.2">
      <c r="A41" s="370">
        <v>20</v>
      </c>
      <c r="B41" s="372" t="s">
        <v>497</v>
      </c>
      <c r="C41" s="761"/>
      <c r="D41" s="473"/>
      <c r="E41" s="323"/>
      <c r="F41" s="468"/>
      <c r="G41" s="760"/>
      <c r="H41" s="473"/>
      <c r="I41" s="469"/>
      <c r="J41" s="468"/>
      <c r="K41" s="760"/>
      <c r="L41" s="480"/>
      <c r="M41" s="357"/>
    </row>
    <row r="42" spans="1:13" x14ac:dyDescent="0.2">
      <c r="A42" s="370"/>
      <c r="B42" s="341"/>
      <c r="C42" s="323"/>
      <c r="D42" s="468"/>
      <c r="E42" s="378"/>
      <c r="F42" s="468"/>
      <c r="G42" s="760"/>
      <c r="H42" s="372" t="s">
        <v>498</v>
      </c>
      <c r="I42" s="376"/>
      <c r="J42" s="482"/>
      <c r="K42" s="760"/>
      <c r="L42" s="480"/>
      <c r="M42" s="357"/>
    </row>
    <row r="43" spans="1:13" x14ac:dyDescent="0.2">
      <c r="A43" s="370">
        <v>21</v>
      </c>
      <c r="B43" s="372" t="s">
        <v>499</v>
      </c>
      <c r="C43" s="378"/>
      <c r="D43" s="468"/>
      <c r="E43" s="378"/>
      <c r="F43" s="468"/>
      <c r="G43" s="760"/>
      <c r="H43" s="472"/>
      <c r="I43" s="759">
        <v>30</v>
      </c>
      <c r="J43" s="468"/>
      <c r="K43" s="760"/>
      <c r="L43" s="483"/>
      <c r="M43" s="357"/>
    </row>
    <row r="44" spans="1:13" x14ac:dyDescent="0.2">
      <c r="A44" s="370"/>
      <c r="B44" s="338"/>
      <c r="C44" s="759">
        <v>11</v>
      </c>
      <c r="D44" s="372" t="s">
        <v>499</v>
      </c>
      <c r="E44" s="378"/>
      <c r="F44" s="468"/>
      <c r="G44" s="760"/>
      <c r="H44" s="468"/>
      <c r="I44" s="760"/>
      <c r="J44" s="468"/>
      <c r="K44" s="760"/>
      <c r="L44" s="483"/>
      <c r="M44" s="357"/>
    </row>
    <row r="45" spans="1:13" x14ac:dyDescent="0.2">
      <c r="A45" s="370">
        <v>22</v>
      </c>
      <c r="B45" s="372" t="s">
        <v>500</v>
      </c>
      <c r="C45" s="761"/>
      <c r="D45" s="472"/>
      <c r="E45" s="759">
        <v>22</v>
      </c>
      <c r="F45" s="468"/>
      <c r="G45" s="760"/>
      <c r="H45" s="468"/>
      <c r="I45" s="760"/>
      <c r="J45" s="468"/>
      <c r="K45" s="760"/>
      <c r="L45" s="480"/>
      <c r="M45" s="357"/>
    </row>
    <row r="46" spans="1:13" x14ac:dyDescent="0.2">
      <c r="A46" s="370"/>
      <c r="B46" s="341"/>
      <c r="C46" s="323"/>
      <c r="D46" s="468"/>
      <c r="E46" s="760"/>
      <c r="F46" s="372" t="s">
        <v>498</v>
      </c>
      <c r="G46" s="761"/>
      <c r="H46" s="468"/>
      <c r="I46" s="760"/>
      <c r="J46" s="468"/>
      <c r="K46" s="760"/>
      <c r="L46" s="480"/>
      <c r="M46" s="357"/>
    </row>
    <row r="47" spans="1:13" x14ac:dyDescent="0.2">
      <c r="A47" s="370">
        <v>23</v>
      </c>
      <c r="B47" s="372" t="s">
        <v>501</v>
      </c>
      <c r="C47" s="378"/>
      <c r="D47" s="468"/>
      <c r="E47" s="760"/>
      <c r="F47" s="473"/>
      <c r="G47" s="323"/>
      <c r="H47" s="468"/>
      <c r="I47" s="760"/>
      <c r="J47" s="468"/>
      <c r="K47" s="760"/>
      <c r="L47" s="480"/>
      <c r="M47" s="357"/>
    </row>
    <row r="48" spans="1:13" x14ac:dyDescent="0.2">
      <c r="A48" s="370"/>
      <c r="B48" s="338"/>
      <c r="C48" s="759">
        <v>12</v>
      </c>
      <c r="D48" s="372" t="s">
        <v>498</v>
      </c>
      <c r="E48" s="761"/>
      <c r="F48" s="473"/>
      <c r="G48" s="323"/>
      <c r="H48" s="468"/>
      <c r="I48" s="760"/>
      <c r="J48" s="468"/>
      <c r="K48" s="760"/>
      <c r="L48" s="480"/>
      <c r="M48" s="357"/>
    </row>
    <row r="49" spans="1:13" x14ac:dyDescent="0.2">
      <c r="A49" s="370">
        <v>24</v>
      </c>
      <c r="B49" s="372" t="s">
        <v>498</v>
      </c>
      <c r="C49" s="761"/>
      <c r="D49" s="473"/>
      <c r="E49" s="323"/>
      <c r="F49" s="473"/>
      <c r="G49" s="323"/>
      <c r="H49" s="468"/>
      <c r="I49" s="760"/>
      <c r="J49" s="468"/>
      <c r="K49" s="760"/>
      <c r="L49" s="480"/>
      <c r="M49" s="357"/>
    </row>
    <row r="50" spans="1:13" x14ac:dyDescent="0.2">
      <c r="A50" s="370"/>
      <c r="B50" s="341"/>
      <c r="C50" s="323"/>
      <c r="D50" s="473"/>
      <c r="E50" s="323"/>
      <c r="F50" s="473"/>
      <c r="G50" s="323"/>
      <c r="H50" s="468"/>
      <c r="I50" s="760"/>
      <c r="J50" s="479" t="s">
        <v>502</v>
      </c>
      <c r="K50" s="761"/>
      <c r="L50" s="480"/>
      <c r="M50" s="357"/>
    </row>
    <row r="51" spans="1:13" x14ac:dyDescent="0.2">
      <c r="A51" s="370">
        <v>25</v>
      </c>
      <c r="B51" s="372" t="s">
        <v>503</v>
      </c>
      <c r="C51" s="378"/>
      <c r="D51" s="473"/>
      <c r="E51" s="323"/>
      <c r="F51" s="473"/>
      <c r="G51" s="323"/>
      <c r="H51" s="468"/>
      <c r="I51" s="760"/>
      <c r="J51" s="473"/>
      <c r="K51" s="323"/>
      <c r="L51" s="480"/>
      <c r="M51" s="357"/>
    </row>
    <row r="52" spans="1:13" x14ac:dyDescent="0.2">
      <c r="A52" s="370"/>
      <c r="B52" s="338"/>
      <c r="C52" s="759">
        <v>13</v>
      </c>
      <c r="D52" s="372" t="s">
        <v>503</v>
      </c>
      <c r="E52" s="378"/>
      <c r="F52" s="473"/>
      <c r="G52" s="323"/>
      <c r="H52" s="468"/>
      <c r="I52" s="760"/>
      <c r="J52" s="473"/>
      <c r="K52" s="323"/>
      <c r="L52" s="483"/>
      <c r="M52" s="374"/>
    </row>
    <row r="53" spans="1:13" x14ac:dyDescent="0.2">
      <c r="A53" s="370">
        <v>26</v>
      </c>
      <c r="B53" s="372" t="s">
        <v>504</v>
      </c>
      <c r="C53" s="761"/>
      <c r="D53" s="472"/>
      <c r="E53" s="759">
        <v>23</v>
      </c>
      <c r="F53" s="473"/>
      <c r="G53" s="323"/>
      <c r="H53" s="468"/>
      <c r="I53" s="760"/>
      <c r="J53" s="473"/>
      <c r="K53" s="323"/>
      <c r="L53" s="480"/>
      <c r="M53" s="357"/>
    </row>
    <row r="54" spans="1:13" x14ac:dyDescent="0.2">
      <c r="A54" s="370"/>
      <c r="B54" s="341"/>
      <c r="C54" s="323"/>
      <c r="D54" s="468"/>
      <c r="E54" s="760"/>
      <c r="F54" s="372" t="s">
        <v>503</v>
      </c>
      <c r="G54" s="378"/>
      <c r="H54" s="468"/>
      <c r="I54" s="760"/>
      <c r="J54" s="378">
        <v>-31</v>
      </c>
      <c r="K54" s="778" t="str">
        <f>J50</f>
        <v>ТЕМИРХАНОВА-АДИЛЬГЕРЕЕВА</v>
      </c>
      <c r="L54" s="778"/>
      <c r="M54" s="739">
        <v>2</v>
      </c>
    </row>
    <row r="55" spans="1:13" x14ac:dyDescent="0.2">
      <c r="A55" s="370">
        <v>27</v>
      </c>
      <c r="B55" s="372" t="s">
        <v>505</v>
      </c>
      <c r="C55" s="378"/>
      <c r="D55" s="468"/>
      <c r="E55" s="760"/>
      <c r="F55" s="472"/>
      <c r="G55" s="759">
        <v>28</v>
      </c>
      <c r="H55" s="468"/>
      <c r="I55" s="760"/>
      <c r="J55" s="473"/>
      <c r="K55" s="378"/>
      <c r="L55" s="480"/>
      <c r="M55" s="739"/>
    </row>
    <row r="56" spans="1:13" x14ac:dyDescent="0.2">
      <c r="A56" s="370"/>
      <c r="B56" s="338"/>
      <c r="C56" s="759">
        <v>14</v>
      </c>
      <c r="D56" s="372" t="s">
        <v>506</v>
      </c>
      <c r="E56" s="761"/>
      <c r="F56" s="468"/>
      <c r="G56" s="760"/>
      <c r="H56" s="468"/>
      <c r="I56" s="760"/>
      <c r="J56" s="473"/>
      <c r="K56" s="323"/>
      <c r="L56" s="480"/>
      <c r="M56" s="357"/>
    </row>
    <row r="57" spans="1:13" x14ac:dyDescent="0.2">
      <c r="A57" s="370">
        <v>28</v>
      </c>
      <c r="B57" s="372" t="s">
        <v>506</v>
      </c>
      <c r="C57" s="761"/>
      <c r="D57" s="473"/>
      <c r="E57" s="323"/>
      <c r="F57" s="468"/>
      <c r="G57" s="760"/>
      <c r="H57" s="468"/>
      <c r="I57" s="760"/>
      <c r="J57" s="473"/>
      <c r="K57" s="323"/>
      <c r="L57" s="480"/>
      <c r="M57" s="357"/>
    </row>
    <row r="58" spans="1:13" x14ac:dyDescent="0.2">
      <c r="A58" s="370"/>
      <c r="B58" s="341"/>
      <c r="C58" s="323"/>
      <c r="D58" s="473"/>
      <c r="E58" s="323"/>
      <c r="F58" s="468"/>
      <c r="G58" s="760"/>
      <c r="H58" s="477" t="s">
        <v>502</v>
      </c>
      <c r="I58" s="761"/>
      <c r="J58" s="473"/>
      <c r="K58" s="323"/>
      <c r="L58" s="480"/>
      <c r="M58" s="357"/>
    </row>
    <row r="59" spans="1:13" x14ac:dyDescent="0.2">
      <c r="A59" s="370">
        <v>29</v>
      </c>
      <c r="B59" s="372" t="s">
        <v>507</v>
      </c>
      <c r="C59" s="378"/>
      <c r="D59" s="473"/>
      <c r="E59" s="323"/>
      <c r="F59" s="468"/>
      <c r="G59" s="760"/>
      <c r="H59" s="473"/>
      <c r="I59" s="469"/>
      <c r="J59" s="476"/>
      <c r="K59" s="357"/>
      <c r="L59" s="475"/>
      <c r="M59" s="357"/>
    </row>
    <row r="60" spans="1:13" x14ac:dyDescent="0.2">
      <c r="A60" s="370"/>
      <c r="B60" s="338"/>
      <c r="C60" s="759">
        <v>15</v>
      </c>
      <c r="D60" s="372" t="s">
        <v>508</v>
      </c>
      <c r="E60" s="378"/>
      <c r="F60" s="468"/>
      <c r="G60" s="760"/>
      <c r="H60" s="473"/>
      <c r="I60" s="469"/>
      <c r="J60" s="476"/>
      <c r="K60" s="357"/>
      <c r="L60" s="475"/>
      <c r="M60" s="357"/>
    </row>
    <row r="61" spans="1:13" x14ac:dyDescent="0.2">
      <c r="A61" s="370">
        <v>30</v>
      </c>
      <c r="B61" s="372" t="s">
        <v>508</v>
      </c>
      <c r="C61" s="761"/>
      <c r="D61" s="472"/>
      <c r="E61" s="759">
        <v>24</v>
      </c>
      <c r="F61" s="468"/>
      <c r="G61" s="760"/>
      <c r="H61" s="474"/>
      <c r="I61" s="376"/>
      <c r="J61" s="468"/>
      <c r="K61" s="357"/>
      <c r="L61" s="473"/>
      <c r="M61" s="357"/>
    </row>
    <row r="62" spans="1:13" x14ac:dyDescent="0.2">
      <c r="A62" s="370"/>
      <c r="B62" s="341"/>
      <c r="C62" s="323"/>
      <c r="D62" s="468"/>
      <c r="E62" s="760"/>
      <c r="F62" s="477" t="s">
        <v>502</v>
      </c>
      <c r="G62" s="761"/>
      <c r="H62" s="474"/>
      <c r="I62" s="376"/>
      <c r="J62" s="325">
        <v>-29</v>
      </c>
      <c r="K62" s="776" t="s">
        <v>509</v>
      </c>
      <c r="L62" s="776"/>
      <c r="M62" s="777">
        <v>3</v>
      </c>
    </row>
    <row r="63" spans="1:13" x14ac:dyDescent="0.2">
      <c r="A63" s="370">
        <v>31</v>
      </c>
      <c r="B63" s="372" t="s">
        <v>510</v>
      </c>
      <c r="C63" s="378"/>
      <c r="D63" s="468"/>
      <c r="E63" s="760"/>
      <c r="F63" s="473"/>
      <c r="G63" s="357"/>
      <c r="H63" s="474"/>
      <c r="I63" s="376"/>
      <c r="J63" s="333"/>
      <c r="K63" s="472"/>
      <c r="L63" s="472"/>
      <c r="M63" s="777"/>
    </row>
    <row r="64" spans="1:13" x14ac:dyDescent="0.2">
      <c r="A64" s="370"/>
      <c r="B64" s="338"/>
      <c r="C64" s="759">
        <v>16</v>
      </c>
      <c r="D64" s="372" t="s">
        <v>502</v>
      </c>
      <c r="E64" s="761"/>
      <c r="F64" s="484"/>
      <c r="G64" s="357"/>
      <c r="H64" s="474"/>
      <c r="I64" s="469"/>
      <c r="J64" s="333">
        <v>-30</v>
      </c>
      <c r="K64" s="776" t="s">
        <v>498</v>
      </c>
      <c r="L64" s="776"/>
      <c r="M64" s="777">
        <v>3</v>
      </c>
    </row>
    <row r="65" spans="1:13" x14ac:dyDescent="0.2">
      <c r="A65" s="370">
        <v>32</v>
      </c>
      <c r="B65" s="372" t="s">
        <v>502</v>
      </c>
      <c r="C65" s="761"/>
      <c r="D65" s="346"/>
      <c r="E65" s="357"/>
      <c r="F65" s="484"/>
      <c r="G65" s="357"/>
      <c r="H65" s="470"/>
      <c r="I65" s="469"/>
      <c r="J65" s="474"/>
      <c r="K65" s="357"/>
      <c r="L65" s="468"/>
      <c r="M65" s="777"/>
    </row>
    <row r="66" spans="1:13" x14ac:dyDescent="0.2">
      <c r="A66" s="323"/>
      <c r="B66" s="469"/>
      <c r="C66" s="357"/>
      <c r="D66" s="484"/>
      <c r="E66" s="357"/>
      <c r="F66" s="469"/>
      <c r="G66" s="357"/>
      <c r="H66" s="323"/>
      <c r="I66" s="469"/>
      <c r="J66" s="323"/>
      <c r="K66" s="357"/>
      <c r="L66" s="475"/>
      <c r="M66" s="357"/>
    </row>
    <row r="67" spans="1:13" x14ac:dyDescent="0.2">
      <c r="A67" s="357"/>
      <c r="B67" s="758" t="s">
        <v>511</v>
      </c>
      <c r="C67" s="758"/>
      <c r="D67" s="758"/>
      <c r="E67" s="758"/>
      <c r="F67" s="758"/>
      <c r="G67" s="758"/>
      <c r="H67" s="758"/>
      <c r="I67" s="758"/>
      <c r="J67" s="758"/>
      <c r="K67" s="758"/>
      <c r="L67" s="758"/>
      <c r="M67" s="357"/>
    </row>
    <row r="68" spans="1:13" x14ac:dyDescent="0.2">
      <c r="A68" s="357"/>
      <c r="B68" s="758" t="s">
        <v>512</v>
      </c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357"/>
    </row>
    <row r="69" spans="1:13" x14ac:dyDescent="0.2">
      <c r="L69" s="202"/>
    </row>
    <row r="74" spans="1:13" x14ac:dyDescent="0.2">
      <c r="A74" s="80"/>
    </row>
    <row r="75" spans="1:13" x14ac:dyDescent="0.2">
      <c r="A75" s="80"/>
    </row>
    <row r="76" spans="1:13" x14ac:dyDescent="0.2">
      <c r="A76" s="80"/>
    </row>
    <row r="77" spans="1:13" x14ac:dyDescent="0.2">
      <c r="A77" s="80"/>
    </row>
    <row r="82" spans="1:1" x14ac:dyDescent="0.2">
      <c r="A82" s="80"/>
    </row>
    <row r="83" spans="1:1" x14ac:dyDescent="0.2">
      <c r="A83" s="80"/>
    </row>
    <row r="84" spans="1:1" x14ac:dyDescent="0.2">
      <c r="A84" s="80"/>
    </row>
    <row r="85" spans="1:1" x14ac:dyDescent="0.2">
      <c r="A85" s="80"/>
    </row>
    <row r="90" spans="1:1" x14ac:dyDescent="0.2">
      <c r="A90" s="80"/>
    </row>
    <row r="91" spans="1:1" x14ac:dyDescent="0.2">
      <c r="A91" s="80"/>
    </row>
    <row r="92" spans="1:1" x14ac:dyDescent="0.2">
      <c r="A92" s="80"/>
    </row>
    <row r="93" spans="1:1" x14ac:dyDescent="0.2">
      <c r="A93" s="80"/>
    </row>
    <row r="98" spans="1:1" x14ac:dyDescent="0.2">
      <c r="A98" s="80"/>
    </row>
    <row r="99" spans="1:1" x14ac:dyDescent="0.2">
      <c r="A99" s="80"/>
    </row>
    <row r="100" spans="1:1" x14ac:dyDescent="0.2">
      <c r="A100" s="80"/>
    </row>
    <row r="101" spans="1:1" x14ac:dyDescent="0.2">
      <c r="A101" s="80"/>
    </row>
  </sheetData>
  <mergeCells count="43">
    <mergeCell ref="B1:L1"/>
    <mergeCell ref="B2:L2"/>
    <mergeCell ref="C4:C5"/>
    <mergeCell ref="J4:L5"/>
    <mergeCell ref="E5:E8"/>
    <mergeCell ref="G7:G14"/>
    <mergeCell ref="C8:C9"/>
    <mergeCell ref="I11:I26"/>
    <mergeCell ref="C12:C13"/>
    <mergeCell ref="E13:E16"/>
    <mergeCell ref="C16:C17"/>
    <mergeCell ref="K19:K50"/>
    <mergeCell ref="C20:C21"/>
    <mergeCell ref="E21:E24"/>
    <mergeCell ref="G23:G30"/>
    <mergeCell ref="C24:C25"/>
    <mergeCell ref="C28:C29"/>
    <mergeCell ref="E29:E32"/>
    <mergeCell ref="C32:C33"/>
    <mergeCell ref="M34:M35"/>
    <mergeCell ref="C36:C37"/>
    <mergeCell ref="E37:E40"/>
    <mergeCell ref="G39:G46"/>
    <mergeCell ref="C40:C41"/>
    <mergeCell ref="I43:I58"/>
    <mergeCell ref="C44:C45"/>
    <mergeCell ref="E45:E48"/>
    <mergeCell ref="C48:C49"/>
    <mergeCell ref="C52:C53"/>
    <mergeCell ref="K64:L64"/>
    <mergeCell ref="M64:M65"/>
    <mergeCell ref="B67:L67"/>
    <mergeCell ref="B68:L68"/>
    <mergeCell ref="E53:E56"/>
    <mergeCell ref="K54:L54"/>
    <mergeCell ref="M54:M55"/>
    <mergeCell ref="G55:G62"/>
    <mergeCell ref="C56:C57"/>
    <mergeCell ref="C60:C61"/>
    <mergeCell ref="E61:E64"/>
    <mergeCell ref="K62:L62"/>
    <mergeCell ref="M62:M63"/>
    <mergeCell ref="C64:C6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selection activeCell="H23" sqref="H23"/>
    </sheetView>
  </sheetViews>
  <sheetFormatPr defaultColWidth="9.140625" defaultRowHeight="12.75" x14ac:dyDescent="0.2"/>
  <cols>
    <col min="1" max="1" width="2.85546875" customWidth="1"/>
    <col min="2" max="2" width="22.5703125" customWidth="1"/>
    <col min="3" max="3" width="2.42578125" customWidth="1"/>
    <col min="4" max="4" width="22.5703125" customWidth="1"/>
    <col min="5" max="5" width="2.42578125" customWidth="1"/>
    <col min="6" max="6" width="22.7109375" customWidth="1"/>
    <col min="7" max="7" width="2.42578125" customWidth="1"/>
    <col min="8" max="8" width="22.5703125" customWidth="1"/>
    <col min="9" max="9" width="2.85546875" customWidth="1"/>
    <col min="10" max="10" width="20.28515625" customWidth="1"/>
    <col min="11" max="11" width="2.85546875" customWidth="1"/>
    <col min="12" max="12" width="18.7109375" customWidth="1"/>
    <col min="13" max="13" width="2.5703125" customWidth="1"/>
    <col min="14" max="14" width="21.140625" customWidth="1"/>
    <col min="15" max="15" width="3.85546875" customWidth="1"/>
    <col min="16" max="23" width="20.7109375" customWidth="1"/>
    <col min="24" max="24" width="2.28515625" customWidth="1"/>
    <col min="26" max="26" width="2.85546875" customWidth="1"/>
    <col min="27" max="27" width="22.7109375" customWidth="1"/>
    <col min="28" max="32" width="20.7109375" customWidth="1"/>
    <col min="33" max="33" width="3" customWidth="1"/>
  </cols>
  <sheetData>
    <row r="1" spans="1:13" x14ac:dyDescent="0.2">
      <c r="B1" s="765" t="s">
        <v>304</v>
      </c>
      <c r="C1" s="765"/>
      <c r="D1" s="765"/>
      <c r="E1" s="765"/>
      <c r="F1" s="765"/>
      <c r="G1" s="765"/>
      <c r="H1" s="765"/>
      <c r="I1" s="765"/>
      <c r="J1" s="765"/>
      <c r="K1" s="765"/>
      <c r="L1" s="765"/>
    </row>
    <row r="2" spans="1:13" x14ac:dyDescent="0.2">
      <c r="B2" s="766" t="s">
        <v>459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</row>
    <row r="3" spans="1:13" x14ac:dyDescent="0.2">
      <c r="A3" s="370">
        <v>1</v>
      </c>
      <c r="B3" s="372" t="s">
        <v>513</v>
      </c>
      <c r="C3" s="380"/>
      <c r="D3" s="359"/>
      <c r="E3" s="380"/>
      <c r="F3" s="485"/>
      <c r="G3" s="357"/>
      <c r="H3" s="357"/>
      <c r="I3" s="357"/>
      <c r="J3" s="357"/>
      <c r="K3" s="357"/>
      <c r="L3" s="357"/>
      <c r="M3" s="357"/>
    </row>
    <row r="4" spans="1:13" x14ac:dyDescent="0.2">
      <c r="A4" s="370"/>
      <c r="B4" s="338"/>
      <c r="C4" s="759">
        <v>1</v>
      </c>
      <c r="D4" s="372" t="s">
        <v>513</v>
      </c>
      <c r="E4" s="380"/>
      <c r="F4" s="341"/>
      <c r="G4" s="357"/>
      <c r="H4" s="485"/>
      <c r="I4" s="357"/>
      <c r="J4" s="779" t="s">
        <v>514</v>
      </c>
      <c r="K4" s="779"/>
      <c r="L4" s="779"/>
      <c r="M4" s="357"/>
    </row>
    <row r="5" spans="1:13" x14ac:dyDescent="0.2">
      <c r="A5" s="370">
        <v>2</v>
      </c>
      <c r="B5" s="372" t="s">
        <v>515</v>
      </c>
      <c r="C5" s="761"/>
      <c r="D5" s="338"/>
      <c r="E5" s="759">
        <v>17</v>
      </c>
      <c r="F5" s="341"/>
      <c r="G5" s="357"/>
      <c r="H5" s="485"/>
      <c r="I5" s="357"/>
      <c r="J5" s="779"/>
      <c r="K5" s="779"/>
      <c r="L5" s="779"/>
      <c r="M5" s="357"/>
    </row>
    <row r="6" spans="1:13" x14ac:dyDescent="0.2">
      <c r="A6" s="370"/>
      <c r="B6" s="341"/>
      <c r="C6" s="323"/>
      <c r="D6" s="359"/>
      <c r="E6" s="760"/>
      <c r="F6" s="372" t="s">
        <v>513</v>
      </c>
      <c r="G6" s="380"/>
      <c r="H6" s="341"/>
      <c r="I6" s="357"/>
      <c r="J6" s="357"/>
      <c r="K6" s="357"/>
      <c r="L6" s="357"/>
      <c r="M6" s="357"/>
    </row>
    <row r="7" spans="1:13" x14ac:dyDescent="0.2">
      <c r="A7" s="370">
        <v>3</v>
      </c>
      <c r="B7" s="372" t="s">
        <v>516</v>
      </c>
      <c r="C7" s="378"/>
      <c r="D7" s="359"/>
      <c r="E7" s="760"/>
      <c r="F7" s="338"/>
      <c r="G7" s="759">
        <v>25</v>
      </c>
      <c r="H7" s="341"/>
      <c r="I7" s="357"/>
      <c r="J7" s="486"/>
      <c r="K7" s="357"/>
      <c r="L7" s="487"/>
      <c r="M7" s="357"/>
    </row>
    <row r="8" spans="1:13" x14ac:dyDescent="0.2">
      <c r="A8" s="370"/>
      <c r="B8" s="338"/>
      <c r="C8" s="759">
        <v>2</v>
      </c>
      <c r="D8" s="372" t="s">
        <v>517</v>
      </c>
      <c r="E8" s="761"/>
      <c r="F8" s="359"/>
      <c r="G8" s="760"/>
      <c r="H8" s="341"/>
      <c r="I8" s="357"/>
      <c r="J8" s="486"/>
      <c r="K8" s="357"/>
      <c r="L8" s="487"/>
      <c r="M8" s="357"/>
    </row>
    <row r="9" spans="1:13" x14ac:dyDescent="0.2">
      <c r="A9" s="370">
        <v>4</v>
      </c>
      <c r="B9" s="372" t="s">
        <v>517</v>
      </c>
      <c r="C9" s="761"/>
      <c r="D9" s="341"/>
      <c r="E9" s="323"/>
      <c r="F9" s="359"/>
      <c r="G9" s="760"/>
      <c r="H9" s="341"/>
      <c r="I9" s="357"/>
      <c r="J9" s="486"/>
      <c r="K9" s="357"/>
      <c r="L9" s="487"/>
      <c r="M9" s="357"/>
    </row>
    <row r="10" spans="1:13" x14ac:dyDescent="0.2">
      <c r="A10" s="370"/>
      <c r="B10" s="341"/>
      <c r="C10" s="323"/>
      <c r="D10" s="341"/>
      <c r="E10" s="323"/>
      <c r="F10" s="359"/>
      <c r="G10" s="760"/>
      <c r="H10" s="372" t="s">
        <v>513</v>
      </c>
      <c r="I10" s="380"/>
      <c r="J10" s="486"/>
      <c r="K10" s="357"/>
      <c r="L10" s="487"/>
      <c r="M10" s="357"/>
    </row>
    <row r="11" spans="1:13" x14ac:dyDescent="0.2">
      <c r="A11" s="370">
        <v>5</v>
      </c>
      <c r="B11" s="372" t="s">
        <v>518</v>
      </c>
      <c r="C11" s="378"/>
      <c r="D11" s="341"/>
      <c r="E11" s="323"/>
      <c r="F11" s="359"/>
      <c r="G11" s="760"/>
      <c r="H11" s="338"/>
      <c r="I11" s="759">
        <v>29</v>
      </c>
      <c r="J11" s="486"/>
      <c r="K11" s="357"/>
      <c r="L11" s="487"/>
      <c r="M11" s="357"/>
    </row>
    <row r="12" spans="1:13" x14ac:dyDescent="0.2">
      <c r="A12" s="370"/>
      <c r="B12" s="338"/>
      <c r="C12" s="759">
        <v>3</v>
      </c>
      <c r="D12" s="372" t="s">
        <v>518</v>
      </c>
      <c r="E12" s="378"/>
      <c r="F12" s="359"/>
      <c r="G12" s="760"/>
      <c r="H12" s="359"/>
      <c r="I12" s="760"/>
      <c r="J12" s="486"/>
      <c r="K12" s="357"/>
      <c r="L12" s="487"/>
      <c r="M12" s="357"/>
    </row>
    <row r="13" spans="1:13" x14ac:dyDescent="0.2">
      <c r="A13" s="370">
        <v>6</v>
      </c>
      <c r="B13" s="372" t="s">
        <v>519</v>
      </c>
      <c r="C13" s="761"/>
      <c r="D13" s="338"/>
      <c r="E13" s="759">
        <v>18</v>
      </c>
      <c r="F13" s="359"/>
      <c r="G13" s="760"/>
      <c r="H13" s="359"/>
      <c r="I13" s="760"/>
      <c r="J13" s="486"/>
      <c r="K13" s="357"/>
      <c r="L13" s="487"/>
      <c r="M13" s="357"/>
    </row>
    <row r="14" spans="1:13" x14ac:dyDescent="0.2">
      <c r="A14" s="370"/>
      <c r="B14" s="341"/>
      <c r="C14" s="323"/>
      <c r="D14" s="359"/>
      <c r="E14" s="760"/>
      <c r="F14" s="372" t="s">
        <v>520</v>
      </c>
      <c r="G14" s="761"/>
      <c r="H14" s="359"/>
      <c r="I14" s="760"/>
      <c r="J14" s="486"/>
      <c r="K14" s="357"/>
      <c r="L14" s="487"/>
      <c r="M14" s="357"/>
    </row>
    <row r="15" spans="1:13" x14ac:dyDescent="0.2">
      <c r="A15" s="370">
        <v>7</v>
      </c>
      <c r="B15" s="372" t="s">
        <v>521</v>
      </c>
      <c r="C15" s="378"/>
      <c r="D15" s="359"/>
      <c r="E15" s="760"/>
      <c r="F15" s="341"/>
      <c r="G15" s="323"/>
      <c r="H15" s="359"/>
      <c r="I15" s="760"/>
      <c r="J15" s="487"/>
      <c r="K15" s="357"/>
      <c r="L15" s="487"/>
      <c r="M15" s="357"/>
    </row>
    <row r="16" spans="1:13" x14ac:dyDescent="0.2">
      <c r="A16" s="370"/>
      <c r="B16" s="338"/>
      <c r="C16" s="759">
        <v>4</v>
      </c>
      <c r="D16" s="372" t="s">
        <v>520</v>
      </c>
      <c r="E16" s="761"/>
      <c r="F16" s="341"/>
      <c r="G16" s="323"/>
      <c r="H16" s="359"/>
      <c r="I16" s="760"/>
      <c r="J16" s="487"/>
      <c r="K16" s="357"/>
      <c r="L16" s="487"/>
      <c r="M16" s="357"/>
    </row>
    <row r="17" spans="1:13" x14ac:dyDescent="0.2">
      <c r="A17" s="370">
        <v>8</v>
      </c>
      <c r="B17" s="372" t="s">
        <v>520</v>
      </c>
      <c r="C17" s="761"/>
      <c r="D17" s="341"/>
      <c r="E17" s="323"/>
      <c r="F17" s="341"/>
      <c r="G17" s="323"/>
      <c r="H17" s="359"/>
      <c r="I17" s="760"/>
      <c r="J17" s="487"/>
      <c r="K17" s="357"/>
      <c r="L17" s="487"/>
      <c r="M17" s="357"/>
    </row>
    <row r="18" spans="1:13" x14ac:dyDescent="0.2">
      <c r="A18" s="370"/>
      <c r="B18" s="341"/>
      <c r="C18" s="323"/>
      <c r="D18" s="341"/>
      <c r="E18" s="323"/>
      <c r="F18" s="341"/>
      <c r="G18" s="323"/>
      <c r="H18" s="359"/>
      <c r="I18" s="760"/>
      <c r="J18" s="372" t="s">
        <v>513</v>
      </c>
      <c r="K18" s="380"/>
      <c r="L18" s="487"/>
      <c r="M18" s="357"/>
    </row>
    <row r="19" spans="1:13" x14ac:dyDescent="0.2">
      <c r="A19" s="370">
        <v>9</v>
      </c>
      <c r="B19" s="372" t="s">
        <v>522</v>
      </c>
      <c r="C19" s="378"/>
      <c r="D19" s="341"/>
      <c r="E19" s="323"/>
      <c r="F19" s="341"/>
      <c r="G19" s="323"/>
      <c r="H19" s="359"/>
      <c r="I19" s="760"/>
      <c r="J19" s="462"/>
      <c r="K19" s="759">
        <v>31</v>
      </c>
      <c r="L19" s="487"/>
      <c r="M19" s="357"/>
    </row>
    <row r="20" spans="1:13" x14ac:dyDescent="0.2">
      <c r="A20" s="370"/>
      <c r="B20" s="338"/>
      <c r="C20" s="759">
        <v>5</v>
      </c>
      <c r="D20" s="372" t="s">
        <v>522</v>
      </c>
      <c r="E20" s="378"/>
      <c r="F20" s="341"/>
      <c r="G20" s="323"/>
      <c r="H20" s="359"/>
      <c r="I20" s="760"/>
      <c r="J20" s="488"/>
      <c r="K20" s="760"/>
      <c r="L20" s="487"/>
      <c r="M20" s="357"/>
    </row>
    <row r="21" spans="1:13" x14ac:dyDescent="0.2">
      <c r="A21" s="370">
        <v>10</v>
      </c>
      <c r="B21" s="372" t="s">
        <v>523</v>
      </c>
      <c r="C21" s="761"/>
      <c r="D21" s="338"/>
      <c r="E21" s="759">
        <v>19</v>
      </c>
      <c r="F21" s="341"/>
      <c r="G21" s="323"/>
      <c r="H21" s="359"/>
      <c r="I21" s="760"/>
      <c r="J21" s="488"/>
      <c r="K21" s="760"/>
      <c r="L21" s="487"/>
      <c r="M21" s="357"/>
    </row>
    <row r="22" spans="1:13" x14ac:dyDescent="0.2">
      <c r="A22" s="370"/>
      <c r="B22" s="341"/>
      <c r="C22" s="323"/>
      <c r="D22" s="359"/>
      <c r="E22" s="760"/>
      <c r="F22" s="372" t="s">
        <v>522</v>
      </c>
      <c r="G22" s="378"/>
      <c r="H22" s="359"/>
      <c r="I22" s="760"/>
      <c r="J22" s="488"/>
      <c r="K22" s="760"/>
      <c r="L22" s="487"/>
      <c r="M22" s="357"/>
    </row>
    <row r="23" spans="1:13" x14ac:dyDescent="0.2">
      <c r="A23" s="370">
        <v>11</v>
      </c>
      <c r="B23" s="359" t="s">
        <v>524</v>
      </c>
      <c r="C23" s="378"/>
      <c r="D23" s="359"/>
      <c r="E23" s="760"/>
      <c r="F23" s="338"/>
      <c r="G23" s="759">
        <v>26</v>
      </c>
      <c r="H23" s="359"/>
      <c r="I23" s="760"/>
      <c r="J23" s="488"/>
      <c r="K23" s="760"/>
      <c r="L23" s="487"/>
      <c r="M23" s="357"/>
    </row>
    <row r="24" spans="1:13" x14ac:dyDescent="0.2">
      <c r="A24" s="370"/>
      <c r="B24" s="338"/>
      <c r="C24" s="780">
        <v>6</v>
      </c>
      <c r="D24" s="372" t="s">
        <v>525</v>
      </c>
      <c r="E24" s="761"/>
      <c r="F24" s="359"/>
      <c r="G24" s="760"/>
      <c r="H24" s="359"/>
      <c r="I24" s="760"/>
      <c r="J24" s="488"/>
      <c r="K24" s="760"/>
      <c r="L24" s="487"/>
      <c r="M24" s="357"/>
    </row>
    <row r="25" spans="1:13" x14ac:dyDescent="0.2">
      <c r="A25" s="370">
        <v>12</v>
      </c>
      <c r="B25" s="372" t="s">
        <v>525</v>
      </c>
      <c r="C25" s="781"/>
      <c r="D25" s="341"/>
      <c r="E25" s="323"/>
      <c r="F25" s="359"/>
      <c r="G25" s="760"/>
      <c r="H25" s="359"/>
      <c r="I25" s="760"/>
      <c r="J25" s="488"/>
      <c r="K25" s="760"/>
      <c r="L25" s="487"/>
      <c r="M25" s="357"/>
    </row>
    <row r="26" spans="1:13" x14ac:dyDescent="0.2">
      <c r="A26" s="370"/>
      <c r="B26" s="341"/>
      <c r="C26" s="323"/>
      <c r="D26" s="341"/>
      <c r="E26" s="323"/>
      <c r="F26" s="359"/>
      <c r="G26" s="760"/>
      <c r="H26" s="372" t="s">
        <v>526</v>
      </c>
      <c r="I26" s="761"/>
      <c r="J26" s="488"/>
      <c r="K26" s="760"/>
      <c r="L26" s="487"/>
      <c r="M26" s="357"/>
    </row>
    <row r="27" spans="1:13" x14ac:dyDescent="0.2">
      <c r="A27" s="370">
        <v>13</v>
      </c>
      <c r="B27" s="372" t="s">
        <v>527</v>
      </c>
      <c r="C27" s="378"/>
      <c r="D27" s="341"/>
      <c r="E27" s="323"/>
      <c r="F27" s="359"/>
      <c r="G27" s="760"/>
      <c r="H27" s="341"/>
      <c r="I27" s="357"/>
      <c r="J27" s="488"/>
      <c r="K27" s="760"/>
      <c r="L27" s="487"/>
      <c r="M27" s="357"/>
    </row>
    <row r="28" spans="1:13" x14ac:dyDescent="0.2">
      <c r="A28" s="370"/>
      <c r="B28" s="338"/>
      <c r="C28" s="759">
        <v>7</v>
      </c>
      <c r="D28" s="372" t="s">
        <v>528</v>
      </c>
      <c r="E28" s="378"/>
      <c r="F28" s="359"/>
      <c r="G28" s="760"/>
      <c r="H28" s="341"/>
      <c r="I28" s="357"/>
      <c r="J28" s="488"/>
      <c r="K28" s="760"/>
      <c r="L28" s="329"/>
      <c r="M28" s="357"/>
    </row>
    <row r="29" spans="1:13" x14ac:dyDescent="0.2">
      <c r="A29" s="370">
        <v>6</v>
      </c>
      <c r="B29" s="372" t="s">
        <v>528</v>
      </c>
      <c r="C29" s="761"/>
      <c r="D29" s="489"/>
      <c r="E29" s="759">
        <v>20</v>
      </c>
      <c r="F29" s="359"/>
      <c r="G29" s="760"/>
      <c r="H29" s="341"/>
      <c r="I29" s="357"/>
      <c r="J29" s="488"/>
      <c r="K29" s="760"/>
      <c r="L29" s="329"/>
      <c r="M29" s="357"/>
    </row>
    <row r="30" spans="1:13" x14ac:dyDescent="0.2">
      <c r="A30" s="370"/>
      <c r="B30" s="341"/>
      <c r="C30" s="323"/>
      <c r="D30" s="359"/>
      <c r="E30" s="760"/>
      <c r="F30" s="372" t="s">
        <v>526</v>
      </c>
      <c r="G30" s="761"/>
      <c r="H30" s="341"/>
      <c r="I30" s="357"/>
      <c r="J30" s="488"/>
      <c r="K30" s="760"/>
      <c r="L30" s="329"/>
      <c r="M30" s="357"/>
    </row>
    <row r="31" spans="1:13" x14ac:dyDescent="0.2">
      <c r="A31" s="370">
        <v>15</v>
      </c>
      <c r="B31" s="372" t="s">
        <v>529</v>
      </c>
      <c r="C31" s="378"/>
      <c r="D31" s="359"/>
      <c r="E31" s="760"/>
      <c r="F31" s="341"/>
      <c r="G31" s="323"/>
      <c r="H31" s="341"/>
      <c r="I31" s="357"/>
      <c r="J31" s="488"/>
      <c r="K31" s="760"/>
      <c r="L31" s="329"/>
      <c r="M31" s="357"/>
    </row>
    <row r="32" spans="1:13" x14ac:dyDescent="0.2">
      <c r="A32" s="370"/>
      <c r="B32" s="338"/>
      <c r="C32" s="759">
        <v>8</v>
      </c>
      <c r="D32" s="372" t="s">
        <v>526</v>
      </c>
      <c r="E32" s="761"/>
      <c r="F32" s="341"/>
      <c r="G32" s="323"/>
      <c r="H32" s="341"/>
      <c r="I32" s="357"/>
      <c r="J32" s="488"/>
      <c r="K32" s="760"/>
      <c r="L32" s="329"/>
      <c r="M32" s="357"/>
    </row>
    <row r="33" spans="1:14" ht="9" customHeight="1" x14ac:dyDescent="0.2">
      <c r="A33" s="370">
        <v>16</v>
      </c>
      <c r="B33" s="372" t="s">
        <v>526</v>
      </c>
      <c r="C33" s="761"/>
      <c r="D33" s="341"/>
      <c r="E33" s="323"/>
      <c r="F33" s="341"/>
      <c r="G33" s="323"/>
      <c r="H33" s="341"/>
      <c r="I33" s="357"/>
      <c r="J33" s="488"/>
      <c r="K33" s="760"/>
      <c r="L33" s="329"/>
      <c r="M33" s="357"/>
    </row>
    <row r="34" spans="1:14" ht="9" customHeight="1" x14ac:dyDescent="0.2">
      <c r="A34" s="370"/>
      <c r="B34" s="341"/>
      <c r="C34" s="323"/>
      <c r="D34" s="341"/>
      <c r="E34" s="323"/>
      <c r="F34" s="341"/>
      <c r="G34" s="323"/>
      <c r="H34" s="341"/>
      <c r="I34" s="357"/>
      <c r="J34" s="488"/>
      <c r="K34" s="760"/>
      <c r="L34" s="372" t="s">
        <v>513</v>
      </c>
      <c r="M34" s="739">
        <v>1</v>
      </c>
    </row>
    <row r="35" spans="1:14" ht="9" customHeight="1" x14ac:dyDescent="0.2">
      <c r="A35" s="370">
        <v>17</v>
      </c>
      <c r="B35" s="372" t="s">
        <v>530</v>
      </c>
      <c r="C35" s="378"/>
      <c r="D35" s="341"/>
      <c r="E35" s="323"/>
      <c r="F35" s="341"/>
      <c r="G35" s="323"/>
      <c r="H35" s="341"/>
      <c r="I35" s="357"/>
      <c r="J35" s="488"/>
      <c r="K35" s="760"/>
      <c r="L35" s="341"/>
      <c r="M35" s="739"/>
    </row>
    <row r="36" spans="1:14" ht="9" customHeight="1" x14ac:dyDescent="0.2">
      <c r="A36" s="370"/>
      <c r="B36" s="338"/>
      <c r="C36" s="759">
        <v>9</v>
      </c>
      <c r="D36" s="372" t="s">
        <v>530</v>
      </c>
      <c r="E36" s="378"/>
      <c r="F36" s="341"/>
      <c r="G36" s="323"/>
      <c r="H36" s="341"/>
      <c r="I36" s="357"/>
      <c r="J36" s="488"/>
      <c r="K36" s="760"/>
      <c r="L36" s="329"/>
      <c r="M36" s="357"/>
    </row>
    <row r="37" spans="1:14" ht="9" customHeight="1" x14ac:dyDescent="0.2">
      <c r="A37" s="370">
        <v>18</v>
      </c>
      <c r="B37" s="372" t="s">
        <v>531</v>
      </c>
      <c r="C37" s="761"/>
      <c r="D37" s="338"/>
      <c r="E37" s="759">
        <v>21</v>
      </c>
      <c r="F37" s="341"/>
      <c r="G37" s="323"/>
      <c r="H37" s="341"/>
      <c r="I37" s="357"/>
      <c r="J37" s="488"/>
      <c r="K37" s="760"/>
      <c r="L37" s="329"/>
      <c r="M37" s="357"/>
    </row>
    <row r="38" spans="1:14" ht="9" customHeight="1" x14ac:dyDescent="0.2">
      <c r="A38" s="370"/>
      <c r="B38" s="341"/>
      <c r="C38" s="323"/>
      <c r="D38" s="359"/>
      <c r="E38" s="760"/>
      <c r="F38" s="372" t="s">
        <v>530</v>
      </c>
      <c r="G38" s="378"/>
      <c r="H38" s="341"/>
      <c r="I38" s="357"/>
      <c r="J38" s="488"/>
      <c r="K38" s="760"/>
      <c r="L38" s="329"/>
      <c r="M38" s="357"/>
    </row>
    <row r="39" spans="1:14" ht="9" customHeight="1" x14ac:dyDescent="0.2">
      <c r="A39" s="370">
        <v>19</v>
      </c>
      <c r="B39" s="372" t="s">
        <v>532</v>
      </c>
      <c r="C39" s="378"/>
      <c r="D39" s="359"/>
      <c r="E39" s="760"/>
      <c r="F39" s="338"/>
      <c r="G39" s="759">
        <v>27</v>
      </c>
      <c r="H39" s="341"/>
      <c r="I39" s="357"/>
      <c r="J39" s="488"/>
      <c r="K39" s="760"/>
      <c r="L39" s="329"/>
      <c r="M39" s="357"/>
    </row>
    <row r="40" spans="1:14" ht="9" customHeight="1" x14ac:dyDescent="0.2">
      <c r="A40" s="370"/>
      <c r="B40" s="338"/>
      <c r="C40" s="759">
        <v>10</v>
      </c>
      <c r="D40" s="372" t="s">
        <v>532</v>
      </c>
      <c r="E40" s="761"/>
      <c r="F40" s="359"/>
      <c r="G40" s="760"/>
      <c r="H40" s="341"/>
      <c r="I40" s="357"/>
      <c r="J40" s="488"/>
      <c r="K40" s="760"/>
      <c r="L40" s="329"/>
      <c r="M40" s="357"/>
    </row>
    <row r="41" spans="1:14" ht="9" customHeight="1" x14ac:dyDescent="0.2">
      <c r="A41" s="370">
        <v>20</v>
      </c>
      <c r="B41" s="372" t="s">
        <v>533</v>
      </c>
      <c r="C41" s="761"/>
      <c r="D41" s="341"/>
      <c r="E41" s="323"/>
      <c r="F41" s="359"/>
      <c r="G41" s="760"/>
      <c r="H41" s="341"/>
      <c r="I41" s="357"/>
      <c r="J41" s="488"/>
      <c r="K41" s="760"/>
      <c r="L41" s="329"/>
      <c r="M41" s="357"/>
    </row>
    <row r="42" spans="1:14" ht="9" customHeight="1" x14ac:dyDescent="0.2">
      <c r="A42" s="370"/>
      <c r="B42" s="341"/>
      <c r="C42" s="323"/>
      <c r="D42" s="359"/>
      <c r="E42" s="378"/>
      <c r="F42" s="359"/>
      <c r="G42" s="760"/>
      <c r="H42" s="372" t="s">
        <v>530</v>
      </c>
      <c r="I42" s="380"/>
      <c r="J42" s="488"/>
      <c r="K42" s="760"/>
      <c r="L42" s="329"/>
      <c r="M42" s="357"/>
    </row>
    <row r="43" spans="1:14" ht="9" customHeight="1" x14ac:dyDescent="0.2">
      <c r="A43" s="370">
        <v>21</v>
      </c>
      <c r="B43" s="372" t="s">
        <v>534</v>
      </c>
      <c r="C43" s="378"/>
      <c r="D43" s="359"/>
      <c r="E43" s="378"/>
      <c r="F43" s="359"/>
      <c r="G43" s="760"/>
      <c r="H43" s="338"/>
      <c r="I43" s="759">
        <v>30</v>
      </c>
      <c r="J43" s="488"/>
      <c r="K43" s="760"/>
      <c r="L43" s="343"/>
      <c r="M43" s="357"/>
    </row>
    <row r="44" spans="1:14" ht="9" customHeight="1" x14ac:dyDescent="0.2">
      <c r="A44" s="370"/>
      <c r="B44" s="338"/>
      <c r="C44" s="759">
        <v>11</v>
      </c>
      <c r="D44" s="372" t="s">
        <v>534</v>
      </c>
      <c r="E44" s="378"/>
      <c r="F44" s="359"/>
      <c r="G44" s="760"/>
      <c r="H44" s="359"/>
      <c r="I44" s="760"/>
      <c r="J44" s="488"/>
      <c r="K44" s="760"/>
      <c r="L44" s="343"/>
      <c r="M44" s="357"/>
      <c r="N44" s="201"/>
    </row>
    <row r="45" spans="1:14" ht="9" customHeight="1" x14ac:dyDescent="0.2">
      <c r="A45" s="370">
        <v>22</v>
      </c>
      <c r="B45" s="372" t="s">
        <v>535</v>
      </c>
      <c r="C45" s="761"/>
      <c r="D45" s="338"/>
      <c r="E45" s="759">
        <v>22</v>
      </c>
      <c r="F45" s="359"/>
      <c r="G45" s="760"/>
      <c r="H45" s="359"/>
      <c r="I45" s="760"/>
      <c r="J45" s="488"/>
      <c r="K45" s="760"/>
      <c r="L45" s="329"/>
      <c r="M45" s="357"/>
    </row>
    <row r="46" spans="1:14" ht="9" customHeight="1" x14ac:dyDescent="0.2">
      <c r="A46" s="370"/>
      <c r="B46" s="341"/>
      <c r="C46" s="323"/>
      <c r="D46" s="359"/>
      <c r="E46" s="760"/>
      <c r="F46" s="372" t="s">
        <v>536</v>
      </c>
      <c r="G46" s="761"/>
      <c r="H46" s="359"/>
      <c r="I46" s="760"/>
      <c r="J46" s="488"/>
      <c r="K46" s="760"/>
      <c r="L46" s="329"/>
      <c r="M46" s="357"/>
    </row>
    <row r="47" spans="1:14" ht="9" customHeight="1" x14ac:dyDescent="0.2">
      <c r="A47" s="370">
        <v>23</v>
      </c>
      <c r="B47" s="372" t="s">
        <v>537</v>
      </c>
      <c r="C47" s="378"/>
      <c r="D47" s="359"/>
      <c r="E47" s="760"/>
      <c r="F47" s="341"/>
      <c r="G47" s="323"/>
      <c r="H47" s="359"/>
      <c r="I47" s="760"/>
      <c r="J47" s="488"/>
      <c r="K47" s="760"/>
      <c r="L47" s="329"/>
      <c r="M47" s="357"/>
    </row>
    <row r="48" spans="1:14" ht="9" customHeight="1" x14ac:dyDescent="0.2">
      <c r="A48" s="370"/>
      <c r="B48" s="338"/>
      <c r="C48" s="759">
        <v>12</v>
      </c>
      <c r="D48" s="372" t="s">
        <v>536</v>
      </c>
      <c r="E48" s="761"/>
      <c r="F48" s="341"/>
      <c r="G48" s="323"/>
      <c r="H48" s="359"/>
      <c r="I48" s="760"/>
      <c r="J48" s="488"/>
      <c r="K48" s="760"/>
      <c r="L48" s="329"/>
      <c r="M48" s="357"/>
    </row>
    <row r="49" spans="1:13" x14ac:dyDescent="0.2">
      <c r="A49" s="370">
        <v>24</v>
      </c>
      <c r="B49" s="372" t="s">
        <v>536</v>
      </c>
      <c r="C49" s="761"/>
      <c r="D49" s="341"/>
      <c r="E49" s="323"/>
      <c r="F49" s="341"/>
      <c r="G49" s="323"/>
      <c r="H49" s="359"/>
      <c r="I49" s="760"/>
      <c r="J49" s="488"/>
      <c r="K49" s="760"/>
      <c r="L49" s="329"/>
      <c r="M49" s="357"/>
    </row>
    <row r="50" spans="1:13" x14ac:dyDescent="0.2">
      <c r="A50" s="370"/>
      <c r="B50" s="341"/>
      <c r="C50" s="323"/>
      <c r="D50" s="341"/>
      <c r="E50" s="323"/>
      <c r="F50" s="341" t="s">
        <v>477</v>
      </c>
      <c r="G50" s="323"/>
      <c r="H50" s="359"/>
      <c r="I50" s="760"/>
      <c r="J50" s="372" t="s">
        <v>530</v>
      </c>
      <c r="K50" s="761"/>
      <c r="L50" s="329"/>
      <c r="M50" s="357"/>
    </row>
    <row r="51" spans="1:13" x14ac:dyDescent="0.2">
      <c r="A51" s="370">
        <v>25</v>
      </c>
      <c r="B51" s="372" t="s">
        <v>538</v>
      </c>
      <c r="C51" s="378"/>
      <c r="D51" s="341"/>
      <c r="E51" s="323"/>
      <c r="F51" s="341"/>
      <c r="G51" s="323"/>
      <c r="H51" s="359"/>
      <c r="I51" s="760"/>
      <c r="J51" s="436"/>
      <c r="K51" s="323"/>
      <c r="L51" s="329"/>
      <c r="M51" s="357"/>
    </row>
    <row r="52" spans="1:13" x14ac:dyDescent="0.2">
      <c r="A52" s="370"/>
      <c r="B52" s="359"/>
      <c r="C52" s="759">
        <v>13</v>
      </c>
      <c r="D52" s="372" t="s">
        <v>538</v>
      </c>
      <c r="E52" s="378"/>
      <c r="F52" s="341"/>
      <c r="G52" s="323"/>
      <c r="H52" s="359"/>
      <c r="I52" s="760"/>
      <c r="J52" s="487"/>
      <c r="K52" s="323"/>
      <c r="L52" s="343"/>
      <c r="M52" s="374"/>
    </row>
    <row r="53" spans="1:13" x14ac:dyDescent="0.2">
      <c r="A53" s="370">
        <v>26</v>
      </c>
      <c r="B53" s="372" t="s">
        <v>539</v>
      </c>
      <c r="C53" s="761"/>
      <c r="D53" s="338"/>
      <c r="E53" s="759">
        <v>23</v>
      </c>
      <c r="F53" s="341"/>
      <c r="G53" s="323"/>
      <c r="H53" s="359"/>
      <c r="I53" s="760"/>
      <c r="J53" s="487"/>
      <c r="K53" s="323"/>
      <c r="L53" s="329"/>
      <c r="M53" s="357"/>
    </row>
    <row r="54" spans="1:13" x14ac:dyDescent="0.2">
      <c r="A54" s="370"/>
      <c r="B54" s="341"/>
      <c r="C54" s="323"/>
      <c r="D54" s="359"/>
      <c r="E54" s="760"/>
      <c r="F54" s="372" t="s">
        <v>538</v>
      </c>
      <c r="G54" s="378"/>
      <c r="H54" s="359"/>
      <c r="I54" s="760"/>
      <c r="J54" s="487"/>
      <c r="K54" s="405">
        <v>-31</v>
      </c>
      <c r="L54" s="372" t="s">
        <v>530</v>
      </c>
      <c r="M54" s="739">
        <v>2</v>
      </c>
    </row>
    <row r="55" spans="1:13" x14ac:dyDescent="0.2">
      <c r="A55" s="370">
        <v>27</v>
      </c>
      <c r="B55" s="372" t="s">
        <v>540</v>
      </c>
      <c r="C55" s="378"/>
      <c r="D55" s="359"/>
      <c r="E55" s="760"/>
      <c r="F55" s="338"/>
      <c r="G55" s="759">
        <v>28</v>
      </c>
      <c r="H55" s="359"/>
      <c r="I55" s="760"/>
      <c r="J55" s="487"/>
      <c r="K55" s="323"/>
      <c r="L55" s="329"/>
      <c r="M55" s="739"/>
    </row>
    <row r="56" spans="1:13" x14ac:dyDescent="0.2">
      <c r="A56" s="370"/>
      <c r="B56" s="338"/>
      <c r="C56" s="759">
        <v>14</v>
      </c>
      <c r="D56" s="372" t="s">
        <v>540</v>
      </c>
      <c r="E56" s="761"/>
      <c r="F56" s="359"/>
      <c r="G56" s="760"/>
      <c r="H56" s="359"/>
      <c r="I56" s="760"/>
      <c r="J56" s="487"/>
      <c r="K56" s="323"/>
      <c r="L56" s="329"/>
      <c r="M56" s="357"/>
    </row>
    <row r="57" spans="1:13" x14ac:dyDescent="0.2">
      <c r="A57" s="370">
        <v>28</v>
      </c>
      <c r="B57" s="372" t="s">
        <v>541</v>
      </c>
      <c r="C57" s="761"/>
      <c r="D57" s="341"/>
      <c r="E57" s="323"/>
      <c r="F57" s="359"/>
      <c r="G57" s="760"/>
      <c r="H57" s="359"/>
      <c r="I57" s="760"/>
      <c r="J57" s="487"/>
      <c r="K57" s="323"/>
      <c r="L57" s="329"/>
      <c r="M57" s="357"/>
    </row>
    <row r="58" spans="1:13" x14ac:dyDescent="0.2">
      <c r="A58" s="370"/>
      <c r="B58" s="341"/>
      <c r="C58" s="323"/>
      <c r="D58" s="341"/>
      <c r="E58" s="323"/>
      <c r="F58" s="359"/>
      <c r="G58" s="760"/>
      <c r="H58" s="372" t="s">
        <v>542</v>
      </c>
      <c r="I58" s="761"/>
      <c r="J58" s="487"/>
      <c r="K58" s="357"/>
      <c r="L58" s="329"/>
      <c r="M58" s="357"/>
    </row>
    <row r="59" spans="1:13" x14ac:dyDescent="0.2">
      <c r="A59" s="370">
        <v>29</v>
      </c>
      <c r="B59" s="372" t="s">
        <v>543</v>
      </c>
      <c r="C59" s="378"/>
      <c r="D59" s="341"/>
      <c r="E59" s="323"/>
      <c r="F59" s="359"/>
      <c r="G59" s="760"/>
      <c r="H59" s="341"/>
      <c r="I59" s="357"/>
      <c r="J59" s="487"/>
      <c r="K59" s="357"/>
      <c r="L59" s="486"/>
      <c r="M59" s="357"/>
    </row>
    <row r="60" spans="1:13" x14ac:dyDescent="0.2">
      <c r="A60" s="370"/>
      <c r="B60" s="338"/>
      <c r="C60" s="759">
        <v>15</v>
      </c>
      <c r="D60" s="372" t="s">
        <v>543</v>
      </c>
      <c r="E60" s="378"/>
      <c r="F60" s="359"/>
      <c r="G60" s="760"/>
      <c r="H60" s="341"/>
      <c r="I60" s="323"/>
      <c r="J60" s="341"/>
      <c r="K60" s="357"/>
      <c r="L60" s="490"/>
      <c r="M60" s="357"/>
    </row>
    <row r="61" spans="1:13" x14ac:dyDescent="0.2">
      <c r="A61" s="370">
        <v>30</v>
      </c>
      <c r="B61" s="372" t="s">
        <v>544</v>
      </c>
      <c r="C61" s="761"/>
      <c r="D61" s="338"/>
      <c r="E61" s="759">
        <v>24</v>
      </c>
      <c r="F61" s="359"/>
      <c r="G61" s="760"/>
      <c r="H61" s="341"/>
      <c r="I61" s="323"/>
      <c r="J61" s="323">
        <v>-29</v>
      </c>
      <c r="K61" s="778" t="s">
        <v>526</v>
      </c>
      <c r="L61" s="778"/>
      <c r="M61" s="777">
        <v>3</v>
      </c>
    </row>
    <row r="62" spans="1:13" x14ac:dyDescent="0.2">
      <c r="A62" s="370"/>
      <c r="B62" s="341"/>
      <c r="C62" s="323"/>
      <c r="D62" s="359"/>
      <c r="E62" s="760"/>
      <c r="F62" s="372" t="s">
        <v>542</v>
      </c>
      <c r="G62" s="761"/>
      <c r="H62" s="436"/>
      <c r="I62" s="323"/>
      <c r="J62" s="323"/>
      <c r="K62" s="338"/>
      <c r="L62" s="491"/>
      <c r="M62" s="777"/>
    </row>
    <row r="63" spans="1:13" x14ac:dyDescent="0.2">
      <c r="A63" s="370">
        <v>31</v>
      </c>
      <c r="B63" s="372"/>
      <c r="C63" s="378"/>
      <c r="D63" s="359"/>
      <c r="E63" s="760"/>
      <c r="F63" s="341"/>
      <c r="G63" s="357"/>
      <c r="H63" s="436"/>
      <c r="I63" s="357"/>
      <c r="J63" s="323">
        <v>-30</v>
      </c>
      <c r="K63" s="782" t="s">
        <v>542</v>
      </c>
      <c r="L63" s="782"/>
      <c r="M63" s="777">
        <v>3</v>
      </c>
    </row>
    <row r="64" spans="1:13" x14ac:dyDescent="0.2">
      <c r="A64" s="370"/>
      <c r="B64" s="338"/>
      <c r="C64" s="759">
        <v>16</v>
      </c>
      <c r="D64" s="372" t="s">
        <v>542</v>
      </c>
      <c r="E64" s="761"/>
      <c r="F64" s="341"/>
      <c r="G64" s="357"/>
      <c r="H64" s="436"/>
      <c r="I64" s="357"/>
      <c r="J64" s="357"/>
      <c r="K64" s="486"/>
      <c r="L64" s="323"/>
      <c r="M64" s="777"/>
    </row>
    <row r="65" spans="1:13" x14ac:dyDescent="0.2">
      <c r="A65" s="370">
        <v>32</v>
      </c>
      <c r="B65" s="372" t="s">
        <v>542</v>
      </c>
      <c r="C65" s="761"/>
      <c r="D65" s="341"/>
      <c r="E65" s="357"/>
      <c r="F65" s="436"/>
      <c r="G65" s="357"/>
      <c r="H65" s="485"/>
      <c r="I65" s="357"/>
      <c r="J65" s="486"/>
      <c r="K65" s="357"/>
      <c r="L65" s="486"/>
      <c r="M65" s="357"/>
    </row>
    <row r="66" spans="1:13" x14ac:dyDescent="0.2">
      <c r="A66" s="357"/>
      <c r="B66" s="357"/>
      <c r="C66" s="357"/>
      <c r="D66" s="436"/>
      <c r="E66" s="357"/>
      <c r="F66" s="357"/>
      <c r="G66" s="357"/>
      <c r="H66" s="485"/>
      <c r="I66" s="357"/>
      <c r="J66" s="357"/>
      <c r="K66" s="357"/>
      <c r="L66" s="486"/>
      <c r="M66" s="357"/>
    </row>
    <row r="67" spans="1:13" x14ac:dyDescent="0.2">
      <c r="A67" s="357"/>
      <c r="B67" s="758" t="s">
        <v>545</v>
      </c>
      <c r="C67" s="758"/>
      <c r="D67" s="758"/>
      <c r="E67" s="758"/>
      <c r="F67" s="758"/>
      <c r="G67" s="758"/>
      <c r="H67" s="758"/>
      <c r="I67" s="758"/>
      <c r="J67" s="758"/>
      <c r="K67" s="758"/>
      <c r="L67" s="758"/>
      <c r="M67" s="357"/>
    </row>
    <row r="68" spans="1:13" x14ac:dyDescent="0.2">
      <c r="A68" s="357"/>
      <c r="B68" s="758" t="s">
        <v>546</v>
      </c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357"/>
    </row>
    <row r="70" spans="1:13" x14ac:dyDescent="0.2">
      <c r="D70" t="s">
        <v>477</v>
      </c>
    </row>
    <row r="74" spans="1:13" x14ac:dyDescent="0.2">
      <c r="A74" s="80"/>
    </row>
    <row r="75" spans="1:13" x14ac:dyDescent="0.2">
      <c r="A75" s="80"/>
    </row>
    <row r="76" spans="1:13" x14ac:dyDescent="0.2">
      <c r="A76" s="80"/>
    </row>
    <row r="77" spans="1:13" x14ac:dyDescent="0.2">
      <c r="A77" s="80"/>
    </row>
    <row r="82" spans="1:1" x14ac:dyDescent="0.2">
      <c r="A82" s="80"/>
    </row>
    <row r="83" spans="1:1" x14ac:dyDescent="0.2">
      <c r="A83" s="80"/>
    </row>
    <row r="84" spans="1:1" x14ac:dyDescent="0.2">
      <c r="A84" s="80"/>
    </row>
    <row r="85" spans="1:1" x14ac:dyDescent="0.2">
      <c r="A85" s="80"/>
    </row>
    <row r="90" spans="1:1" x14ac:dyDescent="0.2">
      <c r="A90" s="80"/>
    </row>
    <row r="91" spans="1:1" x14ac:dyDescent="0.2">
      <c r="A91" s="80"/>
    </row>
    <row r="92" spans="1:1" x14ac:dyDescent="0.2">
      <c r="A92" s="80"/>
    </row>
    <row r="93" spans="1:1" x14ac:dyDescent="0.2">
      <c r="A93" s="80"/>
    </row>
    <row r="98" spans="1:1" x14ac:dyDescent="0.2">
      <c r="A98" s="80"/>
    </row>
    <row r="99" spans="1:1" x14ac:dyDescent="0.2">
      <c r="A99" s="80"/>
    </row>
    <row r="100" spans="1:1" x14ac:dyDescent="0.2">
      <c r="A100" s="80"/>
    </row>
    <row r="101" spans="1:1" x14ac:dyDescent="0.2">
      <c r="A101" s="80"/>
    </row>
  </sheetData>
  <mergeCells count="42">
    <mergeCell ref="B1:L1"/>
    <mergeCell ref="B2:L2"/>
    <mergeCell ref="C4:C5"/>
    <mergeCell ref="J4:L5"/>
    <mergeCell ref="E5:E8"/>
    <mergeCell ref="G7:G14"/>
    <mergeCell ref="C8:C9"/>
    <mergeCell ref="I11:I26"/>
    <mergeCell ref="C12:C13"/>
    <mergeCell ref="E13:E16"/>
    <mergeCell ref="C16:C17"/>
    <mergeCell ref="K19:K50"/>
    <mergeCell ref="C20:C21"/>
    <mergeCell ref="E21:E24"/>
    <mergeCell ref="G23:G30"/>
    <mergeCell ref="C24:C25"/>
    <mergeCell ref="C28:C29"/>
    <mergeCell ref="E29:E32"/>
    <mergeCell ref="C32:C33"/>
    <mergeCell ref="M34:M35"/>
    <mergeCell ref="C36:C37"/>
    <mergeCell ref="E37:E40"/>
    <mergeCell ref="G39:G46"/>
    <mergeCell ref="C40:C41"/>
    <mergeCell ref="I43:I58"/>
    <mergeCell ref="C44:C45"/>
    <mergeCell ref="E45:E48"/>
    <mergeCell ref="C48:C49"/>
    <mergeCell ref="C52:C53"/>
    <mergeCell ref="C64:C65"/>
    <mergeCell ref="B67:L67"/>
    <mergeCell ref="B68:L68"/>
    <mergeCell ref="E53:E56"/>
    <mergeCell ref="M54:M55"/>
    <mergeCell ref="G55:G62"/>
    <mergeCell ref="C56:C57"/>
    <mergeCell ref="C60:C61"/>
    <mergeCell ref="E61:E64"/>
    <mergeCell ref="K61:L61"/>
    <mergeCell ref="M61:M62"/>
    <mergeCell ref="K63:L63"/>
    <mergeCell ref="M63:M6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workbookViewId="0">
      <selection activeCell="N1" sqref="N1"/>
    </sheetView>
  </sheetViews>
  <sheetFormatPr defaultRowHeight="10.5" x14ac:dyDescent="0.15"/>
  <cols>
    <col min="1" max="1" width="2.7109375" style="443" customWidth="1"/>
    <col min="2" max="2" width="25.7109375" style="443" customWidth="1"/>
    <col min="3" max="4" width="1.7109375" style="443" customWidth="1"/>
    <col min="5" max="5" width="2.7109375" style="443" customWidth="1"/>
    <col min="6" max="6" width="25.7109375" style="443" customWidth="1"/>
    <col min="7" max="8" width="1.7109375" style="443" customWidth="1"/>
    <col min="9" max="9" width="2.7109375" style="443" customWidth="1"/>
    <col min="10" max="10" width="25.7109375" style="443" customWidth="1"/>
    <col min="11" max="12" width="1.7109375" style="443" customWidth="1"/>
    <col min="13" max="13" width="2.7109375" style="443" customWidth="1"/>
    <col min="14" max="14" width="25.7109375" style="443" customWidth="1"/>
    <col min="15" max="16" width="1.7109375" style="443" customWidth="1"/>
    <col min="17" max="17" width="2.7109375" style="443" customWidth="1"/>
    <col min="18" max="18" width="14.5703125" style="443" customWidth="1"/>
    <col min="19" max="19" width="2.7109375" style="443" customWidth="1"/>
    <col min="20" max="20" width="20.85546875" style="492" customWidth="1"/>
    <col min="21" max="21" width="2.7109375" style="443" customWidth="1"/>
    <col min="22" max="22" width="20.7109375" style="432" customWidth="1"/>
    <col min="23" max="23" width="2.7109375" style="443" customWidth="1"/>
    <col min="24" max="24" width="20.5703125" style="432" customWidth="1"/>
    <col min="25" max="25" width="2.7109375" style="443" customWidth="1"/>
    <col min="26" max="26" width="21.140625" style="432" customWidth="1"/>
    <col min="27" max="27" width="2.85546875" style="443" customWidth="1"/>
    <col min="28" max="28" width="14.7109375" style="443" customWidth="1"/>
    <col min="29" max="29" width="3.28515625" style="443" customWidth="1"/>
    <col min="30" max="30" width="21" style="443" customWidth="1"/>
    <col min="31" max="31" width="2.7109375" style="443" customWidth="1"/>
    <col min="32" max="16384" width="9.140625" style="443"/>
  </cols>
  <sheetData>
    <row r="1" spans="1:32" ht="12" customHeight="1" x14ac:dyDescent="0.15">
      <c r="A1" s="765" t="s">
        <v>304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</row>
    <row r="2" spans="1:32" ht="12" customHeight="1" x14ac:dyDescent="0.15">
      <c r="A2" s="766" t="s">
        <v>132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T2" s="765" t="s">
        <v>304</v>
      </c>
      <c r="U2" s="765"/>
      <c r="V2" s="765"/>
      <c r="W2" s="765"/>
      <c r="X2" s="765"/>
      <c r="Y2" s="765"/>
      <c r="Z2" s="765"/>
      <c r="AA2" s="765"/>
      <c r="AB2" s="765"/>
      <c r="AC2" s="765"/>
      <c r="AD2" s="765"/>
    </row>
    <row r="3" spans="1:32" ht="7.35" customHeight="1" x14ac:dyDescent="0.15">
      <c r="A3" s="438"/>
      <c r="B3" s="791" t="s">
        <v>547</v>
      </c>
      <c r="C3" s="438"/>
      <c r="D3" s="438"/>
      <c r="E3" s="438"/>
      <c r="F3" s="438"/>
      <c r="G3" s="438"/>
      <c r="H3" s="438"/>
      <c r="I3" s="438"/>
      <c r="J3" s="438"/>
      <c r="K3" s="438"/>
      <c r="M3" s="783">
        <v>2</v>
      </c>
      <c r="N3" s="785" t="s">
        <v>548</v>
      </c>
      <c r="Q3" s="442"/>
      <c r="R3" s="442"/>
      <c r="S3" s="432"/>
      <c r="T3" s="766" t="s">
        <v>132</v>
      </c>
      <c r="U3" s="766"/>
      <c r="V3" s="766"/>
      <c r="W3" s="766"/>
      <c r="X3" s="766"/>
      <c r="Y3" s="766"/>
      <c r="Z3" s="766"/>
      <c r="AA3" s="766"/>
      <c r="AB3" s="766"/>
      <c r="AC3" s="766"/>
      <c r="AD3" s="766"/>
    </row>
    <row r="4" spans="1:32" ht="7.35" customHeight="1" x14ac:dyDescent="0.15">
      <c r="B4" s="791"/>
      <c r="I4" s="783">
        <v>2</v>
      </c>
      <c r="J4" s="785"/>
      <c r="M4" s="784"/>
      <c r="N4" s="786"/>
      <c r="O4" s="493"/>
      <c r="P4" s="494"/>
      <c r="Q4" s="788">
        <v>2</v>
      </c>
      <c r="R4" s="495"/>
      <c r="S4" s="496">
        <v>1</v>
      </c>
      <c r="T4" s="372" t="s">
        <v>549</v>
      </c>
      <c r="U4" s="442"/>
      <c r="V4" s="359"/>
      <c r="W4" s="442"/>
      <c r="Z4" s="497" t="s">
        <v>550</v>
      </c>
    </row>
    <row r="5" spans="1:32" ht="7.35" customHeight="1" x14ac:dyDescent="0.15">
      <c r="E5" s="783">
        <v>2</v>
      </c>
      <c r="F5" s="783"/>
      <c r="I5" s="784"/>
      <c r="J5" s="786"/>
      <c r="K5" s="493"/>
      <c r="L5" s="498"/>
      <c r="M5" s="783"/>
      <c r="N5" s="785" t="s">
        <v>551</v>
      </c>
      <c r="O5" s="498"/>
      <c r="Q5" s="788"/>
      <c r="R5" s="495"/>
      <c r="S5" s="496"/>
      <c r="T5" s="338"/>
      <c r="U5" s="771">
        <v>1</v>
      </c>
      <c r="V5" s="372" t="s">
        <v>549</v>
      </c>
      <c r="W5" s="442"/>
      <c r="X5" s="329"/>
    </row>
    <row r="6" spans="1:32" ht="7.35" customHeight="1" x14ac:dyDescent="0.15">
      <c r="A6" s="783">
        <v>2</v>
      </c>
      <c r="B6" s="783"/>
      <c r="E6" s="784"/>
      <c r="F6" s="784"/>
      <c r="G6" s="493"/>
      <c r="H6" s="498"/>
      <c r="I6" s="783"/>
      <c r="J6" s="785"/>
      <c r="K6" s="498"/>
      <c r="M6" s="784"/>
      <c r="N6" s="786"/>
      <c r="Q6" s="788"/>
      <c r="R6" s="495"/>
      <c r="S6" s="496">
        <v>2</v>
      </c>
      <c r="T6" s="372" t="s">
        <v>548</v>
      </c>
      <c r="U6" s="773"/>
      <c r="V6" s="338"/>
      <c r="W6" s="771">
        <v>17</v>
      </c>
      <c r="X6" s="341"/>
    </row>
    <row r="7" spans="1:32" ht="7.35" customHeight="1" x14ac:dyDescent="0.15">
      <c r="A7" s="784"/>
      <c r="B7" s="784"/>
      <c r="C7" s="493"/>
      <c r="D7" s="498"/>
      <c r="E7" s="783"/>
      <c r="F7" s="783"/>
      <c r="G7" s="498"/>
      <c r="I7" s="784"/>
      <c r="J7" s="786"/>
      <c r="M7" s="783">
        <v>3</v>
      </c>
      <c r="N7" s="785" t="s">
        <v>552</v>
      </c>
      <c r="Q7" s="788"/>
      <c r="R7" s="495"/>
      <c r="S7" s="496"/>
      <c r="T7" s="341"/>
      <c r="U7" s="432"/>
      <c r="V7" s="359"/>
      <c r="W7" s="772"/>
      <c r="X7" s="372" t="s">
        <v>549</v>
      </c>
      <c r="Y7" s="442"/>
    </row>
    <row r="8" spans="1:32" ht="7.35" customHeight="1" x14ac:dyDescent="0.15">
      <c r="A8" s="783"/>
      <c r="B8" s="783"/>
      <c r="C8" s="498"/>
      <c r="E8" s="784"/>
      <c r="F8" s="784"/>
      <c r="I8" s="783">
        <v>3</v>
      </c>
      <c r="J8" s="785" t="s">
        <v>553</v>
      </c>
      <c r="M8" s="784"/>
      <c r="N8" s="786"/>
      <c r="O8" s="493"/>
      <c r="P8" s="494"/>
      <c r="Q8" s="788">
        <v>3</v>
      </c>
      <c r="R8" s="495"/>
      <c r="S8" s="496">
        <v>3</v>
      </c>
      <c r="T8" s="372" t="s">
        <v>552</v>
      </c>
      <c r="U8" s="444"/>
      <c r="V8" s="359"/>
      <c r="W8" s="772"/>
      <c r="X8" s="338"/>
      <c r="Y8" s="771">
        <v>25</v>
      </c>
    </row>
    <row r="9" spans="1:32" ht="7.35" customHeight="1" x14ac:dyDescent="0.15">
      <c r="A9" s="784"/>
      <c r="B9" s="784"/>
      <c r="E9" s="783">
        <v>3</v>
      </c>
      <c r="F9" s="783"/>
      <c r="I9" s="784"/>
      <c r="J9" s="786"/>
      <c r="K9" s="493"/>
      <c r="L9" s="498"/>
      <c r="M9" s="783"/>
      <c r="N9" s="785" t="s">
        <v>554</v>
      </c>
      <c r="O9" s="498"/>
      <c r="Q9" s="788"/>
      <c r="R9" s="495"/>
      <c r="S9" s="496"/>
      <c r="T9" s="338"/>
      <c r="U9" s="771">
        <v>2</v>
      </c>
      <c r="V9" s="372" t="s">
        <v>555</v>
      </c>
      <c r="W9" s="773"/>
      <c r="X9" s="359"/>
      <c r="Y9" s="772"/>
      <c r="Z9" s="499"/>
    </row>
    <row r="10" spans="1:32" ht="7.35" customHeight="1" x14ac:dyDescent="0.15">
      <c r="A10" s="783">
        <v>3</v>
      </c>
      <c r="B10" s="783"/>
      <c r="E10" s="784"/>
      <c r="F10" s="784"/>
      <c r="G10" s="493"/>
      <c r="H10" s="498"/>
      <c r="I10" s="783"/>
      <c r="J10" s="785" t="s">
        <v>554</v>
      </c>
      <c r="K10" s="498"/>
      <c r="M10" s="784"/>
      <c r="N10" s="786"/>
      <c r="Q10" s="788"/>
      <c r="R10" s="495"/>
      <c r="S10" s="496">
        <v>4</v>
      </c>
      <c r="T10" s="372" t="s">
        <v>555</v>
      </c>
      <c r="U10" s="773"/>
      <c r="V10" s="341"/>
      <c r="W10" s="432"/>
      <c r="X10" s="359"/>
      <c r="Y10" s="772"/>
      <c r="Z10" s="341"/>
    </row>
    <row r="11" spans="1:32" ht="7.35" customHeight="1" x14ac:dyDescent="0.15">
      <c r="A11" s="784"/>
      <c r="B11" s="784"/>
      <c r="C11" s="493"/>
      <c r="D11" s="498"/>
      <c r="E11" s="783"/>
      <c r="F11" s="783"/>
      <c r="G11" s="498"/>
      <c r="I11" s="784"/>
      <c r="J11" s="786"/>
      <c r="M11" s="783">
        <v>6</v>
      </c>
      <c r="N11" s="785" t="s">
        <v>556</v>
      </c>
      <c r="Q11" s="788"/>
      <c r="R11" s="495"/>
      <c r="S11" s="496"/>
      <c r="T11" s="341"/>
      <c r="U11" s="432"/>
      <c r="V11" s="341"/>
      <c r="W11" s="432"/>
      <c r="X11" s="359"/>
      <c r="Y11" s="772"/>
      <c r="Z11" s="372" t="s">
        <v>549</v>
      </c>
      <c r="AA11" s="442"/>
    </row>
    <row r="12" spans="1:32" ht="7.35" customHeight="1" x14ac:dyDescent="0.15">
      <c r="A12" s="783"/>
      <c r="B12" s="783"/>
      <c r="C12" s="498"/>
      <c r="E12" s="784"/>
      <c r="F12" s="784"/>
      <c r="I12" s="783">
        <v>6</v>
      </c>
      <c r="J12" s="785"/>
      <c r="M12" s="784"/>
      <c r="N12" s="786"/>
      <c r="O12" s="493"/>
      <c r="P12" s="494"/>
      <c r="Q12" s="788">
        <v>6</v>
      </c>
      <c r="R12" s="495"/>
      <c r="S12" s="496">
        <v>5</v>
      </c>
      <c r="T12" s="372" t="s">
        <v>557</v>
      </c>
      <c r="U12" s="444"/>
      <c r="V12" s="341"/>
      <c r="W12" s="432"/>
      <c r="X12" s="359"/>
      <c r="Y12" s="772"/>
      <c r="Z12" s="338"/>
      <c r="AA12" s="771">
        <v>29</v>
      </c>
    </row>
    <row r="13" spans="1:32" ht="7.35" customHeight="1" x14ac:dyDescent="0.15">
      <c r="A13" s="784"/>
      <c r="B13" s="784"/>
      <c r="E13" s="783">
        <v>6</v>
      </c>
      <c r="F13" s="783"/>
      <c r="I13" s="784"/>
      <c r="J13" s="786"/>
      <c r="K13" s="493"/>
      <c r="L13" s="498"/>
      <c r="M13" s="783"/>
      <c r="N13" s="785" t="s">
        <v>558</v>
      </c>
      <c r="O13" s="498"/>
      <c r="Q13" s="788"/>
      <c r="R13" s="495"/>
      <c r="S13" s="496"/>
      <c r="T13" s="338"/>
      <c r="U13" s="771">
        <v>3</v>
      </c>
      <c r="V13" s="372" t="s">
        <v>557</v>
      </c>
      <c r="W13" s="444"/>
      <c r="X13" s="359"/>
      <c r="Y13" s="772"/>
      <c r="Z13" s="359"/>
      <c r="AA13" s="772"/>
      <c r="AD13" s="499"/>
      <c r="AF13" s="444"/>
    </row>
    <row r="14" spans="1:32" ht="7.35" customHeight="1" x14ac:dyDescent="0.15">
      <c r="A14" s="783">
        <v>6</v>
      </c>
      <c r="B14" s="783"/>
      <c r="E14" s="784"/>
      <c r="F14" s="784"/>
      <c r="G14" s="493"/>
      <c r="H14" s="498"/>
      <c r="I14" s="783"/>
      <c r="J14" s="785"/>
      <c r="K14" s="498"/>
      <c r="M14" s="784"/>
      <c r="N14" s="786"/>
      <c r="Q14" s="788"/>
      <c r="R14" s="495"/>
      <c r="S14" s="496">
        <v>6</v>
      </c>
      <c r="T14" s="372" t="s">
        <v>556</v>
      </c>
      <c r="U14" s="773"/>
      <c r="V14" s="372"/>
      <c r="W14" s="771">
        <v>18</v>
      </c>
      <c r="X14" s="359"/>
      <c r="Y14" s="772"/>
      <c r="Z14" s="359"/>
      <c r="AA14" s="772"/>
      <c r="AD14" s="499"/>
    </row>
    <row r="15" spans="1:32" ht="7.35" customHeight="1" x14ac:dyDescent="0.15">
      <c r="A15" s="784"/>
      <c r="B15" s="784"/>
      <c r="C15" s="493"/>
      <c r="D15" s="498"/>
      <c r="E15" s="783"/>
      <c r="F15" s="783"/>
      <c r="G15" s="498"/>
      <c r="I15" s="784"/>
      <c r="J15" s="786"/>
      <c r="M15" s="783">
        <v>7</v>
      </c>
      <c r="N15" s="785" t="s">
        <v>559</v>
      </c>
      <c r="Q15" s="788"/>
      <c r="R15" s="495"/>
      <c r="S15" s="496"/>
      <c r="T15" s="341"/>
      <c r="U15" s="432"/>
      <c r="V15" s="359"/>
      <c r="W15" s="772"/>
      <c r="X15" s="372" t="s">
        <v>560</v>
      </c>
      <c r="Y15" s="773"/>
      <c r="Z15" s="359"/>
      <c r="AA15" s="772"/>
      <c r="AB15" s="341"/>
      <c r="AD15" s="499"/>
    </row>
    <row r="16" spans="1:32" ht="7.35" customHeight="1" x14ac:dyDescent="0.15">
      <c r="A16" s="783"/>
      <c r="B16" s="783"/>
      <c r="C16" s="498"/>
      <c r="E16" s="784"/>
      <c r="F16" s="784"/>
      <c r="I16" s="783">
        <v>7</v>
      </c>
      <c r="J16" s="785" t="s">
        <v>561</v>
      </c>
      <c r="M16" s="784"/>
      <c r="N16" s="786"/>
      <c r="O16" s="493"/>
      <c r="P16" s="494"/>
      <c r="Q16" s="788">
        <v>7</v>
      </c>
      <c r="R16" s="495"/>
      <c r="S16" s="496">
        <v>7</v>
      </c>
      <c r="T16" s="372" t="s">
        <v>559</v>
      </c>
      <c r="U16" s="444"/>
      <c r="V16" s="359"/>
      <c r="W16" s="772"/>
      <c r="X16" s="341"/>
      <c r="Y16" s="432"/>
      <c r="Z16" s="359"/>
      <c r="AA16" s="772"/>
      <c r="AB16" s="341"/>
      <c r="AD16" s="499"/>
    </row>
    <row r="17" spans="1:30" x14ac:dyDescent="0.15">
      <c r="A17" s="784"/>
      <c r="B17" s="784"/>
      <c r="E17" s="783">
        <v>7</v>
      </c>
      <c r="F17" s="783"/>
      <c r="I17" s="784"/>
      <c r="J17" s="786"/>
      <c r="K17" s="493"/>
      <c r="L17" s="498"/>
      <c r="M17" s="783"/>
      <c r="N17" s="785" t="s">
        <v>562</v>
      </c>
      <c r="O17" s="498"/>
      <c r="Q17" s="788"/>
      <c r="R17" s="495"/>
      <c r="S17" s="496"/>
      <c r="T17" s="338"/>
      <c r="U17" s="771">
        <v>4</v>
      </c>
      <c r="V17" s="372" t="s">
        <v>560</v>
      </c>
      <c r="W17" s="773"/>
      <c r="X17" s="341"/>
      <c r="Y17" s="432"/>
      <c r="Z17" s="359"/>
      <c r="AA17" s="772"/>
      <c r="AB17" s="341"/>
      <c r="AD17" s="499"/>
    </row>
    <row r="18" spans="1:30" x14ac:dyDescent="0.15">
      <c r="A18" s="783">
        <v>7</v>
      </c>
      <c r="B18" s="783"/>
      <c r="E18" s="784"/>
      <c r="F18" s="784"/>
      <c r="G18" s="493"/>
      <c r="H18" s="498"/>
      <c r="I18" s="783"/>
      <c r="J18" s="785" t="s">
        <v>563</v>
      </c>
      <c r="K18" s="498"/>
      <c r="M18" s="784"/>
      <c r="N18" s="786"/>
      <c r="Q18" s="788"/>
      <c r="R18" s="495"/>
      <c r="S18" s="496">
        <v>8</v>
      </c>
      <c r="T18" s="372" t="s">
        <v>560</v>
      </c>
      <c r="U18" s="773"/>
      <c r="V18" s="341"/>
      <c r="W18" s="432"/>
      <c r="X18" s="341"/>
      <c r="Y18" s="432"/>
      <c r="Z18" s="359"/>
      <c r="AA18" s="772"/>
      <c r="AB18" s="341"/>
      <c r="AD18" s="499"/>
    </row>
    <row r="19" spans="1:30" x14ac:dyDescent="0.15">
      <c r="A19" s="784"/>
      <c r="B19" s="784"/>
      <c r="C19" s="493"/>
      <c r="D19" s="498"/>
      <c r="E19" s="783"/>
      <c r="F19" s="783"/>
      <c r="G19" s="498"/>
      <c r="I19" s="784"/>
      <c r="J19" s="786"/>
      <c r="M19" s="783">
        <v>10</v>
      </c>
      <c r="N19" s="785" t="s">
        <v>564</v>
      </c>
      <c r="Q19" s="788"/>
      <c r="R19" s="495"/>
      <c r="S19" s="496"/>
      <c r="T19" s="341"/>
      <c r="U19" s="432"/>
      <c r="V19" s="341"/>
      <c r="W19" s="432"/>
      <c r="X19" s="341"/>
      <c r="Y19" s="432"/>
      <c r="Z19" s="359"/>
      <c r="AA19" s="772"/>
      <c r="AB19" s="372" t="s">
        <v>549</v>
      </c>
      <c r="AC19" s="442"/>
      <c r="AD19" s="499"/>
    </row>
    <row r="20" spans="1:30" x14ac:dyDescent="0.15">
      <c r="A20" s="783"/>
      <c r="B20" s="783"/>
      <c r="C20" s="498"/>
      <c r="E20" s="784"/>
      <c r="F20" s="784"/>
      <c r="I20" s="783">
        <v>10</v>
      </c>
      <c r="J20" s="785"/>
      <c r="M20" s="784"/>
      <c r="N20" s="786"/>
      <c r="O20" s="493"/>
      <c r="P20" s="494"/>
      <c r="Q20" s="788">
        <v>10</v>
      </c>
      <c r="R20" s="495"/>
      <c r="S20" s="496">
        <v>9</v>
      </c>
      <c r="T20" s="372" t="s">
        <v>565</v>
      </c>
      <c r="U20" s="444"/>
      <c r="V20" s="341"/>
      <c r="W20" s="432"/>
      <c r="X20" s="341"/>
      <c r="Y20" s="432"/>
      <c r="Z20" s="359"/>
      <c r="AA20" s="772"/>
      <c r="AB20" s="338"/>
      <c r="AC20" s="771">
        <v>31</v>
      </c>
      <c r="AD20" s="499"/>
    </row>
    <row r="21" spans="1:30" x14ac:dyDescent="0.15">
      <c r="A21" s="784"/>
      <c r="B21" s="784"/>
      <c r="E21" s="783">
        <v>10</v>
      </c>
      <c r="F21" s="783"/>
      <c r="I21" s="784"/>
      <c r="J21" s="786"/>
      <c r="K21" s="493"/>
      <c r="L21" s="498"/>
      <c r="M21" s="783"/>
      <c r="N21" s="785" t="s">
        <v>566</v>
      </c>
      <c r="O21" s="498"/>
      <c r="Q21" s="788"/>
      <c r="R21" s="495"/>
      <c r="S21" s="496"/>
      <c r="T21" s="338"/>
      <c r="U21" s="771">
        <v>5</v>
      </c>
      <c r="V21" s="372" t="s">
        <v>567</v>
      </c>
      <c r="W21" s="444"/>
      <c r="X21" s="341"/>
      <c r="Y21" s="432"/>
      <c r="Z21" s="359"/>
      <c r="AA21" s="772"/>
      <c r="AB21" s="359"/>
      <c r="AC21" s="772"/>
      <c r="AD21" s="499"/>
    </row>
    <row r="22" spans="1:30" x14ac:dyDescent="0.15">
      <c r="A22" s="783">
        <v>10</v>
      </c>
      <c r="B22" s="783"/>
      <c r="E22" s="784"/>
      <c r="F22" s="784"/>
      <c r="G22" s="493"/>
      <c r="H22" s="498"/>
      <c r="I22" s="783"/>
      <c r="J22" s="785"/>
      <c r="K22" s="498"/>
      <c r="M22" s="784"/>
      <c r="N22" s="786"/>
      <c r="Q22" s="788"/>
      <c r="R22" s="495"/>
      <c r="S22" s="496">
        <v>10</v>
      </c>
      <c r="T22" s="372" t="s">
        <v>564</v>
      </c>
      <c r="U22" s="773"/>
      <c r="V22" s="338"/>
      <c r="W22" s="771">
        <v>19</v>
      </c>
      <c r="X22" s="341"/>
      <c r="Y22" s="432"/>
      <c r="Z22" s="359"/>
      <c r="AA22" s="772"/>
      <c r="AB22" s="359"/>
      <c r="AC22" s="772"/>
      <c r="AD22" s="499"/>
    </row>
    <row r="23" spans="1:30" x14ac:dyDescent="0.15">
      <c r="A23" s="784"/>
      <c r="B23" s="784"/>
      <c r="C23" s="493"/>
      <c r="D23" s="498"/>
      <c r="E23" s="783"/>
      <c r="F23" s="783"/>
      <c r="G23" s="498"/>
      <c r="I23" s="784"/>
      <c r="J23" s="786"/>
      <c r="M23" s="783">
        <v>11</v>
      </c>
      <c r="N23" s="785" t="s">
        <v>568</v>
      </c>
      <c r="Q23" s="788"/>
      <c r="R23" s="495"/>
      <c r="S23" s="496"/>
      <c r="T23" s="341"/>
      <c r="U23" s="432"/>
      <c r="V23" s="359"/>
      <c r="W23" s="772"/>
      <c r="X23" s="372" t="s">
        <v>567</v>
      </c>
      <c r="Y23" s="444"/>
      <c r="Z23" s="359"/>
      <c r="AA23" s="772"/>
      <c r="AB23" s="359"/>
      <c r="AC23" s="772"/>
      <c r="AD23" s="499"/>
    </row>
    <row r="24" spans="1:30" x14ac:dyDescent="0.15">
      <c r="A24" s="783"/>
      <c r="B24" s="783"/>
      <c r="C24" s="498"/>
      <c r="E24" s="784"/>
      <c r="F24" s="784"/>
      <c r="I24" s="783">
        <v>11</v>
      </c>
      <c r="J24" s="785"/>
      <c r="M24" s="784"/>
      <c r="N24" s="786"/>
      <c r="O24" s="493"/>
      <c r="P24" s="494"/>
      <c r="Q24" s="788">
        <v>11</v>
      </c>
      <c r="R24" s="495"/>
      <c r="S24" s="496">
        <v>11</v>
      </c>
      <c r="T24" s="359" t="s">
        <v>569</v>
      </c>
      <c r="U24" s="444"/>
      <c r="V24" s="359"/>
      <c r="W24" s="772"/>
      <c r="X24" s="338"/>
      <c r="Y24" s="771">
        <v>26</v>
      </c>
      <c r="Z24" s="359"/>
      <c r="AA24" s="772"/>
      <c r="AB24" s="359"/>
      <c r="AC24" s="772"/>
      <c r="AD24" s="341"/>
    </row>
    <row r="25" spans="1:30" x14ac:dyDescent="0.15">
      <c r="A25" s="784"/>
      <c r="B25" s="784"/>
      <c r="E25" s="783">
        <v>11</v>
      </c>
      <c r="F25" s="783"/>
      <c r="I25" s="784"/>
      <c r="J25" s="786"/>
      <c r="K25" s="493"/>
      <c r="L25" s="498"/>
      <c r="M25" s="783"/>
      <c r="N25" s="785" t="s">
        <v>569</v>
      </c>
      <c r="O25" s="498"/>
      <c r="Q25" s="788"/>
      <c r="R25" s="495"/>
      <c r="S25" s="496"/>
      <c r="T25" s="338"/>
      <c r="U25" s="771">
        <v>6</v>
      </c>
      <c r="V25" s="372" t="s">
        <v>567</v>
      </c>
      <c r="W25" s="773"/>
      <c r="X25" s="359"/>
      <c r="Y25" s="772"/>
      <c r="Z25" s="359"/>
      <c r="AA25" s="772"/>
      <c r="AB25" s="359"/>
      <c r="AC25" s="772"/>
      <c r="AD25" s="341"/>
    </row>
    <row r="26" spans="1:30" x14ac:dyDescent="0.15">
      <c r="A26" s="783">
        <v>11</v>
      </c>
      <c r="B26" s="783"/>
      <c r="E26" s="784"/>
      <c r="F26" s="784"/>
      <c r="G26" s="493"/>
      <c r="H26" s="498"/>
      <c r="I26" s="783"/>
      <c r="J26" s="785"/>
      <c r="K26" s="498"/>
      <c r="M26" s="784"/>
      <c r="N26" s="786"/>
      <c r="Q26" s="788"/>
      <c r="R26" s="495"/>
      <c r="S26" s="496">
        <v>12</v>
      </c>
      <c r="T26" s="372" t="s">
        <v>567</v>
      </c>
      <c r="U26" s="773"/>
      <c r="V26" s="341"/>
      <c r="W26" s="432"/>
      <c r="X26" s="359"/>
      <c r="Y26" s="772"/>
      <c r="Z26" s="359"/>
      <c r="AA26" s="772"/>
      <c r="AB26" s="359"/>
      <c r="AC26" s="772"/>
      <c r="AD26" s="341"/>
    </row>
    <row r="27" spans="1:30" x14ac:dyDescent="0.15">
      <c r="A27" s="784"/>
      <c r="B27" s="784"/>
      <c r="C27" s="493"/>
      <c r="D27" s="498"/>
      <c r="E27" s="783"/>
      <c r="F27" s="783"/>
      <c r="G27" s="498"/>
      <c r="I27" s="784"/>
      <c r="J27" s="786"/>
      <c r="M27" s="783">
        <v>14</v>
      </c>
      <c r="N27" s="785" t="s">
        <v>570</v>
      </c>
      <c r="Q27" s="788"/>
      <c r="R27" s="495"/>
      <c r="S27" s="496"/>
      <c r="T27" s="341"/>
      <c r="U27" s="432"/>
      <c r="V27" s="341"/>
      <c r="W27" s="432"/>
      <c r="X27" s="359"/>
      <c r="Y27" s="772"/>
      <c r="Z27" s="372" t="s">
        <v>571</v>
      </c>
      <c r="AA27" s="773"/>
      <c r="AB27" s="359"/>
      <c r="AC27" s="772"/>
      <c r="AD27" s="341"/>
    </row>
    <row r="28" spans="1:30" x14ac:dyDescent="0.15">
      <c r="A28" s="783"/>
      <c r="B28" s="783"/>
      <c r="C28" s="498"/>
      <c r="E28" s="784"/>
      <c r="F28" s="784"/>
      <c r="I28" s="783">
        <v>14</v>
      </c>
      <c r="J28" s="785" t="s">
        <v>572</v>
      </c>
      <c r="M28" s="784"/>
      <c r="N28" s="786"/>
      <c r="O28" s="493"/>
      <c r="P28" s="494"/>
      <c r="Q28" s="788">
        <v>14</v>
      </c>
      <c r="R28" s="495"/>
      <c r="S28" s="496">
        <v>13</v>
      </c>
      <c r="T28" s="372" t="s">
        <v>573</v>
      </c>
      <c r="U28" s="444"/>
      <c r="V28" s="341"/>
      <c r="W28" s="432"/>
      <c r="X28" s="359"/>
      <c r="Y28" s="772"/>
      <c r="Z28" s="341"/>
      <c r="AB28" s="359"/>
      <c r="AC28" s="772"/>
      <c r="AD28" s="341"/>
    </row>
    <row r="29" spans="1:30" x14ac:dyDescent="0.15">
      <c r="A29" s="784"/>
      <c r="B29" s="784"/>
      <c r="E29" s="783">
        <v>14</v>
      </c>
      <c r="F29" s="783"/>
      <c r="I29" s="784"/>
      <c r="J29" s="786"/>
      <c r="K29" s="493"/>
      <c r="L29" s="498"/>
      <c r="M29" s="783"/>
      <c r="N29" s="785" t="s">
        <v>574</v>
      </c>
      <c r="O29" s="498"/>
      <c r="Q29" s="788"/>
      <c r="R29" s="495"/>
      <c r="S29" s="496"/>
      <c r="T29" s="338"/>
      <c r="U29" s="771">
        <v>7</v>
      </c>
      <c r="V29" s="372" t="s">
        <v>575</v>
      </c>
      <c r="W29" s="444"/>
      <c r="X29" s="359" t="s">
        <v>477</v>
      </c>
      <c r="Y29" s="772"/>
      <c r="Z29" s="341"/>
      <c r="AB29" s="359"/>
      <c r="AC29" s="772"/>
      <c r="AD29" s="341"/>
    </row>
    <row r="30" spans="1:30" x14ac:dyDescent="0.15">
      <c r="A30" s="783">
        <v>14</v>
      </c>
      <c r="B30" s="783"/>
      <c r="E30" s="784"/>
      <c r="F30" s="784"/>
      <c r="G30" s="493"/>
      <c r="H30" s="498"/>
      <c r="I30" s="783"/>
      <c r="J30" s="785" t="s">
        <v>574</v>
      </c>
      <c r="K30" s="498"/>
      <c r="M30" s="784"/>
      <c r="N30" s="786"/>
      <c r="Q30" s="788"/>
      <c r="R30" s="495"/>
      <c r="S30" s="496">
        <v>14</v>
      </c>
      <c r="T30" s="372" t="s">
        <v>575</v>
      </c>
      <c r="U30" s="773"/>
      <c r="V30" s="338"/>
      <c r="W30" s="771">
        <v>20</v>
      </c>
      <c r="X30" s="359"/>
      <c r="Y30" s="772"/>
      <c r="Z30" s="341"/>
      <c r="AB30" s="359"/>
      <c r="AC30" s="772"/>
      <c r="AD30" s="341"/>
    </row>
    <row r="31" spans="1:30" x14ac:dyDescent="0.15">
      <c r="A31" s="784"/>
      <c r="B31" s="784"/>
      <c r="C31" s="493"/>
      <c r="D31" s="498"/>
      <c r="E31" s="783"/>
      <c r="F31" s="783"/>
      <c r="G31" s="498"/>
      <c r="I31" s="784"/>
      <c r="J31" s="786"/>
      <c r="M31" s="783">
        <v>15</v>
      </c>
      <c r="N31" s="785" t="s">
        <v>576</v>
      </c>
      <c r="Q31" s="788"/>
      <c r="R31" s="495"/>
      <c r="S31" s="496"/>
      <c r="T31" s="341"/>
      <c r="U31" s="432"/>
      <c r="V31" s="359"/>
      <c r="W31" s="772"/>
      <c r="X31" s="372" t="s">
        <v>571</v>
      </c>
      <c r="Y31" s="773"/>
      <c r="Z31" s="341"/>
      <c r="AB31" s="359"/>
      <c r="AC31" s="772"/>
      <c r="AD31" s="341"/>
    </row>
    <row r="32" spans="1:30" x14ac:dyDescent="0.15">
      <c r="A32" s="783"/>
      <c r="B32" s="783"/>
      <c r="C32" s="498"/>
      <c r="E32" s="784"/>
      <c r="F32" s="784"/>
      <c r="I32" s="783">
        <v>15</v>
      </c>
      <c r="J32" s="785" t="s">
        <v>577</v>
      </c>
      <c r="M32" s="784"/>
      <c r="N32" s="786"/>
      <c r="O32" s="493"/>
      <c r="P32" s="494"/>
      <c r="Q32" s="788">
        <v>15</v>
      </c>
      <c r="R32" s="495"/>
      <c r="S32" s="496">
        <v>15</v>
      </c>
      <c r="T32" s="372" t="s">
        <v>578</v>
      </c>
      <c r="U32" s="444"/>
      <c r="V32" s="359"/>
      <c r="W32" s="772"/>
      <c r="X32" s="341"/>
      <c r="Y32" s="432"/>
      <c r="Z32" s="341"/>
      <c r="AB32" s="359"/>
      <c r="AC32" s="772"/>
      <c r="AD32" s="341"/>
    </row>
    <row r="33" spans="1:31" x14ac:dyDescent="0.15">
      <c r="A33" s="784"/>
      <c r="B33" s="784"/>
      <c r="E33" s="783">
        <v>15</v>
      </c>
      <c r="F33" s="783"/>
      <c r="I33" s="784"/>
      <c r="J33" s="786"/>
      <c r="K33" s="493"/>
      <c r="L33" s="498"/>
      <c r="M33" s="783"/>
      <c r="N33" s="789" t="s">
        <v>578</v>
      </c>
      <c r="O33" s="498"/>
      <c r="Q33" s="788"/>
      <c r="R33" s="495"/>
      <c r="S33" s="496"/>
      <c r="T33" s="338"/>
      <c r="U33" s="771">
        <v>8</v>
      </c>
      <c r="V33" s="372" t="s">
        <v>571</v>
      </c>
      <c r="W33" s="773"/>
      <c r="X33" s="341"/>
      <c r="Y33" s="432"/>
      <c r="Z33" s="341"/>
      <c r="AB33" s="359"/>
      <c r="AC33" s="772"/>
      <c r="AD33" s="341"/>
    </row>
    <row r="34" spans="1:31" x14ac:dyDescent="0.15">
      <c r="A34" s="783">
        <v>15</v>
      </c>
      <c r="B34" s="783"/>
      <c r="E34" s="784"/>
      <c r="F34" s="784"/>
      <c r="G34" s="493"/>
      <c r="H34" s="498"/>
      <c r="I34" s="783"/>
      <c r="J34" s="789" t="s">
        <v>578</v>
      </c>
      <c r="K34" s="498"/>
      <c r="M34" s="784"/>
      <c r="N34" s="790"/>
      <c r="Q34" s="788"/>
      <c r="R34" s="495"/>
      <c r="S34" s="496">
        <v>16</v>
      </c>
      <c r="T34" s="372" t="s">
        <v>571</v>
      </c>
      <c r="U34" s="773"/>
      <c r="V34" s="341"/>
      <c r="W34" s="432"/>
      <c r="X34" s="341"/>
      <c r="Y34" s="432"/>
      <c r="Z34" s="341"/>
      <c r="AB34" s="359"/>
      <c r="AC34" s="772"/>
      <c r="AD34" s="341"/>
    </row>
    <row r="35" spans="1:31" x14ac:dyDescent="0.15">
      <c r="A35" s="784"/>
      <c r="B35" s="784"/>
      <c r="C35" s="493"/>
      <c r="D35" s="498"/>
      <c r="E35" s="783"/>
      <c r="F35" s="783"/>
      <c r="G35" s="498"/>
      <c r="I35" s="784"/>
      <c r="J35" s="790"/>
      <c r="M35" s="783">
        <v>18</v>
      </c>
      <c r="N35" s="785" t="s">
        <v>579</v>
      </c>
      <c r="Q35" s="788"/>
      <c r="R35" s="495"/>
      <c r="S35" s="496"/>
      <c r="T35" s="341"/>
      <c r="U35" s="432"/>
      <c r="V35" s="341"/>
      <c r="W35" s="432"/>
      <c r="X35" s="341"/>
      <c r="Y35" s="432"/>
      <c r="Z35" s="341"/>
      <c r="AB35" s="359"/>
      <c r="AC35" s="772"/>
      <c r="AD35" s="372" t="s">
        <v>549</v>
      </c>
      <c r="AE35" s="787">
        <v>1</v>
      </c>
    </row>
    <row r="36" spans="1:31" x14ac:dyDescent="0.15">
      <c r="A36" s="783"/>
      <c r="B36" s="783"/>
      <c r="C36" s="498"/>
      <c r="E36" s="784"/>
      <c r="F36" s="784"/>
      <c r="I36" s="783">
        <v>18</v>
      </c>
      <c r="J36" s="785" t="s">
        <v>580</v>
      </c>
      <c r="M36" s="784"/>
      <c r="N36" s="786"/>
      <c r="O36" s="493"/>
      <c r="P36" s="494"/>
      <c r="Q36" s="788">
        <v>18</v>
      </c>
      <c r="R36" s="495"/>
      <c r="S36" s="496">
        <v>17</v>
      </c>
      <c r="T36" s="372" t="s">
        <v>581</v>
      </c>
      <c r="U36" s="444"/>
      <c r="V36" s="341"/>
      <c r="W36" s="432"/>
      <c r="X36" s="341"/>
      <c r="Y36" s="432"/>
      <c r="Z36" s="341"/>
      <c r="AB36" s="359"/>
      <c r="AC36" s="772"/>
      <c r="AD36" s="341"/>
      <c r="AE36" s="787"/>
    </row>
    <row r="37" spans="1:31" x14ac:dyDescent="0.15">
      <c r="A37" s="784"/>
      <c r="B37" s="784"/>
      <c r="E37" s="783">
        <v>18</v>
      </c>
      <c r="F37" s="783"/>
      <c r="I37" s="784"/>
      <c r="J37" s="786"/>
      <c r="K37" s="493"/>
      <c r="L37" s="498"/>
      <c r="M37" s="783"/>
      <c r="N37" s="785" t="s">
        <v>582</v>
      </c>
      <c r="O37" s="498"/>
      <c r="Q37" s="788"/>
      <c r="R37" s="495"/>
      <c r="S37" s="496"/>
      <c r="T37" s="338"/>
      <c r="U37" s="771">
        <v>9</v>
      </c>
      <c r="V37" s="372" t="s">
        <v>581</v>
      </c>
      <c r="W37" s="444"/>
      <c r="X37" s="341"/>
      <c r="Y37" s="432"/>
      <c r="Z37" s="341"/>
      <c r="AB37" s="359"/>
      <c r="AC37" s="772"/>
      <c r="AD37" s="341"/>
    </row>
    <row r="38" spans="1:31" x14ac:dyDescent="0.15">
      <c r="A38" s="783">
        <v>18</v>
      </c>
      <c r="B38" s="783"/>
      <c r="E38" s="784"/>
      <c r="F38" s="784"/>
      <c r="G38" s="493"/>
      <c r="H38" s="498"/>
      <c r="I38" s="783"/>
      <c r="J38" s="785" t="s">
        <v>583</v>
      </c>
      <c r="K38" s="498"/>
      <c r="M38" s="784"/>
      <c r="N38" s="786"/>
      <c r="Q38" s="788"/>
      <c r="R38" s="495"/>
      <c r="S38" s="496">
        <v>18</v>
      </c>
      <c r="T38" s="372" t="s">
        <v>584</v>
      </c>
      <c r="U38" s="773"/>
      <c r="V38" s="338"/>
      <c r="W38" s="771">
        <v>21</v>
      </c>
      <c r="X38" s="341"/>
      <c r="Y38" s="432"/>
      <c r="Z38" s="341"/>
      <c r="AB38" s="359"/>
      <c r="AC38" s="772"/>
      <c r="AD38" s="341"/>
    </row>
    <row r="39" spans="1:31" x14ac:dyDescent="0.15">
      <c r="A39" s="784"/>
      <c r="B39" s="784"/>
      <c r="C39" s="493"/>
      <c r="D39" s="498"/>
      <c r="E39" s="783"/>
      <c r="F39" s="783"/>
      <c r="G39" s="498"/>
      <c r="I39" s="784"/>
      <c r="J39" s="786"/>
      <c r="M39" s="783">
        <v>19</v>
      </c>
      <c r="N39" s="785" t="s">
        <v>585</v>
      </c>
      <c r="Q39" s="788"/>
      <c r="R39" s="495"/>
      <c r="S39" s="496"/>
      <c r="T39" s="341"/>
      <c r="U39" s="432"/>
      <c r="V39" s="359"/>
      <c r="W39" s="772"/>
      <c r="X39" s="372" t="s">
        <v>581</v>
      </c>
      <c r="Y39" s="444"/>
      <c r="Z39" s="341"/>
      <c r="AB39" s="359"/>
      <c r="AC39" s="772"/>
      <c r="AD39" s="341"/>
    </row>
    <row r="40" spans="1:31" x14ac:dyDescent="0.15">
      <c r="A40" s="783"/>
      <c r="B40" s="783"/>
      <c r="C40" s="498"/>
      <c r="E40" s="784"/>
      <c r="F40" s="784"/>
      <c r="I40" s="783">
        <v>19</v>
      </c>
      <c r="J40" s="785" t="s">
        <v>586</v>
      </c>
      <c r="M40" s="784"/>
      <c r="N40" s="786"/>
      <c r="O40" s="493"/>
      <c r="P40" s="494"/>
      <c r="Q40" s="788">
        <v>19</v>
      </c>
      <c r="R40" s="495"/>
      <c r="S40" s="496">
        <v>19</v>
      </c>
      <c r="T40" s="372" t="s">
        <v>587</v>
      </c>
      <c r="U40" s="444"/>
      <c r="V40" s="359"/>
      <c r="W40" s="772"/>
      <c r="X40" s="338"/>
      <c r="Y40" s="771">
        <v>27</v>
      </c>
      <c r="Z40" s="341"/>
      <c r="AB40" s="359"/>
      <c r="AC40" s="772"/>
      <c r="AD40" s="341"/>
    </row>
    <row r="41" spans="1:31" x14ac:dyDescent="0.15">
      <c r="A41" s="784"/>
      <c r="B41" s="784"/>
      <c r="E41" s="783">
        <v>19</v>
      </c>
      <c r="F41" s="783"/>
      <c r="I41" s="784"/>
      <c r="J41" s="786"/>
      <c r="K41" s="493"/>
      <c r="L41" s="498"/>
      <c r="M41" s="783"/>
      <c r="N41" s="785" t="s">
        <v>588</v>
      </c>
      <c r="O41" s="498"/>
      <c r="Q41" s="788"/>
      <c r="R41" s="495"/>
      <c r="S41" s="496"/>
      <c r="T41" s="338"/>
      <c r="U41" s="771">
        <v>10</v>
      </c>
      <c r="V41" s="372" t="s">
        <v>587</v>
      </c>
      <c r="W41" s="773"/>
      <c r="X41" s="359"/>
      <c r="Y41" s="772"/>
      <c r="Z41" s="341"/>
      <c r="AB41" s="359"/>
      <c r="AC41" s="772"/>
      <c r="AD41" s="341"/>
    </row>
    <row r="42" spans="1:31" x14ac:dyDescent="0.15">
      <c r="A42" s="783">
        <v>19</v>
      </c>
      <c r="B42" s="783"/>
      <c r="E42" s="784"/>
      <c r="F42" s="784"/>
      <c r="G42" s="493"/>
      <c r="H42" s="498"/>
      <c r="I42" s="783"/>
      <c r="J42" s="785" t="s">
        <v>589</v>
      </c>
      <c r="K42" s="498"/>
      <c r="M42" s="784"/>
      <c r="N42" s="786"/>
      <c r="Q42" s="788"/>
      <c r="R42" s="495"/>
      <c r="S42" s="496">
        <v>20</v>
      </c>
      <c r="T42" s="372" t="s">
        <v>590</v>
      </c>
      <c r="U42" s="773"/>
      <c r="V42" s="341"/>
      <c r="W42" s="432"/>
      <c r="X42" s="359"/>
      <c r="Y42" s="772"/>
      <c r="Z42" s="341"/>
      <c r="AB42" s="359"/>
      <c r="AC42" s="772"/>
      <c r="AD42" s="341"/>
    </row>
    <row r="43" spans="1:31" x14ac:dyDescent="0.15">
      <c r="A43" s="784"/>
      <c r="B43" s="784"/>
      <c r="C43" s="493"/>
      <c r="D43" s="498"/>
      <c r="E43" s="783"/>
      <c r="F43" s="783"/>
      <c r="G43" s="498"/>
      <c r="I43" s="784"/>
      <c r="J43" s="786"/>
      <c r="M43" s="783">
        <v>22</v>
      </c>
      <c r="N43" s="785" t="s">
        <v>591</v>
      </c>
      <c r="Q43" s="788"/>
      <c r="R43" s="495"/>
      <c r="S43" s="496"/>
      <c r="T43" s="341"/>
      <c r="U43" s="432"/>
      <c r="V43" s="359"/>
      <c r="W43" s="444"/>
      <c r="X43" s="359"/>
      <c r="Y43" s="772"/>
      <c r="Z43" s="372" t="s">
        <v>581</v>
      </c>
      <c r="AA43" s="442"/>
      <c r="AB43" s="359"/>
      <c r="AC43" s="772"/>
      <c r="AD43" s="341"/>
    </row>
    <row r="44" spans="1:31" x14ac:dyDescent="0.15">
      <c r="A44" s="783"/>
      <c r="B44" s="783"/>
      <c r="C44" s="498"/>
      <c r="E44" s="784"/>
      <c r="F44" s="784"/>
      <c r="I44" s="783">
        <v>22</v>
      </c>
      <c r="J44" s="785" t="s">
        <v>592</v>
      </c>
      <c r="M44" s="784"/>
      <c r="N44" s="786"/>
      <c r="O44" s="493"/>
      <c r="P44" s="494"/>
      <c r="Q44" s="788">
        <v>22</v>
      </c>
      <c r="R44" s="495"/>
      <c r="S44" s="496">
        <v>21</v>
      </c>
      <c r="T44" s="372" t="s">
        <v>593</v>
      </c>
      <c r="U44" s="444"/>
      <c r="V44" s="359"/>
      <c r="W44" s="444"/>
      <c r="X44" s="359"/>
      <c r="Y44" s="772"/>
      <c r="Z44" s="338"/>
      <c r="AA44" s="771">
        <v>30</v>
      </c>
      <c r="AB44" s="359"/>
      <c r="AC44" s="772"/>
      <c r="AD44" s="359"/>
    </row>
    <row r="45" spans="1:31" x14ac:dyDescent="0.15">
      <c r="A45" s="784"/>
      <c r="B45" s="784"/>
      <c r="E45" s="783">
        <v>22</v>
      </c>
      <c r="F45" s="783"/>
      <c r="I45" s="784"/>
      <c r="J45" s="786"/>
      <c r="K45" s="493"/>
      <c r="L45" s="498"/>
      <c r="M45" s="783"/>
      <c r="N45" s="785" t="s">
        <v>592</v>
      </c>
      <c r="O45" s="498"/>
      <c r="Q45" s="788"/>
      <c r="R45" s="495"/>
      <c r="S45" s="496"/>
      <c r="T45" s="338"/>
      <c r="U45" s="771">
        <v>11</v>
      </c>
      <c r="V45" s="372" t="s">
        <v>591</v>
      </c>
      <c r="W45" s="444"/>
      <c r="X45" s="359"/>
      <c r="Y45" s="772"/>
      <c r="Z45" s="359"/>
      <c r="AA45" s="772"/>
      <c r="AB45" s="359"/>
      <c r="AC45" s="772"/>
      <c r="AD45" s="359"/>
    </row>
    <row r="46" spans="1:31" x14ac:dyDescent="0.15">
      <c r="A46" s="783">
        <v>22</v>
      </c>
      <c r="B46" s="783"/>
      <c r="E46" s="784"/>
      <c r="F46" s="784"/>
      <c r="G46" s="493"/>
      <c r="H46" s="498"/>
      <c r="I46" s="783"/>
      <c r="J46" s="785" t="s">
        <v>594</v>
      </c>
      <c r="K46" s="498"/>
      <c r="M46" s="784"/>
      <c r="N46" s="786"/>
      <c r="Q46" s="788"/>
      <c r="R46" s="495"/>
      <c r="S46" s="496">
        <v>22</v>
      </c>
      <c r="T46" s="372" t="s">
        <v>591</v>
      </c>
      <c r="U46" s="773"/>
      <c r="V46" s="338"/>
      <c r="W46" s="771">
        <v>22</v>
      </c>
      <c r="X46" s="359"/>
      <c r="Y46" s="772"/>
      <c r="Z46" s="359"/>
      <c r="AA46" s="772"/>
      <c r="AB46" s="359"/>
      <c r="AC46" s="772"/>
      <c r="AD46" s="341"/>
    </row>
    <row r="47" spans="1:31" x14ac:dyDescent="0.15">
      <c r="A47" s="784"/>
      <c r="B47" s="784"/>
      <c r="C47" s="493"/>
      <c r="D47" s="498"/>
      <c r="E47" s="783"/>
      <c r="F47" s="783"/>
      <c r="G47" s="498"/>
      <c r="I47" s="784"/>
      <c r="J47" s="786"/>
      <c r="M47" s="783">
        <v>23</v>
      </c>
      <c r="N47" s="785" t="s">
        <v>595</v>
      </c>
      <c r="Q47" s="788"/>
      <c r="R47" s="495"/>
      <c r="S47" s="496"/>
      <c r="T47" s="341"/>
      <c r="U47" s="432"/>
      <c r="V47" s="359"/>
      <c r="W47" s="772"/>
      <c r="X47" s="372" t="s">
        <v>596</v>
      </c>
      <c r="Y47" s="773"/>
      <c r="Z47" s="359"/>
      <c r="AA47" s="772"/>
      <c r="AB47" s="359"/>
      <c r="AC47" s="772"/>
      <c r="AD47" s="341"/>
    </row>
    <row r="48" spans="1:31" x14ac:dyDescent="0.15">
      <c r="A48" s="783"/>
      <c r="B48" s="783"/>
      <c r="C48" s="498"/>
      <c r="E48" s="784"/>
      <c r="F48" s="784"/>
      <c r="I48" s="783">
        <v>23</v>
      </c>
      <c r="J48" s="785"/>
      <c r="M48" s="784"/>
      <c r="N48" s="786"/>
      <c r="O48" s="493"/>
      <c r="P48" s="494"/>
      <c r="Q48" s="788">
        <v>23</v>
      </c>
      <c r="R48" s="495"/>
      <c r="S48" s="496">
        <v>23</v>
      </c>
      <c r="T48" s="372" t="s">
        <v>595</v>
      </c>
      <c r="U48" s="444"/>
      <c r="V48" s="359"/>
      <c r="W48" s="772"/>
      <c r="X48" s="341"/>
      <c r="Y48" s="432"/>
      <c r="Z48" s="359"/>
      <c r="AA48" s="772"/>
      <c r="AB48" s="359"/>
      <c r="AC48" s="772"/>
      <c r="AD48" s="341"/>
    </row>
    <row r="49" spans="1:31" x14ac:dyDescent="0.15">
      <c r="A49" s="784"/>
      <c r="B49" s="784"/>
      <c r="E49" s="783">
        <v>23</v>
      </c>
      <c r="F49" s="783"/>
      <c r="I49" s="784"/>
      <c r="J49" s="786"/>
      <c r="K49" s="493"/>
      <c r="L49" s="498"/>
      <c r="M49" s="783"/>
      <c r="N49" s="785" t="s">
        <v>597</v>
      </c>
      <c r="O49" s="498"/>
      <c r="Q49" s="788"/>
      <c r="R49" s="495"/>
      <c r="S49" s="496"/>
      <c r="T49" s="338"/>
      <c r="U49" s="771">
        <v>12</v>
      </c>
      <c r="V49" s="372" t="s">
        <v>596</v>
      </c>
      <c r="W49" s="773"/>
      <c r="X49" s="341"/>
      <c r="Y49" s="432"/>
      <c r="Z49" s="359"/>
      <c r="AA49" s="772"/>
      <c r="AB49" s="359"/>
      <c r="AC49" s="772"/>
      <c r="AD49" s="341"/>
    </row>
    <row r="50" spans="1:31" x14ac:dyDescent="0.15">
      <c r="A50" s="783">
        <v>23</v>
      </c>
      <c r="B50" s="783"/>
      <c r="E50" s="784"/>
      <c r="F50" s="784"/>
      <c r="G50" s="493"/>
      <c r="H50" s="498"/>
      <c r="I50" s="783"/>
      <c r="J50" s="785"/>
      <c r="K50" s="498"/>
      <c r="M50" s="784"/>
      <c r="N50" s="786"/>
      <c r="Q50" s="788"/>
      <c r="R50" s="495"/>
      <c r="S50" s="496">
        <v>24</v>
      </c>
      <c r="T50" s="372" t="s">
        <v>596</v>
      </c>
      <c r="U50" s="773"/>
      <c r="V50" s="341"/>
      <c r="W50" s="432"/>
      <c r="X50" s="341"/>
      <c r="Y50" s="432"/>
      <c r="Z50" s="359"/>
      <c r="AA50" s="772"/>
      <c r="AB50" s="359"/>
      <c r="AC50" s="772"/>
      <c r="AD50" s="341"/>
    </row>
    <row r="51" spans="1:31" x14ac:dyDescent="0.15">
      <c r="A51" s="784"/>
      <c r="B51" s="784"/>
      <c r="C51" s="493"/>
      <c r="D51" s="498"/>
      <c r="E51" s="783"/>
      <c r="F51" s="783"/>
      <c r="G51" s="498"/>
      <c r="I51" s="784"/>
      <c r="J51" s="786"/>
      <c r="M51" s="783">
        <v>26</v>
      </c>
      <c r="N51" s="785" t="s">
        <v>598</v>
      </c>
      <c r="Q51" s="788"/>
      <c r="R51" s="495"/>
      <c r="S51" s="496"/>
      <c r="T51" s="341"/>
      <c r="U51" s="432"/>
      <c r="V51" s="341"/>
      <c r="W51" s="432"/>
      <c r="X51" s="341"/>
      <c r="Y51" s="432"/>
      <c r="Z51" s="359"/>
      <c r="AA51" s="772"/>
      <c r="AB51" s="372" t="s">
        <v>599</v>
      </c>
      <c r="AC51" s="773"/>
      <c r="AD51" s="341"/>
    </row>
    <row r="52" spans="1:31" x14ac:dyDescent="0.15">
      <c r="A52" s="783"/>
      <c r="B52" s="783"/>
      <c r="C52" s="498"/>
      <c r="E52" s="784"/>
      <c r="F52" s="784"/>
      <c r="I52" s="783">
        <v>26</v>
      </c>
      <c r="J52" s="785"/>
      <c r="M52" s="784"/>
      <c r="N52" s="786"/>
      <c r="O52" s="493"/>
      <c r="P52" s="494"/>
      <c r="Q52" s="788">
        <v>26</v>
      </c>
      <c r="R52" s="495"/>
      <c r="S52" s="496">
        <v>25</v>
      </c>
      <c r="T52" s="372" t="s">
        <v>600</v>
      </c>
      <c r="U52" s="444"/>
      <c r="V52" s="341"/>
      <c r="W52" s="432"/>
      <c r="X52" s="341"/>
      <c r="Y52" s="432"/>
      <c r="Z52" s="359"/>
      <c r="AA52" s="772"/>
      <c r="AB52" s="341"/>
      <c r="AD52" s="341"/>
    </row>
    <row r="53" spans="1:31" x14ac:dyDescent="0.15">
      <c r="A53" s="784"/>
      <c r="B53" s="784"/>
      <c r="E53" s="783">
        <v>26</v>
      </c>
      <c r="F53" s="783"/>
      <c r="I53" s="784"/>
      <c r="J53" s="786"/>
      <c r="K53" s="493"/>
      <c r="L53" s="498"/>
      <c r="M53" s="783"/>
      <c r="N53" s="785" t="s">
        <v>601</v>
      </c>
      <c r="O53" s="498"/>
      <c r="Q53" s="788"/>
      <c r="R53" s="495"/>
      <c r="S53" s="496"/>
      <c r="T53" s="338"/>
      <c r="U53" s="771">
        <v>13</v>
      </c>
      <c r="V53" s="372" t="s">
        <v>600</v>
      </c>
      <c r="W53" s="444"/>
      <c r="X53" s="341"/>
      <c r="Y53" s="432"/>
      <c r="Z53" s="359"/>
      <c r="AA53" s="772"/>
      <c r="AB53" s="341"/>
      <c r="AD53" s="359"/>
      <c r="AE53" s="500"/>
    </row>
    <row r="54" spans="1:31" x14ac:dyDescent="0.15">
      <c r="A54" s="783">
        <v>26</v>
      </c>
      <c r="B54" s="783"/>
      <c r="E54" s="784"/>
      <c r="F54" s="784"/>
      <c r="G54" s="493"/>
      <c r="H54" s="498"/>
      <c r="I54" s="783"/>
      <c r="J54" s="785"/>
      <c r="K54" s="498"/>
      <c r="M54" s="784"/>
      <c r="N54" s="786"/>
      <c r="Q54" s="788"/>
      <c r="R54" s="495"/>
      <c r="S54" s="496">
        <v>26</v>
      </c>
      <c r="T54" s="372" t="s">
        <v>598</v>
      </c>
      <c r="U54" s="773"/>
      <c r="V54" s="338"/>
      <c r="W54" s="771">
        <v>23</v>
      </c>
      <c r="X54" s="341"/>
      <c r="Y54" s="432"/>
      <c r="Z54" s="359"/>
      <c r="AA54" s="772"/>
      <c r="AB54" s="341"/>
      <c r="AC54" s="432"/>
      <c r="AD54" s="341"/>
    </row>
    <row r="55" spans="1:31" x14ac:dyDescent="0.15">
      <c r="A55" s="784"/>
      <c r="B55" s="784"/>
      <c r="C55" s="493"/>
      <c r="D55" s="498"/>
      <c r="E55" s="783"/>
      <c r="F55" s="783"/>
      <c r="G55" s="498"/>
      <c r="I55" s="784"/>
      <c r="J55" s="786"/>
      <c r="M55" s="783">
        <v>27</v>
      </c>
      <c r="N55" s="785" t="s">
        <v>602</v>
      </c>
      <c r="Q55" s="788"/>
      <c r="R55" s="495"/>
      <c r="S55" s="496"/>
      <c r="T55" s="341"/>
      <c r="U55" s="432"/>
      <c r="V55" s="359"/>
      <c r="W55" s="772"/>
      <c r="X55" s="372" t="s">
        <v>603</v>
      </c>
      <c r="Y55" s="444"/>
      <c r="Z55" s="359"/>
      <c r="AA55" s="772"/>
      <c r="AB55" s="341"/>
      <c r="AC55" s="444">
        <v>-31</v>
      </c>
      <c r="AD55" s="372" t="s">
        <v>599</v>
      </c>
      <c r="AE55" s="787">
        <v>2</v>
      </c>
    </row>
    <row r="56" spans="1:31" x14ac:dyDescent="0.15">
      <c r="A56" s="783"/>
      <c r="B56" s="783"/>
      <c r="C56" s="498"/>
      <c r="E56" s="784"/>
      <c r="F56" s="784"/>
      <c r="I56" s="783">
        <v>27</v>
      </c>
      <c r="J56" s="785"/>
      <c r="M56" s="784"/>
      <c r="N56" s="786"/>
      <c r="O56" s="493"/>
      <c r="P56" s="494"/>
      <c r="Q56" s="788">
        <v>27</v>
      </c>
      <c r="R56" s="495"/>
      <c r="S56" s="496">
        <v>27</v>
      </c>
      <c r="T56" s="372" t="s">
        <v>602</v>
      </c>
      <c r="U56" s="444"/>
      <c r="V56" s="359"/>
      <c r="W56" s="772"/>
      <c r="X56" s="338"/>
      <c r="Y56" s="771">
        <v>28</v>
      </c>
      <c r="Z56" s="359"/>
      <c r="AA56" s="772"/>
      <c r="AB56" s="341"/>
      <c r="AC56" s="432"/>
      <c r="AD56" s="341"/>
      <c r="AE56" s="787"/>
    </row>
    <row r="57" spans="1:31" x14ac:dyDescent="0.15">
      <c r="A57" s="784"/>
      <c r="B57" s="784"/>
      <c r="E57" s="783">
        <v>27</v>
      </c>
      <c r="F57" s="783"/>
      <c r="I57" s="784"/>
      <c r="J57" s="786"/>
      <c r="K57" s="493"/>
      <c r="L57" s="498"/>
      <c r="M57" s="783"/>
      <c r="N57" s="785" t="s">
        <v>604</v>
      </c>
      <c r="O57" s="498"/>
      <c r="Q57" s="788"/>
      <c r="R57" s="495"/>
      <c r="S57" s="496"/>
      <c r="T57" s="338"/>
      <c r="U57" s="771">
        <v>14</v>
      </c>
      <c r="V57" s="372" t="s">
        <v>603</v>
      </c>
      <c r="W57" s="773"/>
      <c r="X57" s="359"/>
      <c r="Y57" s="772"/>
      <c r="Z57" s="359"/>
      <c r="AA57" s="772"/>
      <c r="AB57" s="341"/>
      <c r="AC57" s="432"/>
      <c r="AD57" s="341"/>
    </row>
    <row r="58" spans="1:31" x14ac:dyDescent="0.15">
      <c r="A58" s="783">
        <v>27</v>
      </c>
      <c r="B58" s="783"/>
      <c r="E58" s="784"/>
      <c r="F58" s="784"/>
      <c r="G58" s="493"/>
      <c r="H58" s="498"/>
      <c r="I58" s="783"/>
      <c r="J58" s="785"/>
      <c r="K58" s="498"/>
      <c r="M58" s="784"/>
      <c r="N58" s="786"/>
      <c r="Q58" s="788"/>
      <c r="R58" s="495"/>
      <c r="S58" s="496">
        <v>28</v>
      </c>
      <c r="T58" s="372" t="s">
        <v>603</v>
      </c>
      <c r="U58" s="773"/>
      <c r="V58" s="341"/>
      <c r="W58" s="432"/>
      <c r="X58" s="359"/>
      <c r="Y58" s="772"/>
      <c r="Z58" s="359"/>
      <c r="AA58" s="772"/>
      <c r="AB58" s="341"/>
      <c r="AC58" s="432"/>
      <c r="AD58" s="341"/>
    </row>
    <row r="59" spans="1:31" x14ac:dyDescent="0.15">
      <c r="A59" s="784"/>
      <c r="B59" s="784"/>
      <c r="C59" s="493"/>
      <c r="D59" s="498"/>
      <c r="E59" s="783"/>
      <c r="F59" s="783"/>
      <c r="G59" s="498"/>
      <c r="I59" s="784"/>
      <c r="J59" s="786"/>
      <c r="M59" s="783">
        <v>30</v>
      </c>
      <c r="N59" s="785" t="s">
        <v>605</v>
      </c>
      <c r="Q59" s="788"/>
      <c r="R59" s="495"/>
      <c r="S59" s="496"/>
      <c r="T59" s="341"/>
      <c r="U59" s="432"/>
      <c r="V59" s="341"/>
      <c r="W59" s="432"/>
      <c r="X59" s="359"/>
      <c r="Y59" s="772"/>
      <c r="Z59" s="372" t="s">
        <v>599</v>
      </c>
      <c r="AA59" s="773"/>
      <c r="AB59" s="341"/>
      <c r="AC59" s="432"/>
      <c r="AD59" s="341"/>
    </row>
    <row r="60" spans="1:31" x14ac:dyDescent="0.15">
      <c r="A60" s="783"/>
      <c r="B60" s="783"/>
      <c r="C60" s="498"/>
      <c r="E60" s="784"/>
      <c r="F60" s="784"/>
      <c r="I60" s="783">
        <v>30</v>
      </c>
      <c r="J60" s="785" t="s">
        <v>606</v>
      </c>
      <c r="M60" s="784"/>
      <c r="N60" s="786"/>
      <c r="O60" s="493"/>
      <c r="P60" s="494"/>
      <c r="Q60" s="788">
        <v>30</v>
      </c>
      <c r="R60" s="495"/>
      <c r="S60" s="496">
        <v>29</v>
      </c>
      <c r="T60" s="372" t="s">
        <v>607</v>
      </c>
      <c r="U60" s="444"/>
      <c r="V60" s="341"/>
      <c r="W60" s="432"/>
      <c r="X60" s="359"/>
      <c r="Y60" s="772"/>
      <c r="Z60" s="341"/>
      <c r="AB60" s="341"/>
      <c r="AC60" s="432"/>
      <c r="AD60" s="341"/>
    </row>
    <row r="61" spans="1:31" x14ac:dyDescent="0.15">
      <c r="A61" s="784"/>
      <c r="B61" s="784"/>
      <c r="E61" s="783">
        <v>30</v>
      </c>
      <c r="F61" s="783"/>
      <c r="I61" s="784"/>
      <c r="J61" s="786"/>
      <c r="K61" s="493"/>
      <c r="L61" s="498"/>
      <c r="M61" s="783"/>
      <c r="N61" s="785" t="s">
        <v>608</v>
      </c>
      <c r="O61" s="498"/>
      <c r="Q61" s="788"/>
      <c r="R61" s="495"/>
      <c r="S61" s="496"/>
      <c r="T61" s="338"/>
      <c r="U61" s="771">
        <v>15</v>
      </c>
      <c r="V61" s="372" t="s">
        <v>607</v>
      </c>
      <c r="W61" s="444"/>
      <c r="X61" s="359"/>
      <c r="Y61" s="772"/>
      <c r="Z61" s="341"/>
      <c r="AA61" s="432"/>
      <c r="AB61" s="341"/>
      <c r="AC61" s="432"/>
      <c r="AD61" s="341"/>
    </row>
    <row r="62" spans="1:31" x14ac:dyDescent="0.15">
      <c r="A62" s="783">
        <v>30</v>
      </c>
      <c r="B62" s="783"/>
      <c r="E62" s="784"/>
      <c r="F62" s="784"/>
      <c r="G62" s="493"/>
      <c r="H62" s="498"/>
      <c r="I62" s="783"/>
      <c r="J62" s="785" t="s">
        <v>608</v>
      </c>
      <c r="K62" s="498"/>
      <c r="M62" s="784"/>
      <c r="N62" s="786"/>
      <c r="Q62" s="788"/>
      <c r="R62" s="495"/>
      <c r="S62" s="496">
        <v>30</v>
      </c>
      <c r="T62" s="372" t="s">
        <v>605</v>
      </c>
      <c r="U62" s="773"/>
      <c r="V62" s="338"/>
      <c r="W62" s="771">
        <v>24</v>
      </c>
      <c r="X62" s="359"/>
      <c r="Y62" s="772"/>
      <c r="Z62" s="341"/>
      <c r="AA62" s="432"/>
      <c r="AB62" s="359"/>
      <c r="AC62" s="444"/>
      <c r="AD62" s="341"/>
    </row>
    <row r="63" spans="1:31" x14ac:dyDescent="0.15">
      <c r="A63" s="784"/>
      <c r="B63" s="784"/>
      <c r="C63" s="493"/>
      <c r="D63" s="498"/>
      <c r="E63" s="783"/>
      <c r="F63" s="783"/>
      <c r="G63" s="498"/>
      <c r="I63" s="784"/>
      <c r="J63" s="786"/>
      <c r="M63" s="783">
        <v>31</v>
      </c>
      <c r="N63" s="785" t="s">
        <v>609</v>
      </c>
      <c r="Q63" s="788"/>
      <c r="R63" s="495"/>
      <c r="S63" s="496"/>
      <c r="T63" s="341"/>
      <c r="U63" s="432"/>
      <c r="V63" s="359"/>
      <c r="W63" s="772"/>
      <c r="X63" s="372" t="s">
        <v>599</v>
      </c>
      <c r="Y63" s="773"/>
      <c r="Z63" s="329"/>
      <c r="AA63" s="444"/>
      <c r="AB63" s="359"/>
      <c r="AC63" s="444">
        <v>-29</v>
      </c>
      <c r="AD63" s="372" t="s">
        <v>571</v>
      </c>
      <c r="AE63" s="787">
        <v>3</v>
      </c>
    </row>
    <row r="64" spans="1:31" x14ac:dyDescent="0.15">
      <c r="A64" s="783"/>
      <c r="B64" s="783"/>
      <c r="C64" s="498"/>
      <c r="E64" s="784"/>
      <c r="F64" s="784"/>
      <c r="I64" s="783">
        <v>31</v>
      </c>
      <c r="J64" s="785" t="s">
        <v>610</v>
      </c>
      <c r="M64" s="784"/>
      <c r="N64" s="786"/>
      <c r="O64" s="493"/>
      <c r="P64" s="494"/>
      <c r="Q64" s="788">
        <v>31</v>
      </c>
      <c r="R64" s="495"/>
      <c r="S64" s="496">
        <v>31</v>
      </c>
      <c r="T64" s="372" t="s">
        <v>611</v>
      </c>
      <c r="U64" s="444"/>
      <c r="V64" s="359"/>
      <c r="W64" s="772"/>
      <c r="X64" s="341"/>
      <c r="Z64" s="329"/>
      <c r="AA64" s="444"/>
      <c r="AB64" s="359"/>
      <c r="AC64" s="444"/>
      <c r="AD64" s="341"/>
      <c r="AE64" s="787"/>
    </row>
    <row r="65" spans="1:31" x14ac:dyDescent="0.15">
      <c r="A65" s="784"/>
      <c r="B65" s="784"/>
      <c r="E65" s="783">
        <v>31</v>
      </c>
      <c r="F65" s="783"/>
      <c r="I65" s="784"/>
      <c r="J65" s="786"/>
      <c r="K65" s="493"/>
      <c r="L65" s="498"/>
      <c r="M65" s="783"/>
      <c r="N65" s="785" t="s">
        <v>610</v>
      </c>
      <c r="O65" s="498"/>
      <c r="Q65" s="788"/>
      <c r="R65" s="495"/>
      <c r="S65" s="496"/>
      <c r="T65" s="338"/>
      <c r="U65" s="771">
        <v>16</v>
      </c>
      <c r="V65" s="372" t="s">
        <v>599</v>
      </c>
      <c r="W65" s="773"/>
      <c r="X65" s="341"/>
      <c r="AB65" s="359"/>
      <c r="AC65" s="444"/>
      <c r="AD65" s="341"/>
    </row>
    <row r="66" spans="1:31" x14ac:dyDescent="0.15">
      <c r="A66" s="783">
        <v>31</v>
      </c>
      <c r="B66" s="783"/>
      <c r="E66" s="784"/>
      <c r="F66" s="784"/>
      <c r="G66" s="493"/>
      <c r="H66" s="498"/>
      <c r="I66" s="783"/>
      <c r="J66" s="785" t="s">
        <v>612</v>
      </c>
      <c r="K66" s="498"/>
      <c r="M66" s="784"/>
      <c r="N66" s="786"/>
      <c r="Q66" s="495"/>
      <c r="R66" s="495"/>
      <c r="S66" s="496">
        <v>32</v>
      </c>
      <c r="T66" s="372" t="s">
        <v>599</v>
      </c>
      <c r="U66" s="773"/>
      <c r="V66" s="341"/>
      <c r="X66" s="341"/>
      <c r="AB66" s="501"/>
      <c r="AC66" s="444">
        <v>-30</v>
      </c>
      <c r="AD66" s="372" t="s">
        <v>581</v>
      </c>
      <c r="AE66" s="787">
        <v>4</v>
      </c>
    </row>
    <row r="67" spans="1:31" x14ac:dyDescent="0.15">
      <c r="A67" s="784"/>
      <c r="B67" s="784"/>
      <c r="C67" s="493"/>
      <c r="D67" s="498"/>
      <c r="E67" s="783"/>
      <c r="F67" s="783"/>
      <c r="G67" s="498"/>
      <c r="I67" s="784"/>
      <c r="J67" s="786"/>
      <c r="N67" s="361"/>
      <c r="Q67" s="495"/>
      <c r="R67" s="495"/>
      <c r="T67" s="499"/>
      <c r="V67" s="326" t="s">
        <v>613</v>
      </c>
      <c r="X67" s="499"/>
      <c r="Z67" s="432" t="s">
        <v>614</v>
      </c>
      <c r="AB67" s="501"/>
      <c r="AC67" s="444"/>
      <c r="AD67" s="341"/>
      <c r="AE67" s="787"/>
    </row>
    <row r="68" spans="1:31" x14ac:dyDescent="0.15">
      <c r="A68" s="783"/>
      <c r="B68" s="783"/>
      <c r="C68" s="498"/>
      <c r="E68" s="784"/>
      <c r="F68" s="784"/>
      <c r="J68" s="361"/>
      <c r="V68" s="326" t="s">
        <v>615</v>
      </c>
      <c r="Z68" s="432" t="s">
        <v>616</v>
      </c>
      <c r="AB68" s="361"/>
      <c r="AC68" s="432"/>
      <c r="AD68" s="341"/>
    </row>
    <row r="69" spans="1:31" x14ac:dyDescent="0.15">
      <c r="A69" s="784"/>
      <c r="B69" s="784"/>
      <c r="AB69" s="361"/>
      <c r="AC69" s="432"/>
      <c r="AD69" s="499"/>
    </row>
    <row r="70" spans="1:31" x14ac:dyDescent="0.15">
      <c r="F70" s="432" t="s">
        <v>617</v>
      </c>
      <c r="AB70" s="361"/>
    </row>
    <row r="71" spans="1:31" x14ac:dyDescent="0.15">
      <c r="F71" s="432" t="s">
        <v>618</v>
      </c>
      <c r="AB71" s="361"/>
    </row>
    <row r="72" spans="1:31" x14ac:dyDescent="0.15">
      <c r="AB72" s="361"/>
    </row>
  </sheetData>
  <mergeCells count="327">
    <mergeCell ref="A6:A7"/>
    <mergeCell ref="B6:B7"/>
    <mergeCell ref="I6:I7"/>
    <mergeCell ref="J6:J7"/>
    <mergeCell ref="Q6:Q7"/>
    <mergeCell ref="A1:K1"/>
    <mergeCell ref="A2:K2"/>
    <mergeCell ref="T2:AD2"/>
    <mergeCell ref="B3:B4"/>
    <mergeCell ref="M3:M4"/>
    <mergeCell ref="N3:N4"/>
    <mergeCell ref="T3:AD3"/>
    <mergeCell ref="I4:I5"/>
    <mergeCell ref="J4:J5"/>
    <mergeCell ref="Q4:Q5"/>
    <mergeCell ref="A10:A11"/>
    <mergeCell ref="B10:B11"/>
    <mergeCell ref="I10:I11"/>
    <mergeCell ref="J10:J11"/>
    <mergeCell ref="Q10:Q11"/>
    <mergeCell ref="E11:E12"/>
    <mergeCell ref="F11:F12"/>
    <mergeCell ref="M11:M12"/>
    <mergeCell ref="N11:N12"/>
    <mergeCell ref="A12:A13"/>
    <mergeCell ref="E9:E10"/>
    <mergeCell ref="F9:F10"/>
    <mergeCell ref="M9:M10"/>
    <mergeCell ref="N9:N10"/>
    <mergeCell ref="A8:A9"/>
    <mergeCell ref="B8:B9"/>
    <mergeCell ref="I8:I9"/>
    <mergeCell ref="J8:J9"/>
    <mergeCell ref="Q8:Q9"/>
    <mergeCell ref="B12:B13"/>
    <mergeCell ref="I12:I13"/>
    <mergeCell ref="J12:J13"/>
    <mergeCell ref="Q12:Q13"/>
    <mergeCell ref="AA12:AA27"/>
    <mergeCell ref="E13:E14"/>
    <mergeCell ref="F13:F14"/>
    <mergeCell ref="M13:M14"/>
    <mergeCell ref="N13:N14"/>
    <mergeCell ref="U13:U14"/>
    <mergeCell ref="Y8:Y15"/>
    <mergeCell ref="U9:U10"/>
    <mergeCell ref="W6:W9"/>
    <mergeCell ref="E7:E8"/>
    <mergeCell ref="F7:F8"/>
    <mergeCell ref="M7:M8"/>
    <mergeCell ref="N7:N8"/>
    <mergeCell ref="E5:E6"/>
    <mergeCell ref="F5:F6"/>
    <mergeCell ref="M5:M6"/>
    <mergeCell ref="N5:N6"/>
    <mergeCell ref="U5:U6"/>
    <mergeCell ref="Q16:Q17"/>
    <mergeCell ref="E17:E18"/>
    <mergeCell ref="F17:F18"/>
    <mergeCell ref="M17:M18"/>
    <mergeCell ref="N17:N18"/>
    <mergeCell ref="Y24:Y31"/>
    <mergeCell ref="A14:A15"/>
    <mergeCell ref="B14:B15"/>
    <mergeCell ref="I14:I15"/>
    <mergeCell ref="J14:J15"/>
    <mergeCell ref="Q14:Q15"/>
    <mergeCell ref="W14:W17"/>
    <mergeCell ref="E15:E16"/>
    <mergeCell ref="F15:F16"/>
    <mergeCell ref="M15:M16"/>
    <mergeCell ref="N15:N16"/>
    <mergeCell ref="U17:U18"/>
    <mergeCell ref="A18:A19"/>
    <mergeCell ref="B18:B19"/>
    <mergeCell ref="I18:I19"/>
    <mergeCell ref="J18:J19"/>
    <mergeCell ref="Q18:Q19"/>
    <mergeCell ref="E19:E20"/>
    <mergeCell ref="F19:F20"/>
    <mergeCell ref="M19:M20"/>
    <mergeCell ref="N19:N20"/>
    <mergeCell ref="A16:A17"/>
    <mergeCell ref="B16:B17"/>
    <mergeCell ref="I16:I17"/>
    <mergeCell ref="J16:J17"/>
    <mergeCell ref="A24:A25"/>
    <mergeCell ref="B24:B25"/>
    <mergeCell ref="I24:I25"/>
    <mergeCell ref="J24:J25"/>
    <mergeCell ref="Q24:Q25"/>
    <mergeCell ref="U21:U22"/>
    <mergeCell ref="A22:A23"/>
    <mergeCell ref="B22:B23"/>
    <mergeCell ref="I22:I23"/>
    <mergeCell ref="J22:J23"/>
    <mergeCell ref="Q22:Q23"/>
    <mergeCell ref="A20:A21"/>
    <mergeCell ref="B20:B21"/>
    <mergeCell ref="I20:I21"/>
    <mergeCell ref="J20:J21"/>
    <mergeCell ref="Q20:Q21"/>
    <mergeCell ref="E21:E22"/>
    <mergeCell ref="F21:F22"/>
    <mergeCell ref="M21:M22"/>
    <mergeCell ref="N21:N22"/>
    <mergeCell ref="E25:E26"/>
    <mergeCell ref="F25:F26"/>
    <mergeCell ref="M25:M26"/>
    <mergeCell ref="N25:N26"/>
    <mergeCell ref="U25:U26"/>
    <mergeCell ref="U29:U30"/>
    <mergeCell ref="W22:W25"/>
    <mergeCell ref="E23:E24"/>
    <mergeCell ref="F23:F24"/>
    <mergeCell ref="M23:M24"/>
    <mergeCell ref="N23:N24"/>
    <mergeCell ref="B28:B29"/>
    <mergeCell ref="I28:I29"/>
    <mergeCell ref="J28:J29"/>
    <mergeCell ref="Q28:Q29"/>
    <mergeCell ref="E29:E30"/>
    <mergeCell ref="F29:F30"/>
    <mergeCell ref="M29:M30"/>
    <mergeCell ref="N29:N30"/>
    <mergeCell ref="A26:A27"/>
    <mergeCell ref="B26:B27"/>
    <mergeCell ref="I26:I27"/>
    <mergeCell ref="J26:J27"/>
    <mergeCell ref="Q26:Q27"/>
    <mergeCell ref="E27:E28"/>
    <mergeCell ref="F27:F28"/>
    <mergeCell ref="M27:M28"/>
    <mergeCell ref="N27:N28"/>
    <mergeCell ref="A28:A29"/>
    <mergeCell ref="A30:A31"/>
    <mergeCell ref="B30:B31"/>
    <mergeCell ref="I30:I31"/>
    <mergeCell ref="J30:J31"/>
    <mergeCell ref="Q30:Q31"/>
    <mergeCell ref="W30:W33"/>
    <mergeCell ref="E31:E32"/>
    <mergeCell ref="F31:F32"/>
    <mergeCell ref="M31:M32"/>
    <mergeCell ref="N31:N32"/>
    <mergeCell ref="U33:U34"/>
    <mergeCell ref="A34:A35"/>
    <mergeCell ref="B34:B35"/>
    <mergeCell ref="I34:I35"/>
    <mergeCell ref="J34:J35"/>
    <mergeCell ref="Q34:Q35"/>
    <mergeCell ref="E35:E36"/>
    <mergeCell ref="F35:F36"/>
    <mergeCell ref="M35:M36"/>
    <mergeCell ref="N35:N36"/>
    <mergeCell ref="A32:A33"/>
    <mergeCell ref="B32:B33"/>
    <mergeCell ref="I32:I33"/>
    <mergeCell ref="J32:J33"/>
    <mergeCell ref="Q32:Q33"/>
    <mergeCell ref="E33:E34"/>
    <mergeCell ref="F33:F34"/>
    <mergeCell ref="M33:M34"/>
    <mergeCell ref="N33:N34"/>
    <mergeCell ref="A38:A39"/>
    <mergeCell ref="B38:B39"/>
    <mergeCell ref="I38:I39"/>
    <mergeCell ref="J38:J39"/>
    <mergeCell ref="Q38:Q39"/>
    <mergeCell ref="AE35:AE36"/>
    <mergeCell ref="A36:A37"/>
    <mergeCell ref="B36:B37"/>
    <mergeCell ref="I36:I37"/>
    <mergeCell ref="J36:J37"/>
    <mergeCell ref="Q36:Q37"/>
    <mergeCell ref="E37:E38"/>
    <mergeCell ref="F37:F38"/>
    <mergeCell ref="M37:M38"/>
    <mergeCell ref="N37:N38"/>
    <mergeCell ref="AC20:AC51"/>
    <mergeCell ref="A42:A43"/>
    <mergeCell ref="B42:B43"/>
    <mergeCell ref="I42:I43"/>
    <mergeCell ref="J42:J43"/>
    <mergeCell ref="Q42:Q43"/>
    <mergeCell ref="E43:E44"/>
    <mergeCell ref="F43:F44"/>
    <mergeCell ref="M43:M44"/>
    <mergeCell ref="N43:N44"/>
    <mergeCell ref="A44:A45"/>
    <mergeCell ref="E41:E42"/>
    <mergeCell ref="F41:F42"/>
    <mergeCell ref="M41:M42"/>
    <mergeCell ref="N41:N42"/>
    <mergeCell ref="A40:A41"/>
    <mergeCell ref="B40:B41"/>
    <mergeCell ref="I40:I41"/>
    <mergeCell ref="J40:J41"/>
    <mergeCell ref="Q40:Q41"/>
    <mergeCell ref="B44:B45"/>
    <mergeCell ref="I44:I45"/>
    <mergeCell ref="J44:J45"/>
    <mergeCell ref="Q44:Q45"/>
    <mergeCell ref="AA44:AA59"/>
    <mergeCell ref="E45:E46"/>
    <mergeCell ref="F45:F46"/>
    <mergeCell ref="M45:M46"/>
    <mergeCell ref="N45:N46"/>
    <mergeCell ref="U45:U46"/>
    <mergeCell ref="Y40:Y47"/>
    <mergeCell ref="U41:U42"/>
    <mergeCell ref="W38:W41"/>
    <mergeCell ref="E39:E40"/>
    <mergeCell ref="F39:F40"/>
    <mergeCell ref="M39:M40"/>
    <mergeCell ref="N39:N40"/>
    <mergeCell ref="U37:U38"/>
    <mergeCell ref="Q48:Q49"/>
    <mergeCell ref="E49:E50"/>
    <mergeCell ref="F49:F50"/>
    <mergeCell ref="M49:M50"/>
    <mergeCell ref="N49:N50"/>
    <mergeCell ref="F57:F58"/>
    <mergeCell ref="M57:M58"/>
    <mergeCell ref="N57:N58"/>
    <mergeCell ref="W54:W57"/>
    <mergeCell ref="E55:E56"/>
    <mergeCell ref="A46:A47"/>
    <mergeCell ref="B46:B47"/>
    <mergeCell ref="I46:I47"/>
    <mergeCell ref="J46:J47"/>
    <mergeCell ref="Q46:Q47"/>
    <mergeCell ref="W46:W49"/>
    <mergeCell ref="E47:E48"/>
    <mergeCell ref="F47:F48"/>
    <mergeCell ref="M47:M48"/>
    <mergeCell ref="N47:N48"/>
    <mergeCell ref="U49:U50"/>
    <mergeCell ref="A50:A51"/>
    <mergeCell ref="B50:B51"/>
    <mergeCell ref="I50:I51"/>
    <mergeCell ref="J50:J51"/>
    <mergeCell ref="Q50:Q51"/>
    <mergeCell ref="E51:E52"/>
    <mergeCell ref="F51:F52"/>
    <mergeCell ref="M51:M52"/>
    <mergeCell ref="N51:N52"/>
    <mergeCell ref="A48:A49"/>
    <mergeCell ref="B48:B49"/>
    <mergeCell ref="I48:I49"/>
    <mergeCell ref="J48:J49"/>
    <mergeCell ref="AE55:AE56"/>
    <mergeCell ref="U57:U58"/>
    <mergeCell ref="U53:U54"/>
    <mergeCell ref="A54:A55"/>
    <mergeCell ref="B54:B55"/>
    <mergeCell ref="I54:I55"/>
    <mergeCell ref="J54:J55"/>
    <mergeCell ref="Q54:Q55"/>
    <mergeCell ref="A52:A53"/>
    <mergeCell ref="B52:B53"/>
    <mergeCell ref="I52:I53"/>
    <mergeCell ref="J52:J53"/>
    <mergeCell ref="Q52:Q53"/>
    <mergeCell ref="E53:E54"/>
    <mergeCell ref="F53:F54"/>
    <mergeCell ref="M53:M54"/>
    <mergeCell ref="N53:N54"/>
    <mergeCell ref="A56:A57"/>
    <mergeCell ref="B56:B57"/>
    <mergeCell ref="I56:I57"/>
    <mergeCell ref="J56:J57"/>
    <mergeCell ref="Q56:Q57"/>
    <mergeCell ref="Y56:Y63"/>
    <mergeCell ref="E57:E58"/>
    <mergeCell ref="F55:F56"/>
    <mergeCell ref="M55:M56"/>
    <mergeCell ref="N55:N56"/>
    <mergeCell ref="A58:A59"/>
    <mergeCell ref="B58:B59"/>
    <mergeCell ref="I58:I59"/>
    <mergeCell ref="J58:J59"/>
    <mergeCell ref="Q58:Q59"/>
    <mergeCell ref="E59:E60"/>
    <mergeCell ref="F59:F60"/>
    <mergeCell ref="M59:M60"/>
    <mergeCell ref="N59:N60"/>
    <mergeCell ref="A60:A61"/>
    <mergeCell ref="U65:U66"/>
    <mergeCell ref="U61:U62"/>
    <mergeCell ref="A62:A63"/>
    <mergeCell ref="B62:B63"/>
    <mergeCell ref="I62:I63"/>
    <mergeCell ref="J62:J63"/>
    <mergeCell ref="Q62:Q63"/>
    <mergeCell ref="B60:B61"/>
    <mergeCell ref="I60:I61"/>
    <mergeCell ref="J60:J61"/>
    <mergeCell ref="Q60:Q61"/>
    <mergeCell ref="E61:E62"/>
    <mergeCell ref="F61:F62"/>
    <mergeCell ref="M61:M62"/>
    <mergeCell ref="N61:N62"/>
    <mergeCell ref="A68:A69"/>
    <mergeCell ref="B68:B69"/>
    <mergeCell ref="B66:B67"/>
    <mergeCell ref="I66:I67"/>
    <mergeCell ref="J66:J67"/>
    <mergeCell ref="AE66:AE67"/>
    <mergeCell ref="E67:E68"/>
    <mergeCell ref="F67:F68"/>
    <mergeCell ref="A64:A65"/>
    <mergeCell ref="B64:B65"/>
    <mergeCell ref="I64:I65"/>
    <mergeCell ref="J64:J65"/>
    <mergeCell ref="Q64:Q65"/>
    <mergeCell ref="E65:E66"/>
    <mergeCell ref="F65:F66"/>
    <mergeCell ref="M65:M66"/>
    <mergeCell ref="N65:N66"/>
    <mergeCell ref="A66:A67"/>
    <mergeCell ref="W62:W65"/>
    <mergeCell ref="E63:E64"/>
    <mergeCell ref="F63:F64"/>
    <mergeCell ref="M63:M64"/>
    <mergeCell ref="N63:N64"/>
    <mergeCell ref="AE63:AE6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opLeftCell="E1" workbookViewId="0">
      <selection activeCell="N8" sqref="N8"/>
    </sheetView>
  </sheetViews>
  <sheetFormatPr defaultRowHeight="12.75" outlineLevelCol="1" x14ac:dyDescent="0.2"/>
  <cols>
    <col min="1" max="4" width="5.140625" hidden="1" customWidth="1" outlineLevel="1"/>
    <col min="5" max="5" width="9" customWidth="1" outlineLevel="1"/>
    <col min="6" max="6" width="3.5703125" customWidth="1"/>
    <col min="7" max="7" width="4.42578125" hidden="1" customWidth="1" outlineLevel="1"/>
    <col min="8" max="8" width="34.42578125" customWidth="1" collapsed="1"/>
    <col min="9" max="9" width="17.85546875" style="133" customWidth="1"/>
    <col min="10" max="10" width="13.5703125" style="133" customWidth="1"/>
    <col min="11" max="11" width="12.7109375" hidden="1" customWidth="1" outlineLevel="1"/>
    <col min="12" max="12" width="5.5703125" style="133" hidden="1" customWidth="1" outlineLevel="1"/>
    <col min="13" max="13" width="8.28515625" style="134" hidden="1" customWidth="1" outlineLevel="1"/>
    <col min="14" max="14" width="6.7109375" customWidth="1" collapsed="1"/>
  </cols>
  <sheetData>
    <row r="1" spans="1:34" ht="10.5" customHeight="1" x14ac:dyDescent="0.2">
      <c r="F1" s="817" t="s">
        <v>619</v>
      </c>
      <c r="G1" s="817"/>
      <c r="H1" s="817"/>
      <c r="I1" s="817"/>
      <c r="J1" s="817"/>
      <c r="K1" s="502"/>
      <c r="L1" s="502"/>
      <c r="M1" s="502"/>
      <c r="N1" s="502"/>
      <c r="O1" s="503"/>
      <c r="P1" s="503"/>
      <c r="Q1" s="503"/>
      <c r="R1" s="504"/>
      <c r="S1" s="50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52"/>
    </row>
    <row r="2" spans="1:34" ht="10.5" customHeight="1" x14ac:dyDescent="0.2">
      <c r="F2" s="817" t="s">
        <v>9</v>
      </c>
      <c r="G2" s="817"/>
      <c r="H2" s="817"/>
      <c r="I2" s="817"/>
      <c r="J2" s="817"/>
      <c r="K2" s="502"/>
      <c r="L2" s="502"/>
      <c r="M2" s="502"/>
      <c r="N2" s="502"/>
      <c r="O2" s="2"/>
      <c r="P2" s="2"/>
      <c r="Q2" s="2"/>
      <c r="R2" s="50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53"/>
    </row>
    <row r="3" spans="1:34" ht="10.5" customHeight="1" x14ac:dyDescent="0.2">
      <c r="F3" s="502"/>
      <c r="G3" s="502"/>
      <c r="H3" s="817" t="s">
        <v>620</v>
      </c>
      <c r="I3" s="817"/>
      <c r="J3" s="817"/>
      <c r="K3" s="502"/>
      <c r="L3" s="502"/>
      <c r="M3" s="502"/>
      <c r="N3" s="502"/>
      <c r="O3" s="2"/>
      <c r="P3" s="2"/>
      <c r="Q3" s="2"/>
      <c r="R3" s="50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53"/>
    </row>
    <row r="4" spans="1:34" ht="10.5" customHeight="1" x14ac:dyDescent="0.2">
      <c r="F4" s="506" t="s">
        <v>621</v>
      </c>
      <c r="G4" s="506"/>
      <c r="H4" s="818" t="s">
        <v>622</v>
      </c>
      <c r="I4" s="818"/>
      <c r="J4" s="818"/>
      <c r="K4" s="506"/>
      <c r="L4" s="506"/>
      <c r="M4" s="506"/>
      <c r="N4" s="50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4" ht="10.5" customHeight="1" x14ac:dyDescent="0.2">
      <c r="F5" s="819" t="s">
        <v>623</v>
      </c>
      <c r="G5" s="819"/>
      <c r="H5" s="819"/>
      <c r="I5" s="819"/>
      <c r="J5" s="819"/>
      <c r="K5" s="819"/>
      <c r="L5" s="819"/>
      <c r="M5" s="819"/>
      <c r="N5" s="5"/>
      <c r="O5" s="80"/>
      <c r="P5" s="80"/>
      <c r="Q5" s="80"/>
      <c r="R5" s="80"/>
      <c r="S5" s="80"/>
    </row>
    <row r="6" spans="1:34" ht="10.5" customHeight="1" x14ac:dyDescent="0.2">
      <c r="F6" s="794" t="s">
        <v>624</v>
      </c>
      <c r="G6" s="794"/>
      <c r="H6" s="794"/>
      <c r="I6" s="794"/>
      <c r="J6" s="794"/>
      <c r="K6" s="794"/>
      <c r="L6" s="794"/>
      <c r="M6" s="794"/>
      <c r="O6" s="80"/>
      <c r="P6" s="80"/>
      <c r="Q6" s="80"/>
      <c r="R6" s="80"/>
      <c r="S6" s="80"/>
    </row>
    <row r="7" spans="1:34" ht="10.5" customHeight="1" x14ac:dyDescent="0.25">
      <c r="A7" s="80">
        <v>7</v>
      </c>
      <c r="B7" s="80"/>
      <c r="C7" s="80"/>
      <c r="D7" s="80"/>
      <c r="E7" s="80"/>
      <c r="F7" s="799" t="s">
        <v>110</v>
      </c>
      <c r="G7" s="799"/>
      <c r="H7" s="799"/>
      <c r="I7" s="799"/>
      <c r="J7" s="799"/>
      <c r="K7" s="799"/>
      <c r="L7" s="799"/>
      <c r="M7" s="507">
        <f>K10+K11+K12</f>
        <v>76</v>
      </c>
      <c r="N7" s="12"/>
      <c r="O7" s="80"/>
      <c r="P7" s="80"/>
      <c r="Q7" s="80"/>
      <c r="R7" s="80"/>
      <c r="S7" s="80"/>
      <c r="T7" s="80"/>
    </row>
    <row r="8" spans="1:34" ht="10.5" customHeight="1" x14ac:dyDescent="0.2">
      <c r="A8" t="s">
        <v>14</v>
      </c>
      <c r="F8" s="804" t="s">
        <v>1</v>
      </c>
      <c r="G8" s="508"/>
      <c r="H8" s="806" t="s">
        <v>15</v>
      </c>
      <c r="I8" s="509" t="s">
        <v>16</v>
      </c>
      <c r="J8" s="808" t="s">
        <v>3</v>
      </c>
      <c r="K8" s="804" t="s">
        <v>17</v>
      </c>
      <c r="L8" s="813" t="s">
        <v>18</v>
      </c>
      <c r="M8" s="816"/>
      <c r="O8" s="80"/>
      <c r="P8" s="510"/>
      <c r="Q8" s="511"/>
      <c r="R8" s="511"/>
      <c r="S8" s="511"/>
      <c r="T8" s="80"/>
    </row>
    <row r="9" spans="1:34" ht="10.5" customHeight="1" x14ac:dyDescent="0.2">
      <c r="A9" t="s">
        <v>14</v>
      </c>
      <c r="F9" s="805"/>
      <c r="G9" s="512"/>
      <c r="H9" s="807"/>
      <c r="I9" s="508" t="s">
        <v>2</v>
      </c>
      <c r="J9" s="809"/>
      <c r="K9" s="805"/>
      <c r="L9" s="796"/>
      <c r="M9" s="816"/>
      <c r="O9" s="80"/>
      <c r="P9" s="510"/>
      <c r="Q9" s="511"/>
      <c r="R9" s="511"/>
      <c r="S9" s="511"/>
      <c r="T9" s="80"/>
    </row>
    <row r="10" spans="1:34" ht="10.5" customHeight="1" x14ac:dyDescent="0.2">
      <c r="A10" t="s">
        <v>14</v>
      </c>
      <c r="F10" s="512">
        <v>1</v>
      </c>
      <c r="G10" s="513">
        <v>61</v>
      </c>
      <c r="H10" s="514" t="s">
        <v>111</v>
      </c>
      <c r="I10" s="515" t="s">
        <v>112</v>
      </c>
      <c r="J10" s="515" t="s">
        <v>5</v>
      </c>
      <c r="K10" s="516">
        <v>34</v>
      </c>
      <c r="L10" s="517" t="s">
        <v>115</v>
      </c>
      <c r="M10" s="518"/>
      <c r="O10" s="80"/>
      <c r="P10" s="510"/>
      <c r="Q10" s="519"/>
      <c r="R10" s="511"/>
      <c r="S10" s="511"/>
      <c r="T10" s="80"/>
    </row>
    <row r="11" spans="1:34" ht="10.5" customHeight="1" x14ac:dyDescent="0.2">
      <c r="A11" t="s">
        <v>14</v>
      </c>
      <c r="F11" s="512">
        <v>2</v>
      </c>
      <c r="G11" s="513">
        <f>1+G10</f>
        <v>62</v>
      </c>
      <c r="H11" s="514" t="s">
        <v>113</v>
      </c>
      <c r="I11" s="515" t="s">
        <v>114</v>
      </c>
      <c r="J11" s="515" t="s">
        <v>5</v>
      </c>
      <c r="K11" s="516">
        <v>33</v>
      </c>
      <c r="L11" s="517" t="s">
        <v>115</v>
      </c>
      <c r="M11" s="518"/>
      <c r="O11" s="80"/>
      <c r="P11" s="510"/>
      <c r="Q11" s="519"/>
      <c r="R11" s="511"/>
      <c r="S11" s="511"/>
      <c r="T11" s="80"/>
    </row>
    <row r="12" spans="1:34" ht="10.5" customHeight="1" x14ac:dyDescent="0.2">
      <c r="A12" t="s">
        <v>14</v>
      </c>
      <c r="F12" s="512">
        <v>3</v>
      </c>
      <c r="G12" s="513">
        <f>1+G11</f>
        <v>63</v>
      </c>
      <c r="H12" s="514" t="s">
        <v>116</v>
      </c>
      <c r="I12" s="520">
        <v>39561</v>
      </c>
      <c r="J12" s="515">
        <v>1</v>
      </c>
      <c r="K12" s="516">
        <v>9</v>
      </c>
      <c r="L12" s="517" t="s">
        <v>115</v>
      </c>
      <c r="M12" s="518"/>
      <c r="O12" s="80"/>
      <c r="P12" s="510"/>
      <c r="Q12" s="519"/>
      <c r="R12" s="511"/>
      <c r="S12" s="511"/>
      <c r="T12" s="80"/>
    </row>
    <row r="13" spans="1:34" ht="10.5" customHeight="1" x14ac:dyDescent="0.2">
      <c r="A13" t="s">
        <v>14</v>
      </c>
      <c r="F13" s="512">
        <v>4</v>
      </c>
      <c r="G13" s="513">
        <f>1+G12</f>
        <v>64</v>
      </c>
      <c r="H13" s="514" t="s">
        <v>119</v>
      </c>
      <c r="I13" s="520">
        <v>39701</v>
      </c>
      <c r="J13" s="515">
        <v>2</v>
      </c>
      <c r="K13" s="516">
        <v>0</v>
      </c>
      <c r="L13" s="517" t="s">
        <v>115</v>
      </c>
      <c r="M13" s="518"/>
      <c r="O13" s="80"/>
      <c r="P13" s="510"/>
      <c r="Q13" s="519"/>
      <c r="R13" s="511"/>
      <c r="S13" s="511"/>
      <c r="T13" s="80"/>
    </row>
    <row r="14" spans="1:34" ht="10.5" customHeight="1" x14ac:dyDescent="0.2">
      <c r="A14" t="s">
        <v>14</v>
      </c>
      <c r="F14" s="803" t="s">
        <v>625</v>
      </c>
      <c r="G14" s="803"/>
      <c r="H14" s="803"/>
      <c r="I14" s="803"/>
      <c r="J14" s="803"/>
      <c r="K14" s="803"/>
      <c r="L14" s="803"/>
      <c r="M14" s="803"/>
      <c r="O14" s="80"/>
      <c r="P14" s="80"/>
      <c r="Q14" s="80"/>
      <c r="R14" s="80"/>
      <c r="S14" s="80"/>
      <c r="T14" s="80"/>
    </row>
    <row r="15" spans="1:34" ht="10.5" customHeight="1" x14ac:dyDescent="0.2">
      <c r="A15" s="80">
        <v>11</v>
      </c>
      <c r="B15" s="80"/>
      <c r="C15" s="80"/>
      <c r="D15" s="80"/>
      <c r="E15" s="80"/>
      <c r="F15" s="799" t="s">
        <v>50</v>
      </c>
      <c r="G15" s="799"/>
      <c r="H15" s="799"/>
      <c r="I15" s="799"/>
      <c r="J15" s="799"/>
      <c r="K15" s="799"/>
      <c r="L15" s="799"/>
      <c r="M15" s="507">
        <f>K18+K19+K20</f>
        <v>49</v>
      </c>
      <c r="O15" s="80"/>
      <c r="P15" s="80"/>
      <c r="Q15" s="80"/>
      <c r="R15" s="80"/>
      <c r="S15" s="80"/>
      <c r="T15" s="80"/>
    </row>
    <row r="16" spans="1:34" ht="10.5" customHeight="1" x14ac:dyDescent="0.2">
      <c r="A16" t="s">
        <v>14</v>
      </c>
      <c r="F16" s="804" t="s">
        <v>1</v>
      </c>
      <c r="G16" s="508"/>
      <c r="H16" s="806" t="s">
        <v>15</v>
      </c>
      <c r="I16" s="509" t="s">
        <v>16</v>
      </c>
      <c r="J16" s="808" t="s">
        <v>3</v>
      </c>
      <c r="K16" s="804" t="s">
        <v>17</v>
      </c>
      <c r="L16" s="813" t="s">
        <v>18</v>
      </c>
      <c r="M16" s="816"/>
      <c r="O16" s="80"/>
      <c r="P16" s="510"/>
      <c r="Q16" s="519"/>
      <c r="R16" s="511"/>
      <c r="S16" s="80"/>
      <c r="T16" s="80"/>
    </row>
    <row r="17" spans="1:20" ht="14.25" x14ac:dyDescent="0.2">
      <c r="A17" t="s">
        <v>14</v>
      </c>
      <c r="F17" s="805"/>
      <c r="G17" s="512"/>
      <c r="H17" s="807"/>
      <c r="I17" s="508" t="s">
        <v>2</v>
      </c>
      <c r="J17" s="809"/>
      <c r="K17" s="805"/>
      <c r="L17" s="796"/>
      <c r="M17" s="816"/>
      <c r="O17" s="80"/>
      <c r="P17" s="510"/>
      <c r="Q17" s="519"/>
      <c r="R17" s="511"/>
      <c r="S17" s="80"/>
      <c r="T17" s="80"/>
    </row>
    <row r="18" spans="1:20" ht="14.25" x14ac:dyDescent="0.2">
      <c r="A18" t="s">
        <v>14</v>
      </c>
      <c r="F18" s="512">
        <v>1</v>
      </c>
      <c r="G18" s="513">
        <f>C16*5-4</f>
        <v>-4</v>
      </c>
      <c r="H18" s="521" t="s">
        <v>51</v>
      </c>
      <c r="I18" s="522">
        <v>39753</v>
      </c>
      <c r="J18" s="523">
        <v>2</v>
      </c>
      <c r="K18" s="516">
        <v>25</v>
      </c>
      <c r="L18" s="524" t="s">
        <v>158</v>
      </c>
      <c r="M18" s="518" t="str">
        <f>IF($C18="","",VLOOKUP($C18,[1]Список!$A:$W,8,FALSE))</f>
        <v/>
      </c>
      <c r="O18" s="80"/>
      <c r="P18" s="510"/>
      <c r="Q18" s="519"/>
      <c r="R18" s="511"/>
      <c r="S18" s="80"/>
      <c r="T18" s="80"/>
    </row>
    <row r="19" spans="1:20" ht="14.25" x14ac:dyDescent="0.2">
      <c r="A19" t="s">
        <v>14</v>
      </c>
      <c r="F19" s="512">
        <v>2</v>
      </c>
      <c r="G19" s="513">
        <f>1+G18</f>
        <v>-3</v>
      </c>
      <c r="H19" s="521" t="s">
        <v>52</v>
      </c>
      <c r="I19" s="522">
        <v>39731</v>
      </c>
      <c r="J19" s="523">
        <v>2</v>
      </c>
      <c r="K19" s="516">
        <v>24</v>
      </c>
      <c r="L19" s="524" t="s">
        <v>158</v>
      </c>
      <c r="M19" s="518" t="str">
        <f>IF($C19="","",VLOOKUP($C19,[1]Список!$A:$W,8,FALSE))</f>
        <v/>
      </c>
      <c r="O19" s="80"/>
      <c r="P19" s="510"/>
      <c r="Q19" s="519"/>
      <c r="R19" s="511"/>
      <c r="S19" s="80"/>
      <c r="T19" s="80"/>
    </row>
    <row r="20" spans="1:20" ht="14.25" x14ac:dyDescent="0.2">
      <c r="A20" t="s">
        <v>14</v>
      </c>
      <c r="F20" s="512">
        <v>3</v>
      </c>
      <c r="G20" s="513">
        <f>1+G19</f>
        <v>-2</v>
      </c>
      <c r="H20" s="521" t="s">
        <v>53</v>
      </c>
      <c r="I20" s="522">
        <v>40460</v>
      </c>
      <c r="J20" s="523">
        <v>2</v>
      </c>
      <c r="K20" s="516"/>
      <c r="L20" s="524" t="s">
        <v>158</v>
      </c>
      <c r="M20" s="518" t="str">
        <f>IF($C20="","",VLOOKUP($C20,[1]Список!$A:$W,8,FALSE))</f>
        <v/>
      </c>
      <c r="O20" s="80"/>
      <c r="P20" s="510"/>
      <c r="Q20" s="519"/>
      <c r="R20" s="511"/>
      <c r="S20" s="80"/>
      <c r="T20" s="80"/>
    </row>
    <row r="21" spans="1:20" x14ac:dyDescent="0.2">
      <c r="A21" t="s">
        <v>14</v>
      </c>
      <c r="F21" s="512">
        <v>4</v>
      </c>
      <c r="G21" s="513">
        <f>1+G20</f>
        <v>-1</v>
      </c>
      <c r="H21" s="521" t="s">
        <v>55</v>
      </c>
      <c r="I21" s="522">
        <v>39640</v>
      </c>
      <c r="J21" s="523">
        <v>2</v>
      </c>
      <c r="K21" s="516"/>
      <c r="L21" s="524" t="s">
        <v>158</v>
      </c>
      <c r="M21" s="518" t="str">
        <f>IF($C21="","",VLOOKUP($C21,[1]Список!$A:$W,8,FALSE))</f>
        <v/>
      </c>
      <c r="O21" s="80"/>
      <c r="P21" s="80"/>
      <c r="Q21" s="80"/>
      <c r="R21" s="80"/>
      <c r="S21" s="80"/>
      <c r="T21" s="80"/>
    </row>
    <row r="22" spans="1:20" x14ac:dyDescent="0.2">
      <c r="A22" t="s">
        <v>14</v>
      </c>
      <c r="F22" s="803" t="s">
        <v>626</v>
      </c>
      <c r="G22" s="803"/>
      <c r="H22" s="803"/>
      <c r="I22" s="803"/>
      <c r="J22" s="803"/>
      <c r="K22" s="803"/>
      <c r="L22" s="803"/>
      <c r="M22" s="803"/>
      <c r="O22" s="80"/>
      <c r="P22" s="80"/>
      <c r="Q22" s="80"/>
      <c r="R22" s="80"/>
      <c r="S22" s="80"/>
      <c r="T22" s="80"/>
    </row>
    <row r="23" spans="1:20" ht="15.75" x14ac:dyDescent="0.25">
      <c r="A23" s="80">
        <v>9</v>
      </c>
      <c r="B23" s="80"/>
      <c r="C23" s="80"/>
      <c r="D23" s="80"/>
      <c r="E23" s="80"/>
      <c r="F23" s="800" t="s">
        <v>31</v>
      </c>
      <c r="G23" s="800"/>
      <c r="H23" s="800"/>
      <c r="I23" s="800"/>
      <c r="J23" s="800"/>
      <c r="K23" s="800"/>
      <c r="L23" s="800"/>
      <c r="M23" s="525">
        <f>K26+K27+K28</f>
        <v>48</v>
      </c>
      <c r="N23" s="12"/>
      <c r="O23" s="80"/>
      <c r="P23" s="80"/>
      <c r="Q23" s="80"/>
      <c r="R23" s="80"/>
      <c r="S23" s="80"/>
    </row>
    <row r="24" spans="1:20" x14ac:dyDescent="0.2">
      <c r="A24" t="s">
        <v>14</v>
      </c>
      <c r="F24" s="813" t="s">
        <v>1</v>
      </c>
      <c r="G24" s="526"/>
      <c r="H24" s="814" t="s">
        <v>15</v>
      </c>
      <c r="I24" s="527" t="s">
        <v>16</v>
      </c>
      <c r="J24" s="815" t="s">
        <v>3</v>
      </c>
      <c r="K24" s="813" t="s">
        <v>17</v>
      </c>
      <c r="L24" s="813" t="s">
        <v>18</v>
      </c>
      <c r="M24" s="816"/>
      <c r="O24" s="80"/>
      <c r="P24" s="80"/>
      <c r="Q24" s="80"/>
      <c r="R24" s="80"/>
      <c r="S24" s="80"/>
    </row>
    <row r="25" spans="1:20" x14ac:dyDescent="0.2">
      <c r="A25" t="s">
        <v>14</v>
      </c>
      <c r="F25" s="796"/>
      <c r="G25" s="528"/>
      <c r="H25" s="801"/>
      <c r="I25" s="526" t="s">
        <v>2</v>
      </c>
      <c r="J25" s="802"/>
      <c r="K25" s="796"/>
      <c r="L25" s="796"/>
      <c r="M25" s="816"/>
      <c r="O25" s="80"/>
      <c r="P25" s="80"/>
      <c r="Q25" s="80"/>
      <c r="R25" s="80"/>
      <c r="S25" s="80"/>
    </row>
    <row r="26" spans="1:20" ht="14.25" x14ac:dyDescent="0.2">
      <c r="A26" t="s">
        <v>14</v>
      </c>
      <c r="F26" s="529">
        <v>1</v>
      </c>
      <c r="G26" s="530">
        <f>C24*5-4</f>
        <v>-4</v>
      </c>
      <c r="H26" s="521" t="s">
        <v>36</v>
      </c>
      <c r="I26" s="522">
        <v>39883</v>
      </c>
      <c r="J26" s="523" t="s">
        <v>5</v>
      </c>
      <c r="K26" s="531">
        <v>25</v>
      </c>
      <c r="L26" s="524" t="s">
        <v>0</v>
      </c>
      <c r="M26" s="532" t="str">
        <f>IF($C26="","",VLOOKUP($C26,[1]Список!$A:$W,8,FALSE))</f>
        <v/>
      </c>
      <c r="O26" s="510"/>
      <c r="P26" s="519"/>
      <c r="Q26" s="511"/>
      <c r="R26" s="80"/>
      <c r="S26" s="80"/>
    </row>
    <row r="27" spans="1:20" ht="14.25" x14ac:dyDescent="0.2">
      <c r="A27" t="s">
        <v>14</v>
      </c>
      <c r="F27" s="529">
        <v>2</v>
      </c>
      <c r="G27" s="530">
        <f>1+G26</f>
        <v>-3</v>
      </c>
      <c r="H27" s="521" t="s">
        <v>35</v>
      </c>
      <c r="I27" s="522">
        <v>40325</v>
      </c>
      <c r="J27" s="523">
        <v>1</v>
      </c>
      <c r="K27" s="531">
        <v>23</v>
      </c>
      <c r="L27" s="524" t="s">
        <v>0</v>
      </c>
      <c r="M27" s="532" t="str">
        <f>IF($C27="","",VLOOKUP($C27,[1]Список!$A:$W,8,FALSE))</f>
        <v/>
      </c>
      <c r="O27" s="510"/>
      <c r="P27" s="519"/>
      <c r="Q27" s="511"/>
      <c r="R27" s="80"/>
      <c r="S27" s="80"/>
    </row>
    <row r="28" spans="1:20" ht="14.25" x14ac:dyDescent="0.2">
      <c r="A28" t="s">
        <v>14</v>
      </c>
      <c r="F28" s="529">
        <v>3</v>
      </c>
      <c r="G28" s="530">
        <f>1+G27</f>
        <v>-2</v>
      </c>
      <c r="H28" s="521" t="s">
        <v>32</v>
      </c>
      <c r="I28" s="522">
        <v>40051</v>
      </c>
      <c r="J28" s="523" t="s">
        <v>5</v>
      </c>
      <c r="K28" s="533"/>
      <c r="L28" s="524" t="s">
        <v>0</v>
      </c>
      <c r="M28" s="524"/>
      <c r="O28" s="510"/>
      <c r="P28" s="519"/>
      <c r="Q28" s="511"/>
      <c r="R28" s="80"/>
      <c r="S28" s="80"/>
    </row>
    <row r="29" spans="1:20" ht="14.25" x14ac:dyDescent="0.2">
      <c r="A29" t="s">
        <v>14</v>
      </c>
      <c r="F29" s="529">
        <v>4</v>
      </c>
      <c r="G29" s="530">
        <f>1+G28</f>
        <v>-1</v>
      </c>
      <c r="H29" s="521" t="s">
        <v>34</v>
      </c>
      <c r="I29" s="522">
        <v>39453</v>
      </c>
      <c r="J29" s="523">
        <v>1</v>
      </c>
      <c r="K29" s="533"/>
      <c r="L29" s="524" t="s">
        <v>0</v>
      </c>
      <c r="M29" s="532" t="str">
        <f>IF($C29="","",VLOOKUP($C29,[1]Список!$A:$W,8,FALSE))</f>
        <v/>
      </c>
      <c r="O29" s="510"/>
      <c r="P29" s="519"/>
      <c r="Q29" s="511"/>
      <c r="R29" s="80"/>
      <c r="S29" s="80"/>
    </row>
    <row r="30" spans="1:20" ht="20.25" x14ac:dyDescent="0.2">
      <c r="F30" s="803" t="s">
        <v>626</v>
      </c>
      <c r="G30" s="803"/>
      <c r="H30" s="803"/>
      <c r="I30" s="803"/>
      <c r="J30" s="803"/>
      <c r="K30" s="803"/>
      <c r="L30" s="803"/>
      <c r="M30" s="803"/>
      <c r="N30" s="534"/>
      <c r="O30" s="510"/>
      <c r="P30" s="519"/>
      <c r="Q30" s="511"/>
      <c r="R30" s="80"/>
      <c r="S30" s="80"/>
    </row>
    <row r="31" spans="1:20" ht="20.25" x14ac:dyDescent="0.2">
      <c r="F31" s="800" t="s">
        <v>95</v>
      </c>
      <c r="G31" s="800"/>
      <c r="H31" s="800"/>
      <c r="I31" s="800"/>
      <c r="J31" s="800"/>
      <c r="K31" s="800"/>
      <c r="L31" s="800"/>
      <c r="M31" s="525">
        <f>K34+K35+K36</f>
        <v>48</v>
      </c>
      <c r="N31" s="534"/>
      <c r="O31" s="535"/>
      <c r="P31" s="80"/>
      <c r="Q31" s="80"/>
      <c r="R31" s="80"/>
      <c r="S31" s="80"/>
    </row>
    <row r="32" spans="1:20" ht="20.25" x14ac:dyDescent="0.2">
      <c r="F32" s="813" t="s">
        <v>1</v>
      </c>
      <c r="G32" s="526"/>
      <c r="H32" s="814" t="s">
        <v>15</v>
      </c>
      <c r="I32" s="527" t="s">
        <v>16</v>
      </c>
      <c r="J32" s="815" t="s">
        <v>3</v>
      </c>
      <c r="K32" s="813" t="s">
        <v>17</v>
      </c>
      <c r="L32" s="813" t="s">
        <v>18</v>
      </c>
      <c r="M32" s="816"/>
      <c r="N32" s="534"/>
      <c r="O32" s="535"/>
      <c r="P32" s="80"/>
      <c r="Q32" s="80"/>
      <c r="R32" s="80"/>
      <c r="S32" s="80"/>
    </row>
    <row r="33" spans="6:19" ht="20.25" x14ac:dyDescent="0.2">
      <c r="F33" s="796"/>
      <c r="G33" s="528"/>
      <c r="H33" s="801"/>
      <c r="I33" s="526" t="s">
        <v>2</v>
      </c>
      <c r="J33" s="802"/>
      <c r="K33" s="796"/>
      <c r="L33" s="796"/>
      <c r="M33" s="816"/>
      <c r="N33" s="534"/>
      <c r="O33" s="535"/>
      <c r="P33" s="80"/>
      <c r="Q33" s="80"/>
      <c r="R33" s="80"/>
      <c r="S33" s="80"/>
    </row>
    <row r="34" spans="6:19" ht="20.25" x14ac:dyDescent="0.2">
      <c r="F34" s="529">
        <v>1</v>
      </c>
      <c r="G34" s="530">
        <f>C32*5-4</f>
        <v>-4</v>
      </c>
      <c r="H34" s="536" t="s">
        <v>101</v>
      </c>
      <c r="I34" s="537">
        <v>40220</v>
      </c>
      <c r="J34" s="538">
        <v>2</v>
      </c>
      <c r="K34" s="531">
        <v>25</v>
      </c>
      <c r="L34" s="524" t="s">
        <v>0</v>
      </c>
      <c r="M34" s="532" t="str">
        <f>IF($C34="","",VLOOKUP($C34,[1]Список!$A:$W,8,FALSE))</f>
        <v/>
      </c>
      <c r="N34" s="534"/>
      <c r="O34" s="535"/>
      <c r="P34" s="80"/>
      <c r="Q34" s="80"/>
      <c r="R34" s="80"/>
      <c r="S34" s="80"/>
    </row>
    <row r="35" spans="6:19" ht="20.25" x14ac:dyDescent="0.2">
      <c r="F35" s="529">
        <v>2</v>
      </c>
      <c r="G35" s="530">
        <f>1+G34</f>
        <v>-3</v>
      </c>
      <c r="H35" s="536" t="s">
        <v>103</v>
      </c>
      <c r="I35" s="537">
        <v>40271</v>
      </c>
      <c r="J35" s="538">
        <v>2</v>
      </c>
      <c r="K35" s="531">
        <v>23</v>
      </c>
      <c r="L35" s="524" t="s">
        <v>0</v>
      </c>
      <c r="M35" s="532" t="str">
        <f>IF($C35="","",VLOOKUP($C35,[1]Список!$A:$W,8,FALSE))</f>
        <v/>
      </c>
      <c r="N35" s="534"/>
      <c r="O35" s="535"/>
      <c r="P35" s="80"/>
      <c r="Q35" s="80"/>
      <c r="R35" s="80"/>
      <c r="S35" s="80"/>
    </row>
    <row r="36" spans="6:19" ht="20.25" x14ac:dyDescent="0.2">
      <c r="F36" s="529">
        <v>3</v>
      </c>
      <c r="G36" s="530">
        <f>1+G35</f>
        <v>-2</v>
      </c>
      <c r="H36" s="536" t="s">
        <v>104</v>
      </c>
      <c r="I36" s="537">
        <v>39491</v>
      </c>
      <c r="J36" s="538"/>
      <c r="K36" s="533"/>
      <c r="L36" s="524" t="s">
        <v>0</v>
      </c>
      <c r="M36" s="524"/>
      <c r="N36" s="534"/>
      <c r="O36" s="535"/>
      <c r="P36" s="80"/>
      <c r="Q36" s="80"/>
      <c r="R36" s="80"/>
      <c r="S36" s="80"/>
    </row>
    <row r="37" spans="6:19" ht="20.25" x14ac:dyDescent="0.2">
      <c r="F37" s="529">
        <v>4</v>
      </c>
      <c r="G37" s="530">
        <f>1+G36</f>
        <v>-1</v>
      </c>
      <c r="H37" s="536" t="s">
        <v>105</v>
      </c>
      <c r="I37" s="537">
        <v>39742</v>
      </c>
      <c r="J37" s="539" t="s">
        <v>97</v>
      </c>
      <c r="K37" s="533"/>
      <c r="L37" s="524" t="s">
        <v>0</v>
      </c>
      <c r="M37" s="532" t="str">
        <f>IF($C37="","",VLOOKUP($C37,[1]Список!$A:$W,8,FALSE))</f>
        <v/>
      </c>
      <c r="N37" s="534"/>
      <c r="O37" s="535"/>
      <c r="P37" s="80"/>
      <c r="Q37" s="80"/>
      <c r="R37" s="80"/>
      <c r="S37" s="80"/>
    </row>
    <row r="38" spans="6:19" ht="20.25" x14ac:dyDescent="0.2">
      <c r="F38" s="540"/>
      <c r="G38" s="540"/>
      <c r="H38" s="540"/>
      <c r="I38" s="540"/>
      <c r="J38" s="540"/>
      <c r="K38" s="540"/>
      <c r="L38" s="540"/>
      <c r="M38" s="540"/>
      <c r="N38" s="534"/>
      <c r="O38" s="535"/>
      <c r="P38" s="80"/>
      <c r="Q38" s="80"/>
      <c r="R38" s="80"/>
      <c r="S38" s="80"/>
    </row>
    <row r="39" spans="6:19" x14ac:dyDescent="0.2">
      <c r="F39" s="803" t="s">
        <v>627</v>
      </c>
      <c r="G39" s="803"/>
      <c r="H39" s="803"/>
      <c r="I39" s="803"/>
      <c r="J39" s="803"/>
      <c r="K39" s="803"/>
      <c r="L39" s="803"/>
      <c r="M39" s="803"/>
      <c r="O39" s="80"/>
      <c r="P39" s="80"/>
      <c r="Q39" s="80"/>
      <c r="R39" s="80"/>
      <c r="S39" s="80"/>
    </row>
    <row r="40" spans="6:19" x14ac:dyDescent="0.2">
      <c r="F40" s="794" t="s">
        <v>624</v>
      </c>
      <c r="G40" s="794"/>
      <c r="H40" s="794"/>
      <c r="I40" s="794"/>
      <c r="J40" s="794"/>
      <c r="K40" s="794"/>
      <c r="L40" s="794"/>
      <c r="M40" s="794"/>
      <c r="O40" s="80"/>
      <c r="P40" s="80"/>
      <c r="Q40" s="80"/>
      <c r="R40" s="80"/>
      <c r="S40" s="80"/>
    </row>
    <row r="41" spans="6:19" x14ac:dyDescent="0.2">
      <c r="F41" s="800" t="s">
        <v>95</v>
      </c>
      <c r="G41" s="800"/>
      <c r="H41" s="800"/>
      <c r="I41" s="800"/>
      <c r="J41" s="800"/>
      <c r="K41" s="800"/>
      <c r="L41" s="800"/>
      <c r="M41" s="507">
        <f>K44+K45+K46</f>
        <v>90</v>
      </c>
      <c r="O41" s="80"/>
      <c r="P41" s="80"/>
      <c r="Q41" s="80"/>
      <c r="R41" s="80"/>
      <c r="S41" s="80"/>
    </row>
    <row r="42" spans="6:19" x14ac:dyDescent="0.2">
      <c r="F42" s="804" t="s">
        <v>1</v>
      </c>
      <c r="G42" s="541"/>
      <c r="H42" s="806" t="s">
        <v>15</v>
      </c>
      <c r="I42" s="509" t="s">
        <v>16</v>
      </c>
      <c r="J42" s="808" t="s">
        <v>3</v>
      </c>
      <c r="K42" s="810" t="s">
        <v>17</v>
      </c>
      <c r="L42" s="812" t="s">
        <v>18</v>
      </c>
      <c r="M42" s="798"/>
      <c r="O42" s="80"/>
      <c r="P42" s="80"/>
      <c r="Q42" s="80"/>
      <c r="R42" s="80"/>
      <c r="S42" s="80"/>
    </row>
    <row r="43" spans="6:19" x14ac:dyDescent="0.2">
      <c r="F43" s="805"/>
      <c r="G43" s="542"/>
      <c r="H43" s="807"/>
      <c r="I43" s="508" t="s">
        <v>2</v>
      </c>
      <c r="J43" s="809"/>
      <c r="K43" s="811"/>
      <c r="L43" s="797"/>
      <c r="M43" s="798"/>
      <c r="O43" s="80"/>
      <c r="P43" s="80"/>
      <c r="Q43" s="80"/>
      <c r="R43" s="80"/>
      <c r="S43" s="80"/>
    </row>
    <row r="44" spans="6:19" x14ac:dyDescent="0.2">
      <c r="F44" s="512">
        <v>1</v>
      </c>
      <c r="G44" s="513">
        <f>C41*5-4</f>
        <v>-4</v>
      </c>
      <c r="H44" s="521" t="s">
        <v>185</v>
      </c>
      <c r="I44" s="522">
        <v>39696</v>
      </c>
      <c r="J44" s="523" t="s">
        <v>5</v>
      </c>
      <c r="K44" s="517">
        <v>62</v>
      </c>
      <c r="L44" s="517" t="s">
        <v>115</v>
      </c>
      <c r="M44" s="532" t="str">
        <f>IF($C44="","",VLOOKUP($C44,[2]Список!$A:$W,8,FALSE))</f>
        <v/>
      </c>
      <c r="O44" s="80"/>
      <c r="P44" s="80"/>
      <c r="Q44" s="80"/>
      <c r="R44" s="80"/>
      <c r="S44" s="80"/>
    </row>
    <row r="45" spans="6:19" x14ac:dyDescent="0.2">
      <c r="F45" s="512">
        <v>2</v>
      </c>
      <c r="G45" s="513">
        <f>1+G44</f>
        <v>-3</v>
      </c>
      <c r="H45" s="521" t="s">
        <v>186</v>
      </c>
      <c r="I45" s="522">
        <v>39625</v>
      </c>
      <c r="J45" s="523" t="s">
        <v>5</v>
      </c>
      <c r="K45" s="517">
        <v>28</v>
      </c>
      <c r="L45" s="517" t="s">
        <v>115</v>
      </c>
      <c r="M45" s="532" t="str">
        <f>IF($C45="","",VLOOKUP($C45,[2]Список!$A:$W,8,FALSE))</f>
        <v/>
      </c>
      <c r="O45" s="80"/>
      <c r="P45" s="80"/>
      <c r="Q45" s="80"/>
      <c r="R45" s="80"/>
      <c r="S45" s="80"/>
    </row>
    <row r="46" spans="6:19" ht="14.25" x14ac:dyDescent="0.2">
      <c r="F46" s="512">
        <v>3</v>
      </c>
      <c r="G46" s="513">
        <f>1+G45</f>
        <v>-2</v>
      </c>
      <c r="H46" s="521" t="s">
        <v>187</v>
      </c>
      <c r="I46" s="522">
        <v>39693</v>
      </c>
      <c r="J46" s="523">
        <v>2</v>
      </c>
      <c r="K46" s="516"/>
      <c r="L46" s="517" t="s">
        <v>115</v>
      </c>
      <c r="M46" s="532" t="str">
        <f>IF($C46="","",VLOOKUP($C46,[2]Список!$A:$W,8,FALSE))</f>
        <v/>
      </c>
      <c r="O46" s="80"/>
      <c r="P46" s="510"/>
      <c r="Q46" s="519"/>
      <c r="R46" s="511"/>
      <c r="S46" s="80"/>
    </row>
    <row r="47" spans="6:19" ht="14.25" x14ac:dyDescent="0.2">
      <c r="F47" s="512">
        <v>4</v>
      </c>
      <c r="G47" s="513">
        <f>1+G46</f>
        <v>-1</v>
      </c>
      <c r="H47" s="521" t="s">
        <v>188</v>
      </c>
      <c r="I47" s="522">
        <v>39463</v>
      </c>
      <c r="J47" s="523">
        <v>2</v>
      </c>
      <c r="K47" s="516"/>
      <c r="L47" s="517" t="s">
        <v>115</v>
      </c>
      <c r="M47" s="532" t="str">
        <f>IF($C47="","",VLOOKUP($C47,[2]Список!$A:$W,8,FALSE))</f>
        <v/>
      </c>
      <c r="O47" s="80"/>
      <c r="P47" s="510"/>
      <c r="Q47" s="519"/>
      <c r="R47" s="511"/>
      <c r="S47" s="80"/>
    </row>
    <row r="48" spans="6:19" ht="14.25" x14ac:dyDescent="0.2">
      <c r="F48" s="794" t="s">
        <v>625</v>
      </c>
      <c r="G48" s="794"/>
      <c r="H48" s="794"/>
      <c r="I48" s="794"/>
      <c r="J48" s="794"/>
      <c r="K48" s="794"/>
      <c r="L48" s="794"/>
      <c r="M48" s="794"/>
      <c r="O48" s="80"/>
      <c r="P48" s="510"/>
      <c r="Q48" s="519"/>
      <c r="R48" s="511"/>
      <c r="S48" s="80"/>
    </row>
    <row r="49" spans="1:19" ht="14.25" x14ac:dyDescent="0.2">
      <c r="A49" s="80"/>
      <c r="B49" s="80"/>
      <c r="C49" s="80"/>
      <c r="D49" s="80"/>
      <c r="E49" s="80"/>
      <c r="F49" s="800" t="s">
        <v>31</v>
      </c>
      <c r="G49" s="800"/>
      <c r="H49" s="800"/>
      <c r="I49" s="800"/>
      <c r="J49" s="800"/>
      <c r="K49" s="800"/>
      <c r="L49" s="800"/>
      <c r="M49" s="543">
        <f>K52+K53+K54</f>
        <v>32</v>
      </c>
      <c r="O49" s="80"/>
      <c r="P49" s="510"/>
      <c r="Q49" s="519"/>
      <c r="R49" s="511"/>
      <c r="S49" s="80"/>
    </row>
    <row r="50" spans="1:19" ht="14.25" x14ac:dyDescent="0.2">
      <c r="F50" s="796" t="s">
        <v>1</v>
      </c>
      <c r="G50" s="544"/>
      <c r="H50" s="801" t="s">
        <v>15</v>
      </c>
      <c r="I50" s="545" t="s">
        <v>16</v>
      </c>
      <c r="J50" s="802" t="s">
        <v>3</v>
      </c>
      <c r="K50" s="797" t="s">
        <v>17</v>
      </c>
      <c r="L50" s="797" t="s">
        <v>18</v>
      </c>
      <c r="M50" s="798"/>
      <c r="O50" s="80"/>
      <c r="P50" s="510"/>
      <c r="Q50" s="519"/>
      <c r="R50" s="511"/>
      <c r="S50" s="80"/>
    </row>
    <row r="51" spans="1:19" x14ac:dyDescent="0.2">
      <c r="F51" s="796"/>
      <c r="G51" s="544"/>
      <c r="H51" s="796"/>
      <c r="I51" s="526" t="s">
        <v>2</v>
      </c>
      <c r="J51" s="796"/>
      <c r="K51" s="797"/>
      <c r="L51" s="797"/>
      <c r="M51" s="798"/>
      <c r="O51" s="80"/>
      <c r="P51" s="80"/>
      <c r="Q51" s="80"/>
      <c r="R51" s="80"/>
      <c r="S51" s="80"/>
    </row>
    <row r="52" spans="1:19" x14ac:dyDescent="0.2">
      <c r="F52" s="528">
        <v>1</v>
      </c>
      <c r="G52" s="546">
        <f>A50*5-4</f>
        <v>-4</v>
      </c>
      <c r="H52" s="547" t="s">
        <v>144</v>
      </c>
      <c r="I52" s="520">
        <v>39808</v>
      </c>
      <c r="J52" s="515" t="s">
        <v>5</v>
      </c>
      <c r="K52" s="517">
        <v>32</v>
      </c>
      <c r="L52" s="517" t="s">
        <v>102</v>
      </c>
      <c r="M52" s="532"/>
      <c r="O52" s="80"/>
      <c r="P52" s="80"/>
      <c r="Q52" s="80"/>
      <c r="R52" s="80"/>
      <c r="S52" s="80"/>
    </row>
    <row r="53" spans="1:19" ht="14.25" x14ac:dyDescent="0.2">
      <c r="F53" s="528">
        <v>2</v>
      </c>
      <c r="G53" s="546">
        <f>1+G52</f>
        <v>-3</v>
      </c>
      <c r="H53" s="547" t="s">
        <v>147</v>
      </c>
      <c r="I53" s="520">
        <v>39588</v>
      </c>
      <c r="J53" s="515">
        <v>1</v>
      </c>
      <c r="K53" s="516"/>
      <c r="L53" s="517"/>
      <c r="M53" s="532"/>
      <c r="O53" s="80"/>
      <c r="P53" s="510"/>
      <c r="Q53" s="519"/>
      <c r="R53" s="511"/>
      <c r="S53" s="80"/>
    </row>
    <row r="54" spans="1:19" ht="14.25" x14ac:dyDescent="0.2">
      <c r="F54" s="528">
        <v>3</v>
      </c>
      <c r="G54" s="546">
        <f>1+G53</f>
        <v>-2</v>
      </c>
      <c r="H54" s="547" t="s">
        <v>148</v>
      </c>
      <c r="I54" s="520">
        <v>39479</v>
      </c>
      <c r="J54" s="515">
        <v>1</v>
      </c>
      <c r="K54" s="516"/>
      <c r="L54" s="517"/>
      <c r="M54" s="532"/>
      <c r="O54" s="80"/>
      <c r="P54" s="510"/>
      <c r="Q54" s="519"/>
      <c r="R54" s="511"/>
      <c r="S54" s="80"/>
    </row>
    <row r="55" spans="1:19" ht="14.25" x14ac:dyDescent="0.2">
      <c r="F55" s="528">
        <v>4</v>
      </c>
      <c r="G55" s="546">
        <f>1+G54</f>
        <v>-1</v>
      </c>
      <c r="H55" s="547" t="s">
        <v>146</v>
      </c>
      <c r="I55" s="520">
        <v>39841</v>
      </c>
      <c r="J55" s="515" t="s">
        <v>5</v>
      </c>
      <c r="K55" s="516"/>
      <c r="L55" s="517"/>
      <c r="M55" s="532"/>
      <c r="O55" s="80"/>
      <c r="P55" s="510"/>
      <c r="Q55" s="519"/>
      <c r="R55" s="511"/>
      <c r="S55" s="80"/>
    </row>
    <row r="56" spans="1:19" ht="14.25" x14ac:dyDescent="0.2">
      <c r="F56" s="794" t="s">
        <v>626</v>
      </c>
      <c r="G56" s="794"/>
      <c r="H56" s="794"/>
      <c r="I56" s="794"/>
      <c r="J56" s="794"/>
      <c r="K56" s="794"/>
      <c r="L56" s="794"/>
      <c r="M56" s="794"/>
      <c r="O56" s="80"/>
      <c r="P56" s="510"/>
      <c r="Q56" s="519"/>
      <c r="R56" s="511"/>
      <c r="S56" s="80"/>
    </row>
    <row r="57" spans="1:19" ht="14.25" x14ac:dyDescent="0.2">
      <c r="A57" s="80"/>
      <c r="B57" s="80"/>
      <c r="C57" s="80"/>
      <c r="D57" s="80"/>
      <c r="E57" s="80"/>
      <c r="F57" s="799" t="s">
        <v>50</v>
      </c>
      <c r="G57" s="799"/>
      <c r="H57" s="799"/>
      <c r="I57" s="799"/>
      <c r="J57" s="799"/>
      <c r="K57" s="799"/>
      <c r="L57" s="799"/>
      <c r="M57" s="548">
        <f>K60+K61+K62</f>
        <v>48</v>
      </c>
      <c r="O57" s="80"/>
      <c r="P57" s="510"/>
      <c r="Q57" s="519"/>
      <c r="R57" s="511"/>
      <c r="S57" s="80"/>
    </row>
    <row r="58" spans="1:19" x14ac:dyDescent="0.2">
      <c r="F58" s="796" t="s">
        <v>1</v>
      </c>
      <c r="G58" s="544"/>
      <c r="H58" s="796" t="s">
        <v>15</v>
      </c>
      <c r="I58" s="549" t="s">
        <v>16</v>
      </c>
      <c r="J58" s="796" t="s">
        <v>3</v>
      </c>
      <c r="K58" s="797" t="s">
        <v>17</v>
      </c>
      <c r="L58" s="797" t="s">
        <v>18</v>
      </c>
      <c r="M58" s="798"/>
      <c r="O58" s="80"/>
      <c r="P58" s="80"/>
      <c r="Q58" s="80"/>
      <c r="R58" s="80"/>
      <c r="S58" s="80"/>
    </row>
    <row r="59" spans="1:19" x14ac:dyDescent="0.2">
      <c r="F59" s="796"/>
      <c r="G59" s="544"/>
      <c r="H59" s="796"/>
      <c r="I59" s="508" t="s">
        <v>2</v>
      </c>
      <c r="J59" s="796"/>
      <c r="K59" s="797"/>
      <c r="L59" s="797"/>
      <c r="M59" s="798"/>
      <c r="O59" s="80"/>
      <c r="P59" s="80"/>
      <c r="Q59" s="80"/>
      <c r="R59" s="80"/>
      <c r="S59" s="80"/>
    </row>
    <row r="60" spans="1:19" x14ac:dyDescent="0.2">
      <c r="F60" s="528">
        <v>1</v>
      </c>
      <c r="G60" s="546">
        <f>A57*5-4</f>
        <v>-4</v>
      </c>
      <c r="H60" s="547" t="s">
        <v>159</v>
      </c>
      <c r="I60" s="520">
        <v>40582</v>
      </c>
      <c r="J60" s="515">
        <v>2</v>
      </c>
      <c r="K60" s="516">
        <v>26</v>
      </c>
      <c r="L60" s="516" t="s">
        <v>75</v>
      </c>
      <c r="M60" s="532" t="str">
        <f>IF($C60="","",VLOOKUP($C60,[2]Список!$A:$W,8,FALSE))</f>
        <v/>
      </c>
      <c r="O60" s="80"/>
      <c r="P60" s="80"/>
      <c r="Q60" s="80"/>
      <c r="R60" s="80"/>
      <c r="S60" s="80"/>
    </row>
    <row r="61" spans="1:19" x14ac:dyDescent="0.2">
      <c r="F61" s="528">
        <v>2</v>
      </c>
      <c r="G61" s="546">
        <f>1+G60</f>
        <v>-3</v>
      </c>
      <c r="H61" s="547" t="s">
        <v>156</v>
      </c>
      <c r="I61" s="520">
        <v>39835</v>
      </c>
      <c r="J61" s="515">
        <v>2</v>
      </c>
      <c r="K61" s="516">
        <v>22</v>
      </c>
      <c r="L61" s="516" t="s">
        <v>75</v>
      </c>
      <c r="M61" s="532" t="str">
        <f>IF($C61="","",VLOOKUP($C61,[2]Список!$A:$W,8,FALSE))</f>
        <v/>
      </c>
      <c r="O61" s="80"/>
      <c r="P61" s="80"/>
      <c r="Q61" s="80"/>
      <c r="R61" s="80"/>
      <c r="S61" s="80"/>
    </row>
    <row r="62" spans="1:19" x14ac:dyDescent="0.2">
      <c r="F62" s="528">
        <v>3</v>
      </c>
      <c r="G62" s="546">
        <f>1+G61</f>
        <v>-2</v>
      </c>
      <c r="H62" s="547" t="s">
        <v>157</v>
      </c>
      <c r="I62" s="520">
        <v>40096</v>
      </c>
      <c r="J62" s="515">
        <v>2</v>
      </c>
      <c r="K62" s="550"/>
      <c r="L62" s="516" t="s">
        <v>75</v>
      </c>
      <c r="M62" s="532" t="str">
        <f>IF($C62="","",VLOOKUP($C62,[2]Список!$A:$W,8,FALSE))</f>
        <v/>
      </c>
      <c r="O62" s="80"/>
      <c r="P62" s="80"/>
      <c r="Q62" s="80"/>
      <c r="R62" s="80"/>
      <c r="S62" s="80"/>
    </row>
    <row r="63" spans="1:19" x14ac:dyDescent="0.2">
      <c r="F63" s="528">
        <v>4</v>
      </c>
      <c r="G63" s="546">
        <f>1+G62</f>
        <v>-1</v>
      </c>
      <c r="H63" s="547" t="s">
        <v>161</v>
      </c>
      <c r="I63" s="520">
        <v>39971</v>
      </c>
      <c r="J63" s="515">
        <v>2</v>
      </c>
      <c r="K63" s="550"/>
      <c r="L63" s="516" t="s">
        <v>75</v>
      </c>
      <c r="M63" s="532" t="str">
        <f>IF($C63="","",VLOOKUP($C63,[2]Список!$A:$W,8,FALSE))</f>
        <v/>
      </c>
      <c r="O63" s="80"/>
      <c r="P63" s="80"/>
      <c r="Q63" s="80"/>
      <c r="R63" s="80"/>
      <c r="S63" s="80"/>
    </row>
    <row r="64" spans="1:19" x14ac:dyDescent="0.2">
      <c r="A64" s="80"/>
      <c r="B64" s="80"/>
      <c r="C64" s="80"/>
      <c r="D64" s="80"/>
      <c r="E64" s="80"/>
      <c r="F64" s="794" t="s">
        <v>626</v>
      </c>
      <c r="G64" s="794"/>
      <c r="H64" s="794"/>
      <c r="I64" s="794"/>
      <c r="J64" s="794"/>
      <c r="K64" s="794"/>
      <c r="L64" s="794"/>
      <c r="M64" s="794"/>
      <c r="O64" s="80"/>
      <c r="P64" s="80"/>
      <c r="Q64" s="80"/>
      <c r="R64" s="80"/>
      <c r="S64" s="80"/>
    </row>
    <row r="65" spans="1:19" ht="14.25" x14ac:dyDescent="0.2">
      <c r="A65" s="80"/>
      <c r="B65" s="80"/>
      <c r="C65" s="80"/>
      <c r="D65" s="80"/>
      <c r="E65" s="80"/>
      <c r="F65" s="795" t="s">
        <v>88</v>
      </c>
      <c r="G65" s="795"/>
      <c r="H65" s="795"/>
      <c r="I65" s="795"/>
      <c r="J65" s="795"/>
      <c r="K65" s="795"/>
      <c r="L65" s="795"/>
      <c r="M65" s="548">
        <f>K68+K69+K70</f>
        <v>48</v>
      </c>
      <c r="O65" s="80"/>
      <c r="P65" s="510"/>
      <c r="Q65" s="519"/>
      <c r="R65" s="511"/>
      <c r="S65" s="80"/>
    </row>
    <row r="66" spans="1:19" ht="14.25" x14ac:dyDescent="0.2">
      <c r="A66" s="80"/>
      <c r="B66" s="80"/>
      <c r="C66" s="80"/>
      <c r="D66" s="80"/>
      <c r="E66" s="80"/>
      <c r="F66" s="796" t="s">
        <v>1</v>
      </c>
      <c r="G66" s="544"/>
      <c r="H66" s="796" t="s">
        <v>15</v>
      </c>
      <c r="I66" s="549" t="s">
        <v>16</v>
      </c>
      <c r="J66" s="796" t="s">
        <v>3</v>
      </c>
      <c r="K66" s="797" t="s">
        <v>17</v>
      </c>
      <c r="L66" s="797" t="s">
        <v>18</v>
      </c>
      <c r="M66" s="798"/>
      <c r="O66" s="80"/>
      <c r="P66" s="510"/>
      <c r="Q66" s="519"/>
      <c r="R66" s="511"/>
      <c r="S66" s="80"/>
    </row>
    <row r="67" spans="1:19" ht="14.25" x14ac:dyDescent="0.2">
      <c r="A67" s="80"/>
      <c r="B67" s="80"/>
      <c r="C67" s="80"/>
      <c r="D67" s="80"/>
      <c r="E67" s="80"/>
      <c r="F67" s="796"/>
      <c r="G67" s="544"/>
      <c r="H67" s="796"/>
      <c r="I67" s="508" t="s">
        <v>2</v>
      </c>
      <c r="J67" s="796"/>
      <c r="K67" s="797"/>
      <c r="L67" s="797"/>
      <c r="M67" s="798"/>
      <c r="O67" s="80"/>
      <c r="P67" s="510"/>
      <c r="Q67" s="519"/>
      <c r="R67" s="511"/>
      <c r="S67" s="80"/>
    </row>
    <row r="68" spans="1:19" ht="14.25" x14ac:dyDescent="0.2">
      <c r="A68" s="80"/>
      <c r="B68" s="80"/>
      <c r="C68" s="80"/>
      <c r="D68" s="80"/>
      <c r="E68" s="80"/>
      <c r="F68" s="528">
        <v>1</v>
      </c>
      <c r="G68" s="546">
        <f>A65*5-4</f>
        <v>-4</v>
      </c>
      <c r="H68" s="547" t="s">
        <v>180</v>
      </c>
      <c r="I68" s="520">
        <v>40195</v>
      </c>
      <c r="J68" s="515" t="s">
        <v>61</v>
      </c>
      <c r="K68" s="516">
        <v>26</v>
      </c>
      <c r="L68" s="516" t="s">
        <v>75</v>
      </c>
      <c r="M68" s="532" t="str">
        <f>IF($C68="","",VLOOKUP($C68,[2]Список!$A:$W,8,FALSE))</f>
        <v/>
      </c>
      <c r="O68" s="80"/>
      <c r="P68" s="510"/>
      <c r="Q68" s="519"/>
      <c r="R68" s="511"/>
      <c r="S68" s="80"/>
    </row>
    <row r="69" spans="1:19" ht="14.25" x14ac:dyDescent="0.2">
      <c r="A69" s="80"/>
      <c r="B69" s="80"/>
      <c r="C69" s="80"/>
      <c r="D69" s="80"/>
      <c r="E69" s="80"/>
      <c r="F69" s="528">
        <v>2</v>
      </c>
      <c r="G69" s="546">
        <f>1+G68</f>
        <v>-3</v>
      </c>
      <c r="H69" s="547" t="s">
        <v>181</v>
      </c>
      <c r="I69" s="520">
        <v>40676</v>
      </c>
      <c r="J69" s="515" t="s">
        <v>61</v>
      </c>
      <c r="K69" s="516">
        <v>22</v>
      </c>
      <c r="L69" s="516" t="s">
        <v>75</v>
      </c>
      <c r="M69" s="532" t="str">
        <f>IF($C69="","",VLOOKUP($C69,[2]Список!$A:$W,8,FALSE))</f>
        <v/>
      </c>
      <c r="O69" s="80"/>
      <c r="P69" s="510"/>
      <c r="Q69" s="519"/>
      <c r="R69" s="511"/>
      <c r="S69" s="80"/>
    </row>
    <row r="70" spans="1:19" x14ac:dyDescent="0.2">
      <c r="A70" s="80"/>
      <c r="B70" s="80"/>
      <c r="C70" s="80"/>
      <c r="D70" s="80"/>
      <c r="E70" s="80"/>
      <c r="F70" s="528">
        <v>3</v>
      </c>
      <c r="G70" s="546">
        <f>1+G69</f>
        <v>-2</v>
      </c>
      <c r="H70" s="547" t="s">
        <v>182</v>
      </c>
      <c r="I70" s="520">
        <v>39597</v>
      </c>
      <c r="J70" s="515" t="s">
        <v>61</v>
      </c>
      <c r="K70" s="550"/>
      <c r="L70" s="516" t="s">
        <v>75</v>
      </c>
      <c r="M70" s="532" t="str">
        <f>IF($C70="","",VLOOKUP($C70,[2]Список!$A:$W,8,FALSE))</f>
        <v/>
      </c>
      <c r="O70" s="80"/>
      <c r="P70" s="80"/>
      <c r="Q70" s="80"/>
      <c r="R70" s="80"/>
      <c r="S70" s="80"/>
    </row>
    <row r="71" spans="1:19" x14ac:dyDescent="0.2">
      <c r="A71" s="80"/>
      <c r="B71" s="80"/>
      <c r="C71" s="80"/>
      <c r="D71" s="80"/>
      <c r="E71" s="80"/>
      <c r="F71" s="528">
        <v>4</v>
      </c>
      <c r="G71" s="546">
        <f>1+G70</f>
        <v>-1</v>
      </c>
      <c r="H71" s="547" t="s">
        <v>183</v>
      </c>
      <c r="I71" s="520">
        <v>39566</v>
      </c>
      <c r="J71" s="515"/>
      <c r="K71" s="550"/>
      <c r="L71" s="516" t="s">
        <v>75</v>
      </c>
      <c r="M71" s="532" t="str">
        <f>IF($C71="","",VLOOKUP($C71,[2]Список!$A:$W,8,FALSE))</f>
        <v/>
      </c>
      <c r="O71" s="80"/>
      <c r="P71" s="80"/>
      <c r="Q71" s="80"/>
      <c r="R71" s="80"/>
      <c r="S71" s="80"/>
    </row>
    <row r="72" spans="1:19" x14ac:dyDescent="0.2">
      <c r="A72" s="80"/>
      <c r="B72" s="80"/>
      <c r="C72" s="80"/>
      <c r="D72" s="80"/>
      <c r="E72" s="80"/>
      <c r="F72" s="540"/>
      <c r="G72" s="540"/>
      <c r="H72" s="540"/>
      <c r="I72" s="540"/>
      <c r="J72" s="540"/>
      <c r="K72" s="540"/>
      <c r="L72" s="540"/>
      <c r="M72" s="540"/>
    </row>
    <row r="73" spans="1:19" x14ac:dyDescent="0.2">
      <c r="F73" s="792" t="s">
        <v>327</v>
      </c>
      <c r="G73" s="792"/>
      <c r="H73" s="792"/>
      <c r="I73" s="792"/>
      <c r="J73" s="792"/>
      <c r="K73" s="551"/>
      <c r="L73" s="551"/>
      <c r="M73" s="551"/>
      <c r="N73" s="551"/>
    </row>
    <row r="74" spans="1:19" x14ac:dyDescent="0.2">
      <c r="F74" s="793" t="s">
        <v>328</v>
      </c>
      <c r="G74" s="793"/>
      <c r="H74" s="793"/>
      <c r="I74" s="793"/>
      <c r="J74" s="793"/>
      <c r="K74" s="429"/>
      <c r="L74" s="429"/>
      <c r="M74" s="552"/>
      <c r="N74" s="552"/>
      <c r="O74" s="552"/>
      <c r="P74" s="552"/>
    </row>
  </sheetData>
  <mergeCells count="72">
    <mergeCell ref="F6:M6"/>
    <mergeCell ref="F1:J1"/>
    <mergeCell ref="F2:J2"/>
    <mergeCell ref="H3:J3"/>
    <mergeCell ref="H4:J4"/>
    <mergeCell ref="F5:M5"/>
    <mergeCell ref="F7:L7"/>
    <mergeCell ref="F8:F9"/>
    <mergeCell ref="H8:H9"/>
    <mergeCell ref="J8:J9"/>
    <mergeCell ref="K8:K9"/>
    <mergeCell ref="L8:L9"/>
    <mergeCell ref="M8:M9"/>
    <mergeCell ref="F14:M14"/>
    <mergeCell ref="F15:L15"/>
    <mergeCell ref="F16:F17"/>
    <mergeCell ref="H16:H17"/>
    <mergeCell ref="J16:J17"/>
    <mergeCell ref="K16:K17"/>
    <mergeCell ref="L16:L17"/>
    <mergeCell ref="M16:M17"/>
    <mergeCell ref="F22:M22"/>
    <mergeCell ref="F23:L23"/>
    <mergeCell ref="F24:F25"/>
    <mergeCell ref="H24:H25"/>
    <mergeCell ref="J24:J25"/>
    <mergeCell ref="K24:K25"/>
    <mergeCell ref="L24:L25"/>
    <mergeCell ref="M24:M25"/>
    <mergeCell ref="F30:M30"/>
    <mergeCell ref="F31:L31"/>
    <mergeCell ref="F32:F33"/>
    <mergeCell ref="H32:H33"/>
    <mergeCell ref="J32:J33"/>
    <mergeCell ref="K32:K33"/>
    <mergeCell ref="L32:L33"/>
    <mergeCell ref="M32:M33"/>
    <mergeCell ref="F39:M39"/>
    <mergeCell ref="F40:M40"/>
    <mergeCell ref="F41:L41"/>
    <mergeCell ref="F42:F43"/>
    <mergeCell ref="H42:H43"/>
    <mergeCell ref="J42:J43"/>
    <mergeCell ref="K42:K43"/>
    <mergeCell ref="L42:L43"/>
    <mergeCell ref="M42:M43"/>
    <mergeCell ref="F48:M48"/>
    <mergeCell ref="F49:L49"/>
    <mergeCell ref="F50:F51"/>
    <mergeCell ref="H50:H51"/>
    <mergeCell ref="J50:J51"/>
    <mergeCell ref="K50:K51"/>
    <mergeCell ref="L50:L51"/>
    <mergeCell ref="M50:M51"/>
    <mergeCell ref="F56:M56"/>
    <mergeCell ref="F57:L57"/>
    <mergeCell ref="F58:F59"/>
    <mergeCell ref="H58:H59"/>
    <mergeCell ref="J58:J59"/>
    <mergeCell ref="K58:K59"/>
    <mergeCell ref="L58:L59"/>
    <mergeCell ref="M58:M59"/>
    <mergeCell ref="F73:J73"/>
    <mergeCell ref="F74:J74"/>
    <mergeCell ref="F64:M64"/>
    <mergeCell ref="F65:L65"/>
    <mergeCell ref="F66:F67"/>
    <mergeCell ref="H66:H67"/>
    <mergeCell ref="J66:J67"/>
    <mergeCell ref="K66:K67"/>
    <mergeCell ref="L66:L67"/>
    <mergeCell ref="M66:M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tabSelected="1" workbookViewId="0">
      <selection activeCell="A15" sqref="A15:F15"/>
    </sheetView>
  </sheetViews>
  <sheetFormatPr defaultRowHeight="13.5" outlineLevelCol="1" x14ac:dyDescent="0.25"/>
  <cols>
    <col min="1" max="1" width="7.5703125" style="554" customWidth="1"/>
    <col min="2" max="2" width="28" style="554" customWidth="1"/>
    <col min="3" max="3" width="14.42578125" style="554" customWidth="1"/>
    <col min="4" max="4" width="13.7109375" style="554" customWidth="1"/>
    <col min="5" max="5" width="9" style="554" hidden="1" customWidth="1" outlineLevel="1"/>
    <col min="6" max="6" width="22.85546875" style="554" customWidth="1" collapsed="1"/>
    <col min="7" max="7" width="9.140625" style="554"/>
    <col min="8" max="8" width="0" style="554" hidden="1" customWidth="1"/>
    <col min="9" max="11" width="9.140625" style="554" hidden="1" customWidth="1" outlineLevel="1"/>
    <col min="12" max="12" width="5.7109375" style="554" hidden="1" customWidth="1" outlineLevel="1"/>
    <col min="13" max="13" width="2.28515625" style="554" hidden="1" customWidth="1" outlineLevel="1"/>
    <col min="14" max="14" width="5.7109375" style="554" hidden="1" customWidth="1" outlineLevel="1"/>
    <col min="15" max="15" width="2.7109375" style="554" hidden="1" customWidth="1" outlineLevel="1"/>
    <col min="16" max="16" width="5.7109375" style="554" hidden="1" customWidth="1" outlineLevel="1"/>
    <col min="17" max="17" width="2.5703125" style="554" hidden="1" customWidth="1" outlineLevel="1"/>
    <col min="18" max="19" width="9.140625" style="554" hidden="1" customWidth="1" outlineLevel="1"/>
    <col min="20" max="20" width="9.140625" style="554" collapsed="1"/>
    <col min="21" max="16384" width="9.140625" style="554"/>
  </cols>
  <sheetData>
    <row r="1" spans="1:18" ht="21" x14ac:dyDescent="0.35">
      <c r="A1" s="824" t="s">
        <v>619</v>
      </c>
      <c r="B1" s="824"/>
      <c r="C1" s="824"/>
      <c r="D1" s="824"/>
      <c r="E1" s="824"/>
      <c r="F1" s="824"/>
      <c r="G1" s="553"/>
      <c r="H1" s="553"/>
      <c r="I1" s="825">
        <v>2</v>
      </c>
      <c r="J1" s="826"/>
      <c r="R1" s="555" t="s">
        <v>628</v>
      </c>
    </row>
    <row r="2" spans="1:18" ht="21" x14ac:dyDescent="0.35">
      <c r="A2" s="824" t="s">
        <v>9</v>
      </c>
      <c r="B2" s="824"/>
      <c r="C2" s="824"/>
      <c r="D2" s="824"/>
      <c r="E2" s="824"/>
      <c r="F2" s="824"/>
      <c r="G2" s="553"/>
      <c r="H2" s="553"/>
      <c r="I2" s="827"/>
      <c r="J2" s="828"/>
      <c r="R2" s="555"/>
    </row>
    <row r="3" spans="1:18" ht="21" x14ac:dyDescent="0.35">
      <c r="A3" s="824" t="s">
        <v>620</v>
      </c>
      <c r="B3" s="824"/>
      <c r="C3" s="824"/>
      <c r="D3" s="824"/>
      <c r="E3" s="824"/>
      <c r="F3" s="824"/>
      <c r="G3" s="553"/>
      <c r="H3" s="553"/>
      <c r="I3" s="827"/>
      <c r="J3" s="828"/>
      <c r="R3" s="555"/>
    </row>
    <row r="4" spans="1:18" ht="21" x14ac:dyDescent="0.35">
      <c r="A4" s="832" t="s">
        <v>629</v>
      </c>
      <c r="B4" s="832"/>
      <c r="C4" s="832"/>
      <c r="D4" s="832"/>
      <c r="E4" s="832"/>
      <c r="F4" s="832"/>
      <c r="G4" s="556"/>
      <c r="H4" s="556"/>
      <c r="I4" s="829"/>
      <c r="J4" s="828"/>
      <c r="R4" s="555"/>
    </row>
    <row r="5" spans="1:18" ht="21" x14ac:dyDescent="0.35">
      <c r="A5" s="833" t="s">
        <v>630</v>
      </c>
      <c r="B5" s="833"/>
      <c r="C5" s="833"/>
      <c r="D5" s="833"/>
      <c r="E5" s="833"/>
      <c r="F5" s="833"/>
      <c r="G5" s="557"/>
      <c r="I5" s="829"/>
      <c r="J5" s="828"/>
      <c r="R5" s="555" t="s">
        <v>631</v>
      </c>
    </row>
    <row r="6" spans="1:18" ht="12.95" customHeight="1" x14ac:dyDescent="0.35">
      <c r="A6" s="558"/>
      <c r="B6" s="558"/>
      <c r="C6" s="558"/>
      <c r="D6" s="558"/>
      <c r="E6" s="558"/>
      <c r="F6" s="558"/>
      <c r="G6" s="557"/>
      <c r="I6" s="829"/>
      <c r="J6" s="828"/>
      <c r="R6" s="555"/>
    </row>
    <row r="7" spans="1:18" ht="12.95" customHeight="1" x14ac:dyDescent="0.35">
      <c r="A7" s="823" t="s">
        <v>632</v>
      </c>
      <c r="B7" s="823"/>
      <c r="C7" s="823"/>
      <c r="D7" s="823"/>
      <c r="E7" s="823"/>
      <c r="F7" s="823"/>
      <c r="G7" s="557"/>
      <c r="I7" s="830"/>
      <c r="J7" s="831"/>
      <c r="R7" s="555" t="s">
        <v>633</v>
      </c>
    </row>
    <row r="8" spans="1:18" ht="12.95" customHeight="1" x14ac:dyDescent="0.25">
      <c r="A8" s="559"/>
      <c r="B8" s="559"/>
      <c r="C8" s="559"/>
      <c r="D8" s="559"/>
      <c r="E8" s="559"/>
      <c r="F8" s="559"/>
      <c r="G8" s="557"/>
    </row>
    <row r="9" spans="1:18" ht="12.95" customHeight="1" x14ac:dyDescent="0.25">
      <c r="A9" s="560" t="s">
        <v>4</v>
      </c>
      <c r="B9" s="561" t="s">
        <v>634</v>
      </c>
      <c r="C9" s="561" t="s">
        <v>635</v>
      </c>
      <c r="D9" s="561" t="s">
        <v>3</v>
      </c>
      <c r="E9" s="561"/>
      <c r="F9" s="562" t="s">
        <v>18</v>
      </c>
      <c r="G9" s="557"/>
      <c r="I9" s="834">
        <v>2</v>
      </c>
      <c r="J9" s="835"/>
    </row>
    <row r="10" spans="1:18" s="565" customFormat="1" ht="12.95" customHeight="1" x14ac:dyDescent="0.2">
      <c r="A10" s="563" t="s">
        <v>636</v>
      </c>
      <c r="B10" s="18" t="s">
        <v>185</v>
      </c>
      <c r="C10" s="19">
        <v>39696</v>
      </c>
      <c r="D10" s="20" t="s">
        <v>5</v>
      </c>
      <c r="E10" s="20"/>
      <c r="F10" s="20" t="s">
        <v>637</v>
      </c>
      <c r="G10" s="564"/>
      <c r="I10" s="836"/>
      <c r="J10" s="837"/>
      <c r="K10" s="566" t="s">
        <v>636</v>
      </c>
      <c r="L10" s="567" t="str">
        <f>'[5]BS-16'!BA37</f>
        <v>-</v>
      </c>
      <c r="N10" s="567" t="str">
        <f>'[5]BS-32'!BD38</f>
        <v>-</v>
      </c>
      <c r="P10" s="567" t="str">
        <f>'[5]BS-48'!BG68</f>
        <v>-</v>
      </c>
    </row>
    <row r="11" spans="1:18" s="565" customFormat="1" ht="12.95" customHeight="1" x14ac:dyDescent="0.2">
      <c r="A11" s="563" t="s">
        <v>638</v>
      </c>
      <c r="B11" s="18" t="s">
        <v>156</v>
      </c>
      <c r="C11" s="19">
        <v>39835</v>
      </c>
      <c r="D11" s="20">
        <v>2</v>
      </c>
      <c r="E11" s="20"/>
      <c r="F11" s="20" t="s">
        <v>637</v>
      </c>
      <c r="G11" s="564"/>
      <c r="I11" s="836"/>
      <c r="J11" s="837"/>
      <c r="K11" s="566" t="s">
        <v>638</v>
      </c>
      <c r="L11" s="567" t="str">
        <f>'[5]BS-16'!BA67</f>
        <v>-</v>
      </c>
      <c r="N11" s="567" t="str">
        <f>'[5]BS-32'!BD65</f>
        <v>-</v>
      </c>
      <c r="P11" s="567" t="str">
        <f>'[5]BS-48'!BG122</f>
        <v>-</v>
      </c>
    </row>
    <row r="12" spans="1:18" s="565" customFormat="1" ht="12.95" customHeight="1" x14ac:dyDescent="0.2">
      <c r="A12" s="563" t="s">
        <v>639</v>
      </c>
      <c r="B12" s="18" t="s">
        <v>144</v>
      </c>
      <c r="C12" s="19">
        <v>39808</v>
      </c>
      <c r="D12" s="20" t="s">
        <v>5</v>
      </c>
      <c r="E12" s="20"/>
      <c r="F12" s="20" t="s">
        <v>0</v>
      </c>
      <c r="G12" s="564"/>
      <c r="I12" s="836"/>
      <c r="J12" s="837"/>
      <c r="K12" s="566" t="s">
        <v>639</v>
      </c>
      <c r="L12" s="567" t="str">
        <f>'[5]BS-16'!BQ11</f>
        <v>-</v>
      </c>
      <c r="N12" s="567" t="str">
        <f>'[5]BS-32'!BZ11</f>
        <v>-</v>
      </c>
      <c r="P12" s="567" t="str">
        <f>'[5]BS-48'!CF14</f>
        <v>-</v>
      </c>
    </row>
    <row r="13" spans="1:18" ht="12.95" customHeight="1" x14ac:dyDescent="0.25">
      <c r="A13" s="563" t="s">
        <v>639</v>
      </c>
      <c r="B13" s="18" t="s">
        <v>186</v>
      </c>
      <c r="C13" s="19">
        <v>39625</v>
      </c>
      <c r="D13" s="20" t="s">
        <v>5</v>
      </c>
      <c r="E13" s="563"/>
      <c r="F13" s="20" t="s">
        <v>637</v>
      </c>
      <c r="G13" s="557"/>
    </row>
    <row r="14" spans="1:18" ht="12.95" customHeight="1" x14ac:dyDescent="0.25">
      <c r="A14" s="568"/>
      <c r="B14" s="569"/>
      <c r="C14" s="568"/>
      <c r="D14" s="568"/>
      <c r="E14" s="568"/>
      <c r="F14" s="568"/>
      <c r="G14" s="557"/>
    </row>
    <row r="15" spans="1:18" ht="12.95" customHeight="1" x14ac:dyDescent="0.3">
      <c r="A15" s="822" t="s">
        <v>640</v>
      </c>
      <c r="B15" s="822"/>
      <c r="C15" s="822"/>
      <c r="D15" s="822"/>
      <c r="E15" s="822"/>
      <c r="F15" s="822"/>
      <c r="G15" s="557"/>
    </row>
    <row r="16" spans="1:18" ht="12.95" customHeight="1" x14ac:dyDescent="0.25">
      <c r="A16" s="570"/>
      <c r="B16" s="571"/>
      <c r="C16" s="570"/>
      <c r="D16" s="570"/>
      <c r="E16" s="570"/>
      <c r="F16" s="570"/>
      <c r="G16" s="557"/>
    </row>
    <row r="17" spans="1:16" s="565" customFormat="1" ht="12.95" customHeight="1" x14ac:dyDescent="0.2">
      <c r="A17" s="563" t="s">
        <v>636</v>
      </c>
      <c r="B17" s="18" t="s">
        <v>111</v>
      </c>
      <c r="C17" s="20" t="s">
        <v>112</v>
      </c>
      <c r="D17" s="20" t="s">
        <v>5</v>
      </c>
      <c r="E17" s="20"/>
      <c r="F17" s="572" t="s">
        <v>115</v>
      </c>
      <c r="G17" s="573"/>
      <c r="K17" s="566" t="s">
        <v>636</v>
      </c>
      <c r="L17" s="567" t="str">
        <f>'[5]GS-16'!BA37</f>
        <v>-</v>
      </c>
      <c r="N17" s="567" t="str">
        <f>'[5]GS-32'!BD38</f>
        <v>-</v>
      </c>
      <c r="P17" s="567" t="str">
        <f>'[5]GS-48'!BG68</f>
        <v>-</v>
      </c>
    </row>
    <row r="18" spans="1:16" s="565" customFormat="1" ht="12.95" customHeight="1" x14ac:dyDescent="0.2">
      <c r="A18" s="563" t="s">
        <v>638</v>
      </c>
      <c r="B18" s="574" t="s">
        <v>98</v>
      </c>
      <c r="C18" s="575">
        <v>40057</v>
      </c>
      <c r="D18" s="576" t="s">
        <v>97</v>
      </c>
      <c r="E18" s="576"/>
      <c r="F18" s="20" t="s">
        <v>637</v>
      </c>
      <c r="G18" s="577"/>
      <c r="K18" s="566" t="s">
        <v>638</v>
      </c>
      <c r="L18" s="567" t="str">
        <f>'[5]GS-16'!BA67</f>
        <v>-</v>
      </c>
      <c r="N18" s="567" t="str">
        <f>'[5]GS-32'!BD65</f>
        <v>-</v>
      </c>
      <c r="P18" s="567" t="str">
        <f>'[5]GS-48'!BG122</f>
        <v>-</v>
      </c>
    </row>
    <row r="19" spans="1:16" s="565" customFormat="1" ht="12.95" customHeight="1" x14ac:dyDescent="0.2">
      <c r="A19" s="563" t="s">
        <v>639</v>
      </c>
      <c r="B19" s="98" t="s">
        <v>73</v>
      </c>
      <c r="C19" s="20" t="s">
        <v>74</v>
      </c>
      <c r="D19" s="20" t="s">
        <v>5</v>
      </c>
      <c r="E19" s="20" t="s">
        <v>75</v>
      </c>
      <c r="F19" s="572" t="s">
        <v>72</v>
      </c>
      <c r="G19" s="578"/>
      <c r="K19" s="566" t="s">
        <v>639</v>
      </c>
      <c r="L19" s="567" t="str">
        <f>'[5]GS-16'!BQ11</f>
        <v>-</v>
      </c>
      <c r="N19" s="567" t="str">
        <f>'[5]GS-32'!BZ11</f>
        <v>-</v>
      </c>
      <c r="P19" s="567" t="str">
        <f>'[5]GS-48'!CF14</f>
        <v>-</v>
      </c>
    </row>
    <row r="20" spans="1:16" ht="12.95" customHeight="1" x14ac:dyDescent="0.25">
      <c r="A20" s="579">
        <v>3</v>
      </c>
      <c r="B20" s="18" t="s">
        <v>117</v>
      </c>
      <c r="C20" s="19">
        <v>39500</v>
      </c>
      <c r="D20" s="20">
        <v>1</v>
      </c>
      <c r="E20" s="20"/>
      <c r="F20" s="572" t="s">
        <v>110</v>
      </c>
      <c r="G20" s="573"/>
    </row>
    <row r="21" spans="1:16" ht="12.95" customHeight="1" x14ac:dyDescent="0.25">
      <c r="A21" s="580"/>
      <c r="B21" s="580"/>
      <c r="C21" s="580"/>
      <c r="D21" s="580"/>
      <c r="E21" s="580"/>
      <c r="F21" s="580"/>
      <c r="G21" s="557"/>
    </row>
    <row r="22" spans="1:16" ht="12.95" customHeight="1" x14ac:dyDescent="0.3">
      <c r="A22" s="822" t="s">
        <v>641</v>
      </c>
      <c r="B22" s="822"/>
      <c r="C22" s="822"/>
      <c r="D22" s="822"/>
      <c r="E22" s="822"/>
      <c r="F22" s="822"/>
    </row>
    <row r="23" spans="1:16" ht="12.95" customHeight="1" x14ac:dyDescent="0.25">
      <c r="A23" s="570"/>
      <c r="B23" s="571"/>
      <c r="C23" s="570"/>
      <c r="D23" s="570"/>
      <c r="E23" s="570"/>
      <c r="F23" s="570"/>
    </row>
    <row r="24" spans="1:16" ht="12.95" customHeight="1" x14ac:dyDescent="0.25">
      <c r="A24" s="820" t="s">
        <v>636</v>
      </c>
      <c r="B24" s="18" t="s">
        <v>185</v>
      </c>
      <c r="C24" s="19">
        <v>39696</v>
      </c>
      <c r="D24" s="20" t="s">
        <v>5</v>
      </c>
      <c r="E24" s="20"/>
      <c r="F24" s="20" t="s">
        <v>637</v>
      </c>
    </row>
    <row r="25" spans="1:16" ht="12.95" customHeight="1" x14ac:dyDescent="0.25">
      <c r="A25" s="821"/>
      <c r="B25" s="18" t="s">
        <v>186</v>
      </c>
      <c r="C25" s="19">
        <v>39625</v>
      </c>
      <c r="D25" s="20" t="s">
        <v>5</v>
      </c>
      <c r="E25" s="20"/>
      <c r="F25" s="20" t="s">
        <v>637</v>
      </c>
    </row>
    <row r="26" spans="1:16" ht="12.95" customHeight="1" x14ac:dyDescent="0.25">
      <c r="A26" s="820" t="s">
        <v>638</v>
      </c>
      <c r="B26" s="18" t="s">
        <v>144</v>
      </c>
      <c r="C26" s="19">
        <v>39808</v>
      </c>
      <c r="D26" s="20" t="s">
        <v>5</v>
      </c>
      <c r="E26" s="20"/>
      <c r="F26" s="20" t="s">
        <v>0</v>
      </c>
    </row>
    <row r="27" spans="1:16" ht="12.95" customHeight="1" x14ac:dyDescent="0.25">
      <c r="A27" s="821"/>
      <c r="B27" s="18" t="s">
        <v>156</v>
      </c>
      <c r="C27" s="19">
        <v>39835</v>
      </c>
      <c r="D27" s="20">
        <v>2</v>
      </c>
      <c r="E27" s="20"/>
      <c r="F27" s="20" t="s">
        <v>637</v>
      </c>
    </row>
    <row r="28" spans="1:16" ht="12.95" customHeight="1" x14ac:dyDescent="0.25">
      <c r="A28" s="820" t="s">
        <v>639</v>
      </c>
      <c r="B28" s="18" t="s">
        <v>170</v>
      </c>
      <c r="C28" s="19">
        <v>39894</v>
      </c>
      <c r="D28" s="20" t="s">
        <v>61</v>
      </c>
      <c r="E28" s="20"/>
      <c r="F28" s="20" t="s">
        <v>75</v>
      </c>
    </row>
    <row r="29" spans="1:16" ht="12.95" customHeight="1" x14ac:dyDescent="0.25">
      <c r="A29" s="821"/>
      <c r="B29" s="18" t="s">
        <v>171</v>
      </c>
      <c r="C29" s="19">
        <v>39677</v>
      </c>
      <c r="D29" s="20" t="s">
        <v>61</v>
      </c>
      <c r="E29" s="20"/>
      <c r="F29" s="20" t="s">
        <v>75</v>
      </c>
    </row>
    <row r="30" spans="1:16" ht="12.95" customHeight="1" x14ac:dyDescent="0.25">
      <c r="A30" s="820" t="s">
        <v>639</v>
      </c>
      <c r="B30" s="18" t="s">
        <v>134</v>
      </c>
      <c r="C30" s="19">
        <v>39518</v>
      </c>
      <c r="D30" s="20">
        <v>2</v>
      </c>
      <c r="E30" s="20"/>
      <c r="F30" s="20" t="s">
        <v>137</v>
      </c>
    </row>
    <row r="31" spans="1:16" ht="12.95" customHeight="1" x14ac:dyDescent="0.25">
      <c r="A31" s="821"/>
      <c r="B31" s="18" t="s">
        <v>138</v>
      </c>
      <c r="C31" s="19">
        <v>40115</v>
      </c>
      <c r="D31" s="20">
        <v>2</v>
      </c>
      <c r="E31" s="20"/>
      <c r="F31" s="20" t="s">
        <v>137</v>
      </c>
    </row>
    <row r="32" spans="1:16" ht="12.95" customHeight="1" x14ac:dyDescent="0.25"/>
    <row r="33" spans="1:13" ht="12.95" customHeight="1" x14ac:dyDescent="0.3">
      <c r="A33" s="822" t="s">
        <v>642</v>
      </c>
      <c r="B33" s="822"/>
      <c r="C33" s="822"/>
      <c r="D33" s="822"/>
      <c r="E33" s="822"/>
      <c r="F33" s="822"/>
    </row>
    <row r="34" spans="1:13" ht="12.95" customHeight="1" x14ac:dyDescent="0.25">
      <c r="A34" s="570"/>
      <c r="B34" s="571"/>
      <c r="C34" s="570"/>
      <c r="D34" s="570"/>
      <c r="E34" s="570"/>
      <c r="F34" s="570"/>
    </row>
    <row r="35" spans="1:13" ht="12.95" customHeight="1" x14ac:dyDescent="0.25">
      <c r="A35" s="820" t="s">
        <v>636</v>
      </c>
      <c r="B35" s="18" t="s">
        <v>111</v>
      </c>
      <c r="C35" s="20" t="s">
        <v>112</v>
      </c>
      <c r="D35" s="20" t="s">
        <v>5</v>
      </c>
      <c r="E35" s="20"/>
      <c r="F35" s="572" t="s">
        <v>115</v>
      </c>
    </row>
    <row r="36" spans="1:13" ht="12.95" customHeight="1" x14ac:dyDescent="0.25">
      <c r="A36" s="821"/>
      <c r="B36" s="18" t="s">
        <v>113</v>
      </c>
      <c r="C36" s="20" t="s">
        <v>114</v>
      </c>
      <c r="D36" s="20" t="s">
        <v>5</v>
      </c>
      <c r="E36" s="20"/>
      <c r="F36" s="35" t="s">
        <v>115</v>
      </c>
    </row>
    <row r="37" spans="1:13" ht="12.95" customHeight="1" x14ac:dyDescent="0.25">
      <c r="A37" s="820" t="s">
        <v>638</v>
      </c>
      <c r="B37" s="98" t="s">
        <v>73</v>
      </c>
      <c r="C37" s="20" t="s">
        <v>74</v>
      </c>
      <c r="D37" s="20" t="s">
        <v>5</v>
      </c>
      <c r="E37" s="20">
        <v>32</v>
      </c>
      <c r="F37" s="20" t="s">
        <v>75</v>
      </c>
      <c r="I37" s="43"/>
      <c r="J37" s="581"/>
      <c r="K37" s="582" t="s">
        <v>6</v>
      </c>
      <c r="L37" s="186">
        <v>64</v>
      </c>
      <c r="M37" s="186" t="s">
        <v>643</v>
      </c>
    </row>
    <row r="38" spans="1:13" ht="12.95" customHeight="1" x14ac:dyDescent="0.25">
      <c r="A38" s="821"/>
      <c r="B38" s="18" t="s">
        <v>28</v>
      </c>
      <c r="C38" s="19">
        <v>40187</v>
      </c>
      <c r="D38" s="20">
        <v>3</v>
      </c>
      <c r="E38" s="20"/>
      <c r="F38" s="35" t="s">
        <v>643</v>
      </c>
      <c r="I38" s="43"/>
      <c r="J38" s="581"/>
      <c r="K38" s="582" t="s">
        <v>6</v>
      </c>
      <c r="L38" s="186">
        <v>61</v>
      </c>
      <c r="M38" s="186" t="s">
        <v>154</v>
      </c>
    </row>
    <row r="39" spans="1:13" ht="12.95" customHeight="1" x14ac:dyDescent="0.25">
      <c r="A39" s="820" t="s">
        <v>639</v>
      </c>
      <c r="B39" s="18" t="s">
        <v>51</v>
      </c>
      <c r="C39" s="19">
        <v>39753</v>
      </c>
      <c r="D39" s="20">
        <v>2</v>
      </c>
      <c r="E39" s="20"/>
      <c r="F39" s="572" t="s">
        <v>158</v>
      </c>
    </row>
    <row r="40" spans="1:13" ht="12.95" customHeight="1" x14ac:dyDescent="0.25">
      <c r="A40" s="821"/>
      <c r="B40" s="123" t="s">
        <v>98</v>
      </c>
      <c r="C40" s="124">
        <v>40057</v>
      </c>
      <c r="D40" s="125" t="s">
        <v>97</v>
      </c>
      <c r="E40" s="125"/>
      <c r="F40" s="20" t="s">
        <v>637</v>
      </c>
    </row>
    <row r="41" spans="1:13" ht="12.95" customHeight="1" x14ac:dyDescent="0.25">
      <c r="A41" s="820" t="s">
        <v>639</v>
      </c>
      <c r="B41" s="18" t="s">
        <v>36</v>
      </c>
      <c r="C41" s="19">
        <v>39883</v>
      </c>
      <c r="D41" s="20" t="s">
        <v>5</v>
      </c>
      <c r="E41" s="177"/>
      <c r="F41" s="20" t="s">
        <v>0</v>
      </c>
    </row>
    <row r="42" spans="1:13" ht="12.95" customHeight="1" x14ac:dyDescent="0.25">
      <c r="A42" s="821"/>
      <c r="B42" s="18" t="s">
        <v>23</v>
      </c>
      <c r="C42" s="19">
        <v>39925</v>
      </c>
      <c r="D42" s="20"/>
      <c r="E42" s="20"/>
      <c r="F42" s="20" t="s">
        <v>137</v>
      </c>
    </row>
    <row r="43" spans="1:13" ht="12.95" customHeight="1" x14ac:dyDescent="0.25"/>
    <row r="44" spans="1:13" ht="12.95" customHeight="1" x14ac:dyDescent="0.25">
      <c r="A44" s="823" t="s">
        <v>644</v>
      </c>
      <c r="B44" s="823"/>
      <c r="C44" s="823"/>
      <c r="D44" s="823"/>
      <c r="E44" s="823"/>
      <c r="F44" s="823"/>
    </row>
    <row r="45" spans="1:13" ht="12.95" customHeight="1" x14ac:dyDescent="0.25">
      <c r="A45" s="570"/>
      <c r="B45" s="571"/>
      <c r="C45" s="570"/>
      <c r="D45" s="570"/>
      <c r="E45" s="570"/>
      <c r="F45" s="570"/>
    </row>
    <row r="46" spans="1:13" ht="12.95" customHeight="1" x14ac:dyDescent="0.25">
      <c r="A46" s="820" t="s">
        <v>636</v>
      </c>
      <c r="B46" s="18" t="s">
        <v>185</v>
      </c>
      <c r="C46" s="19">
        <v>39696</v>
      </c>
      <c r="D46" s="20" t="s">
        <v>5</v>
      </c>
      <c r="E46" s="20"/>
      <c r="F46" s="20" t="s">
        <v>637</v>
      </c>
    </row>
    <row r="47" spans="1:13" ht="12.95" customHeight="1" x14ac:dyDescent="0.25">
      <c r="A47" s="821"/>
      <c r="B47" s="18" t="s">
        <v>111</v>
      </c>
      <c r="C47" s="20" t="s">
        <v>112</v>
      </c>
      <c r="D47" s="20" t="s">
        <v>5</v>
      </c>
      <c r="E47" s="20"/>
      <c r="F47" s="572" t="s">
        <v>115</v>
      </c>
      <c r="G47" s="573"/>
    </row>
    <row r="48" spans="1:13" ht="12.95" customHeight="1" x14ac:dyDescent="0.25">
      <c r="A48" s="820" t="s">
        <v>638</v>
      </c>
      <c r="B48" s="18" t="s">
        <v>144</v>
      </c>
      <c r="C48" s="19">
        <v>39808</v>
      </c>
      <c r="D48" s="20" t="s">
        <v>5</v>
      </c>
      <c r="E48" s="20"/>
      <c r="F48" s="20" t="s">
        <v>0</v>
      </c>
    </row>
    <row r="49" spans="1:9" ht="12.95" customHeight="1" x14ac:dyDescent="0.25">
      <c r="A49" s="821"/>
      <c r="B49" s="18" t="s">
        <v>113</v>
      </c>
      <c r="C49" s="20" t="s">
        <v>114</v>
      </c>
      <c r="D49" s="20" t="s">
        <v>5</v>
      </c>
      <c r="E49" s="20"/>
      <c r="F49" s="583" t="s">
        <v>115</v>
      </c>
      <c r="G49" s="573"/>
    </row>
    <row r="50" spans="1:9" ht="12.95" customHeight="1" x14ac:dyDescent="0.25">
      <c r="A50" s="820" t="s">
        <v>639</v>
      </c>
      <c r="B50" s="18" t="s">
        <v>156</v>
      </c>
      <c r="C50" s="19">
        <v>39835</v>
      </c>
      <c r="D50" s="20">
        <v>2</v>
      </c>
      <c r="E50" s="20"/>
      <c r="F50" s="572" t="s">
        <v>158</v>
      </c>
      <c r="G50" s="573"/>
    </row>
    <row r="51" spans="1:9" ht="12.95" customHeight="1" x14ac:dyDescent="0.25">
      <c r="A51" s="821"/>
      <c r="B51" s="18" t="s">
        <v>51</v>
      </c>
      <c r="C51" s="19">
        <v>39753</v>
      </c>
      <c r="D51" s="20">
        <v>2</v>
      </c>
      <c r="E51" s="20"/>
      <c r="F51" s="20" t="s">
        <v>158</v>
      </c>
    </row>
    <row r="52" spans="1:9" ht="12.95" customHeight="1" x14ac:dyDescent="0.25">
      <c r="A52" s="820" t="s">
        <v>639</v>
      </c>
      <c r="B52" s="18" t="s">
        <v>187</v>
      </c>
      <c r="C52" s="19">
        <v>39693</v>
      </c>
      <c r="D52" s="20">
        <v>2</v>
      </c>
      <c r="E52" s="20"/>
      <c r="F52" s="20" t="s">
        <v>637</v>
      </c>
    </row>
    <row r="53" spans="1:9" ht="12.95" customHeight="1" x14ac:dyDescent="0.25">
      <c r="A53" s="821"/>
      <c r="B53" s="98" t="s">
        <v>73</v>
      </c>
      <c r="C53" s="20" t="s">
        <v>74</v>
      </c>
      <c r="D53" s="20" t="s">
        <v>5</v>
      </c>
      <c r="E53" s="20">
        <v>32</v>
      </c>
      <c r="F53" s="20" t="s">
        <v>75</v>
      </c>
    </row>
    <row r="54" spans="1:9" ht="12.95" customHeight="1" x14ac:dyDescent="0.25">
      <c r="A54" s="584"/>
      <c r="B54" s="551" t="s">
        <v>645</v>
      </c>
      <c r="C54" s="551"/>
      <c r="D54" s="551"/>
      <c r="E54" s="551"/>
      <c r="F54" s="551"/>
      <c r="G54" s="429"/>
      <c r="H54" s="429"/>
    </row>
    <row r="55" spans="1:9" ht="12.95" customHeight="1" x14ac:dyDescent="0.25">
      <c r="A55" s="584"/>
      <c r="B55" s="792" t="s">
        <v>646</v>
      </c>
      <c r="C55" s="792"/>
      <c r="D55" s="792"/>
      <c r="E55" s="792"/>
      <c r="F55" s="792"/>
      <c r="G55" s="792"/>
      <c r="H55" s="792"/>
      <c r="I55" s="792"/>
    </row>
    <row r="56" spans="1:9" ht="12.95" customHeight="1" x14ac:dyDescent="0.25"/>
    <row r="57" spans="1:9" ht="12.95" customHeight="1" x14ac:dyDescent="0.25">
      <c r="B57" s="510"/>
      <c r="C57" s="511"/>
      <c r="D57" s="511"/>
      <c r="E57" s="511"/>
      <c r="F57" s="581"/>
    </row>
    <row r="58" spans="1:9" ht="12.95" customHeight="1" x14ac:dyDescent="0.25"/>
    <row r="59" spans="1:9" ht="12.95" customHeight="1" x14ac:dyDescent="0.25"/>
    <row r="60" spans="1:9" ht="12.95" customHeight="1" x14ac:dyDescent="0.25"/>
    <row r="61" spans="1:9" ht="12.95" customHeight="1" x14ac:dyDescent="0.25"/>
    <row r="62" spans="1:9" ht="12.95" customHeight="1" x14ac:dyDescent="0.25"/>
    <row r="63" spans="1:9" ht="12.95" customHeight="1" x14ac:dyDescent="0.25"/>
    <row r="64" spans="1:9" ht="12.95" customHeight="1" x14ac:dyDescent="0.25"/>
    <row r="67" ht="15" customHeight="1" x14ac:dyDescent="0.25"/>
    <row r="70" ht="15" customHeight="1" x14ac:dyDescent="0.25"/>
    <row r="76" ht="15" customHeight="1" x14ac:dyDescent="0.25"/>
    <row r="80" ht="15" customHeight="1" x14ac:dyDescent="0.25"/>
    <row r="85" ht="15" customHeight="1" x14ac:dyDescent="0.25"/>
    <row r="90" ht="15" customHeight="1" x14ac:dyDescent="0.25"/>
    <row r="95" ht="15" customHeight="1" x14ac:dyDescent="0.25"/>
    <row r="99" ht="15" customHeight="1" x14ac:dyDescent="0.25"/>
    <row r="105" ht="15" customHeight="1" x14ac:dyDescent="0.25"/>
    <row r="109" ht="15" customHeight="1" x14ac:dyDescent="0.25"/>
    <row r="115" ht="15" customHeight="1" x14ac:dyDescent="0.25"/>
    <row r="118" ht="15" customHeight="1" x14ac:dyDescent="0.25"/>
    <row r="128" ht="15" customHeight="1" x14ac:dyDescent="0.25"/>
    <row r="130" ht="15" customHeight="1" x14ac:dyDescent="0.25"/>
    <row r="143" ht="15" customHeight="1" x14ac:dyDescent="0.25"/>
    <row r="149" ht="15" customHeight="1" x14ac:dyDescent="0.25"/>
    <row r="154" ht="15" customHeight="1" x14ac:dyDescent="0.25"/>
    <row r="161" ht="15" customHeight="1" x14ac:dyDescent="0.25"/>
  </sheetData>
  <mergeCells count="25">
    <mergeCell ref="A28:A29"/>
    <mergeCell ref="A1:F1"/>
    <mergeCell ref="I1:J7"/>
    <mergeCell ref="A2:F2"/>
    <mergeCell ref="A3:F3"/>
    <mergeCell ref="A4:F4"/>
    <mergeCell ref="A5:F5"/>
    <mergeCell ref="A7:F7"/>
    <mergeCell ref="I9:J12"/>
    <mergeCell ref="A15:F15"/>
    <mergeCell ref="A22:F22"/>
    <mergeCell ref="A24:A25"/>
    <mergeCell ref="A26:A27"/>
    <mergeCell ref="B55:I55"/>
    <mergeCell ref="A30:A31"/>
    <mergeCell ref="A33:F33"/>
    <mergeCell ref="A35:A36"/>
    <mergeCell ref="A37:A38"/>
    <mergeCell ref="A39:A40"/>
    <mergeCell ref="A41:A42"/>
    <mergeCell ref="A44:F44"/>
    <mergeCell ref="A46:A47"/>
    <mergeCell ref="A48:A49"/>
    <mergeCell ref="A50:A51"/>
    <mergeCell ref="A52:A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topLeftCell="B1" workbookViewId="0">
      <selection activeCell="K9" sqref="K9"/>
    </sheetView>
  </sheetViews>
  <sheetFormatPr defaultRowHeight="12.75" outlineLevelCol="2" x14ac:dyDescent="0.2"/>
  <cols>
    <col min="1" max="1" width="5.140625" hidden="1" customWidth="1" outlineLevel="1"/>
    <col min="2" max="2" width="3.5703125" customWidth="1" collapsed="1"/>
    <col min="3" max="3" width="4.42578125" hidden="1" customWidth="1" outlineLevel="1"/>
    <col min="4" max="4" width="33.140625" customWidth="1" collapsed="1"/>
    <col min="5" max="5" width="17.85546875" style="133" customWidth="1"/>
    <col min="6" max="6" width="12.7109375" style="133" customWidth="1"/>
    <col min="7" max="7" width="12.7109375" customWidth="1" outlineLevel="1"/>
    <col min="8" max="8" width="30.28515625" style="133" hidden="1" customWidth="1" outlineLevel="2"/>
    <col min="9" max="9" width="7" style="134" customWidth="1" outlineLevel="1" collapsed="1"/>
    <col min="10" max="10" width="1.42578125" customWidth="1"/>
    <col min="14" max="14" width="23.42578125" customWidth="1"/>
    <col min="15" max="15" width="12.140625" customWidth="1"/>
    <col min="17" max="17" width="10.85546875" bestFit="1" customWidth="1"/>
    <col min="18" max="20" width="16.28515625" customWidth="1"/>
    <col min="27" max="29" width="16.7109375" customWidth="1"/>
  </cols>
  <sheetData>
    <row r="1" spans="1:20" ht="18" customHeight="1" x14ac:dyDescent="0.2">
      <c r="B1" s="613" t="s">
        <v>7</v>
      </c>
      <c r="C1" s="613"/>
      <c r="D1" s="613"/>
      <c r="E1" s="613"/>
      <c r="F1" s="613"/>
      <c r="G1" s="613"/>
      <c r="H1" s="613"/>
      <c r="I1" s="613"/>
      <c r="J1" s="1"/>
      <c r="K1" s="1"/>
      <c r="L1" s="1"/>
      <c r="M1" s="1"/>
      <c r="N1" s="1"/>
      <c r="O1" s="152"/>
    </row>
    <row r="2" spans="1:20" ht="18" customHeight="1" x14ac:dyDescent="0.2">
      <c r="B2" s="614" t="s">
        <v>8</v>
      </c>
      <c r="C2" s="614"/>
      <c r="D2" s="614"/>
      <c r="E2" s="614"/>
      <c r="F2" s="614"/>
      <c r="G2" s="614"/>
      <c r="H2" s="614"/>
      <c r="I2" s="614"/>
      <c r="J2" s="2"/>
      <c r="K2" s="2"/>
      <c r="L2" s="2"/>
      <c r="M2" s="2"/>
      <c r="N2" s="2"/>
      <c r="O2" s="153"/>
    </row>
    <row r="3" spans="1:20" ht="18" customHeight="1" x14ac:dyDescent="0.2">
      <c r="B3" s="615" t="s">
        <v>9</v>
      </c>
      <c r="C3" s="615"/>
      <c r="D3" s="615"/>
      <c r="E3" s="615"/>
      <c r="F3" s="615"/>
      <c r="G3" s="615"/>
      <c r="H3" s="615"/>
      <c r="I3" s="615"/>
      <c r="J3" s="2"/>
      <c r="K3" s="2"/>
      <c r="L3" s="2"/>
      <c r="M3" s="2"/>
      <c r="N3" s="2"/>
      <c r="O3" s="153"/>
    </row>
    <row r="4" spans="1:20" ht="15" customHeight="1" x14ac:dyDescent="0.2">
      <c r="B4" s="616" t="s">
        <v>10</v>
      </c>
      <c r="C4" s="616"/>
      <c r="D4" s="616"/>
      <c r="E4" s="616"/>
      <c r="F4" s="616"/>
      <c r="G4" s="616"/>
      <c r="H4" s="616"/>
      <c r="I4" s="616"/>
      <c r="J4" s="3"/>
      <c r="K4" s="3"/>
      <c r="L4" s="3"/>
      <c r="M4" s="3"/>
      <c r="N4" s="3"/>
    </row>
    <row r="5" spans="1:20" ht="15" customHeight="1" x14ac:dyDescent="0.2">
      <c r="B5" s="617" t="s">
        <v>132</v>
      </c>
      <c r="C5" s="617"/>
      <c r="D5" s="617"/>
      <c r="E5" s="617"/>
      <c r="F5" s="617"/>
      <c r="G5" s="617"/>
      <c r="H5" s="617"/>
      <c r="I5" s="617"/>
      <c r="J5" s="5"/>
    </row>
    <row r="6" spans="1:20" ht="5.0999999999999996" customHeight="1" x14ac:dyDescent="0.2">
      <c r="B6" s="154"/>
      <c r="C6" s="154"/>
      <c r="D6" s="154"/>
      <c r="E6" s="154"/>
      <c r="F6" s="154"/>
      <c r="G6" s="154"/>
      <c r="H6" s="154"/>
      <c r="I6" s="154"/>
      <c r="J6" s="5"/>
    </row>
    <row r="7" spans="1:20" ht="15" customHeight="1" x14ac:dyDescent="0.2">
      <c r="B7" s="618" t="s">
        <v>133</v>
      </c>
      <c r="C7" s="618"/>
      <c r="D7" s="618"/>
      <c r="E7" s="618"/>
      <c r="F7" s="618"/>
      <c r="G7" s="618"/>
      <c r="H7" s="618"/>
      <c r="I7" s="618"/>
      <c r="J7" s="5"/>
    </row>
    <row r="8" spans="1:20" ht="5.0999999999999996" customHeight="1" x14ac:dyDescent="0.2">
      <c r="B8" s="154"/>
      <c r="C8" s="154"/>
      <c r="D8" s="154"/>
      <c r="E8" s="154"/>
      <c r="F8" s="154"/>
      <c r="G8" s="154"/>
      <c r="H8" s="154"/>
      <c r="I8" s="154"/>
      <c r="J8" s="5"/>
    </row>
    <row r="9" spans="1:20" ht="12.95" customHeight="1" x14ac:dyDescent="0.25">
      <c r="A9">
        <v>1</v>
      </c>
      <c r="B9" s="601" t="s">
        <v>13</v>
      </c>
      <c r="C9" s="601"/>
      <c r="D9" s="601"/>
      <c r="E9" s="601"/>
      <c r="F9" s="601"/>
      <c r="G9" s="601"/>
      <c r="H9" s="601"/>
      <c r="I9" s="107">
        <f>G12+G13+G14</f>
        <v>0</v>
      </c>
      <c r="J9" s="12"/>
      <c r="L9" s="110"/>
      <c r="M9" s="110"/>
      <c r="N9" s="80"/>
      <c r="O9" s="110"/>
      <c r="Q9" s="110"/>
      <c r="R9" s="110"/>
      <c r="S9" s="110"/>
      <c r="T9" s="110"/>
    </row>
    <row r="10" spans="1:20" ht="12.95" customHeight="1" x14ac:dyDescent="0.2">
      <c r="A10" s="155" t="s">
        <v>14</v>
      </c>
      <c r="B10" s="592" t="s">
        <v>1</v>
      </c>
      <c r="C10" s="14"/>
      <c r="D10" s="602" t="s">
        <v>15</v>
      </c>
      <c r="E10" s="15" t="s">
        <v>16</v>
      </c>
      <c r="F10" s="603" t="s">
        <v>3</v>
      </c>
      <c r="G10" s="592" t="s">
        <v>17</v>
      </c>
      <c r="H10" s="592" t="s">
        <v>18</v>
      </c>
      <c r="I10" s="593"/>
      <c r="L10" s="110"/>
      <c r="M10" s="110"/>
      <c r="N10" s="80"/>
      <c r="O10" s="110"/>
      <c r="Q10" s="110"/>
      <c r="R10" s="110"/>
      <c r="S10" s="110"/>
      <c r="T10" s="110"/>
    </row>
    <row r="11" spans="1:20" ht="12.95" customHeight="1" x14ac:dyDescent="0.2">
      <c r="A11" t="s">
        <v>14</v>
      </c>
      <c r="B11" s="592"/>
      <c r="C11" s="14"/>
      <c r="D11" s="602"/>
      <c r="E11" s="16" t="s">
        <v>2</v>
      </c>
      <c r="F11" s="603"/>
      <c r="G11" s="592"/>
      <c r="H11" s="592"/>
      <c r="I11" s="593"/>
      <c r="L11" s="110"/>
    </row>
    <row r="12" spans="1:20" ht="12.95" customHeight="1" x14ac:dyDescent="0.2">
      <c r="A12" t="s">
        <v>14</v>
      </c>
      <c r="B12" s="67">
        <v>1</v>
      </c>
      <c r="C12" s="68">
        <f>A9*5-4</f>
        <v>1</v>
      </c>
      <c r="D12" s="18" t="s">
        <v>134</v>
      </c>
      <c r="E12" s="19">
        <v>39518</v>
      </c>
      <c r="F12" s="20">
        <v>2</v>
      </c>
      <c r="G12" s="20"/>
      <c r="H12" s="35"/>
      <c r="I12" s="48"/>
      <c r="L12" s="110"/>
    </row>
    <row r="13" spans="1:20" ht="12.95" customHeight="1" x14ac:dyDescent="0.2">
      <c r="A13" t="s">
        <v>14</v>
      </c>
      <c r="B13" s="67">
        <v>2</v>
      </c>
      <c r="C13" s="68">
        <f>1+C12</f>
        <v>2</v>
      </c>
      <c r="D13" s="18" t="s">
        <v>135</v>
      </c>
      <c r="E13" s="19">
        <v>40450</v>
      </c>
      <c r="F13" s="20">
        <v>2</v>
      </c>
      <c r="G13" s="20"/>
      <c r="H13" s="35"/>
      <c r="I13" s="48"/>
      <c r="L13" s="110"/>
    </row>
    <row r="14" spans="1:20" ht="12.95" customHeight="1" x14ac:dyDescent="0.2">
      <c r="A14" t="s">
        <v>14</v>
      </c>
      <c r="B14" s="67">
        <v>3</v>
      </c>
      <c r="C14" s="68">
        <f>1+C13</f>
        <v>3</v>
      </c>
      <c r="D14" s="18" t="s">
        <v>136</v>
      </c>
      <c r="E14" s="19">
        <v>40441</v>
      </c>
      <c r="F14" s="20">
        <v>2</v>
      </c>
      <c r="G14" s="20"/>
      <c r="H14" s="35" t="s">
        <v>137</v>
      </c>
      <c r="I14" s="48" t="str">
        <f>IF($C14="","",VLOOKUP($C14,[2]Список!$A:$W,8,FALSE))</f>
        <v xml:space="preserve"> </v>
      </c>
      <c r="L14" s="110"/>
    </row>
    <row r="15" spans="1:20" ht="12.95" customHeight="1" x14ac:dyDescent="0.2">
      <c r="A15" t="s">
        <v>14</v>
      </c>
      <c r="B15" s="67">
        <v>4</v>
      </c>
      <c r="C15" s="68">
        <f>1+C14</f>
        <v>4</v>
      </c>
      <c r="D15" s="18" t="s">
        <v>138</v>
      </c>
      <c r="E15" s="19">
        <v>40115</v>
      </c>
      <c r="F15" s="20">
        <v>2</v>
      </c>
      <c r="G15" s="20"/>
      <c r="H15" s="35" t="s">
        <v>137</v>
      </c>
      <c r="I15" s="48" t="str">
        <f>IF($C15="","",VLOOKUP($C15,[2]Список!$A:$W,8,FALSE))</f>
        <v xml:space="preserve"> </v>
      </c>
      <c r="L15" s="110"/>
    </row>
    <row r="16" spans="1:20" ht="12.95" customHeight="1" x14ac:dyDescent="0.2">
      <c r="B16" s="156">
        <v>5</v>
      </c>
      <c r="C16" s="157"/>
      <c r="D16" s="158" t="s">
        <v>139</v>
      </c>
      <c r="E16" s="159">
        <v>39920</v>
      </c>
      <c r="F16" s="160">
        <v>2</v>
      </c>
      <c r="G16" s="160"/>
      <c r="H16" s="161"/>
      <c r="I16" s="162"/>
      <c r="L16" s="110"/>
    </row>
    <row r="17" spans="1:20" ht="12.95" customHeight="1" x14ac:dyDescent="0.25">
      <c r="A17" t="s">
        <v>14</v>
      </c>
      <c r="B17" s="163"/>
      <c r="C17" s="78"/>
      <c r="D17" s="599" t="s">
        <v>140</v>
      </c>
      <c r="E17" s="599"/>
      <c r="F17" s="599"/>
      <c r="G17" s="599"/>
      <c r="H17" s="599"/>
      <c r="I17" s="625"/>
      <c r="J17" s="25"/>
      <c r="L17" s="110"/>
    </row>
    <row r="18" spans="1:20" ht="12.95" customHeight="1" x14ac:dyDescent="0.25">
      <c r="A18" t="s">
        <v>14</v>
      </c>
      <c r="B18" s="164"/>
      <c r="C18" s="164"/>
      <c r="D18" s="10"/>
      <c r="E18" s="165"/>
      <c r="F18" s="165"/>
      <c r="G18" s="10"/>
      <c r="H18" s="165"/>
      <c r="I18" s="166"/>
      <c r="L18" s="110"/>
    </row>
    <row r="19" spans="1:20" ht="12.95" customHeight="1" x14ac:dyDescent="0.25">
      <c r="A19" s="155">
        <v>2</v>
      </c>
      <c r="B19" s="601" t="s">
        <v>25</v>
      </c>
      <c r="C19" s="601"/>
      <c r="D19" s="601"/>
      <c r="E19" s="601"/>
      <c r="F19" s="601"/>
      <c r="G19" s="601"/>
      <c r="H19" s="601"/>
      <c r="I19" s="132">
        <f>G22+G23+G24</f>
        <v>0</v>
      </c>
      <c r="J19" s="12"/>
      <c r="L19" s="110"/>
    </row>
    <row r="20" spans="1:20" ht="12.95" customHeight="1" x14ac:dyDescent="0.2">
      <c r="A20" s="155" t="s">
        <v>14</v>
      </c>
      <c r="B20" s="589" t="s">
        <v>1</v>
      </c>
      <c r="C20" s="31"/>
      <c r="D20" s="590" t="s">
        <v>15</v>
      </c>
      <c r="E20" s="32" t="s">
        <v>16</v>
      </c>
      <c r="F20" s="591" t="s">
        <v>3</v>
      </c>
      <c r="G20" s="589" t="s">
        <v>17</v>
      </c>
      <c r="H20" s="592" t="s">
        <v>18</v>
      </c>
      <c r="I20" s="593"/>
      <c r="L20" s="110"/>
    </row>
    <row r="21" spans="1:20" ht="12.95" customHeight="1" x14ac:dyDescent="0.2">
      <c r="A21" t="s">
        <v>14</v>
      </c>
      <c r="B21" s="589"/>
      <c r="C21" s="31"/>
      <c r="D21" s="590"/>
      <c r="E21" s="33" t="s">
        <v>2</v>
      </c>
      <c r="F21" s="591"/>
      <c r="G21" s="589"/>
      <c r="H21" s="592"/>
      <c r="I21" s="593"/>
      <c r="L21" s="110"/>
    </row>
    <row r="22" spans="1:20" ht="12.95" customHeight="1" x14ac:dyDescent="0.2">
      <c r="A22" t="s">
        <v>14</v>
      </c>
      <c r="B22" s="51">
        <v>1</v>
      </c>
      <c r="C22" s="167">
        <f>A19*5-4</f>
        <v>6</v>
      </c>
      <c r="D22" s="18" t="s">
        <v>141</v>
      </c>
      <c r="E22" s="19">
        <v>40470</v>
      </c>
      <c r="F22" s="20"/>
      <c r="G22" s="20"/>
      <c r="H22" s="20"/>
      <c r="I22" s="36"/>
      <c r="L22" s="110"/>
      <c r="M22" s="110"/>
    </row>
    <row r="23" spans="1:20" ht="12.95" customHeight="1" x14ac:dyDescent="0.2">
      <c r="A23" t="s">
        <v>14</v>
      </c>
      <c r="B23" s="51">
        <v>2</v>
      </c>
      <c r="C23" s="167">
        <f>1+C22</f>
        <v>7</v>
      </c>
      <c r="D23" s="18" t="s">
        <v>142</v>
      </c>
      <c r="E23" s="19">
        <v>40106</v>
      </c>
      <c r="F23" s="20"/>
      <c r="G23" s="20"/>
      <c r="H23" s="20"/>
      <c r="I23" s="36"/>
      <c r="L23" s="110"/>
    </row>
    <row r="24" spans="1:20" ht="12.95" customHeight="1" x14ac:dyDescent="0.2">
      <c r="A24" t="s">
        <v>14</v>
      </c>
      <c r="B24" s="51">
        <v>3</v>
      </c>
      <c r="C24" s="167">
        <f>1+C23</f>
        <v>8</v>
      </c>
      <c r="D24" s="18" t="s">
        <v>143</v>
      </c>
      <c r="E24" s="19">
        <v>39648</v>
      </c>
      <c r="F24" s="20">
        <v>3</v>
      </c>
      <c r="G24" s="20"/>
      <c r="H24" s="20"/>
      <c r="I24" s="36"/>
      <c r="L24" s="110"/>
    </row>
    <row r="25" spans="1:20" ht="12.95" customHeight="1" x14ac:dyDescent="0.25">
      <c r="A25" t="s">
        <v>14</v>
      </c>
      <c r="B25" s="168"/>
      <c r="C25" s="169"/>
      <c r="D25" s="599" t="s">
        <v>30</v>
      </c>
      <c r="E25" s="599"/>
      <c r="F25" s="599"/>
      <c r="G25" s="599"/>
      <c r="H25" s="599"/>
      <c r="I25" s="625"/>
      <c r="J25" s="45"/>
      <c r="L25" s="110"/>
    </row>
    <row r="26" spans="1:20" ht="12.95" customHeight="1" x14ac:dyDescent="0.25">
      <c r="A26" t="s">
        <v>14</v>
      </c>
      <c r="B26" s="164"/>
      <c r="C26" s="164"/>
      <c r="D26" s="10"/>
      <c r="E26" s="165"/>
      <c r="F26" s="165"/>
      <c r="G26" s="10"/>
      <c r="H26" s="165"/>
      <c r="I26" s="166"/>
      <c r="L26" s="110"/>
      <c r="M26" s="110"/>
    </row>
    <row r="27" spans="1:20" ht="12.95" customHeight="1" x14ac:dyDescent="0.25">
      <c r="A27">
        <v>3</v>
      </c>
      <c r="B27" s="606" t="s">
        <v>0</v>
      </c>
      <c r="C27" s="607"/>
      <c r="D27" s="607"/>
      <c r="E27" s="607"/>
      <c r="F27" s="607"/>
      <c r="G27" s="607"/>
      <c r="H27" s="608"/>
      <c r="I27" s="170">
        <f>G30+G31+G32</f>
        <v>0</v>
      </c>
      <c r="L27" s="110"/>
    </row>
    <row r="28" spans="1:20" ht="12.95" customHeight="1" x14ac:dyDescent="0.2">
      <c r="A28" s="155" t="s">
        <v>14</v>
      </c>
      <c r="B28" s="592" t="s">
        <v>1</v>
      </c>
      <c r="C28" s="14"/>
      <c r="D28" s="592" t="s">
        <v>15</v>
      </c>
      <c r="E28" s="32" t="s">
        <v>16</v>
      </c>
      <c r="F28" s="592" t="s">
        <v>3</v>
      </c>
      <c r="G28" s="592" t="s">
        <v>17</v>
      </c>
      <c r="H28" s="592" t="s">
        <v>18</v>
      </c>
      <c r="I28" s="593"/>
      <c r="L28" s="110"/>
      <c r="M28" s="110"/>
    </row>
    <row r="29" spans="1:20" ht="12.95" customHeight="1" x14ac:dyDescent="0.2">
      <c r="A29" t="s">
        <v>14</v>
      </c>
      <c r="B29" s="592"/>
      <c r="C29" s="14"/>
      <c r="D29" s="592"/>
      <c r="E29" s="33" t="s">
        <v>2</v>
      </c>
      <c r="F29" s="592"/>
      <c r="G29" s="592"/>
      <c r="H29" s="592"/>
      <c r="I29" s="593"/>
      <c r="L29" s="110"/>
      <c r="M29" s="110"/>
    </row>
    <row r="30" spans="1:20" ht="12.95" customHeight="1" x14ac:dyDescent="0.2">
      <c r="A30" t="s">
        <v>14</v>
      </c>
      <c r="B30" s="67">
        <v>1</v>
      </c>
      <c r="C30" s="68">
        <f>A27*5-4</f>
        <v>11</v>
      </c>
      <c r="D30" s="18" t="s">
        <v>144</v>
      </c>
      <c r="E30" s="19">
        <v>39808</v>
      </c>
      <c r="F30" s="20" t="s">
        <v>5</v>
      </c>
      <c r="G30" s="20"/>
      <c r="H30" s="35"/>
      <c r="I30" s="48"/>
      <c r="L30" s="110"/>
      <c r="M30" s="110"/>
      <c r="N30" s="80"/>
      <c r="O30" s="110"/>
      <c r="Q30" s="110"/>
      <c r="R30" s="110"/>
      <c r="S30" s="110"/>
      <c r="T30" s="110"/>
    </row>
    <row r="31" spans="1:20" ht="12.95" customHeight="1" x14ac:dyDescent="0.2">
      <c r="A31" t="s">
        <v>14</v>
      </c>
      <c r="B31" s="67">
        <v>2</v>
      </c>
      <c r="C31" s="68">
        <f>1+C30</f>
        <v>12</v>
      </c>
      <c r="D31" s="18" t="s">
        <v>145</v>
      </c>
      <c r="E31" s="19">
        <v>40380</v>
      </c>
      <c r="F31" s="20">
        <v>2</v>
      </c>
      <c r="G31" s="20"/>
      <c r="H31" s="35"/>
      <c r="I31" s="48"/>
      <c r="L31" s="110"/>
      <c r="M31" s="110"/>
    </row>
    <row r="32" spans="1:20" ht="12.95" customHeight="1" x14ac:dyDescent="0.2">
      <c r="A32" t="s">
        <v>14</v>
      </c>
      <c r="B32" s="67">
        <v>3</v>
      </c>
      <c r="C32" s="68">
        <f>1+C31</f>
        <v>13</v>
      </c>
      <c r="D32" s="18" t="s">
        <v>146</v>
      </c>
      <c r="E32" s="19">
        <v>39841</v>
      </c>
      <c r="F32" s="20" t="s">
        <v>5</v>
      </c>
      <c r="G32" s="20"/>
      <c r="H32" s="35"/>
      <c r="I32" s="48"/>
      <c r="L32" s="110"/>
      <c r="M32" s="110"/>
    </row>
    <row r="33" spans="1:20" ht="12.95" customHeight="1" x14ac:dyDescent="0.2">
      <c r="A33" t="s">
        <v>14</v>
      </c>
      <c r="B33" s="67">
        <v>4</v>
      </c>
      <c r="C33" s="68">
        <f>1+C32</f>
        <v>14</v>
      </c>
      <c r="D33" s="18" t="s">
        <v>147</v>
      </c>
      <c r="E33" s="19">
        <v>39588</v>
      </c>
      <c r="F33" s="20">
        <v>1</v>
      </c>
      <c r="G33" s="20"/>
      <c r="H33" s="35"/>
      <c r="I33" s="48"/>
      <c r="L33" s="110"/>
      <c r="M33" s="110"/>
    </row>
    <row r="34" spans="1:20" ht="12.95" customHeight="1" x14ac:dyDescent="0.2">
      <c r="A34" t="s">
        <v>14</v>
      </c>
      <c r="B34" s="67">
        <v>5</v>
      </c>
      <c r="C34" s="68">
        <f>1+C33</f>
        <v>15</v>
      </c>
      <c r="D34" s="18" t="s">
        <v>148</v>
      </c>
      <c r="E34" s="19">
        <v>39479</v>
      </c>
      <c r="F34" s="20">
        <v>1</v>
      </c>
      <c r="G34" s="20"/>
      <c r="H34" s="35" t="s">
        <v>0</v>
      </c>
      <c r="I34" s="48" t="str">
        <f>IF($C34="","",VLOOKUP($C34,[2]Список!$A:$W,8,FALSE))</f>
        <v xml:space="preserve"> </v>
      </c>
      <c r="L34" s="110"/>
      <c r="M34" s="110"/>
      <c r="N34" s="80"/>
      <c r="O34" s="110"/>
      <c r="Q34" s="110"/>
      <c r="R34" s="110"/>
      <c r="S34" s="110"/>
      <c r="T34" s="110"/>
    </row>
    <row r="35" spans="1:20" ht="12.95" customHeight="1" x14ac:dyDescent="0.25">
      <c r="A35" t="s">
        <v>14</v>
      </c>
      <c r="B35" s="163"/>
      <c r="C35" s="78"/>
      <c r="D35" s="585" t="s">
        <v>37</v>
      </c>
      <c r="E35" s="585"/>
      <c r="F35" s="585"/>
      <c r="G35" s="585"/>
      <c r="H35" s="585"/>
      <c r="I35" s="585"/>
      <c r="L35" s="110"/>
      <c r="M35" s="110"/>
    </row>
    <row r="36" spans="1:20" ht="12.95" customHeight="1" x14ac:dyDescent="0.25">
      <c r="A36" t="s">
        <v>14</v>
      </c>
      <c r="B36" s="164"/>
      <c r="C36" s="164"/>
      <c r="D36" s="10"/>
      <c r="E36" s="165"/>
      <c r="F36" s="165"/>
      <c r="G36" s="10"/>
      <c r="H36" s="165"/>
      <c r="I36" s="166"/>
      <c r="L36" s="110"/>
      <c r="M36" s="110"/>
    </row>
    <row r="37" spans="1:20" ht="12.95" customHeight="1" x14ac:dyDescent="0.25">
      <c r="A37">
        <v>4</v>
      </c>
      <c r="B37" s="595" t="s">
        <v>149</v>
      </c>
      <c r="C37" s="595"/>
      <c r="D37" s="595"/>
      <c r="E37" s="595"/>
      <c r="F37" s="595"/>
      <c r="G37" s="595"/>
      <c r="H37" s="595"/>
      <c r="I37" s="132">
        <f>G40+G41+G42</f>
        <v>0</v>
      </c>
      <c r="J37" s="12"/>
      <c r="L37" s="110"/>
      <c r="M37" s="110"/>
    </row>
    <row r="38" spans="1:20" ht="12.95" customHeight="1" x14ac:dyDescent="0.2">
      <c r="A38" s="155" t="s">
        <v>14</v>
      </c>
      <c r="B38" s="589" t="s">
        <v>1</v>
      </c>
      <c r="C38" s="31"/>
      <c r="D38" s="590" t="s">
        <v>15</v>
      </c>
      <c r="E38" s="32" t="s">
        <v>16</v>
      </c>
      <c r="F38" s="591" t="s">
        <v>3</v>
      </c>
      <c r="G38" s="589" t="s">
        <v>17</v>
      </c>
      <c r="H38" s="592" t="s">
        <v>18</v>
      </c>
      <c r="I38" s="593"/>
      <c r="L38" s="110"/>
      <c r="M38" s="110"/>
      <c r="N38" s="80"/>
      <c r="O38" s="110"/>
      <c r="Q38" s="110"/>
      <c r="R38" s="110"/>
      <c r="S38" s="110"/>
      <c r="T38" s="110"/>
    </row>
    <row r="39" spans="1:20" ht="12.95" customHeight="1" x14ac:dyDescent="0.2">
      <c r="A39" t="s">
        <v>14</v>
      </c>
      <c r="B39" s="589"/>
      <c r="C39" s="31"/>
      <c r="D39" s="589"/>
      <c r="E39" s="33" t="s">
        <v>2</v>
      </c>
      <c r="F39" s="589"/>
      <c r="G39" s="589"/>
      <c r="H39" s="592"/>
      <c r="I39" s="593"/>
      <c r="L39" s="110"/>
      <c r="M39" s="110"/>
      <c r="N39" s="80"/>
      <c r="O39" s="110"/>
      <c r="Q39" s="110"/>
      <c r="R39" s="110"/>
      <c r="S39" s="110"/>
      <c r="T39" s="110"/>
    </row>
    <row r="40" spans="1:20" ht="12.95" customHeight="1" x14ac:dyDescent="0.2">
      <c r="A40" t="s">
        <v>14</v>
      </c>
      <c r="B40" s="51">
        <v>1</v>
      </c>
      <c r="C40" s="52">
        <f>A37*5-4</f>
        <v>16</v>
      </c>
      <c r="D40" s="18" t="s">
        <v>150</v>
      </c>
      <c r="E40" s="112">
        <v>39554</v>
      </c>
      <c r="F40" s="102">
        <v>2</v>
      </c>
      <c r="G40" s="20"/>
      <c r="H40" s="20"/>
      <c r="I40" s="36"/>
      <c r="L40" s="110"/>
      <c r="M40" s="110"/>
    </row>
    <row r="41" spans="1:20" ht="12.95" customHeight="1" x14ac:dyDescent="0.2">
      <c r="A41" t="s">
        <v>14</v>
      </c>
      <c r="B41" s="51">
        <v>2</v>
      </c>
      <c r="C41" s="52">
        <f>1+C40</f>
        <v>17</v>
      </c>
      <c r="D41" s="111" t="s">
        <v>151</v>
      </c>
      <c r="E41" s="112">
        <v>39678</v>
      </c>
      <c r="F41" s="102">
        <v>2</v>
      </c>
      <c r="G41" s="20"/>
      <c r="H41" s="20"/>
      <c r="I41" s="36"/>
      <c r="L41" s="110"/>
      <c r="M41" s="110"/>
    </row>
    <row r="42" spans="1:20" ht="12.95" customHeight="1" x14ac:dyDescent="0.2">
      <c r="A42" t="s">
        <v>14</v>
      </c>
      <c r="B42" s="51">
        <v>3</v>
      </c>
      <c r="C42" s="52">
        <f>1+C41</f>
        <v>18</v>
      </c>
      <c r="D42" s="18" t="s">
        <v>152</v>
      </c>
      <c r="E42" s="19">
        <v>39535</v>
      </c>
      <c r="F42" s="102">
        <v>2</v>
      </c>
      <c r="G42" s="20"/>
      <c r="H42" s="20"/>
      <c r="I42" s="36"/>
      <c r="L42" s="110"/>
      <c r="M42" s="110"/>
      <c r="N42" s="80"/>
      <c r="O42" s="110"/>
      <c r="Q42" s="110"/>
      <c r="R42" s="110"/>
      <c r="S42" s="110"/>
      <c r="T42" s="110"/>
    </row>
    <row r="43" spans="1:20" ht="12.95" customHeight="1" x14ac:dyDescent="0.2">
      <c r="A43" t="s">
        <v>14</v>
      </c>
      <c r="B43" s="51">
        <v>4</v>
      </c>
      <c r="C43" s="52">
        <f>1+C42</f>
        <v>19</v>
      </c>
      <c r="D43" s="18" t="s">
        <v>153</v>
      </c>
      <c r="E43" s="112">
        <v>39714</v>
      </c>
      <c r="F43" s="102">
        <v>2</v>
      </c>
      <c r="G43" s="102"/>
      <c r="H43" s="171" t="s">
        <v>154</v>
      </c>
      <c r="I43" s="36" t="str">
        <f>IF($C43="","",VLOOKUP($C43,[2]Список!$A:$W,8,FALSE))</f>
        <v xml:space="preserve"> </v>
      </c>
      <c r="L43" s="110"/>
      <c r="M43" s="110"/>
    </row>
    <row r="44" spans="1:20" ht="12.95" customHeight="1" x14ac:dyDescent="0.2">
      <c r="A44" t="s">
        <v>14</v>
      </c>
      <c r="B44" s="51">
        <v>5</v>
      </c>
      <c r="C44" s="52">
        <f>1+C43</f>
        <v>20</v>
      </c>
      <c r="D44" s="111" t="s">
        <v>155</v>
      </c>
      <c r="E44" s="112">
        <v>39603</v>
      </c>
      <c r="F44" s="102">
        <v>2</v>
      </c>
      <c r="G44" s="102"/>
      <c r="H44" s="171" t="s">
        <v>154</v>
      </c>
      <c r="I44" s="36" t="str">
        <f>IF($C44="","",VLOOKUP($C44,[2]Список!$A:$W,8,FALSE))</f>
        <v xml:space="preserve"> </v>
      </c>
      <c r="L44" s="110"/>
      <c r="M44" s="110"/>
    </row>
    <row r="45" spans="1:20" ht="12.95" customHeight="1" x14ac:dyDescent="0.25">
      <c r="A45" t="s">
        <v>14</v>
      </c>
      <c r="B45" s="168"/>
      <c r="C45" s="169"/>
      <c r="D45" s="585" t="s">
        <v>43</v>
      </c>
      <c r="E45" s="585"/>
      <c r="F45" s="585"/>
      <c r="G45" s="585"/>
      <c r="H45" s="585"/>
      <c r="I45" s="585"/>
      <c r="J45" s="45"/>
      <c r="L45" s="110"/>
      <c r="M45" s="110"/>
      <c r="N45" s="80"/>
      <c r="O45" s="110"/>
      <c r="Q45" s="110"/>
      <c r="R45" s="110"/>
      <c r="S45" s="110"/>
      <c r="T45" s="110"/>
    </row>
    <row r="46" spans="1:20" ht="12.95" customHeight="1" x14ac:dyDescent="0.25">
      <c r="A46" t="s">
        <v>14</v>
      </c>
      <c r="B46" s="164"/>
      <c r="C46" s="164"/>
      <c r="D46" s="10"/>
      <c r="E46" s="165"/>
      <c r="F46" s="165"/>
      <c r="G46" s="10"/>
      <c r="H46" s="165"/>
      <c r="I46" s="166"/>
      <c r="L46" s="110"/>
      <c r="M46" s="110"/>
      <c r="N46" s="80"/>
      <c r="O46" s="110"/>
      <c r="Q46" s="110"/>
      <c r="R46" s="110"/>
      <c r="S46" s="110"/>
      <c r="T46" s="110"/>
    </row>
    <row r="47" spans="1:20" ht="12.95" customHeight="1" x14ac:dyDescent="0.25">
      <c r="A47">
        <v>6</v>
      </c>
      <c r="B47" s="595" t="s">
        <v>50</v>
      </c>
      <c r="C47" s="595"/>
      <c r="D47" s="595"/>
      <c r="E47" s="619"/>
      <c r="F47" s="595"/>
      <c r="G47" s="595"/>
      <c r="H47" s="595"/>
      <c r="I47" s="132">
        <f>G50+G51+G52</f>
        <v>0</v>
      </c>
      <c r="J47" s="12"/>
      <c r="L47" s="110"/>
      <c r="M47" s="110"/>
      <c r="N47" s="80"/>
      <c r="O47" s="110"/>
      <c r="Q47" s="110"/>
      <c r="R47" s="110"/>
      <c r="S47" s="110"/>
      <c r="T47" s="110"/>
    </row>
    <row r="48" spans="1:20" ht="12.95" customHeight="1" x14ac:dyDescent="0.2">
      <c r="A48" s="155" t="s">
        <v>14</v>
      </c>
      <c r="B48" s="589" t="s">
        <v>1</v>
      </c>
      <c r="C48" s="31"/>
      <c r="D48" s="590" t="s">
        <v>15</v>
      </c>
      <c r="E48" s="32" t="s">
        <v>16</v>
      </c>
      <c r="F48" s="591" t="s">
        <v>3</v>
      </c>
      <c r="G48" s="589" t="s">
        <v>17</v>
      </c>
      <c r="H48" s="592" t="s">
        <v>18</v>
      </c>
      <c r="I48" s="593"/>
      <c r="L48" s="110"/>
      <c r="M48" s="110"/>
    </row>
    <row r="49" spans="1:20" ht="12.95" customHeight="1" x14ac:dyDescent="0.2">
      <c r="A49" t="s">
        <v>14</v>
      </c>
      <c r="B49" s="589"/>
      <c r="C49" s="31"/>
      <c r="D49" s="590"/>
      <c r="E49" s="33" t="s">
        <v>2</v>
      </c>
      <c r="F49" s="591"/>
      <c r="G49" s="589"/>
      <c r="H49" s="592"/>
      <c r="I49" s="593"/>
      <c r="L49" s="110"/>
      <c r="M49" s="110"/>
    </row>
    <row r="50" spans="1:20" ht="12.95" customHeight="1" x14ac:dyDescent="0.2">
      <c r="A50" t="s">
        <v>14</v>
      </c>
      <c r="B50" s="51">
        <v>1</v>
      </c>
      <c r="C50" s="52">
        <f>A47*5-4</f>
        <v>26</v>
      </c>
      <c r="D50" s="18" t="s">
        <v>156</v>
      </c>
      <c r="E50" s="19">
        <v>39835</v>
      </c>
      <c r="F50" s="20">
        <v>2</v>
      </c>
      <c r="G50" s="20"/>
      <c r="H50" s="20"/>
      <c r="I50" s="36"/>
      <c r="L50" s="110"/>
      <c r="M50" s="110"/>
      <c r="N50" s="80"/>
      <c r="O50" s="110"/>
      <c r="Q50" s="110"/>
      <c r="R50" s="110"/>
      <c r="S50" s="110"/>
      <c r="T50" s="110"/>
    </row>
    <row r="51" spans="1:20" ht="12.95" customHeight="1" x14ac:dyDescent="0.2">
      <c r="A51" t="s">
        <v>14</v>
      </c>
      <c r="B51" s="51">
        <v>2</v>
      </c>
      <c r="C51" s="52">
        <f>1+C50</f>
        <v>27</v>
      </c>
      <c r="D51" s="18" t="s">
        <v>157</v>
      </c>
      <c r="E51" s="19">
        <v>40096</v>
      </c>
      <c r="F51" s="20">
        <v>2</v>
      </c>
      <c r="G51" s="20"/>
      <c r="H51" s="20" t="s">
        <v>158</v>
      </c>
      <c r="I51" s="36" t="str">
        <f>IF($C51="","",VLOOKUP($C51,[2]Список!$A:$W,8,FALSE))</f>
        <v xml:space="preserve"> </v>
      </c>
      <c r="L51" s="110"/>
      <c r="M51" s="110"/>
    </row>
    <row r="52" spans="1:20" ht="12.95" customHeight="1" x14ac:dyDescent="0.2">
      <c r="A52" t="s">
        <v>14</v>
      </c>
      <c r="B52" s="51">
        <v>3</v>
      </c>
      <c r="C52" s="52">
        <f>1+C51</f>
        <v>28</v>
      </c>
      <c r="D52" s="18" t="s">
        <v>159</v>
      </c>
      <c r="E52" s="19">
        <v>40582</v>
      </c>
      <c r="F52" s="20">
        <v>2</v>
      </c>
      <c r="G52" s="20"/>
      <c r="H52" s="20" t="s">
        <v>158</v>
      </c>
      <c r="I52" s="151" t="str">
        <f>IF($C52="","",VLOOKUP($C52,[2]Список!$A:$W,8,FALSE))</f>
        <v xml:space="preserve"> </v>
      </c>
      <c r="L52" s="110"/>
      <c r="M52" s="110"/>
    </row>
    <row r="53" spans="1:20" ht="12.95" customHeight="1" x14ac:dyDescent="0.2">
      <c r="A53" t="s">
        <v>14</v>
      </c>
      <c r="B53" s="51">
        <v>4</v>
      </c>
      <c r="C53" s="52">
        <f>1+C52</f>
        <v>29</v>
      </c>
      <c r="D53" s="18" t="s">
        <v>160</v>
      </c>
      <c r="E53" s="19">
        <v>41206</v>
      </c>
      <c r="F53" s="20"/>
      <c r="G53" s="20"/>
      <c r="H53" s="20"/>
      <c r="I53" s="36"/>
      <c r="L53" s="110"/>
      <c r="M53" s="110"/>
      <c r="N53" s="80"/>
      <c r="O53" s="110"/>
      <c r="Q53" s="110"/>
      <c r="R53" s="110"/>
      <c r="S53" s="110"/>
      <c r="T53" s="110"/>
    </row>
    <row r="54" spans="1:20" ht="12.95" customHeight="1" x14ac:dyDescent="0.2">
      <c r="A54" t="s">
        <v>14</v>
      </c>
      <c r="B54" s="51">
        <v>5</v>
      </c>
      <c r="C54" s="52">
        <f>1+C53</f>
        <v>30</v>
      </c>
      <c r="D54" s="18" t="s">
        <v>161</v>
      </c>
      <c r="E54" s="19">
        <v>39971</v>
      </c>
      <c r="F54" s="20">
        <v>2</v>
      </c>
      <c r="G54" s="20"/>
      <c r="H54" s="20" t="s">
        <v>158</v>
      </c>
      <c r="I54" s="36" t="str">
        <f>IF($C54="","",VLOOKUP($C54,[2]Список!$A:$W,8,FALSE))</f>
        <v xml:space="preserve"> </v>
      </c>
      <c r="L54" s="110"/>
      <c r="M54" s="110"/>
    </row>
    <row r="55" spans="1:20" ht="12.95" customHeight="1" x14ac:dyDescent="0.25">
      <c r="A55" t="s">
        <v>14</v>
      </c>
      <c r="B55" s="23"/>
      <c r="C55" s="24"/>
      <c r="D55" s="585" t="s">
        <v>56</v>
      </c>
      <c r="E55" s="585"/>
      <c r="F55" s="585"/>
      <c r="G55" s="585"/>
      <c r="H55" s="585"/>
      <c r="I55" s="585"/>
      <c r="J55" s="45"/>
      <c r="L55" s="110"/>
      <c r="M55" s="110"/>
    </row>
    <row r="56" spans="1:20" ht="12.95" customHeight="1" x14ac:dyDescent="0.25">
      <c r="B56" s="43"/>
      <c r="C56" s="76"/>
      <c r="D56" s="77"/>
      <c r="E56" s="77"/>
      <c r="F56" s="77"/>
      <c r="G56" s="77"/>
      <c r="H56" s="77"/>
      <c r="I56" s="77"/>
      <c r="J56" s="45"/>
      <c r="L56" s="110"/>
      <c r="M56" s="110"/>
    </row>
    <row r="57" spans="1:20" ht="12.95" customHeight="1" x14ac:dyDescent="0.25">
      <c r="B57" s="43"/>
      <c r="C57" s="76"/>
      <c r="D57" s="77"/>
      <c r="E57" s="77"/>
      <c r="F57" s="77"/>
      <c r="G57" s="77"/>
      <c r="H57" s="77"/>
      <c r="I57" s="77"/>
      <c r="J57" s="45"/>
      <c r="L57" s="110"/>
      <c r="M57" s="110"/>
    </row>
    <row r="58" spans="1:20" ht="12.95" customHeight="1" x14ac:dyDescent="0.25">
      <c r="B58" s="43"/>
      <c r="C58" s="76"/>
      <c r="D58" s="77"/>
      <c r="E58" s="77"/>
      <c r="F58" s="77"/>
      <c r="G58" s="77"/>
      <c r="H58" s="77"/>
      <c r="I58" s="77"/>
      <c r="J58" s="45"/>
      <c r="L58" s="110"/>
      <c r="M58" s="110"/>
    </row>
    <row r="59" spans="1:20" ht="12.95" customHeight="1" x14ac:dyDescent="0.25">
      <c r="B59" s="43"/>
      <c r="C59" s="76"/>
      <c r="D59" s="77"/>
      <c r="E59" s="77"/>
      <c r="F59" s="77"/>
      <c r="G59" s="77"/>
      <c r="H59" s="77"/>
      <c r="I59" s="77"/>
      <c r="J59" s="45"/>
      <c r="L59" s="110"/>
      <c r="M59" s="110"/>
    </row>
    <row r="60" spans="1:20" ht="12.95" customHeight="1" x14ac:dyDescent="0.25">
      <c r="B60" s="43"/>
      <c r="C60" s="76"/>
      <c r="D60" s="77"/>
      <c r="E60" s="77"/>
      <c r="F60" s="77"/>
      <c r="G60" s="77"/>
      <c r="H60" s="77"/>
      <c r="I60" s="77"/>
      <c r="J60" s="45"/>
      <c r="L60" s="110"/>
      <c r="M60" s="110"/>
    </row>
    <row r="61" spans="1:20" ht="12.95" customHeight="1" x14ac:dyDescent="0.25">
      <c r="B61" s="43"/>
      <c r="C61" s="76"/>
      <c r="D61" s="77"/>
      <c r="E61" s="77"/>
      <c r="F61" s="77"/>
      <c r="G61" s="77"/>
      <c r="H61" s="77"/>
      <c r="I61" s="77"/>
      <c r="J61" s="45"/>
      <c r="L61" s="110"/>
      <c r="M61" s="110"/>
    </row>
    <row r="62" spans="1:20" ht="12.95" customHeight="1" x14ac:dyDescent="0.25">
      <c r="B62" s="43"/>
      <c r="C62" s="76"/>
      <c r="D62" s="77"/>
      <c r="E62" s="77"/>
      <c r="F62" s="77"/>
      <c r="G62" s="77"/>
      <c r="H62" s="77"/>
      <c r="I62" s="77"/>
      <c r="J62" s="45"/>
      <c r="L62" s="110"/>
      <c r="M62" s="110"/>
    </row>
    <row r="63" spans="1:20" ht="12.95" customHeight="1" x14ac:dyDescent="0.25">
      <c r="A63" t="s">
        <v>14</v>
      </c>
      <c r="B63" s="164"/>
      <c r="C63" s="164"/>
      <c r="D63" s="10"/>
      <c r="E63" s="165"/>
      <c r="F63" s="165"/>
      <c r="G63" s="10"/>
      <c r="H63" s="165"/>
      <c r="I63" s="166"/>
      <c r="L63" s="110"/>
      <c r="M63" s="110"/>
      <c r="N63" s="80"/>
      <c r="O63" s="110"/>
      <c r="Q63" s="110"/>
      <c r="R63" s="110"/>
      <c r="S63" s="110"/>
      <c r="T63" s="110"/>
    </row>
    <row r="64" spans="1:20" ht="12.95" customHeight="1" x14ac:dyDescent="0.25">
      <c r="A64">
        <v>7</v>
      </c>
      <c r="B64" s="601" t="s">
        <v>57</v>
      </c>
      <c r="C64" s="601"/>
      <c r="D64" s="601"/>
      <c r="E64" s="624"/>
      <c r="F64" s="601"/>
      <c r="G64" s="601"/>
      <c r="H64" s="601"/>
      <c r="I64" s="107">
        <f>G67+G68+G69</f>
        <v>0</v>
      </c>
      <c r="L64" s="110"/>
      <c r="M64" s="110"/>
    </row>
    <row r="65" spans="1:20" ht="12.95" customHeight="1" x14ac:dyDescent="0.2">
      <c r="A65" s="155" t="s">
        <v>14</v>
      </c>
      <c r="B65" s="592" t="s">
        <v>1</v>
      </c>
      <c r="C65" s="14"/>
      <c r="D65" s="602" t="s">
        <v>15</v>
      </c>
      <c r="E65" s="15" t="s">
        <v>16</v>
      </c>
      <c r="F65" s="603" t="s">
        <v>3</v>
      </c>
      <c r="G65" s="592" t="s">
        <v>17</v>
      </c>
      <c r="H65" s="592" t="s">
        <v>18</v>
      </c>
      <c r="I65" s="593"/>
      <c r="L65" s="110"/>
      <c r="M65" s="110"/>
    </row>
    <row r="66" spans="1:20" ht="12.95" customHeight="1" x14ac:dyDescent="0.2">
      <c r="A66" t="s">
        <v>14</v>
      </c>
      <c r="B66" s="592"/>
      <c r="C66" s="14"/>
      <c r="D66" s="602"/>
      <c r="E66" s="16" t="s">
        <v>2</v>
      </c>
      <c r="F66" s="603"/>
      <c r="G66" s="592"/>
      <c r="H66" s="592"/>
      <c r="I66" s="593"/>
      <c r="L66" s="110"/>
      <c r="M66" s="110"/>
    </row>
    <row r="67" spans="1:20" ht="12.95" customHeight="1" x14ac:dyDescent="0.2">
      <c r="A67" t="s">
        <v>14</v>
      </c>
      <c r="B67" s="67">
        <v>1</v>
      </c>
      <c r="C67" s="68">
        <f>A64*5-4</f>
        <v>31</v>
      </c>
      <c r="D67" s="18" t="s">
        <v>162</v>
      </c>
      <c r="E67" s="19">
        <v>40378</v>
      </c>
      <c r="F67" s="20" t="s">
        <v>61</v>
      </c>
      <c r="G67" s="20"/>
      <c r="H67" s="35"/>
      <c r="I67" s="48"/>
      <c r="L67" s="110"/>
      <c r="M67" s="110"/>
    </row>
    <row r="68" spans="1:20" ht="12.95" customHeight="1" x14ac:dyDescent="0.2">
      <c r="A68" t="s">
        <v>14</v>
      </c>
      <c r="B68" s="67">
        <v>2</v>
      </c>
      <c r="C68" s="68">
        <f>1+C67</f>
        <v>32</v>
      </c>
      <c r="D68" s="18" t="s">
        <v>163</v>
      </c>
      <c r="E68" s="19">
        <v>40107</v>
      </c>
      <c r="F68" s="20" t="s">
        <v>61</v>
      </c>
      <c r="G68" s="20"/>
      <c r="H68" s="35"/>
      <c r="I68" s="48"/>
      <c r="L68" s="110"/>
      <c r="M68" s="110"/>
      <c r="N68" s="80"/>
      <c r="O68" s="110"/>
      <c r="Q68" s="110"/>
      <c r="R68" s="110"/>
      <c r="S68" s="110"/>
      <c r="T68" s="110"/>
    </row>
    <row r="69" spans="1:20" ht="12.95" customHeight="1" x14ac:dyDescent="0.2">
      <c r="A69" t="s">
        <v>14</v>
      </c>
      <c r="B69" s="67">
        <v>3</v>
      </c>
      <c r="C69" s="68">
        <f>1+C68</f>
        <v>33</v>
      </c>
      <c r="D69" s="172" t="s">
        <v>164</v>
      </c>
      <c r="E69" s="19">
        <v>39641</v>
      </c>
      <c r="F69" s="20">
        <v>3</v>
      </c>
      <c r="G69" s="20"/>
      <c r="H69" s="35"/>
      <c r="I69" s="48"/>
      <c r="L69" s="110"/>
      <c r="M69" s="110"/>
    </row>
    <row r="70" spans="1:20" ht="12.95" customHeight="1" x14ac:dyDescent="0.2">
      <c r="A70" t="s">
        <v>14</v>
      </c>
      <c r="B70" s="67">
        <v>4</v>
      </c>
      <c r="C70" s="68">
        <f>1+C69</f>
        <v>34</v>
      </c>
      <c r="D70" s="18" t="s">
        <v>165</v>
      </c>
      <c r="E70" s="19">
        <v>39578</v>
      </c>
      <c r="F70" s="20">
        <v>3</v>
      </c>
      <c r="G70" s="20"/>
      <c r="H70" s="35"/>
      <c r="I70" s="48"/>
      <c r="L70" s="110"/>
      <c r="M70" s="110"/>
      <c r="N70" s="80"/>
      <c r="O70" s="110"/>
      <c r="Q70" s="110"/>
      <c r="R70" s="110"/>
      <c r="S70" s="110"/>
      <c r="T70" s="110"/>
    </row>
    <row r="71" spans="1:20" ht="12.95" customHeight="1" x14ac:dyDescent="0.25">
      <c r="A71" t="s">
        <v>14</v>
      </c>
      <c r="B71" s="173"/>
      <c r="C71" s="174"/>
      <c r="D71" s="585" t="s">
        <v>65</v>
      </c>
      <c r="E71" s="585"/>
      <c r="F71" s="585"/>
      <c r="G71" s="585"/>
      <c r="H71" s="585"/>
      <c r="I71" s="585"/>
      <c r="L71" s="110"/>
      <c r="M71" s="110"/>
    </row>
    <row r="72" spans="1:20" ht="12.95" customHeight="1" x14ac:dyDescent="0.25">
      <c r="A72" t="s">
        <v>14</v>
      </c>
      <c r="B72" s="164"/>
      <c r="C72" s="164"/>
      <c r="D72" s="10"/>
      <c r="E72" s="165"/>
      <c r="F72" s="165"/>
      <c r="G72" s="10"/>
      <c r="H72" s="165"/>
      <c r="I72" s="166"/>
      <c r="L72" s="110"/>
      <c r="M72" s="110"/>
      <c r="N72" s="80"/>
      <c r="O72" s="110"/>
      <c r="Q72" s="110"/>
      <c r="R72" s="110"/>
      <c r="S72" s="110"/>
      <c r="T72" s="110"/>
    </row>
    <row r="73" spans="1:20" ht="12.95" customHeight="1" x14ac:dyDescent="0.25">
      <c r="A73">
        <v>8</v>
      </c>
      <c r="B73" s="601" t="s">
        <v>66</v>
      </c>
      <c r="C73" s="601"/>
      <c r="D73" s="601"/>
      <c r="E73" s="624"/>
      <c r="F73" s="601"/>
      <c r="G73" s="601"/>
      <c r="H73" s="601"/>
      <c r="I73" s="132">
        <f>G76+G77+G78</f>
        <v>0</v>
      </c>
      <c r="J73" s="12"/>
      <c r="L73" s="110"/>
      <c r="M73" s="110"/>
    </row>
    <row r="74" spans="1:20" ht="12.95" customHeight="1" x14ac:dyDescent="0.2">
      <c r="A74" s="155" t="s">
        <v>14</v>
      </c>
      <c r="B74" s="589" t="s">
        <v>1</v>
      </c>
      <c r="C74" s="31"/>
      <c r="D74" s="590" t="s">
        <v>15</v>
      </c>
      <c r="E74" s="32" t="s">
        <v>16</v>
      </c>
      <c r="F74" s="591" t="s">
        <v>3</v>
      </c>
      <c r="G74" s="589" t="s">
        <v>17</v>
      </c>
      <c r="H74" s="592" t="s">
        <v>18</v>
      </c>
      <c r="I74" s="593"/>
      <c r="L74" s="110"/>
      <c r="M74" s="110"/>
      <c r="N74" s="80"/>
      <c r="O74" s="110"/>
      <c r="Q74" s="110"/>
      <c r="R74" s="110"/>
      <c r="S74" s="110"/>
      <c r="T74" s="110"/>
    </row>
    <row r="75" spans="1:20" ht="12.95" customHeight="1" x14ac:dyDescent="0.2">
      <c r="A75" t="s">
        <v>14</v>
      </c>
      <c r="B75" s="589"/>
      <c r="C75" s="31"/>
      <c r="D75" s="590"/>
      <c r="E75" s="33" t="s">
        <v>2</v>
      </c>
      <c r="F75" s="591"/>
      <c r="G75" s="589"/>
      <c r="H75" s="592"/>
      <c r="I75" s="593"/>
      <c r="L75" s="110"/>
      <c r="M75" s="110"/>
      <c r="N75" s="80"/>
      <c r="O75" s="110"/>
      <c r="Q75" s="110"/>
      <c r="R75" s="110"/>
      <c r="S75" s="110"/>
      <c r="T75" s="110"/>
    </row>
    <row r="76" spans="1:20" ht="12.95" customHeight="1" x14ac:dyDescent="0.2">
      <c r="A76" t="s">
        <v>14</v>
      </c>
      <c r="B76" s="51">
        <v>1</v>
      </c>
      <c r="C76" s="52">
        <f>A73*5-4</f>
        <v>36</v>
      </c>
      <c r="D76" s="175" t="s">
        <v>166</v>
      </c>
      <c r="E76" s="176">
        <v>39480</v>
      </c>
      <c r="F76" s="177">
        <v>2</v>
      </c>
      <c r="G76" s="177"/>
      <c r="H76" s="177"/>
      <c r="I76" s="178"/>
      <c r="L76" s="110"/>
      <c r="M76" s="110"/>
    </row>
    <row r="77" spans="1:20" ht="12.95" customHeight="1" x14ac:dyDescent="0.2">
      <c r="A77" t="s">
        <v>14</v>
      </c>
      <c r="B77" s="51">
        <v>2</v>
      </c>
      <c r="C77" s="52">
        <f>1+C76</f>
        <v>37</v>
      </c>
      <c r="D77" s="175" t="s">
        <v>167</v>
      </c>
      <c r="E77" s="176">
        <v>39608</v>
      </c>
      <c r="F77" s="177"/>
      <c r="G77" s="177"/>
      <c r="H77" s="177"/>
      <c r="I77" s="178"/>
      <c r="L77" s="110"/>
      <c r="M77" s="110"/>
      <c r="N77" s="80"/>
      <c r="O77" s="110"/>
      <c r="Q77" s="110"/>
      <c r="S77" s="110"/>
      <c r="T77" s="110"/>
    </row>
    <row r="78" spans="1:20" ht="12.95" customHeight="1" x14ac:dyDescent="0.2">
      <c r="A78" t="s">
        <v>14</v>
      </c>
      <c r="B78" s="51">
        <v>3</v>
      </c>
      <c r="C78" s="52">
        <f>1+C77</f>
        <v>38</v>
      </c>
      <c r="D78" s="175" t="s">
        <v>168</v>
      </c>
      <c r="E78" s="176">
        <v>39682</v>
      </c>
      <c r="F78" s="177">
        <v>2</v>
      </c>
      <c r="G78" s="177"/>
      <c r="H78" s="177"/>
      <c r="I78" s="178"/>
      <c r="L78" s="110"/>
      <c r="M78" s="110"/>
      <c r="N78" s="80"/>
      <c r="O78" s="110"/>
      <c r="Q78" s="110"/>
      <c r="R78" s="110"/>
      <c r="S78" s="110"/>
      <c r="T78" s="110"/>
    </row>
    <row r="79" spans="1:20" ht="12.95" customHeight="1" x14ac:dyDescent="0.2">
      <c r="A79" t="s">
        <v>14</v>
      </c>
      <c r="B79" s="51">
        <v>4</v>
      </c>
      <c r="C79" s="52">
        <f>1+C78</f>
        <v>39</v>
      </c>
      <c r="D79" s="175" t="s">
        <v>169</v>
      </c>
      <c r="E79" s="176">
        <v>40131</v>
      </c>
      <c r="F79" s="177"/>
      <c r="G79" s="177"/>
      <c r="H79" s="177"/>
      <c r="I79" s="178"/>
      <c r="L79" s="110"/>
      <c r="M79" s="110"/>
    </row>
    <row r="80" spans="1:20" ht="12.95" customHeight="1" x14ac:dyDescent="0.25">
      <c r="A80" t="s">
        <v>14</v>
      </c>
      <c r="B80" s="23"/>
      <c r="C80" s="24"/>
      <c r="D80" s="585" t="s">
        <v>71</v>
      </c>
      <c r="E80" s="585"/>
      <c r="F80" s="585"/>
      <c r="G80" s="585"/>
      <c r="H80" s="585"/>
      <c r="I80" s="585"/>
      <c r="J80" s="45"/>
      <c r="L80" s="110"/>
      <c r="M80" s="110"/>
      <c r="N80" s="80"/>
      <c r="O80" s="110"/>
      <c r="Q80" s="110"/>
      <c r="R80" s="110"/>
      <c r="S80" s="110"/>
      <c r="T80" s="110"/>
    </row>
    <row r="81" spans="1:20" ht="12.95" customHeight="1" x14ac:dyDescent="0.25">
      <c r="A81" t="s">
        <v>14</v>
      </c>
      <c r="B81" s="164"/>
      <c r="C81" s="164"/>
      <c r="D81" s="10"/>
      <c r="E81" s="165"/>
      <c r="F81" s="165"/>
      <c r="G81" s="10"/>
      <c r="H81" s="165"/>
      <c r="I81" s="166"/>
      <c r="J81" s="5"/>
      <c r="L81" s="110"/>
      <c r="M81" s="110"/>
      <c r="N81" s="80"/>
      <c r="O81" s="110"/>
      <c r="Q81" s="110"/>
      <c r="R81" s="110"/>
      <c r="S81" s="110"/>
      <c r="T81" s="110"/>
    </row>
    <row r="82" spans="1:20" ht="12.95" customHeight="1" x14ac:dyDescent="0.25">
      <c r="B82" s="595" t="s">
        <v>72</v>
      </c>
      <c r="C82" s="595"/>
      <c r="D82" s="595"/>
      <c r="E82" s="595"/>
      <c r="F82" s="595"/>
      <c r="G82" s="595"/>
      <c r="H82" s="595"/>
      <c r="I82" s="179">
        <f>G85+G86+G87</f>
        <v>0</v>
      </c>
      <c r="L82" s="110"/>
      <c r="M82" s="110"/>
      <c r="N82" s="80"/>
      <c r="O82" s="110"/>
      <c r="Q82" s="110"/>
      <c r="R82" s="110"/>
      <c r="S82" s="110"/>
      <c r="T82" s="110"/>
    </row>
    <row r="83" spans="1:20" ht="12.95" customHeight="1" x14ac:dyDescent="0.25">
      <c r="A83">
        <v>9</v>
      </c>
      <c r="B83" s="592" t="s">
        <v>1</v>
      </c>
      <c r="C83" s="14"/>
      <c r="D83" s="592" t="s">
        <v>15</v>
      </c>
      <c r="E83" s="14" t="s">
        <v>16</v>
      </c>
      <c r="F83" s="592" t="s">
        <v>3</v>
      </c>
      <c r="G83" s="592" t="s">
        <v>17</v>
      </c>
      <c r="H83" s="592" t="s">
        <v>18</v>
      </c>
      <c r="I83" s="593"/>
      <c r="J83" s="12"/>
      <c r="L83" s="110"/>
      <c r="M83" s="110"/>
      <c r="N83" s="80"/>
      <c r="O83" s="110"/>
      <c r="Q83" s="110"/>
      <c r="R83" s="110"/>
      <c r="S83" s="110"/>
      <c r="T83" s="110"/>
    </row>
    <row r="84" spans="1:20" ht="12.95" customHeight="1" x14ac:dyDescent="0.2">
      <c r="A84" s="155" t="s">
        <v>14</v>
      </c>
      <c r="B84" s="592"/>
      <c r="C84" s="14"/>
      <c r="D84" s="592"/>
      <c r="E84" s="14" t="s">
        <v>2</v>
      </c>
      <c r="F84" s="592"/>
      <c r="G84" s="592"/>
      <c r="H84" s="592"/>
      <c r="I84" s="593"/>
      <c r="L84" s="110"/>
      <c r="M84" s="110"/>
      <c r="N84" s="80"/>
      <c r="O84" s="110"/>
      <c r="Q84" s="110"/>
      <c r="R84" s="110"/>
      <c r="S84" s="110"/>
      <c r="T84" s="110"/>
    </row>
    <row r="85" spans="1:20" ht="12.95" customHeight="1" x14ac:dyDescent="0.2">
      <c r="A85" t="s">
        <v>14</v>
      </c>
      <c r="B85" s="67">
        <v>1</v>
      </c>
      <c r="C85" s="68">
        <f>A83*5-4</f>
        <v>41</v>
      </c>
      <c r="D85" s="18" t="s">
        <v>170</v>
      </c>
      <c r="E85" s="19">
        <v>39894</v>
      </c>
      <c r="F85" s="20" t="s">
        <v>61</v>
      </c>
      <c r="G85" s="20"/>
      <c r="H85" s="20"/>
      <c r="I85" s="21"/>
      <c r="L85" s="110"/>
      <c r="M85" s="110"/>
      <c r="N85" s="80"/>
      <c r="O85" s="110"/>
      <c r="Q85" s="110"/>
      <c r="R85" s="110"/>
      <c r="S85" s="110"/>
      <c r="T85" s="110"/>
    </row>
    <row r="86" spans="1:20" ht="12.95" customHeight="1" x14ac:dyDescent="0.2">
      <c r="A86" t="s">
        <v>14</v>
      </c>
      <c r="B86" s="67">
        <v>2</v>
      </c>
      <c r="C86" s="68">
        <f>1+C85</f>
        <v>42</v>
      </c>
      <c r="D86" s="18" t="s">
        <v>171</v>
      </c>
      <c r="E86" s="19">
        <v>39677</v>
      </c>
      <c r="F86" s="20" t="s">
        <v>61</v>
      </c>
      <c r="G86" s="20"/>
      <c r="H86" s="20"/>
      <c r="I86" s="21"/>
      <c r="L86" s="110"/>
      <c r="M86" s="110"/>
      <c r="N86" s="80"/>
      <c r="O86" s="110"/>
      <c r="Q86" s="110"/>
      <c r="R86" s="110"/>
      <c r="S86" s="110"/>
      <c r="T86" s="110"/>
    </row>
    <row r="87" spans="1:20" ht="12.95" customHeight="1" x14ac:dyDescent="0.2">
      <c r="A87" t="s">
        <v>14</v>
      </c>
      <c r="B87" s="67">
        <v>3</v>
      </c>
      <c r="C87" s="68">
        <f>1+C86</f>
        <v>43</v>
      </c>
      <c r="D87" s="83" t="s">
        <v>172</v>
      </c>
      <c r="E87" s="84">
        <v>40121</v>
      </c>
      <c r="F87" s="20" t="s">
        <v>61</v>
      </c>
      <c r="G87" s="70"/>
      <c r="H87" s="20"/>
      <c r="I87" s="21"/>
      <c r="L87" s="110"/>
      <c r="M87" s="110"/>
    </row>
    <row r="88" spans="1:20" ht="12.95" customHeight="1" x14ac:dyDescent="0.2">
      <c r="A88" t="s">
        <v>14</v>
      </c>
      <c r="B88" s="67">
        <v>4</v>
      </c>
      <c r="C88" s="68">
        <f>1+C87</f>
        <v>44</v>
      </c>
      <c r="D88" s="83" t="s">
        <v>173</v>
      </c>
      <c r="E88" s="84">
        <v>40181</v>
      </c>
      <c r="F88" s="20" t="s">
        <v>61</v>
      </c>
      <c r="G88" s="70"/>
      <c r="H88" s="20"/>
      <c r="I88" s="21"/>
      <c r="L88" s="110"/>
      <c r="M88" s="110"/>
      <c r="N88" s="80"/>
      <c r="O88" s="110"/>
      <c r="Q88" s="110"/>
      <c r="R88" s="110"/>
      <c r="S88" s="110"/>
      <c r="T88" s="110"/>
    </row>
    <row r="89" spans="1:20" ht="12.95" customHeight="1" x14ac:dyDescent="0.2">
      <c r="A89" t="s">
        <v>14</v>
      </c>
      <c r="B89" s="67">
        <v>5</v>
      </c>
      <c r="C89" s="68">
        <f>1+C88</f>
        <v>45</v>
      </c>
      <c r="D89" s="83" t="s">
        <v>174</v>
      </c>
      <c r="E89" s="180">
        <v>39657</v>
      </c>
      <c r="F89" s="70">
        <v>2</v>
      </c>
      <c r="G89" s="70"/>
      <c r="H89" s="20"/>
      <c r="I89" s="21"/>
      <c r="L89" s="110"/>
      <c r="M89" s="110"/>
    </row>
    <row r="90" spans="1:20" ht="12.95" customHeight="1" x14ac:dyDescent="0.25">
      <c r="A90" t="s">
        <v>14</v>
      </c>
      <c r="B90" s="23"/>
      <c r="C90" s="24"/>
      <c r="D90" s="599" t="s">
        <v>80</v>
      </c>
      <c r="E90" s="599"/>
      <c r="F90" s="599"/>
      <c r="G90" s="599"/>
      <c r="H90" s="599"/>
      <c r="I90" s="600"/>
      <c r="L90" s="110"/>
      <c r="M90" s="110"/>
      <c r="N90" s="80"/>
      <c r="O90" s="110"/>
      <c r="Q90" s="110"/>
      <c r="R90" s="110"/>
      <c r="S90" s="110"/>
      <c r="T90" s="110"/>
    </row>
    <row r="91" spans="1:20" ht="12.95" customHeight="1" x14ac:dyDescent="0.25">
      <c r="A91" t="s">
        <v>14</v>
      </c>
      <c r="B91" s="164"/>
      <c r="C91" s="164"/>
      <c r="D91" s="10"/>
      <c r="E91" s="165"/>
      <c r="F91" s="165"/>
      <c r="G91" s="10"/>
      <c r="H91" s="165"/>
      <c r="I91" s="166"/>
      <c r="J91" s="25"/>
      <c r="L91" s="110"/>
      <c r="M91" s="110"/>
      <c r="N91" s="80"/>
      <c r="O91" s="110"/>
      <c r="Q91" s="110"/>
      <c r="R91" s="110"/>
      <c r="S91" s="110"/>
      <c r="T91" s="110"/>
    </row>
    <row r="92" spans="1:20" ht="12.95" customHeight="1" x14ac:dyDescent="0.25">
      <c r="A92" t="s">
        <v>14</v>
      </c>
      <c r="B92" s="601" t="s">
        <v>81</v>
      </c>
      <c r="C92" s="601"/>
      <c r="D92" s="601"/>
      <c r="E92" s="624"/>
      <c r="F92" s="601"/>
      <c r="G92" s="601"/>
      <c r="H92" s="601"/>
      <c r="I92" s="132">
        <f>G95+G96+G97</f>
        <v>0</v>
      </c>
      <c r="L92" s="110"/>
      <c r="M92" s="110"/>
      <c r="N92" s="80"/>
      <c r="O92" s="110"/>
      <c r="Q92" s="110"/>
      <c r="R92" s="110"/>
      <c r="S92" s="110"/>
      <c r="T92" s="110"/>
    </row>
    <row r="93" spans="1:20" ht="12.95" customHeight="1" x14ac:dyDescent="0.25">
      <c r="A93">
        <v>10</v>
      </c>
      <c r="B93" s="589" t="s">
        <v>1</v>
      </c>
      <c r="C93" s="31"/>
      <c r="D93" s="590" t="s">
        <v>15</v>
      </c>
      <c r="E93" s="32" t="s">
        <v>16</v>
      </c>
      <c r="F93" s="591" t="s">
        <v>3</v>
      </c>
      <c r="G93" s="589" t="s">
        <v>17</v>
      </c>
      <c r="H93" s="592" t="s">
        <v>18</v>
      </c>
      <c r="I93" s="593"/>
      <c r="J93" s="12"/>
      <c r="L93" s="110"/>
      <c r="M93" s="110"/>
    </row>
    <row r="94" spans="1:20" ht="12.95" customHeight="1" x14ac:dyDescent="0.2">
      <c r="A94" s="155" t="s">
        <v>14</v>
      </c>
      <c r="B94" s="589"/>
      <c r="C94" s="31"/>
      <c r="D94" s="589"/>
      <c r="E94" s="33" t="s">
        <v>2</v>
      </c>
      <c r="F94" s="589"/>
      <c r="G94" s="589"/>
      <c r="H94" s="592"/>
      <c r="I94" s="593"/>
      <c r="L94" s="110"/>
      <c r="M94" s="110"/>
      <c r="N94" s="80"/>
      <c r="O94" s="110"/>
      <c r="Q94" s="110"/>
      <c r="R94" s="110"/>
      <c r="S94" s="110"/>
      <c r="T94" s="110"/>
    </row>
    <row r="95" spans="1:20" ht="12.95" customHeight="1" x14ac:dyDescent="0.2">
      <c r="A95" t="s">
        <v>14</v>
      </c>
      <c r="B95" s="51">
        <v>1</v>
      </c>
      <c r="C95" s="52">
        <f>A93*5-4</f>
        <v>46</v>
      </c>
      <c r="D95" s="181" t="s">
        <v>175</v>
      </c>
      <c r="E95" s="182">
        <v>40031</v>
      </c>
      <c r="F95" s="61" t="s">
        <v>61</v>
      </c>
      <c r="G95" s="55"/>
      <c r="H95" s="35"/>
      <c r="I95" s="36"/>
      <c r="L95" s="110"/>
      <c r="M95" s="110"/>
    </row>
    <row r="96" spans="1:20" ht="12.95" customHeight="1" x14ac:dyDescent="0.2">
      <c r="A96" t="s">
        <v>14</v>
      </c>
      <c r="B96" s="51">
        <v>2</v>
      </c>
      <c r="C96" s="52">
        <f>1+C95</f>
        <v>47</v>
      </c>
      <c r="D96" s="53" t="s">
        <v>176</v>
      </c>
      <c r="E96" s="54">
        <v>40050</v>
      </c>
      <c r="F96" s="55">
        <v>2</v>
      </c>
      <c r="G96" s="55"/>
      <c r="H96" s="35"/>
      <c r="I96" s="36"/>
      <c r="L96" s="110"/>
      <c r="M96" s="110"/>
    </row>
    <row r="97" spans="1:20" ht="12.95" customHeight="1" x14ac:dyDescent="0.2">
      <c r="A97" t="s">
        <v>14</v>
      </c>
      <c r="B97" s="51">
        <v>3</v>
      </c>
      <c r="C97" s="52">
        <f>1+C96</f>
        <v>48</v>
      </c>
      <c r="D97" s="181" t="s">
        <v>177</v>
      </c>
      <c r="E97" s="182">
        <v>40155</v>
      </c>
      <c r="F97" s="61"/>
      <c r="G97" s="61"/>
      <c r="H97" s="118" t="s">
        <v>81</v>
      </c>
      <c r="I97" s="36" t="str">
        <f>IF($C97="","",VLOOKUP($C97,[2]Список!$A:$W,8,FALSE))</f>
        <v xml:space="preserve"> </v>
      </c>
      <c r="L97" s="110"/>
      <c r="M97" s="110"/>
      <c r="N97" s="80"/>
      <c r="O97" s="110"/>
      <c r="Q97" s="110"/>
      <c r="R97" s="110"/>
      <c r="S97" s="110"/>
      <c r="T97" s="110"/>
    </row>
    <row r="98" spans="1:20" ht="12.95" customHeight="1" x14ac:dyDescent="0.2">
      <c r="B98" s="51">
        <v>4</v>
      </c>
      <c r="C98" s="52"/>
      <c r="D98" s="18" t="s">
        <v>178</v>
      </c>
      <c r="E98" s="182">
        <v>40496</v>
      </c>
      <c r="F98" s="61"/>
      <c r="G98" s="61"/>
      <c r="H98" s="118"/>
      <c r="I98" s="36"/>
      <c r="L98" s="110"/>
      <c r="M98" s="110"/>
      <c r="N98" s="80"/>
      <c r="O98" s="110"/>
      <c r="Q98" s="110"/>
      <c r="R98" s="110"/>
      <c r="S98" s="110"/>
      <c r="T98" s="110"/>
    </row>
    <row r="99" spans="1:20" ht="12.95" customHeight="1" x14ac:dyDescent="0.2">
      <c r="B99" s="51">
        <v>5</v>
      </c>
      <c r="C99" s="52"/>
      <c r="D99" s="181" t="s">
        <v>179</v>
      </c>
      <c r="E99" s="182">
        <v>40704</v>
      </c>
      <c r="F99" s="61"/>
      <c r="G99" s="61"/>
      <c r="H99" s="118"/>
      <c r="I99" s="36"/>
      <c r="L99" s="110"/>
      <c r="M99" s="110"/>
      <c r="N99" s="80"/>
      <c r="O99" s="110"/>
      <c r="Q99" s="110"/>
      <c r="R99" s="110"/>
      <c r="S99" s="110"/>
      <c r="T99" s="110"/>
    </row>
    <row r="100" spans="1:20" ht="12.95" customHeight="1" x14ac:dyDescent="0.25">
      <c r="A100" t="s">
        <v>14</v>
      </c>
      <c r="B100" s="23"/>
      <c r="C100" s="24"/>
      <c r="D100" s="585" t="s">
        <v>87</v>
      </c>
      <c r="E100" s="585"/>
      <c r="F100" s="585"/>
      <c r="G100" s="585"/>
      <c r="H100" s="585"/>
      <c r="I100" s="585"/>
      <c r="L100" s="110"/>
      <c r="M100" s="110"/>
      <c r="N100" s="80"/>
      <c r="O100" s="110"/>
      <c r="Q100" s="110"/>
      <c r="R100" s="110"/>
      <c r="S100" s="110"/>
      <c r="T100" s="110"/>
    </row>
    <row r="101" spans="1:20" ht="12.95" customHeight="1" x14ac:dyDescent="0.25">
      <c r="A101" t="s">
        <v>14</v>
      </c>
      <c r="B101" s="164"/>
      <c r="C101" s="164"/>
      <c r="D101" s="10"/>
      <c r="E101" s="165"/>
      <c r="F101" s="165"/>
      <c r="G101" s="10"/>
      <c r="H101" s="165"/>
      <c r="I101" s="166"/>
      <c r="J101" s="45"/>
      <c r="L101" s="110"/>
      <c r="M101" s="110"/>
      <c r="N101" s="80"/>
      <c r="O101" s="110"/>
      <c r="Q101" s="110"/>
      <c r="R101" s="110"/>
      <c r="S101" s="110"/>
      <c r="T101" s="110"/>
    </row>
    <row r="102" spans="1:20" ht="12.95" customHeight="1" x14ac:dyDescent="0.25">
      <c r="A102" t="s">
        <v>14</v>
      </c>
      <c r="B102" s="595" t="s">
        <v>88</v>
      </c>
      <c r="C102" s="595"/>
      <c r="D102" s="595"/>
      <c r="E102" s="619"/>
      <c r="F102" s="595"/>
      <c r="G102" s="595"/>
      <c r="H102" s="595"/>
      <c r="I102" s="107">
        <f>G105+G106+G107</f>
        <v>0</v>
      </c>
      <c r="L102" s="110"/>
      <c r="M102" s="110"/>
      <c r="N102" s="80"/>
      <c r="O102" s="110"/>
      <c r="Q102" s="110"/>
      <c r="R102" s="110"/>
      <c r="S102" s="110"/>
      <c r="T102" s="110"/>
    </row>
    <row r="103" spans="1:20" ht="12.95" customHeight="1" x14ac:dyDescent="0.2">
      <c r="A103">
        <v>11</v>
      </c>
      <c r="B103" s="592" t="s">
        <v>1</v>
      </c>
      <c r="C103" s="14"/>
      <c r="D103" s="602" t="s">
        <v>15</v>
      </c>
      <c r="E103" s="15" t="s">
        <v>16</v>
      </c>
      <c r="F103" s="603" t="s">
        <v>3</v>
      </c>
      <c r="G103" s="592" t="s">
        <v>17</v>
      </c>
      <c r="H103" s="592" t="s">
        <v>18</v>
      </c>
      <c r="I103" s="593"/>
      <c r="L103" s="110"/>
      <c r="M103" s="110"/>
    </row>
    <row r="104" spans="1:20" ht="12.95" customHeight="1" x14ac:dyDescent="0.2">
      <c r="A104" t="s">
        <v>14</v>
      </c>
      <c r="B104" s="592"/>
      <c r="C104" s="14"/>
      <c r="D104" s="592"/>
      <c r="E104" s="16" t="s">
        <v>2</v>
      </c>
      <c r="F104" s="592"/>
      <c r="G104" s="592"/>
      <c r="H104" s="592"/>
      <c r="I104" s="593"/>
      <c r="L104" s="110"/>
      <c r="M104" s="110"/>
      <c r="N104" s="80"/>
      <c r="O104" s="110"/>
      <c r="Q104" s="110"/>
      <c r="R104" s="110"/>
      <c r="S104" s="110"/>
      <c r="T104" s="110"/>
    </row>
    <row r="105" spans="1:20" ht="12.95" customHeight="1" x14ac:dyDescent="0.2">
      <c r="A105" t="s">
        <v>14</v>
      </c>
      <c r="B105" s="183">
        <v>1</v>
      </c>
      <c r="C105" s="184">
        <f>A103*5-4</f>
        <v>51</v>
      </c>
      <c r="D105" s="18" t="s">
        <v>180</v>
      </c>
      <c r="E105" s="19">
        <v>40195</v>
      </c>
      <c r="F105" s="20" t="s">
        <v>61</v>
      </c>
      <c r="G105" s="20"/>
      <c r="H105" s="35"/>
      <c r="I105" s="48"/>
      <c r="L105" s="110"/>
      <c r="M105" s="110"/>
      <c r="N105" s="80"/>
      <c r="O105" s="110"/>
      <c r="Q105" s="110"/>
      <c r="R105" s="110"/>
      <c r="S105" s="110"/>
      <c r="T105" s="110"/>
    </row>
    <row r="106" spans="1:20" ht="12.95" customHeight="1" x14ac:dyDescent="0.2">
      <c r="A106" t="s">
        <v>14</v>
      </c>
      <c r="B106" s="183">
        <v>2</v>
      </c>
      <c r="C106" s="184">
        <f>1+C105</f>
        <v>52</v>
      </c>
      <c r="D106" s="18" t="s">
        <v>181</v>
      </c>
      <c r="E106" s="19">
        <v>40676</v>
      </c>
      <c r="F106" s="20" t="s">
        <v>61</v>
      </c>
      <c r="G106" s="20"/>
      <c r="H106" s="35"/>
      <c r="I106" s="48"/>
      <c r="L106" s="110"/>
      <c r="M106" s="110"/>
      <c r="N106" s="80"/>
      <c r="O106" s="110"/>
      <c r="Q106" s="110"/>
      <c r="R106" s="110"/>
      <c r="S106" s="110"/>
      <c r="T106" s="110"/>
    </row>
    <row r="107" spans="1:20" ht="12.95" customHeight="1" x14ac:dyDescent="0.2">
      <c r="A107" t="s">
        <v>14</v>
      </c>
      <c r="B107" s="183">
        <v>3</v>
      </c>
      <c r="C107" s="184">
        <f>1+C106</f>
        <v>53</v>
      </c>
      <c r="D107" s="18" t="s">
        <v>182</v>
      </c>
      <c r="E107" s="19">
        <v>39597</v>
      </c>
      <c r="F107" s="20" t="s">
        <v>61</v>
      </c>
      <c r="G107" s="20"/>
      <c r="H107" s="35"/>
      <c r="I107" s="48" t="str">
        <f>IF($C107="","",VLOOKUP($C107,[2]Список!$A:$W,8,FALSE))</f>
        <v xml:space="preserve"> </v>
      </c>
      <c r="L107" s="110"/>
      <c r="M107" s="110"/>
      <c r="N107" s="80"/>
      <c r="O107" s="110"/>
      <c r="Q107" s="110"/>
      <c r="R107" s="110"/>
      <c r="S107" s="110"/>
      <c r="T107" s="110"/>
    </row>
    <row r="108" spans="1:20" ht="12.95" customHeight="1" x14ac:dyDescent="0.2">
      <c r="B108" s="183">
        <v>4</v>
      </c>
      <c r="C108" s="184"/>
      <c r="D108" s="18" t="s">
        <v>183</v>
      </c>
      <c r="E108" s="19">
        <v>39566</v>
      </c>
      <c r="F108" s="20"/>
      <c r="G108" s="20"/>
      <c r="H108" s="35"/>
      <c r="I108" s="48"/>
      <c r="L108" s="110"/>
      <c r="M108" s="110"/>
      <c r="N108" s="80"/>
      <c r="O108" s="110"/>
      <c r="Q108" s="110"/>
      <c r="R108" s="110"/>
      <c r="S108" s="110"/>
      <c r="T108" s="110"/>
    </row>
    <row r="109" spans="1:20" ht="12.95" customHeight="1" x14ac:dyDescent="0.2">
      <c r="A109" t="s">
        <v>14</v>
      </c>
      <c r="B109" s="183">
        <v>5</v>
      </c>
      <c r="C109" s="184">
        <f>1+C107</f>
        <v>54</v>
      </c>
      <c r="D109" s="18" t="s">
        <v>184</v>
      </c>
      <c r="E109" s="19">
        <v>39997</v>
      </c>
      <c r="F109" s="20"/>
      <c r="G109" s="20"/>
      <c r="H109" s="35"/>
      <c r="I109" s="48" t="str">
        <f>IF($C109="","",VLOOKUP($C109,[2]Список!$A:$W,8,FALSE))</f>
        <v xml:space="preserve"> </v>
      </c>
      <c r="L109" s="110"/>
      <c r="M109" s="110"/>
      <c r="N109" s="80"/>
      <c r="O109" s="110"/>
      <c r="Q109" s="110"/>
      <c r="R109" s="110"/>
      <c r="S109" s="110"/>
      <c r="T109" s="110"/>
    </row>
    <row r="110" spans="1:20" ht="12.95" customHeight="1" x14ac:dyDescent="0.25">
      <c r="A110" t="s">
        <v>14</v>
      </c>
      <c r="B110" s="113"/>
      <c r="C110" s="113"/>
      <c r="D110" s="585" t="s">
        <v>94</v>
      </c>
      <c r="E110" s="585"/>
      <c r="F110" s="585"/>
      <c r="G110" s="585"/>
      <c r="H110" s="585"/>
      <c r="I110" s="585"/>
      <c r="L110" s="110"/>
      <c r="M110" s="110"/>
    </row>
    <row r="111" spans="1:20" ht="12.95" customHeight="1" x14ac:dyDescent="0.25">
      <c r="B111" s="164"/>
      <c r="C111" s="164"/>
      <c r="D111" s="10"/>
      <c r="E111" s="165"/>
      <c r="F111" s="165"/>
      <c r="G111" s="10"/>
      <c r="H111" s="165"/>
      <c r="I111" s="166"/>
      <c r="L111" s="110"/>
      <c r="M111" s="110"/>
      <c r="N111" s="80"/>
      <c r="O111" s="110"/>
      <c r="Q111" s="110"/>
      <c r="R111" s="110"/>
      <c r="S111" s="110"/>
      <c r="T111" s="110"/>
    </row>
    <row r="112" spans="1:20" ht="12.95" customHeight="1" x14ac:dyDescent="0.25">
      <c r="A112">
        <v>12</v>
      </c>
      <c r="B112" s="595" t="s">
        <v>95</v>
      </c>
      <c r="C112" s="595"/>
      <c r="D112" s="595"/>
      <c r="E112" s="619"/>
      <c r="F112" s="595"/>
      <c r="G112" s="595"/>
      <c r="H112" s="595"/>
      <c r="I112" s="107">
        <f>G115+G116+G117</f>
        <v>0</v>
      </c>
      <c r="L112" s="110"/>
      <c r="M112" s="110"/>
      <c r="N112" s="80"/>
      <c r="O112" s="110"/>
      <c r="Q112" s="110"/>
      <c r="R112" s="110"/>
      <c r="S112" s="110"/>
      <c r="T112" s="110"/>
    </row>
    <row r="113" spans="1:20" ht="12.95" customHeight="1" x14ac:dyDescent="0.2">
      <c r="B113" s="592" t="s">
        <v>1</v>
      </c>
      <c r="C113" s="14"/>
      <c r="D113" s="602" t="s">
        <v>15</v>
      </c>
      <c r="E113" s="15" t="s">
        <v>16</v>
      </c>
      <c r="F113" s="603" t="s">
        <v>3</v>
      </c>
      <c r="G113" s="592" t="s">
        <v>17</v>
      </c>
      <c r="H113" s="592" t="s">
        <v>18</v>
      </c>
      <c r="I113" s="593"/>
      <c r="L113" s="110"/>
      <c r="M113" s="110"/>
      <c r="N113" s="80"/>
      <c r="O113" s="110"/>
      <c r="Q113" s="110"/>
      <c r="R113" s="110"/>
      <c r="S113" s="110"/>
      <c r="T113" s="110"/>
    </row>
    <row r="114" spans="1:20" ht="12.95" customHeight="1" x14ac:dyDescent="0.2">
      <c r="B114" s="592"/>
      <c r="C114" s="14"/>
      <c r="D114" s="592"/>
      <c r="E114" s="16" t="s">
        <v>2</v>
      </c>
      <c r="F114" s="592"/>
      <c r="G114" s="592"/>
      <c r="H114" s="592"/>
      <c r="I114" s="593"/>
      <c r="L114" s="110"/>
      <c r="M114" s="110"/>
      <c r="N114" s="80"/>
      <c r="O114" s="110"/>
      <c r="Q114" s="110"/>
      <c r="R114" s="110"/>
      <c r="S114" s="110"/>
      <c r="T114" s="110"/>
    </row>
    <row r="115" spans="1:20" ht="12.95" customHeight="1" x14ac:dyDescent="0.2">
      <c r="B115" s="183">
        <v>1</v>
      </c>
      <c r="C115" s="184">
        <f>A113*5-4</f>
        <v>-4</v>
      </c>
      <c r="D115" s="18" t="s">
        <v>185</v>
      </c>
      <c r="E115" s="19">
        <v>39696</v>
      </c>
      <c r="F115" s="20" t="s">
        <v>5</v>
      </c>
      <c r="G115" s="20"/>
      <c r="H115" s="35"/>
      <c r="I115" s="48"/>
      <c r="L115" s="110"/>
      <c r="M115" s="110"/>
      <c r="N115" s="80"/>
      <c r="O115" s="110"/>
      <c r="Q115" s="110"/>
      <c r="R115" s="110"/>
      <c r="S115" s="110"/>
      <c r="T115" s="110"/>
    </row>
    <row r="116" spans="1:20" ht="12.95" customHeight="1" x14ac:dyDescent="0.2">
      <c r="B116" s="183">
        <v>2</v>
      </c>
      <c r="C116" s="184">
        <f>1+C115</f>
        <v>-3</v>
      </c>
      <c r="D116" s="18" t="s">
        <v>186</v>
      </c>
      <c r="E116" s="19">
        <v>39625</v>
      </c>
      <c r="F116" s="20" t="s">
        <v>5</v>
      </c>
      <c r="G116" s="20"/>
      <c r="H116" s="35"/>
      <c r="I116" s="48"/>
      <c r="L116" s="110"/>
      <c r="M116" s="110"/>
      <c r="N116" s="80"/>
      <c r="O116" s="110"/>
      <c r="Q116" s="110"/>
      <c r="R116" s="110"/>
      <c r="S116" s="110"/>
      <c r="T116" s="110"/>
    </row>
    <row r="117" spans="1:20" ht="12.95" customHeight="1" x14ac:dyDescent="0.2">
      <c r="B117" s="183">
        <v>3</v>
      </c>
      <c r="C117" s="184">
        <f>1+C116</f>
        <v>-2</v>
      </c>
      <c r="D117" s="18" t="s">
        <v>187</v>
      </c>
      <c r="E117" s="19">
        <v>39693</v>
      </c>
      <c r="F117" s="20">
        <v>2</v>
      </c>
      <c r="G117" s="20"/>
      <c r="H117" s="35"/>
      <c r="I117" s="48"/>
      <c r="L117" s="110"/>
      <c r="M117" s="110"/>
      <c r="N117" s="80"/>
      <c r="O117" s="110"/>
      <c r="Q117" s="110"/>
      <c r="R117" s="110"/>
      <c r="S117" s="110"/>
      <c r="T117" s="110"/>
    </row>
    <row r="118" spans="1:20" ht="12.95" customHeight="1" x14ac:dyDescent="0.2">
      <c r="B118" s="183">
        <v>4</v>
      </c>
      <c r="C118" s="184">
        <f>1+C117</f>
        <v>-1</v>
      </c>
      <c r="D118" s="18" t="s">
        <v>188</v>
      </c>
      <c r="E118" s="19">
        <v>39463</v>
      </c>
      <c r="F118" s="20">
        <v>2</v>
      </c>
      <c r="G118" s="20"/>
      <c r="H118" s="35"/>
      <c r="I118" s="48"/>
      <c r="L118" s="110"/>
      <c r="M118" s="110"/>
      <c r="N118" s="80"/>
      <c r="O118" s="110"/>
      <c r="Q118" s="110"/>
      <c r="R118" s="110"/>
      <c r="S118" s="110"/>
      <c r="T118" s="110"/>
    </row>
    <row r="119" spans="1:20" ht="12.95" customHeight="1" x14ac:dyDescent="0.2">
      <c r="B119" s="183">
        <v>5</v>
      </c>
      <c r="C119" s="184">
        <f>1+C118</f>
        <v>0</v>
      </c>
      <c r="D119" s="18" t="s">
        <v>189</v>
      </c>
      <c r="E119" s="19">
        <v>39458</v>
      </c>
      <c r="F119" s="20"/>
      <c r="G119" s="20"/>
      <c r="H119" s="35"/>
      <c r="I119" s="48"/>
      <c r="L119" s="110"/>
      <c r="M119" s="110"/>
      <c r="N119" s="80"/>
      <c r="O119" s="110"/>
      <c r="Q119" s="110"/>
      <c r="R119" s="110"/>
      <c r="S119" s="110"/>
      <c r="T119" s="110"/>
    </row>
    <row r="120" spans="1:20" ht="12.95" customHeight="1" x14ac:dyDescent="0.2">
      <c r="B120" s="183">
        <v>6</v>
      </c>
      <c r="C120" s="184"/>
      <c r="D120" s="18" t="s">
        <v>190</v>
      </c>
      <c r="E120" s="19">
        <v>40113</v>
      </c>
      <c r="F120" s="20">
        <v>2</v>
      </c>
      <c r="G120" s="20"/>
      <c r="H120" s="35"/>
      <c r="I120" s="48"/>
      <c r="L120" s="110"/>
      <c r="M120" s="110"/>
      <c r="N120" s="80"/>
      <c r="O120" s="110"/>
      <c r="Q120" s="110"/>
      <c r="R120" s="110"/>
      <c r="S120" s="110"/>
      <c r="T120" s="110"/>
    </row>
    <row r="121" spans="1:20" ht="12.95" customHeight="1" x14ac:dyDescent="0.2">
      <c r="B121" s="183">
        <v>7</v>
      </c>
      <c r="C121" s="184"/>
      <c r="D121" s="18" t="s">
        <v>191</v>
      </c>
      <c r="E121" s="19">
        <v>39699</v>
      </c>
      <c r="F121" s="20" t="s">
        <v>5</v>
      </c>
      <c r="G121" s="20"/>
      <c r="H121" s="35"/>
      <c r="I121" s="48"/>
      <c r="L121" s="110"/>
      <c r="M121" s="110"/>
      <c r="N121" s="80"/>
      <c r="O121" s="110"/>
      <c r="Q121" s="110"/>
      <c r="R121" s="110"/>
      <c r="S121" s="110"/>
      <c r="T121" s="110"/>
    </row>
    <row r="122" spans="1:20" ht="12.95" customHeight="1" x14ac:dyDescent="0.2">
      <c r="B122" s="183">
        <v>8</v>
      </c>
      <c r="C122" s="184"/>
      <c r="D122" s="18" t="s">
        <v>192</v>
      </c>
      <c r="E122" s="19">
        <v>39582</v>
      </c>
      <c r="F122" s="20" t="s">
        <v>97</v>
      </c>
      <c r="G122" s="20"/>
      <c r="H122" s="35"/>
      <c r="I122" s="48"/>
      <c r="L122" s="110"/>
      <c r="M122" s="110"/>
      <c r="N122" s="80"/>
      <c r="O122" s="110"/>
      <c r="Q122" s="110"/>
      <c r="R122" s="110"/>
      <c r="S122" s="110"/>
      <c r="T122" s="110"/>
    </row>
    <row r="123" spans="1:20" ht="12.95" customHeight="1" x14ac:dyDescent="0.2">
      <c r="B123" s="183">
        <v>9</v>
      </c>
      <c r="C123" s="184"/>
      <c r="D123" s="18" t="s">
        <v>193</v>
      </c>
      <c r="E123" s="19">
        <v>40167</v>
      </c>
      <c r="F123" s="19">
        <v>40167</v>
      </c>
      <c r="G123" s="20"/>
      <c r="H123" s="35"/>
      <c r="I123" s="48"/>
      <c r="L123" s="110"/>
      <c r="M123" s="110"/>
      <c r="N123" s="80"/>
      <c r="O123" s="110"/>
      <c r="Q123" s="110"/>
      <c r="R123" s="110"/>
      <c r="S123" s="110"/>
      <c r="T123" s="110"/>
    </row>
    <row r="124" spans="1:20" ht="12.95" customHeight="1" x14ac:dyDescent="0.2">
      <c r="B124" s="183">
        <v>10</v>
      </c>
      <c r="C124" s="184"/>
      <c r="D124" s="18" t="s">
        <v>194</v>
      </c>
      <c r="E124" s="19">
        <v>40358</v>
      </c>
      <c r="F124" s="20"/>
      <c r="G124" s="20"/>
      <c r="H124" s="35"/>
      <c r="I124" s="48"/>
      <c r="L124" s="110"/>
      <c r="M124" s="110"/>
      <c r="N124" s="80"/>
      <c r="O124" s="110"/>
      <c r="Q124" s="110"/>
      <c r="R124" s="110"/>
      <c r="S124" s="110"/>
      <c r="T124" s="110"/>
    </row>
    <row r="125" spans="1:20" ht="12.95" customHeight="1" x14ac:dyDescent="0.25">
      <c r="B125" s="113"/>
      <c r="C125" s="113"/>
      <c r="D125" s="623" t="s">
        <v>195</v>
      </c>
      <c r="E125" s="623"/>
      <c r="F125" s="623"/>
      <c r="G125" s="623"/>
      <c r="H125" s="623"/>
      <c r="I125" s="623"/>
      <c r="L125" s="110"/>
      <c r="M125" s="110"/>
      <c r="N125" s="80"/>
      <c r="O125" s="110"/>
      <c r="Q125" s="110"/>
      <c r="R125" s="110"/>
      <c r="S125" s="110"/>
      <c r="T125" s="110"/>
    </row>
    <row r="126" spans="1:20" ht="12.95" customHeight="1" x14ac:dyDescent="0.25">
      <c r="B126" s="164"/>
      <c r="C126" s="164"/>
      <c r="D126" s="10"/>
      <c r="E126" s="165"/>
      <c r="F126" s="165"/>
      <c r="G126" s="10"/>
      <c r="H126" s="165"/>
      <c r="I126" s="166"/>
      <c r="L126" s="110"/>
      <c r="M126" s="110"/>
      <c r="O126" s="110"/>
      <c r="Q126" s="110"/>
      <c r="R126" s="110"/>
      <c r="S126" s="110"/>
      <c r="T126" s="110"/>
    </row>
    <row r="127" spans="1:20" ht="12.95" customHeight="1" x14ac:dyDescent="0.25">
      <c r="A127" t="s">
        <v>14</v>
      </c>
      <c r="B127" s="595" t="s">
        <v>125</v>
      </c>
      <c r="C127" s="595"/>
      <c r="D127" s="595"/>
      <c r="E127" s="619"/>
      <c r="F127" s="595"/>
      <c r="G127" s="595"/>
      <c r="H127" s="595"/>
      <c r="I127" s="132">
        <f>G130+G131+G132</f>
        <v>0</v>
      </c>
      <c r="L127" s="110"/>
      <c r="M127" s="110"/>
      <c r="N127" s="80"/>
      <c r="O127" s="110"/>
      <c r="Q127" s="110"/>
      <c r="R127" s="110"/>
      <c r="S127" s="110"/>
      <c r="T127" s="110"/>
    </row>
    <row r="128" spans="1:20" ht="12.95" customHeight="1" x14ac:dyDescent="0.25">
      <c r="A128">
        <v>14</v>
      </c>
      <c r="B128" s="589" t="s">
        <v>1</v>
      </c>
      <c r="C128" s="31"/>
      <c r="D128" s="590" t="s">
        <v>15</v>
      </c>
      <c r="E128" s="32" t="s">
        <v>16</v>
      </c>
      <c r="F128" s="591" t="s">
        <v>3</v>
      </c>
      <c r="G128" s="589" t="s">
        <v>17</v>
      </c>
      <c r="H128" s="592" t="s">
        <v>18</v>
      </c>
      <c r="I128" s="593"/>
      <c r="J128" s="12"/>
      <c r="L128" s="110"/>
      <c r="M128" s="110"/>
      <c r="N128" s="80"/>
      <c r="O128" s="110"/>
      <c r="Q128" s="110"/>
      <c r="R128" s="110"/>
      <c r="S128" s="110"/>
      <c r="T128" s="110"/>
    </row>
    <row r="129" spans="1:20" ht="12.95" customHeight="1" x14ac:dyDescent="0.2">
      <c r="A129" s="155" t="s">
        <v>14</v>
      </c>
      <c r="B129" s="589"/>
      <c r="C129" s="31"/>
      <c r="D129" s="589"/>
      <c r="E129" s="33" t="s">
        <v>2</v>
      </c>
      <c r="F129" s="589"/>
      <c r="G129" s="589"/>
      <c r="H129" s="592"/>
      <c r="I129" s="593"/>
      <c r="L129" s="110"/>
      <c r="M129" s="110"/>
      <c r="N129" s="80"/>
      <c r="O129" s="110"/>
      <c r="Q129" s="110"/>
      <c r="R129" s="110"/>
      <c r="S129" s="110"/>
      <c r="T129" s="110"/>
    </row>
    <row r="130" spans="1:20" ht="12.95" customHeight="1" x14ac:dyDescent="0.2">
      <c r="A130" t="s">
        <v>14</v>
      </c>
      <c r="B130" s="51">
        <v>1</v>
      </c>
      <c r="C130" s="52">
        <f>A128*5-4</f>
        <v>66</v>
      </c>
      <c r="D130" s="103" t="s">
        <v>196</v>
      </c>
      <c r="E130" s="19">
        <v>40193</v>
      </c>
      <c r="F130" s="20">
        <v>1</v>
      </c>
      <c r="G130" s="20"/>
      <c r="H130" s="35"/>
      <c r="I130" s="36"/>
      <c r="L130" s="110"/>
      <c r="M130" s="110"/>
      <c r="N130" s="80"/>
      <c r="O130" s="110"/>
      <c r="Q130" s="110"/>
      <c r="R130" s="110"/>
      <c r="S130" s="110"/>
      <c r="T130" s="110"/>
    </row>
    <row r="131" spans="1:20" ht="12.95" customHeight="1" x14ac:dyDescent="0.2">
      <c r="A131" t="s">
        <v>14</v>
      </c>
      <c r="B131" s="51">
        <v>2</v>
      </c>
      <c r="C131" s="52">
        <f>1+C130</f>
        <v>67</v>
      </c>
      <c r="D131" s="103" t="s">
        <v>197</v>
      </c>
      <c r="E131" s="19">
        <v>39752</v>
      </c>
      <c r="F131" s="18"/>
      <c r="G131" s="20"/>
      <c r="H131" s="35"/>
      <c r="I131" s="36"/>
      <c r="L131" s="110"/>
      <c r="M131" s="110"/>
      <c r="N131" s="80"/>
      <c r="O131" s="110"/>
      <c r="Q131" s="110"/>
      <c r="R131" s="110"/>
      <c r="S131" s="110"/>
      <c r="T131" s="110"/>
    </row>
    <row r="132" spans="1:20" ht="12.95" customHeight="1" x14ac:dyDescent="0.2">
      <c r="A132" t="s">
        <v>14</v>
      </c>
      <c r="B132" s="51">
        <v>3</v>
      </c>
      <c r="C132" s="52">
        <f>1+C131</f>
        <v>68</v>
      </c>
      <c r="D132" s="103" t="s">
        <v>198</v>
      </c>
      <c r="E132" s="19">
        <v>39618</v>
      </c>
      <c r="F132" s="18"/>
      <c r="G132" s="20"/>
      <c r="H132" s="35" t="s">
        <v>199</v>
      </c>
      <c r="I132" s="36" t="str">
        <f>IF($C132="","",VLOOKUP($C132,[2]Список!$A:$W,8,FALSE))</f>
        <v xml:space="preserve"> </v>
      </c>
      <c r="L132" s="110"/>
      <c r="M132" s="110"/>
      <c r="N132" s="80"/>
      <c r="O132" s="110"/>
      <c r="Q132" s="110"/>
      <c r="R132" s="110"/>
      <c r="S132" s="110"/>
      <c r="T132" s="110"/>
    </row>
    <row r="133" spans="1:20" ht="12.95" customHeight="1" x14ac:dyDescent="0.25">
      <c r="A133" t="s">
        <v>14</v>
      </c>
      <c r="B133" s="51">
        <v>4</v>
      </c>
      <c r="C133" s="52">
        <f>1+C132</f>
        <v>69</v>
      </c>
      <c r="D133" s="100" t="s">
        <v>200</v>
      </c>
      <c r="E133" s="185">
        <v>39942</v>
      </c>
      <c r="F133" s="102"/>
      <c r="G133" s="102"/>
      <c r="H133" s="186"/>
      <c r="I133" s="36"/>
      <c r="L133" s="110"/>
      <c r="M133" s="110"/>
      <c r="N133" s="80"/>
      <c r="O133" s="110"/>
      <c r="Q133" s="110"/>
      <c r="R133" s="110"/>
      <c r="S133" s="110"/>
      <c r="T133" s="110"/>
    </row>
    <row r="134" spans="1:20" ht="12.95" customHeight="1" x14ac:dyDescent="0.25">
      <c r="A134" t="s">
        <v>14</v>
      </c>
      <c r="B134" s="23"/>
      <c r="C134" s="24"/>
      <c r="D134" s="585" t="s">
        <v>129</v>
      </c>
      <c r="E134" s="585"/>
      <c r="F134" s="585"/>
      <c r="G134" s="585"/>
      <c r="H134" s="585"/>
      <c r="I134" s="585"/>
      <c r="L134" s="110"/>
      <c r="M134" s="110"/>
      <c r="N134" s="80"/>
      <c r="O134" s="110"/>
      <c r="Q134" s="110"/>
      <c r="R134" s="110"/>
      <c r="S134" s="110"/>
      <c r="T134" s="110"/>
    </row>
    <row r="135" spans="1:20" ht="12.95" customHeight="1" x14ac:dyDescent="0.25">
      <c r="A135" t="s">
        <v>14</v>
      </c>
      <c r="B135" s="164"/>
      <c r="C135" s="164"/>
      <c r="D135" s="10"/>
      <c r="E135" s="165"/>
      <c r="F135" s="165"/>
      <c r="G135" s="10"/>
      <c r="H135" s="165"/>
      <c r="I135" s="166"/>
      <c r="J135" s="45"/>
      <c r="L135" s="110"/>
      <c r="M135" s="110"/>
      <c r="N135" s="80"/>
      <c r="O135" s="110"/>
      <c r="Q135" s="110"/>
      <c r="R135" s="110"/>
      <c r="S135" s="110"/>
      <c r="T135" s="110"/>
    </row>
    <row r="136" spans="1:20" ht="12.95" customHeight="1" x14ac:dyDescent="0.25">
      <c r="A136" t="s">
        <v>14</v>
      </c>
      <c r="B136" s="595" t="s">
        <v>110</v>
      </c>
      <c r="C136" s="595"/>
      <c r="D136" s="595"/>
      <c r="E136" s="619"/>
      <c r="F136" s="595"/>
      <c r="G136" s="595"/>
      <c r="H136" s="595"/>
      <c r="I136" s="107">
        <f>G139+G140+G141</f>
        <v>0</v>
      </c>
      <c r="L136" s="110"/>
      <c r="M136" s="110"/>
      <c r="N136" s="80"/>
      <c r="O136" s="110"/>
      <c r="Q136" s="110"/>
      <c r="R136" s="110"/>
      <c r="S136" s="110"/>
      <c r="T136" s="110"/>
    </row>
    <row r="137" spans="1:20" ht="12.95" customHeight="1" x14ac:dyDescent="0.2">
      <c r="A137">
        <v>15</v>
      </c>
      <c r="B137" s="592" t="s">
        <v>1</v>
      </c>
      <c r="C137" s="14"/>
      <c r="D137" s="187" t="s">
        <v>15</v>
      </c>
      <c r="E137" s="15" t="s">
        <v>16</v>
      </c>
      <c r="F137" s="187" t="s">
        <v>3</v>
      </c>
      <c r="G137" s="187" t="s">
        <v>17</v>
      </c>
      <c r="H137" s="187" t="s">
        <v>18</v>
      </c>
      <c r="I137" s="188"/>
      <c r="L137" s="110"/>
      <c r="M137" s="110"/>
    </row>
    <row r="138" spans="1:20" ht="12.95" customHeight="1" x14ac:dyDescent="0.2">
      <c r="A138" t="s">
        <v>14</v>
      </c>
      <c r="B138" s="592"/>
      <c r="C138" s="14"/>
      <c r="D138" s="189"/>
      <c r="E138" s="16" t="s">
        <v>2</v>
      </c>
      <c r="F138" s="189"/>
      <c r="G138" s="189"/>
      <c r="H138" s="189"/>
      <c r="I138" s="190"/>
      <c r="L138" s="110"/>
      <c r="M138" s="110"/>
      <c r="N138" s="80"/>
      <c r="O138" s="110"/>
      <c r="Q138" s="110"/>
      <c r="R138" s="110"/>
      <c r="S138" s="110"/>
      <c r="T138" s="110"/>
    </row>
    <row r="139" spans="1:20" ht="12.95" customHeight="1" x14ac:dyDescent="0.2">
      <c r="A139" t="s">
        <v>14</v>
      </c>
      <c r="B139" s="67">
        <v>1</v>
      </c>
      <c r="C139" s="68">
        <f>A137*5-4</f>
        <v>71</v>
      </c>
      <c r="D139" s="18" t="s">
        <v>201</v>
      </c>
      <c r="E139" s="19">
        <v>40380</v>
      </c>
      <c r="F139" s="20" t="s">
        <v>97</v>
      </c>
      <c r="G139" s="20"/>
      <c r="H139" s="35"/>
      <c r="I139" s="48"/>
      <c r="L139" s="110"/>
      <c r="M139" s="110"/>
      <c r="N139" s="80"/>
      <c r="O139" s="110"/>
      <c r="Q139" s="110"/>
      <c r="R139" s="110"/>
      <c r="S139" s="110"/>
      <c r="T139" s="110"/>
    </row>
    <row r="140" spans="1:20" ht="12.95" customHeight="1" x14ac:dyDescent="0.2">
      <c r="A140" t="s">
        <v>14</v>
      </c>
      <c r="B140" s="67">
        <v>2</v>
      </c>
      <c r="C140" s="68">
        <f>1+C139</f>
        <v>72</v>
      </c>
      <c r="D140" s="18" t="s">
        <v>202</v>
      </c>
      <c r="E140" s="19">
        <v>39961</v>
      </c>
      <c r="F140" s="20" t="s">
        <v>203</v>
      </c>
      <c r="G140" s="20"/>
      <c r="H140" s="35"/>
      <c r="I140" s="48"/>
      <c r="L140" s="110"/>
      <c r="M140" s="110"/>
      <c r="N140" s="80"/>
      <c r="O140" s="110"/>
      <c r="Q140" s="110"/>
      <c r="R140" s="110"/>
      <c r="S140" s="110"/>
      <c r="T140" s="110"/>
    </row>
    <row r="141" spans="1:20" ht="12.95" customHeight="1" x14ac:dyDescent="0.2">
      <c r="A141" t="s">
        <v>14</v>
      </c>
      <c r="B141" s="67">
        <v>3</v>
      </c>
      <c r="C141" s="68">
        <f>1+C140</f>
        <v>73</v>
      </c>
      <c r="D141" s="18" t="s">
        <v>204</v>
      </c>
      <c r="E141" s="19">
        <v>39793</v>
      </c>
      <c r="F141" s="20">
        <v>2</v>
      </c>
      <c r="G141" s="20"/>
      <c r="H141" s="35"/>
      <c r="I141" s="48"/>
      <c r="L141" s="110"/>
      <c r="M141" s="110"/>
      <c r="N141" s="80"/>
      <c r="O141" s="110"/>
      <c r="Q141" s="110"/>
      <c r="R141" s="110"/>
      <c r="S141" s="110"/>
      <c r="T141" s="110"/>
    </row>
    <row r="142" spans="1:20" ht="12.95" customHeight="1" x14ac:dyDescent="0.2">
      <c r="A142" t="s">
        <v>14</v>
      </c>
      <c r="B142" s="67">
        <v>4</v>
      </c>
      <c r="C142" s="68">
        <f>1+C141</f>
        <v>74</v>
      </c>
      <c r="D142" s="18" t="s">
        <v>205</v>
      </c>
      <c r="E142" s="19">
        <v>39811</v>
      </c>
      <c r="F142" s="20" t="s">
        <v>97</v>
      </c>
      <c r="G142" s="20"/>
      <c r="H142" s="35"/>
      <c r="I142" s="48"/>
      <c r="L142" s="110"/>
      <c r="M142" s="110"/>
      <c r="N142" s="80"/>
      <c r="O142" s="110"/>
      <c r="Q142" s="110"/>
      <c r="R142" s="110"/>
      <c r="S142" s="110"/>
      <c r="T142" s="110"/>
    </row>
    <row r="143" spans="1:20" ht="12.95" customHeight="1" x14ac:dyDescent="0.2">
      <c r="A143" t="s">
        <v>14</v>
      </c>
      <c r="B143" s="67">
        <v>5</v>
      </c>
      <c r="C143" s="68">
        <f>1+C142</f>
        <v>75</v>
      </c>
      <c r="D143" s="18" t="s">
        <v>206</v>
      </c>
      <c r="E143" s="19">
        <v>39521</v>
      </c>
      <c r="F143" s="20">
        <v>2</v>
      </c>
      <c r="G143" s="20"/>
      <c r="H143" s="35" t="s">
        <v>115</v>
      </c>
      <c r="I143" s="48" t="str">
        <f>IF($C143="","",VLOOKUP($C143,[2]Список!$A:$W,8,FALSE))</f>
        <v xml:space="preserve"> </v>
      </c>
      <c r="L143" s="110"/>
      <c r="M143" s="110"/>
      <c r="N143" s="80"/>
      <c r="O143" s="110"/>
      <c r="Q143" s="110"/>
      <c r="R143" s="110"/>
      <c r="S143" s="110"/>
      <c r="T143" s="110"/>
    </row>
    <row r="144" spans="1:20" ht="12.95" customHeight="1" x14ac:dyDescent="0.25">
      <c r="A144" t="s">
        <v>14</v>
      </c>
      <c r="B144" s="23"/>
      <c r="C144" s="24"/>
      <c r="D144" s="620" t="s">
        <v>207</v>
      </c>
      <c r="E144" s="621"/>
      <c r="F144" s="621"/>
      <c r="G144" s="621"/>
      <c r="H144" s="621"/>
      <c r="I144" s="622"/>
      <c r="L144" s="110"/>
      <c r="M144" s="110"/>
      <c r="N144" s="80"/>
      <c r="O144" s="110"/>
      <c r="Q144" s="110"/>
      <c r="R144" s="110"/>
      <c r="S144" s="110"/>
      <c r="T144" s="110"/>
    </row>
    <row r="145" spans="1:14" ht="12.95" customHeight="1" x14ac:dyDescent="0.2">
      <c r="A145" t="s">
        <v>14</v>
      </c>
      <c r="B145" s="191"/>
      <c r="C145" s="191"/>
      <c r="D145" s="192"/>
      <c r="E145" s="193"/>
      <c r="F145" s="193"/>
      <c r="G145" s="192"/>
      <c r="H145" s="193"/>
      <c r="I145" s="194"/>
      <c r="L145" s="110"/>
      <c r="M145" s="110"/>
    </row>
    <row r="146" spans="1:14" ht="12.95" customHeight="1" x14ac:dyDescent="0.25">
      <c r="A146">
        <v>16</v>
      </c>
      <c r="B146" s="595" t="s">
        <v>121</v>
      </c>
      <c r="C146" s="595"/>
      <c r="D146" s="595"/>
      <c r="E146" s="619"/>
      <c r="F146" s="595"/>
      <c r="G146" s="595"/>
      <c r="H146" s="595"/>
      <c r="I146" s="195">
        <f>G149+G150+G151</f>
        <v>0</v>
      </c>
    </row>
    <row r="147" spans="1:14" ht="12.95" customHeight="1" x14ac:dyDescent="0.2">
      <c r="B147" s="589" t="s">
        <v>1</v>
      </c>
      <c r="C147" s="31"/>
      <c r="D147" s="590" t="s">
        <v>15</v>
      </c>
      <c r="E147" s="32" t="s">
        <v>16</v>
      </c>
      <c r="F147" s="591" t="s">
        <v>3</v>
      </c>
      <c r="G147" s="589" t="s">
        <v>17</v>
      </c>
      <c r="H147" s="592" t="s">
        <v>18</v>
      </c>
      <c r="I147" s="593"/>
    </row>
    <row r="148" spans="1:14" ht="12.95" customHeight="1" x14ac:dyDescent="0.2">
      <c r="B148" s="589"/>
      <c r="C148" s="31"/>
      <c r="D148" s="589"/>
      <c r="E148" s="33" t="s">
        <v>2</v>
      </c>
      <c r="F148" s="589"/>
      <c r="G148" s="589"/>
      <c r="H148" s="592"/>
      <c r="I148" s="593"/>
    </row>
    <row r="149" spans="1:14" ht="12.95" customHeight="1" x14ac:dyDescent="0.25">
      <c r="B149" s="51">
        <v>1</v>
      </c>
      <c r="C149" s="52">
        <f>A147*5-4</f>
        <v>-4</v>
      </c>
      <c r="D149" s="18" t="s">
        <v>208</v>
      </c>
      <c r="E149" s="19">
        <v>39849</v>
      </c>
      <c r="F149" s="20">
        <v>2</v>
      </c>
      <c r="G149" s="20"/>
      <c r="H149" s="196"/>
      <c r="I149" s="141"/>
      <c r="J149" s="121"/>
      <c r="K149" s="121"/>
      <c r="L149" s="121"/>
      <c r="M149" s="121"/>
      <c r="N149" s="121"/>
    </row>
    <row r="150" spans="1:14" ht="12.95" customHeight="1" x14ac:dyDescent="0.25">
      <c r="B150" s="51">
        <v>2</v>
      </c>
      <c r="C150" s="52">
        <f>1+C149</f>
        <v>-3</v>
      </c>
      <c r="D150" s="18" t="s">
        <v>209</v>
      </c>
      <c r="E150" s="19">
        <v>40422</v>
      </c>
      <c r="F150" s="20">
        <v>3</v>
      </c>
      <c r="G150" s="20"/>
      <c r="H150" s="196" t="s">
        <v>210</v>
      </c>
      <c r="I150" s="141"/>
      <c r="J150" s="121"/>
      <c r="K150" s="121"/>
      <c r="L150" s="121"/>
      <c r="M150" s="121"/>
      <c r="N150" s="121"/>
    </row>
    <row r="151" spans="1:14" ht="12.95" customHeight="1" x14ac:dyDescent="0.25">
      <c r="B151" s="51">
        <v>3</v>
      </c>
      <c r="C151" s="52">
        <f>1+C150</f>
        <v>-2</v>
      </c>
      <c r="D151" s="18" t="s">
        <v>211</v>
      </c>
      <c r="E151" s="19">
        <v>40716</v>
      </c>
      <c r="F151" s="20">
        <v>3</v>
      </c>
      <c r="G151" s="20"/>
      <c r="H151" s="196"/>
      <c r="I151" s="141"/>
      <c r="J151" s="121"/>
      <c r="K151" s="121"/>
      <c r="L151" s="121"/>
      <c r="M151" s="121"/>
      <c r="N151" s="121"/>
    </row>
    <row r="152" spans="1:14" ht="12.95" customHeight="1" x14ac:dyDescent="0.25">
      <c r="B152" s="173"/>
      <c r="C152" s="174"/>
      <c r="D152" s="585" t="s">
        <v>212</v>
      </c>
      <c r="E152" s="585"/>
      <c r="F152" s="585"/>
      <c r="G152" s="585"/>
      <c r="H152" s="585"/>
      <c r="I152" s="585"/>
    </row>
    <row r="153" spans="1:14" ht="12.95" customHeight="1" x14ac:dyDescent="0.2"/>
    <row r="154" spans="1:14" ht="12.95" customHeight="1" x14ac:dyDescent="0.25">
      <c r="B154" s="192"/>
      <c r="C154" s="192"/>
      <c r="D154" s="586" t="s">
        <v>130</v>
      </c>
      <c r="E154" s="586"/>
      <c r="F154" s="586"/>
      <c r="G154" s="586"/>
      <c r="H154" s="197"/>
    </row>
    <row r="155" spans="1:14" ht="12.95" customHeight="1" x14ac:dyDescent="0.25">
      <c r="B155" s="192"/>
      <c r="C155" s="192"/>
      <c r="D155" s="587" t="s">
        <v>131</v>
      </c>
      <c r="E155" s="587"/>
      <c r="F155" s="587"/>
      <c r="G155" s="587"/>
      <c r="H155" s="198"/>
      <c r="I155" s="199"/>
    </row>
    <row r="156" spans="1:14" ht="12.95" customHeight="1" x14ac:dyDescent="0.2"/>
    <row r="157" spans="1:14" ht="12.95" customHeight="1" x14ac:dyDescent="0.2"/>
    <row r="158" spans="1:14" ht="12.95" customHeight="1" x14ac:dyDescent="0.2"/>
    <row r="159" spans="1:14" ht="12.95" customHeight="1" x14ac:dyDescent="0.2"/>
  </sheetData>
  <mergeCells count="115">
    <mergeCell ref="B9:H9"/>
    <mergeCell ref="B10:B11"/>
    <mergeCell ref="D10:D11"/>
    <mergeCell ref="F10:F11"/>
    <mergeCell ref="G10:G11"/>
    <mergeCell ref="H10:H11"/>
    <mergeCell ref="B1:I1"/>
    <mergeCell ref="B2:I2"/>
    <mergeCell ref="B3:I3"/>
    <mergeCell ref="B4:I4"/>
    <mergeCell ref="B5:I5"/>
    <mergeCell ref="B7:I7"/>
    <mergeCell ref="I10:I11"/>
    <mergeCell ref="D17:I17"/>
    <mergeCell ref="B19:H19"/>
    <mergeCell ref="B20:B21"/>
    <mergeCell ref="D20:D21"/>
    <mergeCell ref="F20:F21"/>
    <mergeCell ref="G20:G21"/>
    <mergeCell ref="H20:H21"/>
    <mergeCell ref="I20:I21"/>
    <mergeCell ref="D35:I35"/>
    <mergeCell ref="B37:H37"/>
    <mergeCell ref="B38:B39"/>
    <mergeCell ref="D38:D39"/>
    <mergeCell ref="F38:F39"/>
    <mergeCell ref="G38:G39"/>
    <mergeCell ref="H38:H39"/>
    <mergeCell ref="I38:I39"/>
    <mergeCell ref="D25:I25"/>
    <mergeCell ref="B27:H27"/>
    <mergeCell ref="B28:B29"/>
    <mergeCell ref="D28:D29"/>
    <mergeCell ref="F28:F29"/>
    <mergeCell ref="G28:G29"/>
    <mergeCell ref="H28:H29"/>
    <mergeCell ref="I28:I29"/>
    <mergeCell ref="D55:I55"/>
    <mergeCell ref="B64:H64"/>
    <mergeCell ref="B65:B66"/>
    <mergeCell ref="D65:D66"/>
    <mergeCell ref="F65:F66"/>
    <mergeCell ref="G65:G66"/>
    <mergeCell ref="H65:H66"/>
    <mergeCell ref="I65:I66"/>
    <mergeCell ref="D45:I45"/>
    <mergeCell ref="B47:H47"/>
    <mergeCell ref="B48:B49"/>
    <mergeCell ref="D48:D49"/>
    <mergeCell ref="F48:F49"/>
    <mergeCell ref="G48:G49"/>
    <mergeCell ref="H48:H49"/>
    <mergeCell ref="I48:I49"/>
    <mergeCell ref="D80:I80"/>
    <mergeCell ref="B82:H82"/>
    <mergeCell ref="B83:B84"/>
    <mergeCell ref="D83:D84"/>
    <mergeCell ref="F83:F84"/>
    <mergeCell ref="G83:G84"/>
    <mergeCell ref="H83:H84"/>
    <mergeCell ref="I83:I84"/>
    <mergeCell ref="D71:I71"/>
    <mergeCell ref="B73:H73"/>
    <mergeCell ref="B74:B75"/>
    <mergeCell ref="D74:D75"/>
    <mergeCell ref="F74:F75"/>
    <mergeCell ref="G74:G75"/>
    <mergeCell ref="H74:H75"/>
    <mergeCell ref="I74:I75"/>
    <mergeCell ref="D100:I100"/>
    <mergeCell ref="B102:H102"/>
    <mergeCell ref="B103:B104"/>
    <mergeCell ref="D103:D104"/>
    <mergeCell ref="F103:F104"/>
    <mergeCell ref="G103:G104"/>
    <mergeCell ref="H103:H104"/>
    <mergeCell ref="I103:I104"/>
    <mergeCell ref="D90:I90"/>
    <mergeCell ref="B92:H92"/>
    <mergeCell ref="B93:B94"/>
    <mergeCell ref="D93:D94"/>
    <mergeCell ref="F93:F94"/>
    <mergeCell ref="G93:G94"/>
    <mergeCell ref="H93:H94"/>
    <mergeCell ref="I93:I94"/>
    <mergeCell ref="D125:I125"/>
    <mergeCell ref="B127:H127"/>
    <mergeCell ref="B128:B129"/>
    <mergeCell ref="D128:D129"/>
    <mergeCell ref="F128:F129"/>
    <mergeCell ref="G128:G129"/>
    <mergeCell ref="H128:H129"/>
    <mergeCell ref="I128:I129"/>
    <mergeCell ref="D110:I110"/>
    <mergeCell ref="B112:H112"/>
    <mergeCell ref="B113:B114"/>
    <mergeCell ref="D113:D114"/>
    <mergeCell ref="F113:F114"/>
    <mergeCell ref="G113:G114"/>
    <mergeCell ref="H113:H114"/>
    <mergeCell ref="I113:I114"/>
    <mergeCell ref="I147:I148"/>
    <mergeCell ref="D152:I152"/>
    <mergeCell ref="D154:G154"/>
    <mergeCell ref="D155:G155"/>
    <mergeCell ref="D134:I134"/>
    <mergeCell ref="B136:H136"/>
    <mergeCell ref="B137:B138"/>
    <mergeCell ref="D144:I144"/>
    <mergeCell ref="B146:H146"/>
    <mergeCell ref="B147:B148"/>
    <mergeCell ref="D147:D148"/>
    <mergeCell ref="F147:F148"/>
    <mergeCell ref="G147:G148"/>
    <mergeCell ref="H147:H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858"/>
  <sheetViews>
    <sheetView topLeftCell="BP1" zoomScale="80" zoomScaleNormal="80" workbookViewId="0">
      <selection activeCell="CN58" sqref="CN58"/>
    </sheetView>
  </sheetViews>
  <sheetFormatPr defaultColWidth="11.42578125" defaultRowHeight="11.1" customHeight="1" outlineLevelCol="2" x14ac:dyDescent="0.2"/>
  <cols>
    <col min="1" max="1" width="5.7109375" style="200" hidden="1" customWidth="1" outlineLevel="1"/>
    <col min="2" max="2" width="8.7109375" style="201" hidden="1" customWidth="1" outlineLevel="1"/>
    <col min="3" max="4" width="3.7109375" style="201" hidden="1" customWidth="1" outlineLevel="1"/>
    <col min="5" max="18" width="3.7109375" style="202" hidden="1" customWidth="1" outlineLevel="1"/>
    <col min="19" max="35" width="2" style="202" hidden="1" customWidth="1" outlineLevel="2"/>
    <col min="36" max="36" width="2.42578125" style="202" hidden="1" customWidth="1" outlineLevel="2"/>
    <col min="37" max="38" width="2.5703125" style="202" hidden="1" customWidth="1" outlineLevel="2"/>
    <col min="39" max="39" width="3" style="202" hidden="1" customWidth="1" outlineLevel="2"/>
    <col min="40" max="40" width="2.5703125" style="202" hidden="1" customWidth="1" outlineLevel="2"/>
    <col min="41" max="41" width="3" style="203" hidden="1" customWidth="1" outlineLevel="2"/>
    <col min="42" max="42" width="2.5703125" style="201" hidden="1" customWidth="1" outlineLevel="2"/>
    <col min="43" max="43" width="3" style="201" hidden="1" customWidth="1" outlineLevel="2"/>
    <col min="44" max="44" width="7.7109375" style="201" hidden="1" customWidth="1" outlineLevel="2"/>
    <col min="45" max="45" width="21" style="201" hidden="1" customWidth="1" outlineLevel="2"/>
    <col min="46" max="47" width="2.42578125" style="201" hidden="1" customWidth="1" outlineLevel="2"/>
    <col min="48" max="49" width="2.5703125" style="202" hidden="1" customWidth="1" outlineLevel="2"/>
    <col min="50" max="50" width="3" style="202" hidden="1" customWidth="1" outlineLevel="2"/>
    <col min="51" max="51" width="2.5703125" style="202" hidden="1" customWidth="1" outlineLevel="2"/>
    <col min="52" max="52" width="3" style="203" hidden="1" customWidth="1" outlineLevel="2"/>
    <col min="53" max="53" width="2.5703125" style="201" hidden="1" customWidth="1" outlineLevel="2"/>
    <col min="54" max="54" width="2.85546875" style="201" hidden="1" customWidth="1" outlineLevel="2"/>
    <col min="55" max="55" width="7.7109375" style="201" hidden="1" customWidth="1" outlineLevel="2"/>
    <col min="56" max="56" width="15.42578125" style="201" hidden="1" customWidth="1" outlineLevel="2"/>
    <col min="57" max="58" width="6.7109375" style="202" hidden="1" customWidth="1" outlineLevel="2"/>
    <col min="59" max="60" width="6.7109375" style="201" hidden="1" customWidth="1" outlineLevel="2"/>
    <col min="61" max="61" width="14.5703125" style="204" hidden="1" customWidth="1" outlineLevel="2" collapsed="1"/>
    <col min="62" max="62" width="5.42578125" style="205" hidden="1" customWidth="1" outlineLevel="1"/>
    <col min="63" max="63" width="4.42578125" style="201" hidden="1" customWidth="1" outlineLevel="2"/>
    <col min="64" max="65" width="4.42578125" style="206" hidden="1" customWidth="1" outlineLevel="1"/>
    <col min="66" max="66" width="2" style="206" hidden="1" customWidth="1" outlineLevel="1"/>
    <col min="67" max="67" width="1.28515625" style="206" hidden="1" customWidth="1" outlineLevel="1"/>
    <col min="68" max="68" width="4.42578125" style="207" customWidth="1" collapsed="1"/>
    <col min="69" max="69" width="3.5703125" style="207" hidden="1" customWidth="1" outlineLevel="1"/>
    <col min="70" max="70" width="5.7109375" style="207" customWidth="1" collapsed="1"/>
    <col min="71" max="71" width="5.7109375" style="207" customWidth="1"/>
    <col min="72" max="72" width="7.85546875" style="207" customWidth="1"/>
    <col min="73" max="73" width="13.7109375" style="207" hidden="1" customWidth="1" outlineLevel="1"/>
    <col min="74" max="74" width="2.85546875" style="207" hidden="1" customWidth="1" outlineLevel="1"/>
    <col min="75" max="75" width="1.7109375" style="207" customWidth="1" collapsed="1"/>
    <col min="76" max="76" width="7.7109375" style="206" customWidth="1"/>
    <col min="77" max="78" width="1.7109375" style="206" customWidth="1"/>
    <col min="79" max="79" width="7.7109375" style="206" customWidth="1"/>
    <col min="80" max="81" width="1.7109375" style="206" customWidth="1"/>
    <col min="82" max="82" width="7.7109375" style="206" customWidth="1"/>
    <col min="83" max="84" width="1.7109375" style="206" customWidth="1"/>
    <col min="85" max="85" width="7.7109375" style="206" customWidth="1"/>
    <col min="86" max="86" width="1.7109375" style="206" customWidth="1"/>
    <col min="87" max="87" width="0.85546875" style="206" customWidth="1"/>
    <col min="88" max="89" width="4.28515625" style="206" customWidth="1"/>
    <col min="90" max="90" width="4.42578125" style="206" customWidth="1"/>
    <col min="91" max="16384" width="11.42578125" style="201"/>
  </cols>
  <sheetData>
    <row r="1" spans="1:92" ht="12.75" x14ac:dyDescent="0.2"/>
    <row r="2" spans="1:92" ht="12.75" x14ac:dyDescent="0.2">
      <c r="BL2" s="694" t="s">
        <v>619</v>
      </c>
      <c r="BM2" s="694"/>
      <c r="BN2" s="694"/>
      <c r="BO2" s="694"/>
      <c r="BP2" s="694"/>
      <c r="BQ2" s="694"/>
      <c r="BR2" s="694"/>
      <c r="BS2" s="694"/>
      <c r="BT2" s="694"/>
      <c r="BU2" s="694"/>
      <c r="BV2" s="694"/>
      <c r="BW2" s="694"/>
      <c r="BX2" s="694"/>
      <c r="BY2" s="694"/>
      <c r="BZ2" s="694"/>
      <c r="CA2" s="694"/>
      <c r="CB2" s="694"/>
      <c r="CC2" s="694"/>
      <c r="CD2" s="694"/>
      <c r="CE2" s="694"/>
      <c r="CF2" s="694"/>
      <c r="CG2" s="694"/>
      <c r="CH2" s="694"/>
      <c r="CI2" s="694"/>
      <c r="CJ2" s="694"/>
      <c r="CK2" s="694"/>
      <c r="CL2" s="694"/>
    </row>
    <row r="3" spans="1:92" ht="12.75" x14ac:dyDescent="0.2">
      <c r="BL3" s="695" t="s">
        <v>9</v>
      </c>
      <c r="BM3" s="695"/>
      <c r="BN3" s="695"/>
      <c r="BO3" s="695"/>
      <c r="BP3" s="695"/>
      <c r="BQ3" s="695"/>
      <c r="BR3" s="695"/>
      <c r="BS3" s="695"/>
      <c r="BT3" s="695"/>
      <c r="BU3" s="695"/>
      <c r="BV3" s="695"/>
      <c r="BW3" s="695"/>
      <c r="BX3" s="695"/>
      <c r="BY3" s="695"/>
      <c r="BZ3" s="695"/>
      <c r="CA3" s="695"/>
      <c r="CB3" s="695"/>
      <c r="CC3" s="695"/>
      <c r="CD3" s="695"/>
      <c r="CE3" s="695"/>
      <c r="CF3" s="695"/>
      <c r="CG3" s="695"/>
      <c r="CH3" s="695"/>
      <c r="CI3" s="695"/>
      <c r="CJ3" s="695"/>
      <c r="CK3" s="695"/>
      <c r="CL3" s="695"/>
    </row>
    <row r="4" spans="1:92" ht="18" x14ac:dyDescent="0.2">
      <c r="AP4" s="208"/>
      <c r="AQ4" s="208"/>
      <c r="AR4" s="208" t="e">
        <f>SUM(AR5:AR64241)</f>
        <v>#VALUE!</v>
      </c>
      <c r="AS4" s="208"/>
      <c r="AT4" s="208"/>
      <c r="AU4" s="208"/>
      <c r="BA4" s="208"/>
      <c r="BB4" s="208"/>
      <c r="BC4" s="208">
        <f>SUM(BC5:BC64241)</f>
        <v>28</v>
      </c>
      <c r="BD4" s="208"/>
      <c r="BE4" s="208"/>
      <c r="BF4" s="208"/>
      <c r="BG4" s="208"/>
      <c r="BH4" s="208"/>
      <c r="BI4" s="209"/>
      <c r="BJ4" s="209"/>
      <c r="BK4" s="208"/>
      <c r="BL4" s="695" t="s">
        <v>10</v>
      </c>
      <c r="BM4" s="695"/>
      <c r="BN4" s="695"/>
      <c r="BO4" s="695"/>
      <c r="BP4" s="695"/>
      <c r="BQ4" s="695"/>
      <c r="BR4" s="695"/>
      <c r="BS4" s="695"/>
      <c r="BT4" s="695"/>
      <c r="BU4" s="695"/>
      <c r="BV4" s="695"/>
      <c r="BW4" s="695"/>
      <c r="BX4" s="695"/>
      <c r="BY4" s="695"/>
      <c r="BZ4" s="695"/>
      <c r="CA4" s="695"/>
      <c r="CB4" s="695"/>
      <c r="CC4" s="695"/>
      <c r="CD4" s="695"/>
      <c r="CE4" s="695"/>
      <c r="CF4" s="695"/>
      <c r="CG4" s="695"/>
      <c r="CH4" s="695"/>
      <c r="CI4" s="695"/>
      <c r="CJ4" s="695"/>
      <c r="CK4" s="695"/>
      <c r="CL4" s="695"/>
      <c r="CM4" s="210"/>
      <c r="CN4" s="210"/>
    </row>
    <row r="5" spans="1:92" ht="18" x14ac:dyDescent="0.2">
      <c r="AP5" s="208"/>
      <c r="AQ5" s="208"/>
      <c r="AR5" s="208"/>
      <c r="AS5" s="208"/>
      <c r="AT5" s="208"/>
      <c r="AU5" s="208"/>
      <c r="BA5" s="208"/>
      <c r="BB5" s="208"/>
      <c r="BC5" s="208"/>
      <c r="BD5" s="208"/>
      <c r="BE5" s="208"/>
      <c r="BF5" s="208"/>
      <c r="BG5" s="208"/>
      <c r="BH5" s="208"/>
      <c r="BI5" s="209"/>
      <c r="BJ5" s="209"/>
      <c r="BK5" s="208"/>
      <c r="BL5" s="695" t="s">
        <v>213</v>
      </c>
      <c r="BM5" s="695"/>
      <c r="BN5" s="695"/>
      <c r="BO5" s="695"/>
      <c r="BP5" s="695"/>
      <c r="BQ5" s="695"/>
      <c r="BR5" s="695"/>
      <c r="BS5" s="695"/>
      <c r="BT5" s="695"/>
      <c r="BU5" s="695"/>
      <c r="BV5" s="695"/>
      <c r="BW5" s="695"/>
      <c r="BX5" s="695"/>
      <c r="BY5" s="695"/>
      <c r="BZ5" s="695"/>
      <c r="CA5" s="695"/>
      <c r="CB5" s="695"/>
      <c r="CC5" s="695"/>
      <c r="CD5" s="695"/>
      <c r="CE5" s="695"/>
      <c r="CF5" s="695"/>
      <c r="CG5" s="695"/>
      <c r="CH5" s="695"/>
      <c r="CI5" s="695"/>
      <c r="CJ5" s="695"/>
      <c r="CK5" s="695"/>
      <c r="CL5" s="695"/>
      <c r="CM5" s="211"/>
      <c r="CN5" s="211"/>
    </row>
    <row r="6" spans="1:92" ht="18" x14ac:dyDescent="0.2">
      <c r="AP6" s="208"/>
      <c r="AQ6" s="208"/>
      <c r="AR6" s="208"/>
      <c r="AS6" s="208"/>
      <c r="AT6" s="208"/>
      <c r="AU6" s="208"/>
      <c r="BA6" s="208"/>
      <c r="BB6" s="208"/>
      <c r="BC6" s="208"/>
      <c r="BD6" s="208"/>
      <c r="BE6" s="208"/>
      <c r="BF6" s="208"/>
      <c r="BG6" s="208"/>
      <c r="BH6" s="208"/>
      <c r="BI6" s="209"/>
      <c r="BJ6" s="209"/>
      <c r="BK6" s="208"/>
      <c r="BL6" s="693" t="s">
        <v>214</v>
      </c>
      <c r="BM6" s="693"/>
      <c r="BN6" s="693"/>
      <c r="BO6" s="693"/>
      <c r="BP6" s="693"/>
      <c r="BQ6" s="693"/>
      <c r="BR6" s="693"/>
      <c r="BS6" s="693"/>
      <c r="BT6" s="693"/>
      <c r="BU6" s="693"/>
      <c r="BV6" s="693"/>
      <c r="BW6" s="693"/>
      <c r="BX6" s="693"/>
      <c r="BY6" s="693"/>
      <c r="BZ6" s="693"/>
      <c r="CA6" s="693"/>
      <c r="CB6" s="693"/>
      <c r="CC6" s="693"/>
      <c r="CD6" s="693"/>
      <c r="CE6" s="693"/>
      <c r="CF6" s="693"/>
      <c r="CG6" s="693"/>
      <c r="CH6" s="693"/>
      <c r="CI6" s="693"/>
      <c r="CJ6" s="693"/>
      <c r="CK6" s="693"/>
      <c r="CL6" s="693"/>
      <c r="CM6" s="211"/>
      <c r="CN6" s="211"/>
    </row>
    <row r="7" spans="1:92" ht="15.75" x14ac:dyDescent="0.2">
      <c r="Z7" s="212"/>
      <c r="BL7" s="668" t="str">
        <f>C8</f>
        <v>Девушки. Группа 1</v>
      </c>
      <c r="BM7" s="668"/>
      <c r="BN7" s="668"/>
      <c r="BO7" s="668"/>
      <c r="BP7" s="668"/>
      <c r="BQ7" s="668"/>
      <c r="BR7" s="668"/>
      <c r="BS7" s="668"/>
      <c r="BT7" s="668"/>
      <c r="BU7" s="668"/>
      <c r="BV7" s="668"/>
      <c r="BW7" s="668"/>
      <c r="BX7" s="668"/>
      <c r="BY7" s="668"/>
      <c r="BZ7" s="668"/>
      <c r="CA7" s="668"/>
      <c r="CB7" s="668"/>
      <c r="CC7" s="668"/>
      <c r="CD7" s="668"/>
      <c r="CE7" s="668"/>
      <c r="CF7" s="668"/>
      <c r="CG7" s="668"/>
      <c r="CH7" s="668"/>
      <c r="CI7" s="668"/>
      <c r="CJ7" s="668"/>
      <c r="CK7" s="668"/>
      <c r="CL7" s="668"/>
    </row>
    <row r="8" spans="1:92" ht="12.75" x14ac:dyDescent="0.2">
      <c r="A8" s="213">
        <v>1</v>
      </c>
      <c r="B8" s="214">
        <v>4</v>
      </c>
      <c r="C8" s="215" t="str">
        <f>"Девушки. Группа "&amp;A8</f>
        <v>Девушки. Группа 1</v>
      </c>
      <c r="D8" s="215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>
        <v>1</v>
      </c>
      <c r="Z8" s="212"/>
      <c r="AR8" s="218" t="e">
        <f>IF(B9=0,0,(IF(B10=0,1,IF(B11=0,2,IF(B12=0,3,IF(B12&gt;0,4))))))</f>
        <v>#VALUE!</v>
      </c>
      <c r="BC8" s="218">
        <f>IF(BE8=15,3,IF(BE8&gt;15,4))</f>
        <v>4</v>
      </c>
      <c r="BE8" s="219">
        <f>SUM(BE9,BE11,BE13,BE15)</f>
        <v>18</v>
      </c>
      <c r="BF8" s="219">
        <f>SUM(BF9,BF11,BF13,BF15)</f>
        <v>10</v>
      </c>
      <c r="BK8" s="220"/>
      <c r="BL8" s="221" t="s">
        <v>215</v>
      </c>
      <c r="BM8" s="222" t="s">
        <v>16</v>
      </c>
      <c r="BN8" s="222" t="s">
        <v>216</v>
      </c>
      <c r="BO8" s="223" t="s">
        <v>217</v>
      </c>
      <c r="BP8" s="224" t="s">
        <v>218</v>
      </c>
      <c r="BQ8" s="736" t="s">
        <v>219</v>
      </c>
      <c r="BR8" s="736"/>
      <c r="BS8" s="736"/>
      <c r="BT8" s="736"/>
      <c r="BU8" s="737" t="s">
        <v>220</v>
      </c>
      <c r="BV8" s="737"/>
      <c r="BW8" s="738">
        <v>1</v>
      </c>
      <c r="BX8" s="738"/>
      <c r="BY8" s="738"/>
      <c r="BZ8" s="738">
        <v>2</v>
      </c>
      <c r="CA8" s="738"/>
      <c r="CB8" s="738"/>
      <c r="CC8" s="738">
        <v>3</v>
      </c>
      <c r="CD8" s="738"/>
      <c r="CE8" s="738"/>
      <c r="CF8" s="738">
        <v>4</v>
      </c>
      <c r="CG8" s="738"/>
      <c r="CH8" s="738"/>
      <c r="CI8" s="225"/>
      <c r="CJ8" s="226" t="s">
        <v>221</v>
      </c>
      <c r="CK8" s="226" t="s">
        <v>222</v>
      </c>
      <c r="CL8" s="226" t="s">
        <v>223</v>
      </c>
    </row>
    <row r="9" spans="1:92" ht="14.25" x14ac:dyDescent="0.2">
      <c r="A9" s="227">
        <v>1</v>
      </c>
      <c r="B9" s="228" t="e">
        <f>SUMIF('[3]Д - 1 этап'!$CX$13:$CX$28,5,'[3]Д - 1 этап'!$BQ$13:$BQ$28)</f>
        <v>#VALUE!</v>
      </c>
      <c r="C9" s="229">
        <v>1</v>
      </c>
      <c r="D9" s="229">
        <v>3</v>
      </c>
      <c r="E9" s="230">
        <v>11</v>
      </c>
      <c r="F9" s="231">
        <v>1</v>
      </c>
      <c r="G9" s="232">
        <v>11</v>
      </c>
      <c r="H9" s="233">
        <v>1</v>
      </c>
      <c r="I9" s="230">
        <v>11</v>
      </c>
      <c r="J9" s="231">
        <v>1</v>
      </c>
      <c r="K9" s="232"/>
      <c r="L9" s="233"/>
      <c r="M9" s="230"/>
      <c r="N9" s="231"/>
      <c r="O9" s="232"/>
      <c r="P9" s="233"/>
      <c r="Q9" s="230"/>
      <c r="R9" s="231"/>
      <c r="S9" s="234">
        <f t="shared" ref="S9:S14" si="0">IF(E9="wo",0,IF(F9="wo",1,IF(E9&gt;F9,1,0)))</f>
        <v>1</v>
      </c>
      <c r="T9" s="234">
        <f t="shared" ref="T9:T14" si="1">IF(E9="wo",1,IF(F9="wo",0,IF(F9&gt;E9,1,0)))</f>
        <v>0</v>
      </c>
      <c r="U9" s="234">
        <f t="shared" ref="U9:U14" si="2">IF(G9="wo",0,IF(H9="wo",1,IF(G9&gt;H9,1,0)))</f>
        <v>1</v>
      </c>
      <c r="V9" s="234">
        <f t="shared" ref="V9:V14" si="3">IF(G9="wo",1,IF(H9="wo",0,IF(H9&gt;G9,1,0)))</f>
        <v>0</v>
      </c>
      <c r="W9" s="234">
        <f t="shared" ref="W9:W14" si="4">IF(I9="wo",0,IF(J9="wo",1,IF(I9&gt;J9,1,0)))</f>
        <v>1</v>
      </c>
      <c r="X9" s="234">
        <f t="shared" ref="X9:X14" si="5">IF(I9="wo",1,IF(J9="wo",0,IF(J9&gt;I9,1,0)))</f>
        <v>0</v>
      </c>
      <c r="Y9" s="234">
        <f t="shared" ref="Y9:Y14" si="6">IF(K9="wo",0,IF(L9="wo",1,IF(K9&gt;L9,1,0)))</f>
        <v>0</v>
      </c>
      <c r="Z9" s="234">
        <f t="shared" ref="Z9:Z14" si="7">IF(K9="wo",1,IF(L9="wo",0,IF(L9&gt;K9,1,0)))</f>
        <v>0</v>
      </c>
      <c r="AA9" s="234">
        <f t="shared" ref="AA9:AA14" si="8">IF(M9="wo",0,IF(N9="wo",1,IF(M9&gt;N9,1,0)))</f>
        <v>0</v>
      </c>
      <c r="AB9" s="234">
        <f t="shared" ref="AB9:AB14" si="9">IF(M9="wo",1,IF(N9="wo",0,IF(N9&gt;M9,1,0)))</f>
        <v>0</v>
      </c>
      <c r="AC9" s="234">
        <f t="shared" ref="AC9:AC14" si="10">IF(O9="wo",0,IF(P9="wo",1,IF(O9&gt;P9,1,0)))</f>
        <v>0</v>
      </c>
      <c r="AD9" s="234">
        <f t="shared" ref="AD9:AD14" si="11">IF(O9="wo",1,IF(P9="wo",0,IF(P9&gt;O9,1,0)))</f>
        <v>0</v>
      </c>
      <c r="AE9" s="234">
        <f t="shared" ref="AE9:AE14" si="12">IF(Q9="wo",0,IF(R9="wo",1,IF(Q9&gt;R9,1,0)))</f>
        <v>0</v>
      </c>
      <c r="AF9" s="234">
        <f t="shared" ref="AF9:AF14" si="13">IF(Q9="wo",1,IF(R9="wo",0,IF(R9&gt;Q9,1,0)))</f>
        <v>0</v>
      </c>
      <c r="AG9" s="235">
        <f t="shared" ref="AG9:AH14" si="14">IF(E9="wo","wo",+S9+U9+W9+Y9+AA9+AC9+AE9)</f>
        <v>3</v>
      </c>
      <c r="AH9" s="235">
        <f t="shared" si="14"/>
        <v>0</v>
      </c>
      <c r="AI9" s="236">
        <f t="shared" ref="AI9:AI14" si="15">IF(E9="",0,IF(E9="wo",0,IF(F9="wo",2,IF(AG9=AH9,0,IF(AG9&gt;AH9,2,1)))))</f>
        <v>2</v>
      </c>
      <c r="AJ9" s="236">
        <f t="shared" ref="AJ9:AJ14" si="16">IF(F9="",0,IF(F9="wo",0,IF(E9="wo",2,IF(AH9=AG9,0,IF(AH9&gt;AG9,2,1)))))</f>
        <v>1</v>
      </c>
      <c r="AK9" s="237">
        <f t="shared" ref="AK9:AK14" si="17">IF(E9="","",IF(E9="wo",0,IF(F9="wo",0,IF(E9=F9,"ERROR",IF(E9&gt;F9,F9,-1*E9)))))</f>
        <v>1</v>
      </c>
      <c r="AL9" s="237">
        <f t="shared" ref="AL9:AL14" si="18">IF(G9="","",IF(G9="wo",0,IF(H9="wo",0,IF(G9=H9,"ERROR",IF(G9&gt;H9,H9,-1*G9)))))</f>
        <v>1</v>
      </c>
      <c r="AM9" s="237">
        <f t="shared" ref="AM9:AM14" si="19">IF(I9="","",IF(I9="wo",0,IF(J9="wo",0,IF(I9=J9,"ERROR",IF(I9&gt;J9,J9,-1*I9)))))</f>
        <v>1</v>
      </c>
      <c r="AN9" s="237" t="str">
        <f t="shared" ref="AN9:AN14" si="20">IF(K9="","",IF(K9="wo",0,IF(L9="wo",0,IF(K9=L9,"ERROR",IF(K9&gt;L9,L9,-1*K9)))))</f>
        <v/>
      </c>
      <c r="AO9" s="237" t="str">
        <f t="shared" ref="AO9:AO14" si="21">IF(M9="","",IF(M9="wo",0,IF(N9="wo",0,IF(M9=N9,"ERROR",IF(M9&gt;N9,N9,-1*M9)))))</f>
        <v/>
      </c>
      <c r="AP9" s="237" t="str">
        <f t="shared" ref="AP9:AP14" si="22">IF(O9="","",IF(O9="wo",0,IF(P9="wo",0,IF(O9=P9,"ERROR",IF(O9&gt;P9,P9,-1*O9)))))</f>
        <v/>
      </c>
      <c r="AQ9" s="237" t="str">
        <f t="shared" ref="AQ9:AQ14" si="23">IF(Q9="","",IF(Q9="wo",0,IF(R9="wo",0,IF(Q9=R9,"ERROR",IF(Q9&gt;R9,R9,-1*Q9)))))</f>
        <v/>
      </c>
      <c r="AR9" s="238" t="str">
        <f t="shared" ref="AR9:AR14" si="24">CONCATENATE(AG9," - ",AH9)</f>
        <v>3 - 0</v>
      </c>
      <c r="AS9" s="239" t="str">
        <f t="shared" ref="AS9:AS14" si="25">IF(E9="","",(IF(K9="",AK9&amp;","&amp;AL9&amp;","&amp;AM9,IF(M9="",AK9&amp;","&amp;AL9&amp;","&amp;AM9&amp;","&amp;AN9,IF(O9="",AK9&amp;","&amp;AL9&amp;","&amp;AM9&amp;","&amp;AN9&amp;","&amp;AO9,IF(Q9="",AK9&amp;","&amp;AL9&amp;","&amp;AM9&amp;","&amp;AN9&amp;","&amp;AO9&amp;","&amp;AP9,AK9&amp;","&amp;AL9&amp;","&amp;AM9&amp;","&amp;AN9&amp;","&amp;AO9&amp;","&amp;AP9&amp;","&amp;AQ9))))))</f>
        <v>1,1,1</v>
      </c>
      <c r="AT9" s="236">
        <f t="shared" ref="AT9:AT14" si="26">IF(F9="",0,IF(F9="wo",0,IF(E9="wo",2,IF(AH9=AG9,0,IF(AH9&gt;AG9,2,1)))))</f>
        <v>1</v>
      </c>
      <c r="AU9" s="236">
        <f t="shared" ref="AU9:AU14" si="27">IF(E9="",0,IF(E9="wo",0,IF(F9="wo",2,IF(AG9=AH9,0,IF(AG9&gt;AH9,2,1)))))</f>
        <v>2</v>
      </c>
      <c r="AV9" s="237">
        <f t="shared" ref="AV9:AV14" si="28">IF(F9="","",IF(F9="wo",0,IF(E9="wo",0,IF(F9=E9,"ERROR",IF(F9&gt;E9,E9,-1*F9)))))</f>
        <v>-1</v>
      </c>
      <c r="AW9" s="237">
        <f t="shared" ref="AW9:AW14" si="29">IF(H9="","",IF(H9="wo",0,IF(G9="wo",0,IF(H9=G9,"ERROR",IF(H9&gt;G9,G9,-1*H9)))))</f>
        <v>-1</v>
      </c>
      <c r="AX9" s="237">
        <f t="shared" ref="AX9:AX14" si="30">IF(J9="","",IF(J9="wo",0,IF(I9="wo",0,IF(J9=I9,"ERROR",IF(J9&gt;I9,I9,-1*J9)))))</f>
        <v>-1</v>
      </c>
      <c r="AY9" s="237" t="str">
        <f t="shared" ref="AY9:AY14" si="31">IF(L9="","",IF(L9="wo",0,IF(K9="wo",0,IF(L9=K9,"ERROR",IF(L9&gt;K9,K9,-1*L9)))))</f>
        <v/>
      </c>
      <c r="AZ9" s="237" t="str">
        <f t="shared" ref="AZ9:AZ14" si="32">IF(N9="","",IF(N9="wo",0,IF(M9="wo",0,IF(N9=M9,"ERROR",IF(N9&gt;M9,M9,-1*N9)))))</f>
        <v/>
      </c>
      <c r="BA9" s="237" t="str">
        <f t="shared" ref="BA9:BA14" si="33">IF(P9="","",IF(P9="wo",0,IF(O9="wo",0,IF(P9=O9,"ERROR",IF(P9&gt;O9,O9,-1*P9)))))</f>
        <v/>
      </c>
      <c r="BB9" s="237" t="str">
        <f t="shared" ref="BB9:BB14" si="34">IF(R9="","",IF(R9="wo",0,IF(Q9="wo",0,IF(R9=Q9,"ERROR",IF(R9&gt;Q9,Q9,-1*R9)))))</f>
        <v/>
      </c>
      <c r="BC9" s="238" t="str">
        <f t="shared" ref="BC9:BC14" si="35">CONCATENATE(AH9," - ",AG9)</f>
        <v>0 - 3</v>
      </c>
      <c r="BD9" s="239" t="str">
        <f t="shared" ref="BD9:BD14" si="36">IF(E9="","",(IF(K9="",AV9&amp;", "&amp;AW9&amp;", "&amp;AX9,IF(M9="",AV9&amp;","&amp;AW9&amp;","&amp;AX9&amp;","&amp;AY9,IF(O9="",AV9&amp;","&amp;AW9&amp;","&amp;AX9&amp;","&amp;AY9&amp;","&amp;AZ9,IF(Q9="",AV9&amp;","&amp;AW9&amp;","&amp;AX9&amp;","&amp;AY9&amp;","&amp;AZ9&amp;","&amp;BA9,AV9&amp;","&amp;AW9&amp;","&amp;AX9&amp;","&amp;AY9&amp;","&amp;AZ9&amp;","&amp;BA9&amp;","&amp;BB9))))))</f>
        <v>-1, -1, -1</v>
      </c>
      <c r="BE9" s="240">
        <f>SUMIF(C9:C16,1,AI9:AI16)+SUMIF(D9:D16,1,AJ9:AJ16)</f>
        <v>6</v>
      </c>
      <c r="BF9" s="240">
        <f>IF(BE9&lt;&gt;0,RANK(BE9,BE9:BE15),"")</f>
        <v>1</v>
      </c>
      <c r="BG9" s="241" t="e">
        <f>SUMIF(A9:A12,C9,B9:B12)</f>
        <v>#VALUE!</v>
      </c>
      <c r="BH9" s="242" t="e">
        <f>SUMIF(A9:A12,D9,B9:B12)</f>
        <v>#VALUE!</v>
      </c>
      <c r="BI9" s="204">
        <v>1</v>
      </c>
      <c r="BJ9" s="205" t="e">
        <f>1*#REF!+1</f>
        <v>#REF!</v>
      </c>
      <c r="BK9" s="243">
        <v>1</v>
      </c>
      <c r="BL9" s="244" t="str">
        <f t="shared" ref="BL9:BL14" si="37">CONCATENATE(C9," ","-"," ",D9)</f>
        <v>1 - 3</v>
      </c>
      <c r="BM9" s="245">
        <v>44474</v>
      </c>
      <c r="BN9" s="246" t="s">
        <v>224</v>
      </c>
      <c r="BO9" s="247">
        <v>1</v>
      </c>
      <c r="BP9" s="706">
        <v>1</v>
      </c>
      <c r="BQ9" s="638" t="e">
        <f>B9</f>
        <v>#VALUE!</v>
      </c>
      <c r="BR9" s="680" t="s">
        <v>225</v>
      </c>
      <c r="BS9" s="680"/>
      <c r="BT9" s="680"/>
      <c r="BU9" s="248" t="e">
        <f>IF(BQ9=0,0,VLOOKUP(BQ9,[3]Список!$A:P,7,FALSE))</f>
        <v>#VALUE!</v>
      </c>
      <c r="BV9" s="652" t="e">
        <f>IF(BQ9=0,0,VLOOKUP(BQ9,[3]Список!$A:$P,6,FALSE))</f>
        <v>#VALUE!</v>
      </c>
      <c r="BW9" s="653"/>
      <c r="BX9" s="654"/>
      <c r="BY9" s="655"/>
      <c r="BZ9" s="249"/>
      <c r="CA9" s="250">
        <f>IF(AG13&lt;AH13,AI13,IF(AH13&lt;AG13,AI13," "))</f>
        <v>2</v>
      </c>
      <c r="CB9" s="251"/>
      <c r="CC9" s="252"/>
      <c r="CD9" s="250">
        <f>IF(AG9&lt;AH9,AI9,IF(AH9&lt;AG9,AI9," "))</f>
        <v>2</v>
      </c>
      <c r="CE9" s="253"/>
      <c r="CF9" s="251"/>
      <c r="CG9" s="250">
        <f>IF(AG11&lt;AH11,AI11,IF(AH11&lt;AG11,AI11," "))</f>
        <v>2</v>
      </c>
      <c r="CH9" s="251"/>
      <c r="CI9" s="254"/>
      <c r="CJ9" s="732">
        <f>BE9</f>
        <v>6</v>
      </c>
      <c r="CK9" s="730"/>
      <c r="CL9" s="701">
        <f>IF(BF10="",BF9,BF10)</f>
        <v>1</v>
      </c>
    </row>
    <row r="10" spans="1:92" ht="14.25" x14ac:dyDescent="0.2">
      <c r="A10" s="227">
        <v>2</v>
      </c>
      <c r="B10" s="228" t="e">
        <f>SUMIF('[3]Д - 1 этап'!$CX$216:$CX$231,5,'[3]Д - 1 этап'!$BQ$216:$BQ$231)</f>
        <v>#VALUE!</v>
      </c>
      <c r="C10" s="229">
        <v>2</v>
      </c>
      <c r="D10" s="229">
        <v>4</v>
      </c>
      <c r="E10" s="230">
        <v>11</v>
      </c>
      <c r="F10" s="231">
        <v>1</v>
      </c>
      <c r="G10" s="232">
        <v>11</v>
      </c>
      <c r="H10" s="233">
        <v>1</v>
      </c>
      <c r="I10" s="230">
        <v>11</v>
      </c>
      <c r="J10" s="231">
        <v>1</v>
      </c>
      <c r="K10" s="232"/>
      <c r="L10" s="233"/>
      <c r="M10" s="230"/>
      <c r="N10" s="231"/>
      <c r="O10" s="232"/>
      <c r="P10" s="233"/>
      <c r="Q10" s="230"/>
      <c r="R10" s="231"/>
      <c r="S10" s="234">
        <f t="shared" si="0"/>
        <v>1</v>
      </c>
      <c r="T10" s="234">
        <f t="shared" si="1"/>
        <v>0</v>
      </c>
      <c r="U10" s="234">
        <f t="shared" si="2"/>
        <v>1</v>
      </c>
      <c r="V10" s="234">
        <f t="shared" si="3"/>
        <v>0</v>
      </c>
      <c r="W10" s="234">
        <f t="shared" si="4"/>
        <v>1</v>
      </c>
      <c r="X10" s="234">
        <f t="shared" si="5"/>
        <v>0</v>
      </c>
      <c r="Y10" s="234">
        <f t="shared" si="6"/>
        <v>0</v>
      </c>
      <c r="Z10" s="234">
        <f t="shared" si="7"/>
        <v>0</v>
      </c>
      <c r="AA10" s="234">
        <f t="shared" si="8"/>
        <v>0</v>
      </c>
      <c r="AB10" s="234">
        <f t="shared" si="9"/>
        <v>0</v>
      </c>
      <c r="AC10" s="234">
        <f t="shared" si="10"/>
        <v>0</v>
      </c>
      <c r="AD10" s="234">
        <f t="shared" si="11"/>
        <v>0</v>
      </c>
      <c r="AE10" s="234">
        <f t="shared" si="12"/>
        <v>0</v>
      </c>
      <c r="AF10" s="234">
        <f t="shared" si="13"/>
        <v>0</v>
      </c>
      <c r="AG10" s="235">
        <f t="shared" si="14"/>
        <v>3</v>
      </c>
      <c r="AH10" s="235">
        <f t="shared" si="14"/>
        <v>0</v>
      </c>
      <c r="AI10" s="236">
        <f t="shared" si="15"/>
        <v>2</v>
      </c>
      <c r="AJ10" s="236">
        <f t="shared" si="16"/>
        <v>1</v>
      </c>
      <c r="AK10" s="237">
        <f t="shared" si="17"/>
        <v>1</v>
      </c>
      <c r="AL10" s="237">
        <f t="shared" si="18"/>
        <v>1</v>
      </c>
      <c r="AM10" s="237">
        <f t="shared" si="19"/>
        <v>1</v>
      </c>
      <c r="AN10" s="237" t="str">
        <f t="shared" si="20"/>
        <v/>
      </c>
      <c r="AO10" s="237" t="str">
        <f t="shared" si="21"/>
        <v/>
      </c>
      <c r="AP10" s="237" t="str">
        <f t="shared" si="22"/>
        <v/>
      </c>
      <c r="AQ10" s="237" t="str">
        <f t="shared" si="23"/>
        <v/>
      </c>
      <c r="AR10" s="238" t="str">
        <f t="shared" si="24"/>
        <v>3 - 0</v>
      </c>
      <c r="AS10" s="239" t="str">
        <f t="shared" si="25"/>
        <v>1,1,1</v>
      </c>
      <c r="AT10" s="236">
        <f t="shared" si="26"/>
        <v>1</v>
      </c>
      <c r="AU10" s="236">
        <f t="shared" si="27"/>
        <v>2</v>
      </c>
      <c r="AV10" s="237">
        <f t="shared" si="28"/>
        <v>-1</v>
      </c>
      <c r="AW10" s="237">
        <f t="shared" si="29"/>
        <v>-1</v>
      </c>
      <c r="AX10" s="237">
        <f t="shared" si="30"/>
        <v>-1</v>
      </c>
      <c r="AY10" s="237" t="str">
        <f t="shared" si="31"/>
        <v/>
      </c>
      <c r="AZ10" s="237" t="str">
        <f t="shared" si="32"/>
        <v/>
      </c>
      <c r="BA10" s="237" t="str">
        <f t="shared" si="33"/>
        <v/>
      </c>
      <c r="BB10" s="237" t="str">
        <f t="shared" si="34"/>
        <v/>
      </c>
      <c r="BC10" s="238" t="str">
        <f t="shared" si="35"/>
        <v>0 - 3</v>
      </c>
      <c r="BD10" s="239" t="str">
        <f t="shared" si="36"/>
        <v>-1, -1, -1</v>
      </c>
      <c r="BE10" s="255"/>
      <c r="BF10" s="255"/>
      <c r="BG10" s="241" t="e">
        <f>SUMIF(A9:A12,C10,B9:B12)</f>
        <v>#VALUE!</v>
      </c>
      <c r="BH10" s="242" t="e">
        <f>SUMIF(A9:A12,D10,B9:B12)</f>
        <v>#VALUE!</v>
      </c>
      <c r="BI10" s="204">
        <v>1</v>
      </c>
      <c r="BJ10" s="205" t="e">
        <f>1+BJ9</f>
        <v>#REF!</v>
      </c>
      <c r="BK10" s="243">
        <v>1</v>
      </c>
      <c r="BL10" s="244" t="str">
        <f t="shared" si="37"/>
        <v>2 - 4</v>
      </c>
      <c r="BM10" s="245">
        <v>44474</v>
      </c>
      <c r="BN10" s="246" t="s">
        <v>224</v>
      </c>
      <c r="BO10" s="247">
        <v>2</v>
      </c>
      <c r="BP10" s="706"/>
      <c r="BQ10" s="703"/>
      <c r="BR10" s="698"/>
      <c r="BS10" s="698"/>
      <c r="BT10" s="698"/>
      <c r="BU10" s="256" t="e">
        <f>IF(BQ9=0,0,VLOOKUP(BQ9,[3]Список!$A:P,8,FALSE))</f>
        <v>#VALUE!</v>
      </c>
      <c r="BV10" s="642"/>
      <c r="BW10" s="656"/>
      <c r="BX10" s="644"/>
      <c r="BY10" s="657"/>
      <c r="BZ10" s="634" t="s">
        <v>226</v>
      </c>
      <c r="CA10" s="634"/>
      <c r="CB10" s="634"/>
      <c r="CC10" s="633" t="s">
        <v>226</v>
      </c>
      <c r="CD10" s="634"/>
      <c r="CE10" s="635"/>
      <c r="CF10" s="634" t="s">
        <v>226</v>
      </c>
      <c r="CG10" s="634"/>
      <c r="CH10" s="634"/>
      <c r="CI10" s="257"/>
      <c r="CJ10" s="733"/>
      <c r="CK10" s="731"/>
      <c r="CL10" s="697"/>
    </row>
    <row r="11" spans="1:92" ht="14.25" x14ac:dyDescent="0.2">
      <c r="A11" s="227">
        <v>3</v>
      </c>
      <c r="B11" s="228" t="e">
        <f>SUMIF('[3]Д - 1 этап'!$CX$216:$CX$231,6,'[3]Д - 1 этап'!$BQ$216:$BQ$231)</f>
        <v>#VALUE!</v>
      </c>
      <c r="C11" s="229">
        <v>1</v>
      </c>
      <c r="D11" s="229">
        <v>4</v>
      </c>
      <c r="E11" s="230">
        <v>11</v>
      </c>
      <c r="F11" s="231">
        <v>1</v>
      </c>
      <c r="G11" s="232">
        <v>11</v>
      </c>
      <c r="H11" s="233">
        <v>1</v>
      </c>
      <c r="I11" s="230">
        <v>11</v>
      </c>
      <c r="J11" s="231">
        <v>1</v>
      </c>
      <c r="K11" s="232"/>
      <c r="L11" s="233"/>
      <c r="M11" s="230"/>
      <c r="N11" s="231"/>
      <c r="O11" s="232"/>
      <c r="P11" s="233"/>
      <c r="Q11" s="230"/>
      <c r="R11" s="231"/>
      <c r="S11" s="234">
        <f t="shared" si="0"/>
        <v>1</v>
      </c>
      <c r="T11" s="234">
        <f t="shared" si="1"/>
        <v>0</v>
      </c>
      <c r="U11" s="234">
        <f t="shared" si="2"/>
        <v>1</v>
      </c>
      <c r="V11" s="234">
        <f t="shared" si="3"/>
        <v>0</v>
      </c>
      <c r="W11" s="234">
        <f t="shared" si="4"/>
        <v>1</v>
      </c>
      <c r="X11" s="234">
        <f t="shared" si="5"/>
        <v>0</v>
      </c>
      <c r="Y11" s="234">
        <f t="shared" si="6"/>
        <v>0</v>
      </c>
      <c r="Z11" s="234">
        <f t="shared" si="7"/>
        <v>0</v>
      </c>
      <c r="AA11" s="234">
        <f t="shared" si="8"/>
        <v>0</v>
      </c>
      <c r="AB11" s="234">
        <f t="shared" si="9"/>
        <v>0</v>
      </c>
      <c r="AC11" s="234">
        <f t="shared" si="10"/>
        <v>0</v>
      </c>
      <c r="AD11" s="234">
        <f t="shared" si="11"/>
        <v>0</v>
      </c>
      <c r="AE11" s="234">
        <f t="shared" si="12"/>
        <v>0</v>
      </c>
      <c r="AF11" s="234">
        <f t="shared" si="13"/>
        <v>0</v>
      </c>
      <c r="AG11" s="235">
        <f t="shared" si="14"/>
        <v>3</v>
      </c>
      <c r="AH11" s="235">
        <f t="shared" si="14"/>
        <v>0</v>
      </c>
      <c r="AI11" s="236">
        <f t="shared" si="15"/>
        <v>2</v>
      </c>
      <c r="AJ11" s="236">
        <f t="shared" si="16"/>
        <v>1</v>
      </c>
      <c r="AK11" s="237">
        <f t="shared" si="17"/>
        <v>1</v>
      </c>
      <c r="AL11" s="237">
        <f t="shared" si="18"/>
        <v>1</v>
      </c>
      <c r="AM11" s="237">
        <f t="shared" si="19"/>
        <v>1</v>
      </c>
      <c r="AN11" s="237" t="str">
        <f t="shared" si="20"/>
        <v/>
      </c>
      <c r="AO11" s="237" t="str">
        <f t="shared" si="21"/>
        <v/>
      </c>
      <c r="AP11" s="237" t="str">
        <f t="shared" si="22"/>
        <v/>
      </c>
      <c r="AQ11" s="237" t="str">
        <f t="shared" si="23"/>
        <v/>
      </c>
      <c r="AR11" s="238" t="str">
        <f t="shared" si="24"/>
        <v>3 - 0</v>
      </c>
      <c r="AS11" s="239" t="str">
        <f t="shared" si="25"/>
        <v>1,1,1</v>
      </c>
      <c r="AT11" s="236">
        <f t="shared" si="26"/>
        <v>1</v>
      </c>
      <c r="AU11" s="236">
        <f t="shared" si="27"/>
        <v>2</v>
      </c>
      <c r="AV11" s="237">
        <f t="shared" si="28"/>
        <v>-1</v>
      </c>
      <c r="AW11" s="237">
        <f t="shared" si="29"/>
        <v>-1</v>
      </c>
      <c r="AX11" s="237">
        <f t="shared" si="30"/>
        <v>-1</v>
      </c>
      <c r="AY11" s="237" t="str">
        <f t="shared" si="31"/>
        <v/>
      </c>
      <c r="AZ11" s="237" t="str">
        <f t="shared" si="32"/>
        <v/>
      </c>
      <c r="BA11" s="237" t="str">
        <f t="shared" si="33"/>
        <v/>
      </c>
      <c r="BB11" s="237" t="str">
        <f t="shared" si="34"/>
        <v/>
      </c>
      <c r="BC11" s="238" t="str">
        <f t="shared" si="35"/>
        <v>0 - 3</v>
      </c>
      <c r="BD11" s="239" t="str">
        <f t="shared" si="36"/>
        <v>-1, -1, -1</v>
      </c>
      <c r="BE11" s="240">
        <f>SUMIF(C9:C16,2,AI9:AI16)+SUMIF(D9:D16,2,AJ9:AJ16)</f>
        <v>4</v>
      </c>
      <c r="BF11" s="240">
        <f>IF(BE11&lt;&gt;0,RANK(BE11,BE9:BE15),"")</f>
        <v>3</v>
      </c>
      <c r="BG11" s="241" t="e">
        <f>SUMIF(A9:A12,C11,B9:B12)</f>
        <v>#VALUE!</v>
      </c>
      <c r="BH11" s="242" t="e">
        <f>SUMIF(A9:A12,D11,B9:B12)</f>
        <v>#VALUE!</v>
      </c>
      <c r="BI11" s="204">
        <v>1</v>
      </c>
      <c r="BJ11" s="205" t="e">
        <f>1+BJ10</f>
        <v>#REF!</v>
      </c>
      <c r="BK11" s="243">
        <v>2</v>
      </c>
      <c r="BL11" s="258" t="str">
        <f t="shared" si="37"/>
        <v>1 - 4</v>
      </c>
      <c r="BM11" s="245">
        <v>44474</v>
      </c>
      <c r="BN11" s="259" t="s">
        <v>227</v>
      </c>
      <c r="BO11" s="247">
        <v>1</v>
      </c>
      <c r="BP11" s="706">
        <v>2</v>
      </c>
      <c r="BQ11" s="700" t="e">
        <f>B10</f>
        <v>#VALUE!</v>
      </c>
      <c r="BR11" s="640" t="s">
        <v>228</v>
      </c>
      <c r="BS11" s="640"/>
      <c r="BT11" s="640"/>
      <c r="BU11" s="260" t="e">
        <f>IF(BQ11=0,0,VLOOKUP(BQ11,[3]Список!$A:P,7,FALSE))</f>
        <v>#VALUE!</v>
      </c>
      <c r="BV11" s="641" t="e">
        <f>IF(BQ11=0,0,VLOOKUP(BQ11,[3]Список!$A:$P,6,FALSE))</f>
        <v>#VALUE!</v>
      </c>
      <c r="BW11" s="261"/>
      <c r="BX11" s="262">
        <f>IF(AG13&lt;AH13,AT13,IF(AH13&lt;AG13,AT13," "))</f>
        <v>1</v>
      </c>
      <c r="BY11" s="263"/>
      <c r="BZ11" s="643"/>
      <c r="CA11" s="643"/>
      <c r="CB11" s="643"/>
      <c r="CC11" s="264"/>
      <c r="CD11" s="262">
        <f>IF(AG12&lt;AH12,AI12,IF(AH12&lt;AG12,AI12," "))</f>
        <v>1</v>
      </c>
      <c r="CE11" s="263"/>
      <c r="CF11" s="265"/>
      <c r="CG11" s="262">
        <f>IF(AG10&lt;AH10,AI10,IF(AH10&lt;AG10,AI10," "))</f>
        <v>2</v>
      </c>
      <c r="CH11" s="266"/>
      <c r="CI11" s="267"/>
      <c r="CJ11" s="735">
        <f>BE11</f>
        <v>4</v>
      </c>
      <c r="CK11" s="734"/>
      <c r="CL11" s="696">
        <v>3</v>
      </c>
    </row>
    <row r="12" spans="1:92" ht="14.25" x14ac:dyDescent="0.2">
      <c r="A12" s="227">
        <v>4</v>
      </c>
      <c r="B12" s="228" t="e">
        <f>SUMIF('[3]Д - 1 этап'!$CX$13:$CX$28,6,'[3]Д - 1 этап'!$BQ$13:$BQ$28)</f>
        <v>#VALUE!</v>
      </c>
      <c r="C12" s="229">
        <v>2</v>
      </c>
      <c r="D12" s="229">
        <v>3</v>
      </c>
      <c r="E12" s="230">
        <v>1</v>
      </c>
      <c r="F12" s="231">
        <v>11</v>
      </c>
      <c r="G12" s="232">
        <v>1</v>
      </c>
      <c r="H12" s="233">
        <v>11</v>
      </c>
      <c r="I12" s="230">
        <v>11</v>
      </c>
      <c r="J12" s="231">
        <v>1</v>
      </c>
      <c r="K12" s="232">
        <v>11</v>
      </c>
      <c r="L12" s="233">
        <v>1</v>
      </c>
      <c r="M12" s="230">
        <v>1</v>
      </c>
      <c r="N12" s="231">
        <v>11</v>
      </c>
      <c r="O12" s="232"/>
      <c r="P12" s="233"/>
      <c r="Q12" s="230"/>
      <c r="R12" s="231"/>
      <c r="S12" s="234">
        <f t="shared" si="0"/>
        <v>0</v>
      </c>
      <c r="T12" s="234">
        <f t="shared" si="1"/>
        <v>1</v>
      </c>
      <c r="U12" s="234">
        <f t="shared" si="2"/>
        <v>0</v>
      </c>
      <c r="V12" s="234">
        <f t="shared" si="3"/>
        <v>1</v>
      </c>
      <c r="W12" s="234">
        <f t="shared" si="4"/>
        <v>1</v>
      </c>
      <c r="X12" s="234">
        <f t="shared" si="5"/>
        <v>0</v>
      </c>
      <c r="Y12" s="234">
        <f t="shared" si="6"/>
        <v>1</v>
      </c>
      <c r="Z12" s="234">
        <f t="shared" si="7"/>
        <v>0</v>
      </c>
      <c r="AA12" s="234">
        <f t="shared" si="8"/>
        <v>0</v>
      </c>
      <c r="AB12" s="234">
        <f t="shared" si="9"/>
        <v>1</v>
      </c>
      <c r="AC12" s="234">
        <f t="shared" si="10"/>
        <v>0</v>
      </c>
      <c r="AD12" s="234">
        <f t="shared" si="11"/>
        <v>0</v>
      </c>
      <c r="AE12" s="234">
        <f t="shared" si="12"/>
        <v>0</v>
      </c>
      <c r="AF12" s="234">
        <f t="shared" si="13"/>
        <v>0</v>
      </c>
      <c r="AG12" s="235">
        <f t="shared" si="14"/>
        <v>2</v>
      </c>
      <c r="AH12" s="235">
        <f t="shared" si="14"/>
        <v>3</v>
      </c>
      <c r="AI12" s="236">
        <f t="shared" si="15"/>
        <v>1</v>
      </c>
      <c r="AJ12" s="236">
        <f t="shared" si="16"/>
        <v>2</v>
      </c>
      <c r="AK12" s="237">
        <f t="shared" si="17"/>
        <v>-1</v>
      </c>
      <c r="AL12" s="237">
        <f t="shared" si="18"/>
        <v>-1</v>
      </c>
      <c r="AM12" s="237">
        <f t="shared" si="19"/>
        <v>1</v>
      </c>
      <c r="AN12" s="237">
        <f t="shared" si="20"/>
        <v>1</v>
      </c>
      <c r="AO12" s="237">
        <f t="shared" si="21"/>
        <v>-1</v>
      </c>
      <c r="AP12" s="237" t="str">
        <f t="shared" si="22"/>
        <v/>
      </c>
      <c r="AQ12" s="237" t="str">
        <f t="shared" si="23"/>
        <v/>
      </c>
      <c r="AR12" s="238" t="str">
        <f t="shared" si="24"/>
        <v>2 - 3</v>
      </c>
      <c r="AS12" s="239" t="str">
        <f t="shared" si="25"/>
        <v>-1,-1,1,1,-1</v>
      </c>
      <c r="AT12" s="236">
        <f t="shared" si="26"/>
        <v>2</v>
      </c>
      <c r="AU12" s="236">
        <f t="shared" si="27"/>
        <v>1</v>
      </c>
      <c r="AV12" s="237">
        <f t="shared" si="28"/>
        <v>1</v>
      </c>
      <c r="AW12" s="237">
        <f t="shared" si="29"/>
        <v>1</v>
      </c>
      <c r="AX12" s="237">
        <f t="shared" si="30"/>
        <v>-1</v>
      </c>
      <c r="AY12" s="237">
        <f t="shared" si="31"/>
        <v>-1</v>
      </c>
      <c r="AZ12" s="237">
        <f t="shared" si="32"/>
        <v>1</v>
      </c>
      <c r="BA12" s="237" t="str">
        <f t="shared" si="33"/>
        <v/>
      </c>
      <c r="BB12" s="237" t="str">
        <f t="shared" si="34"/>
        <v/>
      </c>
      <c r="BC12" s="238" t="str">
        <f t="shared" si="35"/>
        <v>3 - 2</v>
      </c>
      <c r="BD12" s="239" t="str">
        <f t="shared" si="36"/>
        <v>1,1,-1,-1,1</v>
      </c>
      <c r="BE12" s="255"/>
      <c r="BF12" s="255"/>
      <c r="BG12" s="241" t="e">
        <f>SUMIF(A9:A12,C12,B9:B12)</f>
        <v>#VALUE!</v>
      </c>
      <c r="BH12" s="242" t="e">
        <f>SUMIF(A9:A12,D12,B9:B12)</f>
        <v>#VALUE!</v>
      </c>
      <c r="BI12" s="204">
        <v>1</v>
      </c>
      <c r="BJ12" s="205" t="e">
        <f>1+BJ11</f>
        <v>#REF!</v>
      </c>
      <c r="BK12" s="243">
        <v>2</v>
      </c>
      <c r="BL12" s="258" t="str">
        <f t="shared" si="37"/>
        <v>2 - 3</v>
      </c>
      <c r="BM12" s="245">
        <v>44474</v>
      </c>
      <c r="BN12" s="259" t="s">
        <v>227</v>
      </c>
      <c r="BO12" s="247">
        <v>2</v>
      </c>
      <c r="BP12" s="706"/>
      <c r="BQ12" s="703"/>
      <c r="BR12" s="640"/>
      <c r="BS12" s="640"/>
      <c r="BT12" s="640"/>
      <c r="BU12" s="260" t="e">
        <f>IF(BQ11=0,0,VLOOKUP(BQ11,[3]Список!$A:P,8,FALSE))</f>
        <v>#VALUE!</v>
      </c>
      <c r="BV12" s="641"/>
      <c r="BW12" s="663" t="str">
        <f>IF(AI13&gt;AJ13,BC13,IF(AJ13&gt;AI13,BD13," "))</f>
        <v>0 - 3</v>
      </c>
      <c r="BX12" s="664"/>
      <c r="BY12" s="665"/>
      <c r="BZ12" s="643"/>
      <c r="CA12" s="643"/>
      <c r="CB12" s="643"/>
      <c r="CC12" s="663" t="str">
        <f>IF(AI12&lt;AJ12,AR12,IF(AJ12&lt;AI12,AS12," "))</f>
        <v>2 - 3</v>
      </c>
      <c r="CD12" s="664"/>
      <c r="CE12" s="665"/>
      <c r="CF12" s="664" t="s">
        <v>226</v>
      </c>
      <c r="CG12" s="664"/>
      <c r="CH12" s="664"/>
      <c r="CI12" s="268"/>
      <c r="CJ12" s="735"/>
      <c r="CK12" s="734"/>
      <c r="CL12" s="696"/>
    </row>
    <row r="13" spans="1:92" ht="14.25" x14ac:dyDescent="0.2">
      <c r="A13" s="227">
        <v>5</v>
      </c>
      <c r="B13" s="269"/>
      <c r="C13" s="229">
        <v>1</v>
      </c>
      <c r="D13" s="229">
        <v>2</v>
      </c>
      <c r="E13" s="230">
        <v>11</v>
      </c>
      <c r="F13" s="231">
        <v>1</v>
      </c>
      <c r="G13" s="232">
        <v>11</v>
      </c>
      <c r="H13" s="233">
        <v>1</v>
      </c>
      <c r="I13" s="230">
        <v>11</v>
      </c>
      <c r="J13" s="231">
        <v>1</v>
      </c>
      <c r="K13" s="232"/>
      <c r="L13" s="233"/>
      <c r="M13" s="230"/>
      <c r="N13" s="231"/>
      <c r="O13" s="232"/>
      <c r="P13" s="233"/>
      <c r="Q13" s="230"/>
      <c r="R13" s="231"/>
      <c r="S13" s="234">
        <f t="shared" si="0"/>
        <v>1</v>
      </c>
      <c r="T13" s="234">
        <f t="shared" si="1"/>
        <v>0</v>
      </c>
      <c r="U13" s="234">
        <f t="shared" si="2"/>
        <v>1</v>
      </c>
      <c r="V13" s="234">
        <f t="shared" si="3"/>
        <v>0</v>
      </c>
      <c r="W13" s="234">
        <f t="shared" si="4"/>
        <v>1</v>
      </c>
      <c r="X13" s="234">
        <f t="shared" si="5"/>
        <v>0</v>
      </c>
      <c r="Y13" s="234">
        <f t="shared" si="6"/>
        <v>0</v>
      </c>
      <c r="Z13" s="234">
        <f t="shared" si="7"/>
        <v>0</v>
      </c>
      <c r="AA13" s="234">
        <f t="shared" si="8"/>
        <v>0</v>
      </c>
      <c r="AB13" s="234">
        <f t="shared" si="9"/>
        <v>0</v>
      </c>
      <c r="AC13" s="234">
        <f t="shared" si="10"/>
        <v>0</v>
      </c>
      <c r="AD13" s="234">
        <f t="shared" si="11"/>
        <v>0</v>
      </c>
      <c r="AE13" s="234">
        <f t="shared" si="12"/>
        <v>0</v>
      </c>
      <c r="AF13" s="234">
        <f t="shared" si="13"/>
        <v>0</v>
      </c>
      <c r="AG13" s="235">
        <f t="shared" si="14"/>
        <v>3</v>
      </c>
      <c r="AH13" s="235">
        <f t="shared" si="14"/>
        <v>0</v>
      </c>
      <c r="AI13" s="236">
        <f t="shared" si="15"/>
        <v>2</v>
      </c>
      <c r="AJ13" s="236">
        <f t="shared" si="16"/>
        <v>1</v>
      </c>
      <c r="AK13" s="237">
        <f t="shared" si="17"/>
        <v>1</v>
      </c>
      <c r="AL13" s="237">
        <f t="shared" si="18"/>
        <v>1</v>
      </c>
      <c r="AM13" s="237">
        <f t="shared" si="19"/>
        <v>1</v>
      </c>
      <c r="AN13" s="237" t="str">
        <f t="shared" si="20"/>
        <v/>
      </c>
      <c r="AO13" s="237" t="str">
        <f t="shared" si="21"/>
        <v/>
      </c>
      <c r="AP13" s="237" t="str">
        <f t="shared" si="22"/>
        <v/>
      </c>
      <c r="AQ13" s="237" t="str">
        <f t="shared" si="23"/>
        <v/>
      </c>
      <c r="AR13" s="238" t="str">
        <f t="shared" si="24"/>
        <v>3 - 0</v>
      </c>
      <c r="AS13" s="239" t="str">
        <f t="shared" si="25"/>
        <v>1,1,1</v>
      </c>
      <c r="AT13" s="236">
        <f t="shared" si="26"/>
        <v>1</v>
      </c>
      <c r="AU13" s="236">
        <f t="shared" si="27"/>
        <v>2</v>
      </c>
      <c r="AV13" s="237">
        <f t="shared" si="28"/>
        <v>-1</v>
      </c>
      <c r="AW13" s="237">
        <f t="shared" si="29"/>
        <v>-1</v>
      </c>
      <c r="AX13" s="237">
        <f t="shared" si="30"/>
        <v>-1</v>
      </c>
      <c r="AY13" s="237" t="str">
        <f t="shared" si="31"/>
        <v/>
      </c>
      <c r="AZ13" s="237" t="str">
        <f t="shared" si="32"/>
        <v/>
      </c>
      <c r="BA13" s="237" t="str">
        <f t="shared" si="33"/>
        <v/>
      </c>
      <c r="BB13" s="237" t="str">
        <f t="shared" si="34"/>
        <v/>
      </c>
      <c r="BC13" s="238" t="str">
        <f t="shared" si="35"/>
        <v>0 - 3</v>
      </c>
      <c r="BD13" s="239" t="str">
        <f t="shared" si="36"/>
        <v>-1, -1, -1</v>
      </c>
      <c r="BE13" s="240">
        <f>SUMIF(C9:C16,3,AI9:AI16)+SUMIF(D9:D16,3,AJ9:AJ16)</f>
        <v>5</v>
      </c>
      <c r="BF13" s="240">
        <f>IF(BE13&lt;&gt;0,RANK(BE13,BE9:BE15),"")</f>
        <v>2</v>
      </c>
      <c r="BG13" s="241" t="e">
        <f>SUMIF(A9:A12,C13,B9:B12)</f>
        <v>#VALUE!</v>
      </c>
      <c r="BH13" s="242" t="e">
        <f>SUMIF(A9:A12,D13,B9:B12)</f>
        <v>#VALUE!</v>
      </c>
      <c r="BI13" s="204">
        <v>1</v>
      </c>
      <c r="BJ13" s="205" t="e">
        <f>1+BJ12</f>
        <v>#REF!</v>
      </c>
      <c r="BK13" s="243">
        <v>3</v>
      </c>
      <c r="BL13" s="270" t="str">
        <f t="shared" si="37"/>
        <v>1 - 2</v>
      </c>
      <c r="BM13" s="245">
        <v>44474</v>
      </c>
      <c r="BN13" s="246" t="s">
        <v>229</v>
      </c>
      <c r="BO13" s="247">
        <v>1</v>
      </c>
      <c r="BP13" s="706">
        <v>3</v>
      </c>
      <c r="BQ13" s="700" t="e">
        <f>B11</f>
        <v>#VALUE!</v>
      </c>
      <c r="BR13" s="680" t="s">
        <v>230</v>
      </c>
      <c r="BS13" s="680"/>
      <c r="BT13" s="680"/>
      <c r="BU13" s="248" t="e">
        <f>IF(BQ13=0,0,VLOOKUP(BQ13,[3]Список!$A:P,7,FALSE))</f>
        <v>#VALUE!</v>
      </c>
      <c r="BV13" s="652" t="e">
        <f>IF(BQ13=0,0,VLOOKUP(BQ13,[3]Список!$A:$P,6,FALSE))</f>
        <v>#VALUE!</v>
      </c>
      <c r="BW13" s="271"/>
      <c r="BX13" s="250">
        <f>IF(AG9&lt;AH9,AT9,IF(AH9&lt;AG9,AT9," "))</f>
        <v>1</v>
      </c>
      <c r="BY13" s="253"/>
      <c r="BZ13" s="251"/>
      <c r="CA13" s="250">
        <f>IF(AG12&lt;AH12,AT12,IF(AH12&lt;AG12,AT12," "))</f>
        <v>2</v>
      </c>
      <c r="CB13" s="251"/>
      <c r="CC13" s="653"/>
      <c r="CD13" s="654"/>
      <c r="CE13" s="655"/>
      <c r="CF13" s="249"/>
      <c r="CG13" s="250">
        <f>IF(AG14&lt;AH14,AI14,IF(AH14&lt;AG14,AI14," "))</f>
        <v>2</v>
      </c>
      <c r="CH13" s="251"/>
      <c r="CI13" s="254"/>
      <c r="CJ13" s="732">
        <f>BE13</f>
        <v>5</v>
      </c>
      <c r="CK13" s="730"/>
      <c r="CL13" s="701">
        <v>2</v>
      </c>
    </row>
    <row r="14" spans="1:92" ht="14.25" x14ac:dyDescent="0.2">
      <c r="A14" s="227">
        <v>6</v>
      </c>
      <c r="C14" s="229">
        <v>3</v>
      </c>
      <c r="D14" s="229">
        <v>4</v>
      </c>
      <c r="E14" s="230">
        <v>11</v>
      </c>
      <c r="F14" s="231">
        <v>1</v>
      </c>
      <c r="G14" s="232">
        <v>11</v>
      </c>
      <c r="H14" s="233">
        <v>1</v>
      </c>
      <c r="I14" s="230">
        <v>11</v>
      </c>
      <c r="J14" s="231">
        <v>1</v>
      </c>
      <c r="K14" s="232"/>
      <c r="L14" s="233"/>
      <c r="M14" s="230"/>
      <c r="N14" s="231"/>
      <c r="O14" s="232"/>
      <c r="P14" s="233"/>
      <c r="Q14" s="230"/>
      <c r="R14" s="231"/>
      <c r="S14" s="234">
        <f t="shared" si="0"/>
        <v>1</v>
      </c>
      <c r="T14" s="234">
        <f t="shared" si="1"/>
        <v>0</v>
      </c>
      <c r="U14" s="234">
        <f t="shared" si="2"/>
        <v>1</v>
      </c>
      <c r="V14" s="234">
        <f t="shared" si="3"/>
        <v>0</v>
      </c>
      <c r="W14" s="234">
        <f t="shared" si="4"/>
        <v>1</v>
      </c>
      <c r="X14" s="234">
        <f t="shared" si="5"/>
        <v>0</v>
      </c>
      <c r="Y14" s="234">
        <f t="shared" si="6"/>
        <v>0</v>
      </c>
      <c r="Z14" s="234">
        <f t="shared" si="7"/>
        <v>0</v>
      </c>
      <c r="AA14" s="234">
        <f t="shared" si="8"/>
        <v>0</v>
      </c>
      <c r="AB14" s="234">
        <f t="shared" si="9"/>
        <v>0</v>
      </c>
      <c r="AC14" s="234">
        <f t="shared" si="10"/>
        <v>0</v>
      </c>
      <c r="AD14" s="234">
        <f t="shared" si="11"/>
        <v>0</v>
      </c>
      <c r="AE14" s="234">
        <f t="shared" si="12"/>
        <v>0</v>
      </c>
      <c r="AF14" s="234">
        <f t="shared" si="13"/>
        <v>0</v>
      </c>
      <c r="AG14" s="235">
        <f t="shared" si="14"/>
        <v>3</v>
      </c>
      <c r="AH14" s="235">
        <f t="shared" si="14"/>
        <v>0</v>
      </c>
      <c r="AI14" s="236">
        <f t="shared" si="15"/>
        <v>2</v>
      </c>
      <c r="AJ14" s="236">
        <f t="shared" si="16"/>
        <v>1</v>
      </c>
      <c r="AK14" s="237">
        <f t="shared" si="17"/>
        <v>1</v>
      </c>
      <c r="AL14" s="237">
        <f t="shared" si="18"/>
        <v>1</v>
      </c>
      <c r="AM14" s="237">
        <f t="shared" si="19"/>
        <v>1</v>
      </c>
      <c r="AN14" s="237" t="str">
        <f t="shared" si="20"/>
        <v/>
      </c>
      <c r="AO14" s="237" t="str">
        <f t="shared" si="21"/>
        <v/>
      </c>
      <c r="AP14" s="237" t="str">
        <f t="shared" si="22"/>
        <v/>
      </c>
      <c r="AQ14" s="237" t="str">
        <f t="shared" si="23"/>
        <v/>
      </c>
      <c r="AR14" s="238" t="str">
        <f t="shared" si="24"/>
        <v>3 - 0</v>
      </c>
      <c r="AS14" s="239" t="str">
        <f t="shared" si="25"/>
        <v>1,1,1</v>
      </c>
      <c r="AT14" s="236">
        <f t="shared" si="26"/>
        <v>1</v>
      </c>
      <c r="AU14" s="236">
        <f t="shared" si="27"/>
        <v>2</v>
      </c>
      <c r="AV14" s="237">
        <f t="shared" si="28"/>
        <v>-1</v>
      </c>
      <c r="AW14" s="237">
        <f t="shared" si="29"/>
        <v>-1</v>
      </c>
      <c r="AX14" s="237">
        <f t="shared" si="30"/>
        <v>-1</v>
      </c>
      <c r="AY14" s="237" t="str">
        <f t="shared" si="31"/>
        <v/>
      </c>
      <c r="AZ14" s="237" t="str">
        <f t="shared" si="32"/>
        <v/>
      </c>
      <c r="BA14" s="237" t="str">
        <f t="shared" si="33"/>
        <v/>
      </c>
      <c r="BB14" s="237" t="str">
        <f t="shared" si="34"/>
        <v/>
      </c>
      <c r="BC14" s="238" t="str">
        <f t="shared" si="35"/>
        <v>0 - 3</v>
      </c>
      <c r="BD14" s="239" t="str">
        <f t="shared" si="36"/>
        <v>-1, -1, -1</v>
      </c>
      <c r="BE14" s="255"/>
      <c r="BF14" s="255"/>
      <c r="BG14" s="241" t="e">
        <f>SUMIF(A9:A12,C14,B9:B12)</f>
        <v>#VALUE!</v>
      </c>
      <c r="BH14" s="242" t="e">
        <f>SUMIF(A9:A12,D14,B9:B12)</f>
        <v>#VALUE!</v>
      </c>
      <c r="BI14" s="204">
        <v>1</v>
      </c>
      <c r="BJ14" s="205" t="e">
        <f>1+BJ13</f>
        <v>#REF!</v>
      </c>
      <c r="BK14" s="243">
        <v>3</v>
      </c>
      <c r="BL14" s="270" t="str">
        <f t="shared" si="37"/>
        <v>3 - 4</v>
      </c>
      <c r="BM14" s="245">
        <v>44474</v>
      </c>
      <c r="BN14" s="246" t="s">
        <v>229</v>
      </c>
      <c r="BO14" s="247">
        <v>2</v>
      </c>
      <c r="BP14" s="706"/>
      <c r="BQ14" s="703"/>
      <c r="BR14" s="698"/>
      <c r="BS14" s="698"/>
      <c r="BT14" s="698"/>
      <c r="BU14" s="256" t="e">
        <f>IF(BQ13=0,0,VLOOKUP(BQ13,[3]Список!$A:P,8,FALSE))</f>
        <v>#VALUE!</v>
      </c>
      <c r="BV14" s="642"/>
      <c r="BW14" s="633" t="str">
        <f>IF(AI9&gt;AJ9,BC9,IF(AJ9&gt;AI9,BD9," "))</f>
        <v>0 - 3</v>
      </c>
      <c r="BX14" s="634"/>
      <c r="BY14" s="635"/>
      <c r="BZ14" s="675" t="s">
        <v>231</v>
      </c>
      <c r="CA14" s="675"/>
      <c r="CB14" s="675"/>
      <c r="CC14" s="656"/>
      <c r="CD14" s="644"/>
      <c r="CE14" s="657"/>
      <c r="CF14" s="634" t="s">
        <v>226</v>
      </c>
      <c r="CG14" s="634"/>
      <c r="CH14" s="634"/>
      <c r="CI14" s="257"/>
      <c r="CJ14" s="733"/>
      <c r="CK14" s="731"/>
      <c r="CL14" s="697"/>
    </row>
    <row r="15" spans="1:92" ht="14.25" x14ac:dyDescent="0.2"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3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V15" s="201"/>
      <c r="AW15" s="201"/>
      <c r="AX15" s="201"/>
      <c r="AY15" s="201"/>
      <c r="AZ15" s="201"/>
      <c r="BE15" s="240">
        <f>SUMIF(C9:C16,4,AI9:AI16)+SUMIF(D9:D16,4,AJ9:AJ16)</f>
        <v>3</v>
      </c>
      <c r="BF15" s="240">
        <f>IF(BE15&lt;&gt;0,RANK(BE15,BE9:BE15),"")</f>
        <v>4</v>
      </c>
      <c r="BG15" s="272"/>
      <c r="BH15" s="272"/>
      <c r="BK15" s="220"/>
      <c r="BP15" s="706">
        <v>4</v>
      </c>
      <c r="BQ15" s="700" t="e">
        <f>B12</f>
        <v>#VALUE!</v>
      </c>
      <c r="BR15" s="680" t="s">
        <v>232</v>
      </c>
      <c r="BS15" s="680"/>
      <c r="BT15" s="680"/>
      <c r="BU15" s="248" t="e">
        <f>IF(BQ15=0,0,VLOOKUP(BQ15,[3]Список!$A:P,7,FALSE))</f>
        <v>#VALUE!</v>
      </c>
      <c r="BV15" s="652" t="e">
        <f>IF(BQ15=0,0,VLOOKUP(BQ15,[3]Список!$A:$P,6,FALSE))</f>
        <v>#VALUE!</v>
      </c>
      <c r="BW15" s="271"/>
      <c r="BX15" s="250">
        <f>IF(AG11&lt;AH11,AT11,IF(AH11&lt;AG11,AT11," "))</f>
        <v>1</v>
      </c>
      <c r="BY15" s="253"/>
      <c r="BZ15" s="251"/>
      <c r="CA15" s="250">
        <f>IF(AG10&lt;AH10,AT10,IF(AH10&lt;AG10,AT10," "))</f>
        <v>1</v>
      </c>
      <c r="CB15" s="251"/>
      <c r="CC15" s="252"/>
      <c r="CD15" s="250">
        <f>IF(AG14&lt;AH14,AT14,IF(AH14&lt;AG14,AT14," "))</f>
        <v>1</v>
      </c>
      <c r="CE15" s="253"/>
      <c r="CF15" s="654"/>
      <c r="CG15" s="654"/>
      <c r="CH15" s="654"/>
      <c r="CI15" s="254"/>
      <c r="CJ15" s="732">
        <f>BE15</f>
        <v>3</v>
      </c>
      <c r="CK15" s="730"/>
      <c r="CL15" s="701">
        <v>4</v>
      </c>
    </row>
    <row r="16" spans="1:92" ht="14.25" x14ac:dyDescent="0.2"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3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V16" s="201"/>
      <c r="AW16" s="201"/>
      <c r="AX16" s="201"/>
      <c r="AY16" s="201"/>
      <c r="AZ16" s="201"/>
      <c r="BD16" s="203"/>
      <c r="BE16" s="255"/>
      <c r="BF16" s="255"/>
      <c r="BG16" s="272"/>
      <c r="BH16" s="272"/>
      <c r="BK16" s="220"/>
      <c r="BL16" s="273"/>
      <c r="BM16" s="274"/>
      <c r="BN16" s="275"/>
      <c r="BO16" s="276"/>
      <c r="BP16" s="706"/>
      <c r="BQ16" s="639"/>
      <c r="BR16" s="698"/>
      <c r="BS16" s="698"/>
      <c r="BT16" s="698"/>
      <c r="BU16" s="256" t="e">
        <f>IF(BQ15=0,0,VLOOKUP(BQ15,[3]Список!$A:P,8,FALSE))</f>
        <v>#VALUE!</v>
      </c>
      <c r="BV16" s="642"/>
      <c r="BW16" s="633" t="str">
        <f>IF(AI11&gt;AJ11,BC11,IF(AJ11&gt;AI11,BD11," "))</f>
        <v>0 - 3</v>
      </c>
      <c r="BX16" s="634"/>
      <c r="BY16" s="635"/>
      <c r="BZ16" s="634" t="str">
        <f>IF(AI10&gt;AJ10,BC10,IF(AJ10&gt;AI10,BD10," "))</f>
        <v>0 - 3</v>
      </c>
      <c r="CA16" s="634"/>
      <c r="CB16" s="634"/>
      <c r="CC16" s="633" t="str">
        <f>IF(AI14&gt;AJ14,BC14,IF(AJ14&gt;AI14,BD14," "))</f>
        <v>0 - 3</v>
      </c>
      <c r="CD16" s="634"/>
      <c r="CE16" s="635"/>
      <c r="CF16" s="644"/>
      <c r="CG16" s="644"/>
      <c r="CH16" s="644"/>
      <c r="CI16" s="257"/>
      <c r="CJ16" s="733"/>
      <c r="CK16" s="731"/>
      <c r="CL16" s="697"/>
    </row>
    <row r="17" spans="1:91" ht="15.75" x14ac:dyDescent="0.2">
      <c r="Z17" s="212"/>
      <c r="BK17" s="220"/>
      <c r="BL17" s="668" t="str">
        <f>C18</f>
        <v>Девушки. Группа 2</v>
      </c>
      <c r="BM17" s="668"/>
      <c r="BN17" s="668"/>
      <c r="BO17" s="668"/>
      <c r="BP17" s="668"/>
      <c r="BQ17" s="668"/>
      <c r="BR17" s="668"/>
      <c r="BS17" s="668"/>
      <c r="BT17" s="668"/>
      <c r="BU17" s="668"/>
      <c r="BV17" s="668"/>
      <c r="BW17" s="668"/>
      <c r="BX17" s="668"/>
      <c r="BY17" s="668"/>
      <c r="BZ17" s="668"/>
      <c r="CA17" s="668"/>
      <c r="CB17" s="668"/>
      <c r="CC17" s="668"/>
      <c r="CD17" s="668"/>
      <c r="CE17" s="668"/>
      <c r="CF17" s="668"/>
      <c r="CG17" s="668"/>
      <c r="CH17" s="668"/>
      <c r="CI17" s="668"/>
      <c r="CJ17" s="668"/>
      <c r="CK17" s="668"/>
      <c r="CL17" s="668"/>
    </row>
    <row r="18" spans="1:91" ht="12.75" x14ac:dyDescent="0.2">
      <c r="A18" s="213">
        <f>1+A8</f>
        <v>2</v>
      </c>
      <c r="B18" s="214">
        <v>4</v>
      </c>
      <c r="C18" s="215" t="str">
        <f>"Девушки. Группа 2"</f>
        <v>Девушки. Группа 2</v>
      </c>
      <c r="D18" s="215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7">
        <f>1+R8</f>
        <v>2</v>
      </c>
      <c r="Z18" s="212"/>
      <c r="AR18" s="218" t="e">
        <f>IF(B19=0,0,(IF(B20=0,1,IF(B21=0,2,IF(B22=0,3,IF(B22&gt;0,4))))))</f>
        <v>#VALUE!</v>
      </c>
      <c r="BC18" s="218">
        <f>IF(BE18=15,3,IF(BE18&gt;15,4))</f>
        <v>4</v>
      </c>
      <c r="BE18" s="219">
        <f>SUM(BE19,BE21,BE23,BE25)</f>
        <v>18</v>
      </c>
      <c r="BF18" s="219">
        <f>SUM(BF19,BF21,BF23,BF25)</f>
        <v>10</v>
      </c>
      <c r="BK18" s="220"/>
      <c r="BL18" s="221" t="s">
        <v>215</v>
      </c>
      <c r="BM18" s="222" t="s">
        <v>16</v>
      </c>
      <c r="BN18" s="222" t="s">
        <v>216</v>
      </c>
      <c r="BO18" s="223" t="s">
        <v>217</v>
      </c>
      <c r="BP18" s="224" t="s">
        <v>218</v>
      </c>
      <c r="BQ18" s="727" t="str">
        <f>BQ8</f>
        <v>Команды</v>
      </c>
      <c r="BR18" s="669"/>
      <c r="BS18" s="669"/>
      <c r="BT18" s="728"/>
      <c r="BU18" s="670" t="s">
        <v>220</v>
      </c>
      <c r="BV18" s="729"/>
      <c r="BW18" s="672">
        <v>1</v>
      </c>
      <c r="BX18" s="672"/>
      <c r="BY18" s="672"/>
      <c r="BZ18" s="671">
        <v>2</v>
      </c>
      <c r="CA18" s="672"/>
      <c r="CB18" s="673"/>
      <c r="CC18" s="672">
        <v>3</v>
      </c>
      <c r="CD18" s="672"/>
      <c r="CE18" s="672"/>
      <c r="CF18" s="671">
        <v>4</v>
      </c>
      <c r="CG18" s="672"/>
      <c r="CH18" s="673"/>
      <c r="CI18" s="277"/>
      <c r="CJ18" s="278" t="s">
        <v>221</v>
      </c>
      <c r="CK18" s="279" t="s">
        <v>222</v>
      </c>
      <c r="CL18" s="278" t="s">
        <v>223</v>
      </c>
    </row>
    <row r="19" spans="1:91" ht="12.75" x14ac:dyDescent="0.2">
      <c r="A19" s="227">
        <v>1</v>
      </c>
      <c r="B19" s="228" t="e">
        <f>SUMIF('[3]Д - 1 этап'!$CX$42:$CX$57,5,'[3]Д - 1 этап'!$BQ$42:$BQ$57)</f>
        <v>#VALUE!</v>
      </c>
      <c r="C19" s="229">
        <v>1</v>
      </c>
      <c r="D19" s="229">
        <v>3</v>
      </c>
      <c r="E19" s="230">
        <v>11</v>
      </c>
      <c r="F19" s="231">
        <v>1</v>
      </c>
      <c r="G19" s="232">
        <v>1</v>
      </c>
      <c r="H19" s="233">
        <v>11</v>
      </c>
      <c r="I19" s="230">
        <v>11</v>
      </c>
      <c r="J19" s="231">
        <v>1</v>
      </c>
      <c r="K19" s="232">
        <v>11</v>
      </c>
      <c r="L19" s="233">
        <v>1</v>
      </c>
      <c r="M19" s="230"/>
      <c r="N19" s="231"/>
      <c r="O19" s="232"/>
      <c r="P19" s="233"/>
      <c r="Q19" s="230"/>
      <c r="R19" s="231"/>
      <c r="S19" s="234">
        <f t="shared" ref="S19:S24" si="38">IF(E19="wo",0,IF(F19="wo",1,IF(E19&gt;F19,1,0)))</f>
        <v>1</v>
      </c>
      <c r="T19" s="234">
        <f t="shared" ref="T19:T24" si="39">IF(E19="wo",1,IF(F19="wo",0,IF(F19&gt;E19,1,0)))</f>
        <v>0</v>
      </c>
      <c r="U19" s="234">
        <f t="shared" ref="U19:U24" si="40">IF(G19="wo",0,IF(H19="wo",1,IF(G19&gt;H19,1,0)))</f>
        <v>0</v>
      </c>
      <c r="V19" s="234">
        <f t="shared" ref="V19:V24" si="41">IF(G19="wo",1,IF(H19="wo",0,IF(H19&gt;G19,1,0)))</f>
        <v>1</v>
      </c>
      <c r="W19" s="234">
        <f t="shared" ref="W19:W24" si="42">IF(I19="wo",0,IF(J19="wo",1,IF(I19&gt;J19,1,0)))</f>
        <v>1</v>
      </c>
      <c r="X19" s="234">
        <f t="shared" ref="X19:X24" si="43">IF(I19="wo",1,IF(J19="wo",0,IF(J19&gt;I19,1,0)))</f>
        <v>0</v>
      </c>
      <c r="Y19" s="234">
        <f t="shared" ref="Y19:Y24" si="44">IF(K19="wo",0,IF(L19="wo",1,IF(K19&gt;L19,1,0)))</f>
        <v>1</v>
      </c>
      <c r="Z19" s="234">
        <f t="shared" ref="Z19:Z24" si="45">IF(K19="wo",1,IF(L19="wo",0,IF(L19&gt;K19,1,0)))</f>
        <v>0</v>
      </c>
      <c r="AA19" s="234">
        <f t="shared" ref="AA19:AA24" si="46">IF(M19="wo",0,IF(N19="wo",1,IF(M19&gt;N19,1,0)))</f>
        <v>0</v>
      </c>
      <c r="AB19" s="234">
        <f t="shared" ref="AB19:AB24" si="47">IF(M19="wo",1,IF(N19="wo",0,IF(N19&gt;M19,1,0)))</f>
        <v>0</v>
      </c>
      <c r="AC19" s="234">
        <f t="shared" ref="AC19:AC24" si="48">IF(O19="wo",0,IF(P19="wo",1,IF(O19&gt;P19,1,0)))</f>
        <v>0</v>
      </c>
      <c r="AD19" s="234">
        <f t="shared" ref="AD19:AD24" si="49">IF(O19="wo",1,IF(P19="wo",0,IF(P19&gt;O19,1,0)))</f>
        <v>0</v>
      </c>
      <c r="AE19" s="234">
        <f t="shared" ref="AE19:AE24" si="50">IF(Q19="wo",0,IF(R19="wo",1,IF(Q19&gt;R19,1,0)))</f>
        <v>0</v>
      </c>
      <c r="AF19" s="234">
        <f t="shared" ref="AF19:AF24" si="51">IF(Q19="wo",1,IF(R19="wo",0,IF(R19&gt;Q19,1,0)))</f>
        <v>0</v>
      </c>
      <c r="AG19" s="235">
        <f t="shared" ref="AG19:AH24" si="52">IF(E19="wo","wo",+S19+U19+W19+Y19+AA19+AC19+AE19)</f>
        <v>3</v>
      </c>
      <c r="AH19" s="235">
        <f t="shared" si="52"/>
        <v>1</v>
      </c>
      <c r="AI19" s="236">
        <f t="shared" ref="AI19:AI24" si="53">IF(E19="",0,IF(E19="wo",0,IF(F19="wo",2,IF(AG19=AH19,0,IF(AG19&gt;AH19,2,1)))))</f>
        <v>2</v>
      </c>
      <c r="AJ19" s="236">
        <f t="shared" ref="AJ19:AJ24" si="54">IF(F19="",0,IF(F19="wo",0,IF(E19="wo",2,IF(AH19=AG19,0,IF(AH19&gt;AG19,2,1)))))</f>
        <v>1</v>
      </c>
      <c r="AK19" s="237">
        <f t="shared" ref="AK19:AK24" si="55">IF(E19="","",IF(E19="wo",0,IF(F19="wo",0,IF(E19=F19,"ERROR",IF(E19&gt;F19,F19,-1*E19)))))</f>
        <v>1</v>
      </c>
      <c r="AL19" s="237">
        <f t="shared" ref="AL19:AL24" si="56">IF(G19="","",IF(G19="wo",0,IF(H19="wo",0,IF(G19=H19,"ERROR",IF(G19&gt;H19,H19,-1*G19)))))</f>
        <v>-1</v>
      </c>
      <c r="AM19" s="237">
        <f t="shared" ref="AM19:AM24" si="57">IF(I19="","",IF(I19="wo",0,IF(J19="wo",0,IF(I19=J19,"ERROR",IF(I19&gt;J19,J19,-1*I19)))))</f>
        <v>1</v>
      </c>
      <c r="AN19" s="237">
        <f t="shared" ref="AN19:AN24" si="58">IF(K19="","",IF(K19="wo",0,IF(L19="wo",0,IF(K19=L19,"ERROR",IF(K19&gt;L19,L19,-1*K19)))))</f>
        <v>1</v>
      </c>
      <c r="AO19" s="237" t="str">
        <f t="shared" ref="AO19:AO24" si="59">IF(M19="","",IF(M19="wo",0,IF(N19="wo",0,IF(M19=N19,"ERROR",IF(M19&gt;N19,N19,-1*M19)))))</f>
        <v/>
      </c>
      <c r="AP19" s="237" t="str">
        <f t="shared" ref="AP19:AP24" si="60">IF(O19="","",IF(O19="wo",0,IF(P19="wo",0,IF(O19=P19,"ERROR",IF(O19&gt;P19,P19,-1*O19)))))</f>
        <v/>
      </c>
      <c r="AQ19" s="237" t="str">
        <f t="shared" ref="AQ19:AQ24" si="61">IF(Q19="","",IF(Q19="wo",0,IF(R19="wo",0,IF(Q19=R19,"ERROR",IF(Q19&gt;R19,R19,-1*Q19)))))</f>
        <v/>
      </c>
      <c r="AR19" s="238" t="str">
        <f t="shared" ref="AR19:AR24" si="62">CONCATENATE(AG19," - ",AH19)</f>
        <v>3 - 1</v>
      </c>
      <c r="AS19" s="239" t="str">
        <f t="shared" ref="AS19:AS24" si="63">IF(E19="","",(IF(K19="",AK19&amp;","&amp;AL19&amp;","&amp;AM19,IF(M19="",AK19&amp;","&amp;AL19&amp;","&amp;AM19&amp;","&amp;AN19,IF(O19="",AK19&amp;","&amp;AL19&amp;","&amp;AM19&amp;","&amp;AN19&amp;","&amp;AO19,IF(Q19="",AK19&amp;","&amp;AL19&amp;","&amp;AM19&amp;","&amp;AN19&amp;","&amp;AO19&amp;","&amp;AP19,AK19&amp;","&amp;AL19&amp;","&amp;AM19&amp;","&amp;AN19&amp;","&amp;AO19&amp;","&amp;AP19&amp;","&amp;AQ19))))))</f>
        <v>1,-1,1,1</v>
      </c>
      <c r="AT19" s="236">
        <f t="shared" ref="AT19:AT24" si="64">IF(F19="",0,IF(F19="wo",0,IF(E19="wo",2,IF(AH19=AG19,0,IF(AH19&gt;AG19,2,1)))))</f>
        <v>1</v>
      </c>
      <c r="AU19" s="236">
        <f t="shared" ref="AU19:AU24" si="65">IF(E19="",0,IF(E19="wo",0,IF(F19="wo",2,IF(AG19=AH19,0,IF(AG19&gt;AH19,2,1)))))</f>
        <v>2</v>
      </c>
      <c r="AV19" s="237">
        <f t="shared" ref="AV19:AV24" si="66">IF(F19="","",IF(F19="wo",0,IF(E19="wo",0,IF(F19=E19,"ERROR",IF(F19&gt;E19,E19,-1*F19)))))</f>
        <v>-1</v>
      </c>
      <c r="AW19" s="237">
        <f t="shared" ref="AW19:AW24" si="67">IF(H19="","",IF(H19="wo",0,IF(G19="wo",0,IF(H19=G19,"ERROR",IF(H19&gt;G19,G19,-1*H19)))))</f>
        <v>1</v>
      </c>
      <c r="AX19" s="237">
        <f t="shared" ref="AX19:AX24" si="68">IF(J19="","",IF(J19="wo",0,IF(I19="wo",0,IF(J19=I19,"ERROR",IF(J19&gt;I19,I19,-1*J19)))))</f>
        <v>-1</v>
      </c>
      <c r="AY19" s="237">
        <f t="shared" ref="AY19:AY24" si="69">IF(L19="","",IF(L19="wo",0,IF(K19="wo",0,IF(L19=K19,"ERROR",IF(L19&gt;K19,K19,-1*L19)))))</f>
        <v>-1</v>
      </c>
      <c r="AZ19" s="237" t="str">
        <f t="shared" ref="AZ19:AZ24" si="70">IF(N19="","",IF(N19="wo",0,IF(M19="wo",0,IF(N19=M19,"ERROR",IF(N19&gt;M19,M19,-1*N19)))))</f>
        <v/>
      </c>
      <c r="BA19" s="237" t="str">
        <f t="shared" ref="BA19:BA24" si="71">IF(P19="","",IF(P19="wo",0,IF(O19="wo",0,IF(P19=O19,"ERROR",IF(P19&gt;O19,O19,-1*P19)))))</f>
        <v/>
      </c>
      <c r="BB19" s="237" t="str">
        <f t="shared" ref="BB19:BB24" si="72">IF(R19="","",IF(R19="wo",0,IF(Q19="wo",0,IF(R19=Q19,"ERROR",IF(R19&gt;Q19,Q19,-1*R19)))))</f>
        <v/>
      </c>
      <c r="BC19" s="238" t="str">
        <f t="shared" ref="BC19:BC24" si="73">CONCATENATE(AH19," - ",AG19)</f>
        <v>1 - 3</v>
      </c>
      <c r="BD19" s="239" t="str">
        <f t="shared" ref="BD19:BD24" si="74">IF(E19="","",(IF(K19="",AV19&amp;", "&amp;AW19&amp;", "&amp;AX19,IF(M19="",AV19&amp;","&amp;AW19&amp;","&amp;AX19&amp;","&amp;AY19,IF(O19="",AV19&amp;","&amp;AW19&amp;","&amp;AX19&amp;","&amp;AY19&amp;","&amp;AZ19,IF(Q19="",AV19&amp;","&amp;AW19&amp;","&amp;AX19&amp;","&amp;AY19&amp;","&amp;AZ19&amp;","&amp;BA19,AV19&amp;","&amp;AW19&amp;","&amp;AX19&amp;","&amp;AY19&amp;","&amp;AZ19&amp;","&amp;BA19&amp;","&amp;BB19))))))</f>
        <v>-1,1,-1,-1</v>
      </c>
      <c r="BE19" s="240">
        <f>SUMIF(C19:C26,1,AI19:AI26)+SUMIF(D19:D26,1,AJ19:AJ26)</f>
        <v>5</v>
      </c>
      <c r="BF19" s="240">
        <f>IF(BE19&lt;&gt;0,RANK(BE19,BE19:BE25),"")</f>
        <v>2</v>
      </c>
      <c r="BG19" s="241" t="e">
        <f>SUMIF(A19:A22,C19,B19:B22)</f>
        <v>#VALUE!</v>
      </c>
      <c r="BH19" s="242" t="e">
        <f>SUMIF(A19:A22,D19,B19:B22)</f>
        <v>#VALUE!</v>
      </c>
      <c r="BI19" s="204">
        <f t="shared" ref="BI19:BI24" si="75">1+BI9</f>
        <v>2</v>
      </c>
      <c r="BJ19" s="205" t="e">
        <f>1*BJ14+1</f>
        <v>#REF!</v>
      </c>
      <c r="BK19" s="243">
        <v>1</v>
      </c>
      <c r="BL19" s="244" t="str">
        <f t="shared" ref="BL19:BL24" si="76">CONCATENATE(C19," ","-"," ",D19)</f>
        <v>1 - 3</v>
      </c>
      <c r="BM19" s="245">
        <v>44474</v>
      </c>
      <c r="BN19" s="246" t="s">
        <v>224</v>
      </c>
      <c r="BO19" s="247">
        <v>3</v>
      </c>
      <c r="BP19" s="706">
        <v>1</v>
      </c>
      <c r="BQ19" s="712" t="e">
        <f>B19</f>
        <v>#VALUE!</v>
      </c>
      <c r="BR19" s="651" t="s">
        <v>233</v>
      </c>
      <c r="BS19" s="651"/>
      <c r="BT19" s="723"/>
      <c r="BU19" s="248" t="e">
        <f>IF(BQ19=0,0,VLOOKUP(BQ19,[3]Список!$A:P,7,FALSE))</f>
        <v>#VALUE!</v>
      </c>
      <c r="BV19" s="724" t="e">
        <f>IF(BQ19=0,0,VLOOKUP(BQ19,[3]Список!$A:$P,6,FALSE))</f>
        <v>#VALUE!</v>
      </c>
      <c r="BW19" s="654"/>
      <c r="BX19" s="654"/>
      <c r="BY19" s="654"/>
      <c r="BZ19" s="280"/>
      <c r="CA19" s="250">
        <f>IF(AG23&lt;AH23,AI23,IF(AH23&lt;AG23,AI23," "))</f>
        <v>1</v>
      </c>
      <c r="CB19" s="253"/>
      <c r="CC19" s="251"/>
      <c r="CD19" s="250">
        <f>IF(AG19&lt;AH19,AI19,IF(AH19&lt;AG19,AI19," "))</f>
        <v>2</v>
      </c>
      <c r="CE19" s="251"/>
      <c r="CF19" s="252"/>
      <c r="CG19" s="250">
        <f>IF(AG21&lt;AH21,AI21,IF(AH21&lt;AG21,AI21," "))</f>
        <v>2</v>
      </c>
      <c r="CH19" s="253"/>
      <c r="CI19" s="281"/>
      <c r="CJ19" s="725">
        <f>BE19</f>
        <v>5</v>
      </c>
      <c r="CK19" s="721"/>
      <c r="CL19" s="701">
        <v>2</v>
      </c>
    </row>
    <row r="20" spans="1:91" ht="12.75" x14ac:dyDescent="0.2">
      <c r="A20" s="227">
        <v>2</v>
      </c>
      <c r="B20" s="228" t="e">
        <f>SUMIF('[3]Д - 1 этап'!$CX$187:$CX$202,5,'[3]Д - 1 этап'!$BQ$187:$BQ$202)</f>
        <v>#VALUE!</v>
      </c>
      <c r="C20" s="229">
        <v>2</v>
      </c>
      <c r="D20" s="229">
        <v>4</v>
      </c>
      <c r="E20" s="230">
        <v>11</v>
      </c>
      <c r="F20" s="231">
        <v>1</v>
      </c>
      <c r="G20" s="232">
        <v>11</v>
      </c>
      <c r="H20" s="233">
        <v>1</v>
      </c>
      <c r="I20" s="230">
        <v>11</v>
      </c>
      <c r="J20" s="231">
        <v>1</v>
      </c>
      <c r="K20" s="232"/>
      <c r="L20" s="233"/>
      <c r="M20" s="230"/>
      <c r="N20" s="231"/>
      <c r="O20" s="232"/>
      <c r="P20" s="233"/>
      <c r="Q20" s="230"/>
      <c r="R20" s="231"/>
      <c r="S20" s="234">
        <f t="shared" si="38"/>
        <v>1</v>
      </c>
      <c r="T20" s="234">
        <f t="shared" si="39"/>
        <v>0</v>
      </c>
      <c r="U20" s="234">
        <f t="shared" si="40"/>
        <v>1</v>
      </c>
      <c r="V20" s="234">
        <f t="shared" si="41"/>
        <v>0</v>
      </c>
      <c r="W20" s="234">
        <f t="shared" si="42"/>
        <v>1</v>
      </c>
      <c r="X20" s="234">
        <f t="shared" si="43"/>
        <v>0</v>
      </c>
      <c r="Y20" s="234">
        <f t="shared" si="44"/>
        <v>0</v>
      </c>
      <c r="Z20" s="234">
        <f t="shared" si="45"/>
        <v>0</v>
      </c>
      <c r="AA20" s="234">
        <f t="shared" si="46"/>
        <v>0</v>
      </c>
      <c r="AB20" s="234">
        <f t="shared" si="47"/>
        <v>0</v>
      </c>
      <c r="AC20" s="234">
        <f t="shared" si="48"/>
        <v>0</v>
      </c>
      <c r="AD20" s="234">
        <f t="shared" si="49"/>
        <v>0</v>
      </c>
      <c r="AE20" s="234">
        <f t="shared" si="50"/>
        <v>0</v>
      </c>
      <c r="AF20" s="234">
        <f t="shared" si="51"/>
        <v>0</v>
      </c>
      <c r="AG20" s="235">
        <f t="shared" si="52"/>
        <v>3</v>
      </c>
      <c r="AH20" s="235">
        <f t="shared" si="52"/>
        <v>0</v>
      </c>
      <c r="AI20" s="236">
        <f t="shared" si="53"/>
        <v>2</v>
      </c>
      <c r="AJ20" s="236">
        <f t="shared" si="54"/>
        <v>1</v>
      </c>
      <c r="AK20" s="237">
        <f t="shared" si="55"/>
        <v>1</v>
      </c>
      <c r="AL20" s="237">
        <f t="shared" si="56"/>
        <v>1</v>
      </c>
      <c r="AM20" s="237">
        <f t="shared" si="57"/>
        <v>1</v>
      </c>
      <c r="AN20" s="237" t="str">
        <f t="shared" si="58"/>
        <v/>
      </c>
      <c r="AO20" s="237" t="str">
        <f t="shared" si="59"/>
        <v/>
      </c>
      <c r="AP20" s="237" t="str">
        <f t="shared" si="60"/>
        <v/>
      </c>
      <c r="AQ20" s="237" t="str">
        <f t="shared" si="61"/>
        <v/>
      </c>
      <c r="AR20" s="238" t="str">
        <f t="shared" si="62"/>
        <v>3 - 0</v>
      </c>
      <c r="AS20" s="239" t="str">
        <f t="shared" si="63"/>
        <v>1,1,1</v>
      </c>
      <c r="AT20" s="236">
        <f t="shared" si="64"/>
        <v>1</v>
      </c>
      <c r="AU20" s="236">
        <f t="shared" si="65"/>
        <v>2</v>
      </c>
      <c r="AV20" s="237">
        <f t="shared" si="66"/>
        <v>-1</v>
      </c>
      <c r="AW20" s="237">
        <f t="shared" si="67"/>
        <v>-1</v>
      </c>
      <c r="AX20" s="237">
        <f t="shared" si="68"/>
        <v>-1</v>
      </c>
      <c r="AY20" s="237" t="str">
        <f t="shared" si="69"/>
        <v/>
      </c>
      <c r="AZ20" s="237" t="str">
        <f t="shared" si="70"/>
        <v/>
      </c>
      <c r="BA20" s="237" t="str">
        <f t="shared" si="71"/>
        <v/>
      </c>
      <c r="BB20" s="237" t="str">
        <f t="shared" si="72"/>
        <v/>
      </c>
      <c r="BC20" s="238" t="str">
        <f t="shared" si="73"/>
        <v>0 - 3</v>
      </c>
      <c r="BD20" s="239" t="str">
        <f t="shared" si="74"/>
        <v>-1, -1, -1</v>
      </c>
      <c r="BE20" s="255"/>
      <c r="BF20" s="255"/>
      <c r="BG20" s="241" t="e">
        <f>SUMIF(A19:A22,C20,B19:B22)</f>
        <v>#VALUE!</v>
      </c>
      <c r="BH20" s="242" t="e">
        <f>SUMIF(A19:A22,D20,B19:B22)</f>
        <v>#VALUE!</v>
      </c>
      <c r="BI20" s="204">
        <f t="shared" si="75"/>
        <v>2</v>
      </c>
      <c r="BJ20" s="205" t="e">
        <f>1+BJ19</f>
        <v>#REF!</v>
      </c>
      <c r="BK20" s="243">
        <v>1</v>
      </c>
      <c r="BL20" s="244" t="str">
        <f t="shared" si="76"/>
        <v>2 - 4</v>
      </c>
      <c r="BM20" s="245">
        <v>44474</v>
      </c>
      <c r="BN20" s="246" t="s">
        <v>224</v>
      </c>
      <c r="BO20" s="247">
        <v>4</v>
      </c>
      <c r="BP20" s="706"/>
      <c r="BQ20" s="722"/>
      <c r="BR20" s="709"/>
      <c r="BS20" s="709"/>
      <c r="BT20" s="710"/>
      <c r="BU20" s="256" t="e">
        <f>IF(BQ19=0,0,VLOOKUP(BQ19,[3]Список!$A:P,8,FALSE))</f>
        <v>#VALUE!</v>
      </c>
      <c r="BV20" s="716"/>
      <c r="BW20" s="644"/>
      <c r="BX20" s="644"/>
      <c r="BY20" s="644"/>
      <c r="BZ20" s="633" t="str">
        <f>IF(AI23&lt;AJ23,AR23,IF(AJ23&lt;AI23,AS23," "))</f>
        <v>1 - 3</v>
      </c>
      <c r="CA20" s="634"/>
      <c r="CB20" s="635"/>
      <c r="CC20" s="675" t="s">
        <v>234</v>
      </c>
      <c r="CD20" s="675"/>
      <c r="CE20" s="675"/>
      <c r="CF20" s="633" t="s">
        <v>226</v>
      </c>
      <c r="CG20" s="634"/>
      <c r="CH20" s="635"/>
      <c r="CI20" s="282"/>
      <c r="CJ20" s="720"/>
      <c r="CK20" s="708"/>
      <c r="CL20" s="697"/>
    </row>
    <row r="21" spans="1:91" ht="12.75" x14ac:dyDescent="0.2">
      <c r="A21" s="227">
        <v>3</v>
      </c>
      <c r="B21" s="228" t="e">
        <f>SUMIF('[3]Д - 1 этап'!$CX$187:$CX$202,6,'[3]Д - 1 этап'!$BQ$187:$BQ$202)</f>
        <v>#VALUE!</v>
      </c>
      <c r="C21" s="229">
        <v>1</v>
      </c>
      <c r="D21" s="229">
        <v>4</v>
      </c>
      <c r="E21" s="230">
        <v>11</v>
      </c>
      <c r="F21" s="231">
        <v>1</v>
      </c>
      <c r="G21" s="232">
        <v>11</v>
      </c>
      <c r="H21" s="233">
        <v>1</v>
      </c>
      <c r="I21" s="230">
        <v>11</v>
      </c>
      <c r="J21" s="231">
        <v>1</v>
      </c>
      <c r="K21" s="232"/>
      <c r="L21" s="233"/>
      <c r="M21" s="230"/>
      <c r="N21" s="231"/>
      <c r="O21" s="232"/>
      <c r="P21" s="233"/>
      <c r="Q21" s="230"/>
      <c r="R21" s="231"/>
      <c r="S21" s="234">
        <f t="shared" si="38"/>
        <v>1</v>
      </c>
      <c r="T21" s="234">
        <f t="shared" si="39"/>
        <v>0</v>
      </c>
      <c r="U21" s="234">
        <f t="shared" si="40"/>
        <v>1</v>
      </c>
      <c r="V21" s="234">
        <f t="shared" si="41"/>
        <v>0</v>
      </c>
      <c r="W21" s="234">
        <f t="shared" si="42"/>
        <v>1</v>
      </c>
      <c r="X21" s="234">
        <f t="shared" si="43"/>
        <v>0</v>
      </c>
      <c r="Y21" s="234">
        <f t="shared" si="44"/>
        <v>0</v>
      </c>
      <c r="Z21" s="234">
        <f t="shared" si="45"/>
        <v>0</v>
      </c>
      <c r="AA21" s="234">
        <f t="shared" si="46"/>
        <v>0</v>
      </c>
      <c r="AB21" s="234">
        <f t="shared" si="47"/>
        <v>0</v>
      </c>
      <c r="AC21" s="234">
        <f t="shared" si="48"/>
        <v>0</v>
      </c>
      <c r="AD21" s="234">
        <f t="shared" si="49"/>
        <v>0</v>
      </c>
      <c r="AE21" s="234">
        <f t="shared" si="50"/>
        <v>0</v>
      </c>
      <c r="AF21" s="234">
        <f t="shared" si="51"/>
        <v>0</v>
      </c>
      <c r="AG21" s="235">
        <f t="shared" si="52"/>
        <v>3</v>
      </c>
      <c r="AH21" s="235">
        <f t="shared" si="52"/>
        <v>0</v>
      </c>
      <c r="AI21" s="236">
        <f t="shared" si="53"/>
        <v>2</v>
      </c>
      <c r="AJ21" s="236">
        <f t="shared" si="54"/>
        <v>1</v>
      </c>
      <c r="AK21" s="237">
        <f t="shared" si="55"/>
        <v>1</v>
      </c>
      <c r="AL21" s="237">
        <f t="shared" si="56"/>
        <v>1</v>
      </c>
      <c r="AM21" s="237">
        <f t="shared" si="57"/>
        <v>1</v>
      </c>
      <c r="AN21" s="237" t="str">
        <f t="shared" si="58"/>
        <v/>
      </c>
      <c r="AO21" s="237" t="str">
        <f t="shared" si="59"/>
        <v/>
      </c>
      <c r="AP21" s="237" t="str">
        <f t="shared" si="60"/>
        <v/>
      </c>
      <c r="AQ21" s="237" t="str">
        <f t="shared" si="61"/>
        <v/>
      </c>
      <c r="AR21" s="238" t="str">
        <f t="shared" si="62"/>
        <v>3 - 0</v>
      </c>
      <c r="AS21" s="239" t="str">
        <f t="shared" si="63"/>
        <v>1,1,1</v>
      </c>
      <c r="AT21" s="236">
        <f t="shared" si="64"/>
        <v>1</v>
      </c>
      <c r="AU21" s="236">
        <f t="shared" si="65"/>
        <v>2</v>
      </c>
      <c r="AV21" s="237">
        <f t="shared" si="66"/>
        <v>-1</v>
      </c>
      <c r="AW21" s="237">
        <f t="shared" si="67"/>
        <v>-1</v>
      </c>
      <c r="AX21" s="237">
        <f t="shared" si="68"/>
        <v>-1</v>
      </c>
      <c r="AY21" s="237" t="str">
        <f t="shared" si="69"/>
        <v/>
      </c>
      <c r="AZ21" s="237" t="str">
        <f t="shared" si="70"/>
        <v/>
      </c>
      <c r="BA21" s="237" t="str">
        <f t="shared" si="71"/>
        <v/>
      </c>
      <c r="BB21" s="237" t="str">
        <f t="shared" si="72"/>
        <v/>
      </c>
      <c r="BC21" s="238" t="str">
        <f t="shared" si="73"/>
        <v>0 - 3</v>
      </c>
      <c r="BD21" s="239" t="str">
        <f t="shared" si="74"/>
        <v>-1, -1, -1</v>
      </c>
      <c r="BE21" s="240">
        <f>SUMIF(C19:C26,2,AI19:AI26)+SUMIF(D19:D26,2,AJ19:AJ26)</f>
        <v>6</v>
      </c>
      <c r="BF21" s="240">
        <f>IF(BE21&lt;&gt;0,RANK(BE21,BE19:BE25),"")</f>
        <v>1</v>
      </c>
      <c r="BG21" s="241" t="e">
        <f>SUMIF(A19:A22,C21,B19:B22)</f>
        <v>#VALUE!</v>
      </c>
      <c r="BH21" s="242" t="e">
        <f>SUMIF(A19:A22,D21,B19:B22)</f>
        <v>#VALUE!</v>
      </c>
      <c r="BI21" s="204">
        <f t="shared" si="75"/>
        <v>2</v>
      </c>
      <c r="BJ21" s="205" t="e">
        <f>1+BJ20</f>
        <v>#REF!</v>
      </c>
      <c r="BK21" s="243">
        <v>2</v>
      </c>
      <c r="BL21" s="258" t="str">
        <f t="shared" si="76"/>
        <v>1 - 4</v>
      </c>
      <c r="BM21" s="245">
        <v>44474</v>
      </c>
      <c r="BN21" s="259" t="s">
        <v>227</v>
      </c>
      <c r="BO21" s="247">
        <v>3</v>
      </c>
      <c r="BP21" s="706">
        <v>2</v>
      </c>
      <c r="BQ21" s="712" t="e">
        <f>B20</f>
        <v>#VALUE!</v>
      </c>
      <c r="BR21" s="677" t="s">
        <v>235</v>
      </c>
      <c r="BS21" s="677"/>
      <c r="BT21" s="714"/>
      <c r="BU21" s="260" t="e">
        <f>IF(BQ21=0,0,VLOOKUP(BQ21,[3]Список!$A:P,7,FALSE))</f>
        <v>#VALUE!</v>
      </c>
      <c r="BV21" s="715" t="e">
        <f>IF(BQ21=0,0,VLOOKUP(BQ21,[3]Список!$A:$P,6,FALSE))</f>
        <v>#VALUE!</v>
      </c>
      <c r="BW21" s="283"/>
      <c r="BX21" s="262">
        <f>IF(AG23&lt;AH23,AT23,IF(AH23&lt;AG23,AT23," "))</f>
        <v>2</v>
      </c>
      <c r="BY21" s="266"/>
      <c r="BZ21" s="717"/>
      <c r="CA21" s="643"/>
      <c r="CB21" s="718"/>
      <c r="CC21" s="266"/>
      <c r="CD21" s="262">
        <f>IF(AG22&lt;AH22,AI22,IF(AH22&lt;AG22,AI22," "))</f>
        <v>2</v>
      </c>
      <c r="CE21" s="266"/>
      <c r="CF21" s="284"/>
      <c r="CG21" s="262">
        <f>IF(AG20&lt;AH20,AI20,IF(AH20&lt;AG20,AI20," "))</f>
        <v>2</v>
      </c>
      <c r="CH21" s="263"/>
      <c r="CI21" s="285"/>
      <c r="CJ21" s="719">
        <f>BE21</f>
        <v>6</v>
      </c>
      <c r="CK21" s="707"/>
      <c r="CL21" s="696">
        <v>1</v>
      </c>
    </row>
    <row r="22" spans="1:91" ht="12.75" x14ac:dyDescent="0.2">
      <c r="A22" s="227">
        <v>4</v>
      </c>
      <c r="B22" s="228" t="e">
        <f>SUMIF('[3]Д - 1 этап'!$CX$42:$CX$57,6,'[3]Д - 1 этап'!$BQ$42:$BQ$57)</f>
        <v>#VALUE!</v>
      </c>
      <c r="C22" s="229">
        <v>2</v>
      </c>
      <c r="D22" s="229">
        <v>3</v>
      </c>
      <c r="E22" s="230">
        <v>1</v>
      </c>
      <c r="F22" s="231">
        <v>11</v>
      </c>
      <c r="G22" s="232">
        <v>11</v>
      </c>
      <c r="H22" s="233">
        <v>1</v>
      </c>
      <c r="I22" s="230">
        <v>11</v>
      </c>
      <c r="J22" s="231">
        <v>1</v>
      </c>
      <c r="K22" s="232">
        <v>11</v>
      </c>
      <c r="L22" s="233">
        <v>1</v>
      </c>
      <c r="M22" s="230"/>
      <c r="N22" s="231"/>
      <c r="O22" s="232"/>
      <c r="P22" s="233"/>
      <c r="Q22" s="230"/>
      <c r="R22" s="231"/>
      <c r="S22" s="234">
        <f t="shared" si="38"/>
        <v>0</v>
      </c>
      <c r="T22" s="234">
        <f t="shared" si="39"/>
        <v>1</v>
      </c>
      <c r="U22" s="234">
        <f t="shared" si="40"/>
        <v>1</v>
      </c>
      <c r="V22" s="234">
        <f t="shared" si="41"/>
        <v>0</v>
      </c>
      <c r="W22" s="234">
        <f t="shared" si="42"/>
        <v>1</v>
      </c>
      <c r="X22" s="234">
        <f t="shared" si="43"/>
        <v>0</v>
      </c>
      <c r="Y22" s="234">
        <f t="shared" si="44"/>
        <v>1</v>
      </c>
      <c r="Z22" s="234">
        <f t="shared" si="45"/>
        <v>0</v>
      </c>
      <c r="AA22" s="234">
        <f t="shared" si="46"/>
        <v>0</v>
      </c>
      <c r="AB22" s="234">
        <f t="shared" si="47"/>
        <v>0</v>
      </c>
      <c r="AC22" s="234">
        <f t="shared" si="48"/>
        <v>0</v>
      </c>
      <c r="AD22" s="234">
        <f t="shared" si="49"/>
        <v>0</v>
      </c>
      <c r="AE22" s="234">
        <f t="shared" si="50"/>
        <v>0</v>
      </c>
      <c r="AF22" s="234">
        <f t="shared" si="51"/>
        <v>0</v>
      </c>
      <c r="AG22" s="235">
        <f t="shared" si="52"/>
        <v>3</v>
      </c>
      <c r="AH22" s="235">
        <f t="shared" si="52"/>
        <v>1</v>
      </c>
      <c r="AI22" s="236">
        <f t="shared" si="53"/>
        <v>2</v>
      </c>
      <c r="AJ22" s="236">
        <f t="shared" si="54"/>
        <v>1</v>
      </c>
      <c r="AK22" s="237">
        <f t="shared" si="55"/>
        <v>-1</v>
      </c>
      <c r="AL22" s="237">
        <f t="shared" si="56"/>
        <v>1</v>
      </c>
      <c r="AM22" s="237">
        <f t="shared" si="57"/>
        <v>1</v>
      </c>
      <c r="AN22" s="237">
        <f t="shared" si="58"/>
        <v>1</v>
      </c>
      <c r="AO22" s="237" t="str">
        <f t="shared" si="59"/>
        <v/>
      </c>
      <c r="AP22" s="237" t="str">
        <f t="shared" si="60"/>
        <v/>
      </c>
      <c r="AQ22" s="237" t="str">
        <f t="shared" si="61"/>
        <v/>
      </c>
      <c r="AR22" s="238" t="str">
        <f t="shared" si="62"/>
        <v>3 - 1</v>
      </c>
      <c r="AS22" s="239" t="str">
        <f t="shared" si="63"/>
        <v>-1,1,1,1</v>
      </c>
      <c r="AT22" s="236">
        <f t="shared" si="64"/>
        <v>1</v>
      </c>
      <c r="AU22" s="236">
        <f t="shared" si="65"/>
        <v>2</v>
      </c>
      <c r="AV22" s="237">
        <f t="shared" si="66"/>
        <v>1</v>
      </c>
      <c r="AW22" s="237">
        <f t="shared" si="67"/>
        <v>-1</v>
      </c>
      <c r="AX22" s="237">
        <f t="shared" si="68"/>
        <v>-1</v>
      </c>
      <c r="AY22" s="237">
        <f t="shared" si="69"/>
        <v>-1</v>
      </c>
      <c r="AZ22" s="237" t="str">
        <f t="shared" si="70"/>
        <v/>
      </c>
      <c r="BA22" s="237" t="str">
        <f t="shared" si="71"/>
        <v/>
      </c>
      <c r="BB22" s="237" t="str">
        <f t="shared" si="72"/>
        <v/>
      </c>
      <c r="BC22" s="238" t="str">
        <f t="shared" si="73"/>
        <v>1 - 3</v>
      </c>
      <c r="BD22" s="239" t="str">
        <f t="shared" si="74"/>
        <v>1,-1,-1,-1</v>
      </c>
      <c r="BE22" s="255"/>
      <c r="BF22" s="255"/>
      <c r="BG22" s="241" t="e">
        <f>SUMIF(A19:A22,C22,B19:B22)</f>
        <v>#VALUE!</v>
      </c>
      <c r="BH22" s="242" t="e">
        <f>SUMIF(A19:A22,D22,B19:B22)</f>
        <v>#VALUE!</v>
      </c>
      <c r="BI22" s="204">
        <f t="shared" si="75"/>
        <v>2</v>
      </c>
      <c r="BJ22" s="205" t="e">
        <f>1+BJ21</f>
        <v>#REF!</v>
      </c>
      <c r="BK22" s="243">
        <v>2</v>
      </c>
      <c r="BL22" s="258" t="str">
        <f t="shared" si="76"/>
        <v>2 - 3</v>
      </c>
      <c r="BM22" s="245">
        <v>44474</v>
      </c>
      <c r="BN22" s="259" t="s">
        <v>227</v>
      </c>
      <c r="BO22" s="247">
        <v>4</v>
      </c>
      <c r="BP22" s="706"/>
      <c r="BQ22" s="722"/>
      <c r="BR22" s="677"/>
      <c r="BS22" s="677"/>
      <c r="BT22" s="714"/>
      <c r="BU22" s="260" t="e">
        <f>IF(BQ21=0,0,VLOOKUP(BQ21,[3]Список!$A:P,8,FALSE))</f>
        <v>#VALUE!</v>
      </c>
      <c r="BV22" s="715"/>
      <c r="BW22" s="726" t="s">
        <v>234</v>
      </c>
      <c r="BX22" s="661"/>
      <c r="BY22" s="661"/>
      <c r="BZ22" s="717"/>
      <c r="CA22" s="643"/>
      <c r="CB22" s="718"/>
      <c r="CC22" s="661" t="s">
        <v>234</v>
      </c>
      <c r="CD22" s="661"/>
      <c r="CE22" s="661"/>
      <c r="CF22" s="663" t="s">
        <v>226</v>
      </c>
      <c r="CG22" s="664"/>
      <c r="CH22" s="665"/>
      <c r="CI22" s="286"/>
      <c r="CJ22" s="719"/>
      <c r="CK22" s="707"/>
      <c r="CL22" s="696"/>
    </row>
    <row r="23" spans="1:91" ht="12.75" x14ac:dyDescent="0.2">
      <c r="A23" s="227">
        <v>5</v>
      </c>
      <c r="B23" s="269"/>
      <c r="C23" s="229">
        <v>1</v>
      </c>
      <c r="D23" s="229">
        <v>2</v>
      </c>
      <c r="E23" s="230">
        <v>11</v>
      </c>
      <c r="F23" s="231">
        <v>1</v>
      </c>
      <c r="G23" s="232">
        <v>1</v>
      </c>
      <c r="H23" s="233">
        <v>11</v>
      </c>
      <c r="I23" s="230">
        <v>1</v>
      </c>
      <c r="J23" s="231">
        <v>11</v>
      </c>
      <c r="K23" s="232">
        <v>1</v>
      </c>
      <c r="L23" s="233">
        <v>11</v>
      </c>
      <c r="M23" s="230"/>
      <c r="N23" s="231"/>
      <c r="O23" s="232"/>
      <c r="P23" s="233"/>
      <c r="Q23" s="230"/>
      <c r="R23" s="231"/>
      <c r="S23" s="234">
        <f t="shared" si="38"/>
        <v>1</v>
      </c>
      <c r="T23" s="234">
        <f t="shared" si="39"/>
        <v>0</v>
      </c>
      <c r="U23" s="234">
        <f t="shared" si="40"/>
        <v>0</v>
      </c>
      <c r="V23" s="234">
        <f t="shared" si="41"/>
        <v>1</v>
      </c>
      <c r="W23" s="234">
        <f t="shared" si="42"/>
        <v>0</v>
      </c>
      <c r="X23" s="234">
        <f t="shared" si="43"/>
        <v>1</v>
      </c>
      <c r="Y23" s="234">
        <f t="shared" si="44"/>
        <v>0</v>
      </c>
      <c r="Z23" s="234">
        <f t="shared" si="45"/>
        <v>1</v>
      </c>
      <c r="AA23" s="234">
        <f t="shared" si="46"/>
        <v>0</v>
      </c>
      <c r="AB23" s="234">
        <f t="shared" si="47"/>
        <v>0</v>
      </c>
      <c r="AC23" s="234">
        <f t="shared" si="48"/>
        <v>0</v>
      </c>
      <c r="AD23" s="234">
        <f t="shared" si="49"/>
        <v>0</v>
      </c>
      <c r="AE23" s="234">
        <f t="shared" si="50"/>
        <v>0</v>
      </c>
      <c r="AF23" s="234">
        <f t="shared" si="51"/>
        <v>0</v>
      </c>
      <c r="AG23" s="235">
        <f t="shared" si="52"/>
        <v>1</v>
      </c>
      <c r="AH23" s="235">
        <f t="shared" si="52"/>
        <v>3</v>
      </c>
      <c r="AI23" s="236">
        <f t="shared" si="53"/>
        <v>1</v>
      </c>
      <c r="AJ23" s="236">
        <f t="shared" si="54"/>
        <v>2</v>
      </c>
      <c r="AK23" s="237">
        <f t="shared" si="55"/>
        <v>1</v>
      </c>
      <c r="AL23" s="237">
        <f t="shared" si="56"/>
        <v>-1</v>
      </c>
      <c r="AM23" s="237">
        <f t="shared" si="57"/>
        <v>-1</v>
      </c>
      <c r="AN23" s="237">
        <f t="shared" si="58"/>
        <v>-1</v>
      </c>
      <c r="AO23" s="237" t="str">
        <f t="shared" si="59"/>
        <v/>
      </c>
      <c r="AP23" s="237" t="str">
        <f t="shared" si="60"/>
        <v/>
      </c>
      <c r="AQ23" s="237" t="str">
        <f t="shared" si="61"/>
        <v/>
      </c>
      <c r="AR23" s="238" t="str">
        <f t="shared" si="62"/>
        <v>1 - 3</v>
      </c>
      <c r="AS23" s="239" t="str">
        <f t="shared" si="63"/>
        <v>1,-1,-1,-1</v>
      </c>
      <c r="AT23" s="236">
        <f t="shared" si="64"/>
        <v>2</v>
      </c>
      <c r="AU23" s="236">
        <f t="shared" si="65"/>
        <v>1</v>
      </c>
      <c r="AV23" s="237">
        <f t="shared" si="66"/>
        <v>-1</v>
      </c>
      <c r="AW23" s="237">
        <f t="shared" si="67"/>
        <v>1</v>
      </c>
      <c r="AX23" s="237">
        <f t="shared" si="68"/>
        <v>1</v>
      </c>
      <c r="AY23" s="237">
        <f t="shared" si="69"/>
        <v>1</v>
      </c>
      <c r="AZ23" s="237" t="str">
        <f t="shared" si="70"/>
        <v/>
      </c>
      <c r="BA23" s="237" t="str">
        <f t="shared" si="71"/>
        <v/>
      </c>
      <c r="BB23" s="237" t="str">
        <f t="shared" si="72"/>
        <v/>
      </c>
      <c r="BC23" s="238" t="str">
        <f t="shared" si="73"/>
        <v>3 - 1</v>
      </c>
      <c r="BD23" s="239" t="str">
        <f t="shared" si="74"/>
        <v>-1,1,1,1</v>
      </c>
      <c r="BE23" s="240">
        <f>SUMIF(C19:C26,3,AI19:AI26)+SUMIF(D19:D26,3,AJ19:AJ26)</f>
        <v>4</v>
      </c>
      <c r="BF23" s="240">
        <f>IF(BE23&lt;&gt;0,RANK(BE23,BE19:BE25),"")</f>
        <v>3</v>
      </c>
      <c r="BG23" s="241" t="e">
        <f>SUMIF(A19:A22,C23,B19:B22)</f>
        <v>#VALUE!</v>
      </c>
      <c r="BH23" s="242" t="e">
        <f>SUMIF(A19:A22,D23,B19:B22)</f>
        <v>#VALUE!</v>
      </c>
      <c r="BI23" s="204">
        <f t="shared" si="75"/>
        <v>2</v>
      </c>
      <c r="BJ23" s="205" t="e">
        <f>1+BJ22</f>
        <v>#REF!</v>
      </c>
      <c r="BK23" s="243">
        <v>3</v>
      </c>
      <c r="BL23" s="270" t="str">
        <f t="shared" si="76"/>
        <v>1 - 2</v>
      </c>
      <c r="BM23" s="245">
        <v>44474</v>
      </c>
      <c r="BN23" s="246" t="s">
        <v>229</v>
      </c>
      <c r="BO23" s="247">
        <v>3</v>
      </c>
      <c r="BP23" s="706">
        <v>3</v>
      </c>
      <c r="BQ23" s="712" t="e">
        <f>B21</f>
        <v>#VALUE!</v>
      </c>
      <c r="BR23" s="651" t="s">
        <v>236</v>
      </c>
      <c r="BS23" s="651"/>
      <c r="BT23" s="723"/>
      <c r="BU23" s="248" t="e">
        <f>IF(BQ23=0,0,VLOOKUP(BQ23,[3]Список!$A:P,7,FALSE))</f>
        <v>#VALUE!</v>
      </c>
      <c r="BV23" s="724" t="e">
        <f>IF(BQ23=0,0,VLOOKUP(BQ23,[3]Список!$A:$P,6,FALSE))</f>
        <v>#VALUE!</v>
      </c>
      <c r="BW23" s="287"/>
      <c r="BX23" s="250">
        <f>IF(AG19&lt;AH19,AT19,IF(AH19&lt;AG19,AT19," "))</f>
        <v>1</v>
      </c>
      <c r="BY23" s="251"/>
      <c r="BZ23" s="252"/>
      <c r="CA23" s="250">
        <f>IF(AG22&lt;AH22,AT22,IF(AH22&lt;AG22,AT22," "))</f>
        <v>1</v>
      </c>
      <c r="CB23" s="253"/>
      <c r="CC23" s="654"/>
      <c r="CD23" s="654"/>
      <c r="CE23" s="654"/>
      <c r="CF23" s="280"/>
      <c r="CG23" s="250">
        <f>IF(AG24&lt;AH24,AI24,IF(AH24&lt;AG24,AI24," "))</f>
        <v>2</v>
      </c>
      <c r="CH23" s="253"/>
      <c r="CI23" s="281"/>
      <c r="CJ23" s="725">
        <f>BE23</f>
        <v>4</v>
      </c>
      <c r="CK23" s="721"/>
      <c r="CL23" s="701">
        <v>3</v>
      </c>
    </row>
    <row r="24" spans="1:91" ht="12.75" x14ac:dyDescent="0.2">
      <c r="A24" s="227">
        <v>6</v>
      </c>
      <c r="C24" s="229">
        <v>3</v>
      </c>
      <c r="D24" s="229">
        <v>4</v>
      </c>
      <c r="E24" s="230">
        <v>1</v>
      </c>
      <c r="F24" s="231">
        <v>11</v>
      </c>
      <c r="G24" s="232">
        <v>11</v>
      </c>
      <c r="H24" s="233">
        <v>1</v>
      </c>
      <c r="I24" s="230">
        <v>11</v>
      </c>
      <c r="J24" s="231">
        <v>1</v>
      </c>
      <c r="K24" s="232">
        <v>11</v>
      </c>
      <c r="L24" s="233">
        <v>1</v>
      </c>
      <c r="M24" s="230"/>
      <c r="N24" s="231"/>
      <c r="O24" s="232"/>
      <c r="P24" s="233"/>
      <c r="Q24" s="230"/>
      <c r="R24" s="231"/>
      <c r="S24" s="234">
        <f t="shared" si="38"/>
        <v>0</v>
      </c>
      <c r="T24" s="234">
        <f t="shared" si="39"/>
        <v>1</v>
      </c>
      <c r="U24" s="234">
        <f t="shared" si="40"/>
        <v>1</v>
      </c>
      <c r="V24" s="234">
        <f t="shared" si="41"/>
        <v>0</v>
      </c>
      <c r="W24" s="234">
        <f t="shared" si="42"/>
        <v>1</v>
      </c>
      <c r="X24" s="234">
        <f t="shared" si="43"/>
        <v>0</v>
      </c>
      <c r="Y24" s="234">
        <f t="shared" si="44"/>
        <v>1</v>
      </c>
      <c r="Z24" s="234">
        <f t="shared" si="45"/>
        <v>0</v>
      </c>
      <c r="AA24" s="234">
        <f t="shared" si="46"/>
        <v>0</v>
      </c>
      <c r="AB24" s="234">
        <f t="shared" si="47"/>
        <v>0</v>
      </c>
      <c r="AC24" s="234">
        <f t="shared" si="48"/>
        <v>0</v>
      </c>
      <c r="AD24" s="234">
        <f t="shared" si="49"/>
        <v>0</v>
      </c>
      <c r="AE24" s="234">
        <f t="shared" si="50"/>
        <v>0</v>
      </c>
      <c r="AF24" s="234">
        <f t="shared" si="51"/>
        <v>0</v>
      </c>
      <c r="AG24" s="235">
        <f t="shared" si="52"/>
        <v>3</v>
      </c>
      <c r="AH24" s="235">
        <f t="shared" si="52"/>
        <v>1</v>
      </c>
      <c r="AI24" s="236">
        <f t="shared" si="53"/>
        <v>2</v>
      </c>
      <c r="AJ24" s="236">
        <f t="shared" si="54"/>
        <v>1</v>
      </c>
      <c r="AK24" s="237">
        <f t="shared" si="55"/>
        <v>-1</v>
      </c>
      <c r="AL24" s="237">
        <f t="shared" si="56"/>
        <v>1</v>
      </c>
      <c r="AM24" s="237">
        <f t="shared" si="57"/>
        <v>1</v>
      </c>
      <c r="AN24" s="237">
        <f t="shared" si="58"/>
        <v>1</v>
      </c>
      <c r="AO24" s="237" t="str">
        <f t="shared" si="59"/>
        <v/>
      </c>
      <c r="AP24" s="237" t="str">
        <f t="shared" si="60"/>
        <v/>
      </c>
      <c r="AQ24" s="237" t="str">
        <f t="shared" si="61"/>
        <v/>
      </c>
      <c r="AR24" s="238" t="str">
        <f t="shared" si="62"/>
        <v>3 - 1</v>
      </c>
      <c r="AS24" s="239" t="str">
        <f t="shared" si="63"/>
        <v>-1,1,1,1</v>
      </c>
      <c r="AT24" s="236">
        <f t="shared" si="64"/>
        <v>1</v>
      </c>
      <c r="AU24" s="236">
        <f t="shared" si="65"/>
        <v>2</v>
      </c>
      <c r="AV24" s="237">
        <f t="shared" si="66"/>
        <v>1</v>
      </c>
      <c r="AW24" s="237">
        <f t="shared" si="67"/>
        <v>-1</v>
      </c>
      <c r="AX24" s="237">
        <f t="shared" si="68"/>
        <v>-1</v>
      </c>
      <c r="AY24" s="237">
        <f t="shared" si="69"/>
        <v>-1</v>
      </c>
      <c r="AZ24" s="237" t="str">
        <f t="shared" si="70"/>
        <v/>
      </c>
      <c r="BA24" s="237" t="str">
        <f t="shared" si="71"/>
        <v/>
      </c>
      <c r="BB24" s="237" t="str">
        <f t="shared" si="72"/>
        <v/>
      </c>
      <c r="BC24" s="238" t="str">
        <f t="shared" si="73"/>
        <v>1 - 3</v>
      </c>
      <c r="BD24" s="239" t="str">
        <f t="shared" si="74"/>
        <v>1,-1,-1,-1</v>
      </c>
      <c r="BE24" s="255"/>
      <c r="BF24" s="255"/>
      <c r="BG24" s="241" t="e">
        <f>SUMIF(A19:A22,C24,B19:B22)</f>
        <v>#VALUE!</v>
      </c>
      <c r="BH24" s="242" t="e">
        <f>SUMIF(A19:A22,D24,B19:B22)</f>
        <v>#VALUE!</v>
      </c>
      <c r="BI24" s="204">
        <f t="shared" si="75"/>
        <v>2</v>
      </c>
      <c r="BJ24" s="205" t="e">
        <f>1+BJ23</f>
        <v>#REF!</v>
      </c>
      <c r="BK24" s="243">
        <v>3</v>
      </c>
      <c r="BL24" s="270" t="str">
        <f t="shared" si="76"/>
        <v>3 - 4</v>
      </c>
      <c r="BM24" s="245">
        <v>44474</v>
      </c>
      <c r="BN24" s="246" t="s">
        <v>229</v>
      </c>
      <c r="BO24" s="247">
        <v>4</v>
      </c>
      <c r="BP24" s="706"/>
      <c r="BQ24" s="722"/>
      <c r="BR24" s="709"/>
      <c r="BS24" s="709"/>
      <c r="BT24" s="710"/>
      <c r="BU24" s="256" t="e">
        <f>IF(BQ23=0,0,VLOOKUP(BQ23,[3]Список!$A:P,8,FALSE))</f>
        <v>#VALUE!</v>
      </c>
      <c r="BV24" s="716"/>
      <c r="BW24" s="711" t="str">
        <f>IF(AI19&gt;AJ19,BC19,IF(AJ19&gt;AI19,BD19," "))</f>
        <v>1 - 3</v>
      </c>
      <c r="BX24" s="634"/>
      <c r="BY24" s="634"/>
      <c r="BZ24" s="633" t="str">
        <f>IF(AI22&gt;AJ22,BC22,IF(AJ22&gt;AI22,BD22," "))</f>
        <v>1 - 3</v>
      </c>
      <c r="CA24" s="634"/>
      <c r="CB24" s="635"/>
      <c r="CC24" s="644"/>
      <c r="CD24" s="644"/>
      <c r="CE24" s="644"/>
      <c r="CF24" s="674" t="s">
        <v>234</v>
      </c>
      <c r="CG24" s="675"/>
      <c r="CH24" s="676"/>
      <c r="CI24" s="282"/>
      <c r="CJ24" s="720"/>
      <c r="CK24" s="708"/>
      <c r="CL24" s="697"/>
    </row>
    <row r="25" spans="1:91" ht="12.75" x14ac:dyDescent="0.2"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3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V25" s="201"/>
      <c r="AW25" s="201"/>
      <c r="AX25" s="201"/>
      <c r="AY25" s="201"/>
      <c r="AZ25" s="201"/>
      <c r="BE25" s="240">
        <f>SUMIF(C19:C26,4,AI19:AI26)+SUMIF(D19:D26,4,AJ19:AJ26)</f>
        <v>3</v>
      </c>
      <c r="BF25" s="240">
        <f>IF(BE25&lt;&gt;0,RANK(BE25,BE19:BE25),"")</f>
        <v>4</v>
      </c>
      <c r="BG25" s="272"/>
      <c r="BH25" s="272"/>
      <c r="BK25" s="220"/>
      <c r="BP25" s="706">
        <v>4</v>
      </c>
      <c r="BQ25" s="712" t="e">
        <f>B22</f>
        <v>#VALUE!</v>
      </c>
      <c r="BR25" s="677" t="s">
        <v>237</v>
      </c>
      <c r="BS25" s="677"/>
      <c r="BT25" s="714"/>
      <c r="BU25" s="260" t="e">
        <f>IF(BQ25=0,0,VLOOKUP(BQ25,[3]Список!$A:P,7,FALSE))</f>
        <v>#VALUE!</v>
      </c>
      <c r="BV25" s="715" t="e">
        <f>IF(BQ25=0,0,VLOOKUP(BQ25,[3]Список!$A:$P,6,FALSE))</f>
        <v>#VALUE!</v>
      </c>
      <c r="BW25" s="283"/>
      <c r="BX25" s="262">
        <f>IF(AG21&lt;AH21,AT21,IF(AH21&lt;AG21,AT21," "))</f>
        <v>1</v>
      </c>
      <c r="BY25" s="266"/>
      <c r="BZ25" s="264"/>
      <c r="CA25" s="262">
        <f>IF(AG20&lt;AH20,AT20,IF(AH20&lt;AG20,AT20," "))</f>
        <v>1</v>
      </c>
      <c r="CB25" s="263"/>
      <c r="CC25" s="266"/>
      <c r="CD25" s="262">
        <f>IF(AG24&lt;AH24,AT24,IF(AH24&lt;AG24,AT24," "))</f>
        <v>1</v>
      </c>
      <c r="CE25" s="266"/>
      <c r="CF25" s="717"/>
      <c r="CG25" s="643"/>
      <c r="CH25" s="718"/>
      <c r="CI25" s="285"/>
      <c r="CJ25" s="719">
        <f>BE25</f>
        <v>3</v>
      </c>
      <c r="CK25" s="707"/>
      <c r="CL25" s="696">
        <v>4</v>
      </c>
    </row>
    <row r="26" spans="1:91" ht="12.75" x14ac:dyDescent="0.2"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3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V26" s="201"/>
      <c r="AW26" s="201"/>
      <c r="AX26" s="201"/>
      <c r="AY26" s="201"/>
      <c r="AZ26" s="201"/>
      <c r="BD26" s="203"/>
      <c r="BE26" s="255"/>
      <c r="BF26" s="255"/>
      <c r="BG26" s="272"/>
      <c r="BH26" s="272"/>
      <c r="BK26" s="220"/>
      <c r="BL26" s="273"/>
      <c r="BM26" s="274"/>
      <c r="BN26" s="275"/>
      <c r="BO26" s="276"/>
      <c r="BP26" s="706"/>
      <c r="BQ26" s="713"/>
      <c r="BR26" s="709"/>
      <c r="BS26" s="709"/>
      <c r="BT26" s="710"/>
      <c r="BU26" s="256" t="e">
        <f>IF(BQ25=0,0,VLOOKUP(BQ25,[3]Список!$A:P,8,FALSE))</f>
        <v>#VALUE!</v>
      </c>
      <c r="BV26" s="716"/>
      <c r="BW26" s="711" t="str">
        <f>IF(AI21&gt;AJ21,BC21,IF(AJ21&gt;AI21,BD21," "))</f>
        <v>0 - 3</v>
      </c>
      <c r="BX26" s="634"/>
      <c r="BY26" s="634"/>
      <c r="BZ26" s="633" t="str">
        <f>IF(AI20&gt;AJ20,BC20,IF(AJ20&gt;AI20,BD20," "))</f>
        <v>0 - 3</v>
      </c>
      <c r="CA26" s="634"/>
      <c r="CB26" s="635"/>
      <c r="CC26" s="634" t="str">
        <f>IF(AI24&gt;AJ24,BC24,IF(AJ24&gt;AI24,BD24," "))</f>
        <v>1 - 3</v>
      </c>
      <c r="CD26" s="634"/>
      <c r="CE26" s="634"/>
      <c r="CF26" s="656"/>
      <c r="CG26" s="644"/>
      <c r="CH26" s="657"/>
      <c r="CI26" s="282"/>
      <c r="CJ26" s="720"/>
      <c r="CK26" s="708"/>
      <c r="CL26" s="697"/>
    </row>
    <row r="27" spans="1:91" ht="15.75" x14ac:dyDescent="0.2">
      <c r="Z27" s="212"/>
      <c r="BK27" s="220"/>
      <c r="BL27" s="668" t="str">
        <f>C28</f>
        <v>Девушки. Группа 3</v>
      </c>
      <c r="BM27" s="668"/>
      <c r="BN27" s="668"/>
      <c r="BO27" s="668"/>
      <c r="BP27" s="668"/>
      <c r="BQ27" s="668"/>
      <c r="BR27" s="668"/>
      <c r="BS27" s="668"/>
      <c r="BT27" s="668"/>
      <c r="BU27" s="668"/>
      <c r="BV27" s="668"/>
      <c r="BW27" s="668"/>
      <c r="BX27" s="668"/>
      <c r="BY27" s="668"/>
      <c r="BZ27" s="668"/>
      <c r="CA27" s="668"/>
      <c r="CB27" s="668"/>
      <c r="CC27" s="668"/>
      <c r="CD27" s="668"/>
      <c r="CE27" s="668"/>
      <c r="CF27" s="668"/>
      <c r="CG27" s="668"/>
      <c r="CH27" s="668"/>
      <c r="CI27" s="668"/>
      <c r="CJ27" s="668"/>
      <c r="CK27" s="668"/>
      <c r="CL27" s="668"/>
    </row>
    <row r="28" spans="1:91" ht="12.75" x14ac:dyDescent="0.2">
      <c r="A28" s="213">
        <f>1+A18</f>
        <v>3</v>
      </c>
      <c r="B28" s="214">
        <v>4</v>
      </c>
      <c r="C28" s="215" t="str">
        <f>"Девушки. Группа "&amp;A28</f>
        <v>Девушки. Группа 3</v>
      </c>
      <c r="D28" s="215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7">
        <f>1+R18</f>
        <v>3</v>
      </c>
      <c r="Z28" s="212"/>
      <c r="AR28" s="218" t="e">
        <f>IF(B29=0,0,(IF(B30=0,1,IF(B31=0,2,IF(B32=0,3,IF(B32&gt;0,4))))))</f>
        <v>#VALUE!</v>
      </c>
      <c r="BC28" s="218">
        <f>IF(BE28=15,3,IF(BE28&gt;15,4))</f>
        <v>4</v>
      </c>
      <c r="BE28" s="219">
        <f>SUM(BE29,BE31,BE33,BE35)</f>
        <v>18</v>
      </c>
      <c r="BF28" s="219">
        <f>SUM(BF29,BF31,BF33,BF35)</f>
        <v>10</v>
      </c>
      <c r="BK28" s="220"/>
      <c r="BL28" s="221" t="s">
        <v>215</v>
      </c>
      <c r="BM28" s="222" t="s">
        <v>16</v>
      </c>
      <c r="BN28" s="222" t="s">
        <v>216</v>
      </c>
      <c r="BO28" s="223" t="s">
        <v>217</v>
      </c>
      <c r="BP28" s="224" t="s">
        <v>218</v>
      </c>
      <c r="BQ28" s="705" t="str">
        <f>BQ18</f>
        <v>Команды</v>
      </c>
      <c r="BR28" s="669"/>
      <c r="BS28" s="669"/>
      <c r="BT28" s="669"/>
      <c r="BU28" s="670" t="s">
        <v>220</v>
      </c>
      <c r="BV28" s="670"/>
      <c r="BW28" s="682">
        <v>1</v>
      </c>
      <c r="BX28" s="683"/>
      <c r="BY28" s="684"/>
      <c r="BZ28" s="672">
        <v>2</v>
      </c>
      <c r="CA28" s="672"/>
      <c r="CB28" s="672"/>
      <c r="CC28" s="682">
        <v>3</v>
      </c>
      <c r="CD28" s="683"/>
      <c r="CE28" s="684"/>
      <c r="CF28" s="672">
        <v>4</v>
      </c>
      <c r="CG28" s="672"/>
      <c r="CH28" s="672"/>
      <c r="CI28" s="288"/>
      <c r="CJ28" s="279" t="s">
        <v>221</v>
      </c>
      <c r="CK28" s="278" t="s">
        <v>222</v>
      </c>
      <c r="CL28" s="289" t="s">
        <v>223</v>
      </c>
      <c r="CM28" s="290"/>
    </row>
    <row r="29" spans="1:91" ht="14.25" x14ac:dyDescent="0.2">
      <c r="A29" s="227">
        <v>1</v>
      </c>
      <c r="B29" s="228" t="e">
        <f>SUMIF('[3]Д - 1 этап'!$CX$71:$CX$86,5,'[3]Д - 1 этап'!$BQ$71:$BQ$86)</f>
        <v>#VALUE!</v>
      </c>
      <c r="C29" s="229">
        <v>1</v>
      </c>
      <c r="D29" s="229">
        <v>3</v>
      </c>
      <c r="E29" s="230">
        <v>1</v>
      </c>
      <c r="F29" s="231">
        <v>11</v>
      </c>
      <c r="G29" s="232">
        <v>2</v>
      </c>
      <c r="H29" s="233">
        <v>1</v>
      </c>
      <c r="I29" s="230">
        <v>2</v>
      </c>
      <c r="J29" s="231">
        <v>1</v>
      </c>
      <c r="K29" s="232">
        <v>2</v>
      </c>
      <c r="L29" s="233">
        <v>1</v>
      </c>
      <c r="M29" s="230"/>
      <c r="N29" s="231"/>
      <c r="O29" s="232"/>
      <c r="P29" s="233"/>
      <c r="Q29" s="230"/>
      <c r="R29" s="231"/>
      <c r="S29" s="234">
        <f t="shared" ref="S29:S34" si="77">IF(E29="wo",0,IF(F29="wo",1,IF(E29&gt;F29,1,0)))</f>
        <v>0</v>
      </c>
      <c r="T29" s="234">
        <f t="shared" ref="T29:T34" si="78">IF(E29="wo",1,IF(F29="wo",0,IF(F29&gt;E29,1,0)))</f>
        <v>1</v>
      </c>
      <c r="U29" s="234">
        <f t="shared" ref="U29:U34" si="79">IF(G29="wo",0,IF(H29="wo",1,IF(G29&gt;H29,1,0)))</f>
        <v>1</v>
      </c>
      <c r="V29" s="234">
        <f t="shared" ref="V29:V34" si="80">IF(G29="wo",1,IF(H29="wo",0,IF(H29&gt;G29,1,0)))</f>
        <v>0</v>
      </c>
      <c r="W29" s="234">
        <f t="shared" ref="W29:W34" si="81">IF(I29="wo",0,IF(J29="wo",1,IF(I29&gt;J29,1,0)))</f>
        <v>1</v>
      </c>
      <c r="X29" s="234">
        <f t="shared" ref="X29:X34" si="82">IF(I29="wo",1,IF(J29="wo",0,IF(J29&gt;I29,1,0)))</f>
        <v>0</v>
      </c>
      <c r="Y29" s="234">
        <f t="shared" ref="Y29:Y34" si="83">IF(K29="wo",0,IF(L29="wo",1,IF(K29&gt;L29,1,0)))</f>
        <v>1</v>
      </c>
      <c r="Z29" s="234">
        <f t="shared" ref="Z29:Z34" si="84">IF(K29="wo",1,IF(L29="wo",0,IF(L29&gt;K29,1,0)))</f>
        <v>0</v>
      </c>
      <c r="AA29" s="234">
        <f t="shared" ref="AA29:AA34" si="85">IF(M29="wo",0,IF(N29="wo",1,IF(M29&gt;N29,1,0)))</f>
        <v>0</v>
      </c>
      <c r="AB29" s="234">
        <f t="shared" ref="AB29:AB34" si="86">IF(M29="wo",1,IF(N29="wo",0,IF(N29&gt;M29,1,0)))</f>
        <v>0</v>
      </c>
      <c r="AC29" s="234">
        <f t="shared" ref="AC29:AC34" si="87">IF(O29="wo",0,IF(P29="wo",1,IF(O29&gt;P29,1,0)))</f>
        <v>0</v>
      </c>
      <c r="AD29" s="234">
        <f t="shared" ref="AD29:AD34" si="88">IF(O29="wo",1,IF(P29="wo",0,IF(P29&gt;O29,1,0)))</f>
        <v>0</v>
      </c>
      <c r="AE29" s="234">
        <f t="shared" ref="AE29:AE34" si="89">IF(Q29="wo",0,IF(R29="wo",1,IF(Q29&gt;R29,1,0)))</f>
        <v>0</v>
      </c>
      <c r="AF29" s="234">
        <f t="shared" ref="AF29:AF34" si="90">IF(Q29="wo",1,IF(R29="wo",0,IF(R29&gt;Q29,1,0)))</f>
        <v>0</v>
      </c>
      <c r="AG29" s="235">
        <f t="shared" ref="AG29:AH34" si="91">IF(E29="wo","wo",+S29+U29+W29+Y29+AA29+AC29+AE29)</f>
        <v>3</v>
      </c>
      <c r="AH29" s="235">
        <f t="shared" si="91"/>
        <v>1</v>
      </c>
      <c r="AI29" s="236">
        <f t="shared" ref="AI29:AI34" si="92">IF(E29="",0,IF(E29="wo",0,IF(F29="wo",2,IF(AG29=AH29,0,IF(AG29&gt;AH29,2,1)))))</f>
        <v>2</v>
      </c>
      <c r="AJ29" s="236">
        <f t="shared" ref="AJ29:AJ34" si="93">IF(F29="",0,IF(F29="wo",0,IF(E29="wo",2,IF(AH29=AG29,0,IF(AH29&gt;AG29,2,1)))))</f>
        <v>1</v>
      </c>
      <c r="AK29" s="237">
        <f t="shared" ref="AK29:AK34" si="94">IF(E29="","",IF(E29="wo",0,IF(F29="wo",0,IF(E29=F29,"ERROR",IF(E29&gt;F29,F29,-1*E29)))))</f>
        <v>-1</v>
      </c>
      <c r="AL29" s="237">
        <f t="shared" ref="AL29:AL34" si="95">IF(G29="","",IF(G29="wo",0,IF(H29="wo",0,IF(G29=H29,"ERROR",IF(G29&gt;H29,H29,-1*G29)))))</f>
        <v>1</v>
      </c>
      <c r="AM29" s="237">
        <f t="shared" ref="AM29:AM34" si="96">IF(I29="","",IF(I29="wo",0,IF(J29="wo",0,IF(I29=J29,"ERROR",IF(I29&gt;J29,J29,-1*I29)))))</f>
        <v>1</v>
      </c>
      <c r="AN29" s="237">
        <f t="shared" ref="AN29:AN34" si="97">IF(K29="","",IF(K29="wo",0,IF(L29="wo",0,IF(K29=L29,"ERROR",IF(K29&gt;L29,L29,-1*K29)))))</f>
        <v>1</v>
      </c>
      <c r="AO29" s="237" t="str">
        <f t="shared" ref="AO29:AO34" si="98">IF(M29="","",IF(M29="wo",0,IF(N29="wo",0,IF(M29=N29,"ERROR",IF(M29&gt;N29,N29,-1*M29)))))</f>
        <v/>
      </c>
      <c r="AP29" s="237" t="str">
        <f t="shared" ref="AP29:AP34" si="99">IF(O29="","",IF(O29="wo",0,IF(P29="wo",0,IF(O29=P29,"ERROR",IF(O29&gt;P29,P29,-1*O29)))))</f>
        <v/>
      </c>
      <c r="AQ29" s="237" t="str">
        <f t="shared" ref="AQ29:AQ34" si="100">IF(Q29="","",IF(Q29="wo",0,IF(R29="wo",0,IF(Q29=R29,"ERROR",IF(Q29&gt;R29,R29,-1*Q29)))))</f>
        <v/>
      </c>
      <c r="AR29" s="238" t="str">
        <f t="shared" ref="AR29:AR34" si="101">CONCATENATE(AG29," - ",AH29)</f>
        <v>3 - 1</v>
      </c>
      <c r="AS29" s="239" t="str">
        <f t="shared" ref="AS29:AS34" si="102">IF(E29="","",(IF(K29="",AK29&amp;","&amp;AL29&amp;","&amp;AM29,IF(M29="",AK29&amp;","&amp;AL29&amp;","&amp;AM29&amp;","&amp;AN29,IF(O29="",AK29&amp;","&amp;AL29&amp;","&amp;AM29&amp;","&amp;AN29&amp;","&amp;AO29,IF(Q29="",AK29&amp;","&amp;AL29&amp;","&amp;AM29&amp;","&amp;AN29&amp;","&amp;AO29&amp;","&amp;AP29,AK29&amp;","&amp;AL29&amp;","&amp;AM29&amp;","&amp;AN29&amp;","&amp;AO29&amp;","&amp;AP29&amp;","&amp;AQ29))))))</f>
        <v>-1,1,1,1</v>
      </c>
      <c r="AT29" s="236">
        <f t="shared" ref="AT29:AT34" si="103">IF(F29="",0,IF(F29="wo",0,IF(E29="wo",2,IF(AH29=AG29,0,IF(AH29&gt;AG29,2,1)))))</f>
        <v>1</v>
      </c>
      <c r="AU29" s="236">
        <f t="shared" ref="AU29:AU34" si="104">IF(E29="",0,IF(E29="wo",0,IF(F29="wo",2,IF(AG29=AH29,0,IF(AG29&gt;AH29,2,1)))))</f>
        <v>2</v>
      </c>
      <c r="AV29" s="237">
        <f t="shared" ref="AV29:AV34" si="105">IF(F29="","",IF(F29="wo",0,IF(E29="wo",0,IF(F29=E29,"ERROR",IF(F29&gt;E29,E29,-1*F29)))))</f>
        <v>1</v>
      </c>
      <c r="AW29" s="237">
        <f t="shared" ref="AW29:AW34" si="106">IF(H29="","",IF(H29="wo",0,IF(G29="wo",0,IF(H29=G29,"ERROR",IF(H29&gt;G29,G29,-1*H29)))))</f>
        <v>-1</v>
      </c>
      <c r="AX29" s="237">
        <f t="shared" ref="AX29:AX34" si="107">IF(J29="","",IF(J29="wo",0,IF(I29="wo",0,IF(J29=I29,"ERROR",IF(J29&gt;I29,I29,-1*J29)))))</f>
        <v>-1</v>
      </c>
      <c r="AY29" s="237">
        <f t="shared" ref="AY29:AY34" si="108">IF(L29="","",IF(L29="wo",0,IF(K29="wo",0,IF(L29=K29,"ERROR",IF(L29&gt;K29,K29,-1*L29)))))</f>
        <v>-1</v>
      </c>
      <c r="AZ29" s="237" t="str">
        <f t="shared" ref="AZ29:AZ34" si="109">IF(N29="","",IF(N29="wo",0,IF(M29="wo",0,IF(N29=M29,"ERROR",IF(N29&gt;M29,M29,-1*N29)))))</f>
        <v/>
      </c>
      <c r="BA29" s="237" t="str">
        <f t="shared" ref="BA29:BA34" si="110">IF(P29="","",IF(P29="wo",0,IF(O29="wo",0,IF(P29=O29,"ERROR",IF(P29&gt;O29,O29,-1*P29)))))</f>
        <v/>
      </c>
      <c r="BB29" s="237" t="str">
        <f t="shared" ref="BB29:BB34" si="111">IF(R29="","",IF(R29="wo",0,IF(Q29="wo",0,IF(R29=Q29,"ERROR",IF(R29&gt;Q29,Q29,-1*R29)))))</f>
        <v/>
      </c>
      <c r="BC29" s="238" t="str">
        <f t="shared" ref="BC29:BC34" si="112">CONCATENATE(AH29," - ",AG29)</f>
        <v>1 - 3</v>
      </c>
      <c r="BD29" s="239" t="str">
        <f t="shared" ref="BD29:BD34" si="113">IF(E29="","",(IF(K29="",AV29&amp;", "&amp;AW29&amp;", "&amp;AX29,IF(M29="",AV29&amp;","&amp;AW29&amp;","&amp;AX29&amp;","&amp;AY29,IF(O29="",AV29&amp;","&amp;AW29&amp;","&amp;AX29&amp;","&amp;AY29&amp;","&amp;AZ29,IF(Q29="",AV29&amp;","&amp;AW29&amp;","&amp;AX29&amp;","&amp;AY29&amp;","&amp;AZ29&amp;","&amp;BA29,AV29&amp;","&amp;AW29&amp;","&amp;AX29&amp;","&amp;AY29&amp;","&amp;AZ29&amp;","&amp;BA29&amp;","&amp;BB29))))))</f>
        <v>1,-1,-1,-1</v>
      </c>
      <c r="BE29" s="240">
        <f>SUMIF(C29:C36,1,AI29:AI36)+SUMIF(D29:D36,1,AJ29:AJ36)</f>
        <v>5</v>
      </c>
      <c r="BF29" s="240">
        <f>IF(BE29&lt;&gt;0,RANK(BE29,BE29:BE35),"")</f>
        <v>2</v>
      </c>
      <c r="BG29" s="241" t="e">
        <f>SUMIF(A29:A32,C29,B29:B32)</f>
        <v>#VALUE!</v>
      </c>
      <c r="BH29" s="242" t="e">
        <f>SUMIF(A29:A32,D29,B29:B32)</f>
        <v>#VALUE!</v>
      </c>
      <c r="BI29" s="204">
        <f t="shared" ref="BI29:BI34" si="114">1+BI19</f>
        <v>3</v>
      </c>
      <c r="BJ29" s="205" t="e">
        <f>1*BJ24+1</f>
        <v>#REF!</v>
      </c>
      <c r="BK29" s="243">
        <v>1</v>
      </c>
      <c r="BL29" s="244" t="str">
        <f t="shared" ref="BL29:BL34" si="115">CONCATENATE(C29," ","-"," ",D29)</f>
        <v>1 - 3</v>
      </c>
      <c r="BM29" s="245">
        <v>44474</v>
      </c>
      <c r="BN29" s="246" t="s">
        <v>224</v>
      </c>
      <c r="BO29" s="247">
        <v>5</v>
      </c>
      <c r="BP29" s="706">
        <v>1</v>
      </c>
      <c r="BQ29" s="700" t="e">
        <f>B29</f>
        <v>#VALUE!</v>
      </c>
      <c r="BR29" s="680" t="s">
        <v>238</v>
      </c>
      <c r="BS29" s="680"/>
      <c r="BT29" s="680"/>
      <c r="BU29" s="248" t="e">
        <f>IF(BQ29=0,0,VLOOKUP(BQ29,[3]Список!$A:P,7,FALSE))</f>
        <v>#VALUE!</v>
      </c>
      <c r="BV29" s="652" t="e">
        <f>IF(BQ29=0,0,VLOOKUP(BQ29,[3]Список!$A:$P,6,FALSE))</f>
        <v>#VALUE!</v>
      </c>
      <c r="BW29" s="653"/>
      <c r="BX29" s="654"/>
      <c r="BY29" s="655"/>
      <c r="BZ29" s="249"/>
      <c r="CA29" s="250">
        <f>IF(AG33&lt;AH33,AI33,IF(AH33&lt;AG33,AI33," "))</f>
        <v>1</v>
      </c>
      <c r="CB29" s="251"/>
      <c r="CC29" s="252"/>
      <c r="CD29" s="250">
        <f>IF(AG29&lt;AH29,AI29,IF(AH29&lt;AG29,AI29," "))</f>
        <v>2</v>
      </c>
      <c r="CE29" s="253"/>
      <c r="CF29" s="251"/>
      <c r="CG29" s="250">
        <f>IF(AG31&lt;AH31,AI31,IF(AH31&lt;AG31,AI31," "))</f>
        <v>2</v>
      </c>
      <c r="CH29" s="251"/>
      <c r="CI29" s="291"/>
      <c r="CJ29" s="681">
        <f>BE29</f>
        <v>5</v>
      </c>
      <c r="CK29" s="647"/>
      <c r="CL29" s="648">
        <v>2</v>
      </c>
      <c r="CM29" s="290"/>
    </row>
    <row r="30" spans="1:91" ht="14.25" x14ac:dyDescent="0.2">
      <c r="A30" s="227">
        <v>2</v>
      </c>
      <c r="B30" s="228" t="e">
        <f>SUMIF('[3]Д - 1 этап'!$CX$158:$CX$173,5,'[3]Д - 1 этап'!$BQ$158:$BQ$173)</f>
        <v>#VALUE!</v>
      </c>
      <c r="C30" s="229">
        <v>2</v>
      </c>
      <c r="D30" s="229">
        <v>4</v>
      </c>
      <c r="E30" s="230">
        <v>1</v>
      </c>
      <c r="F30" s="231">
        <v>0</v>
      </c>
      <c r="G30" s="232">
        <v>1</v>
      </c>
      <c r="H30" s="233">
        <v>0</v>
      </c>
      <c r="I30" s="230">
        <v>1</v>
      </c>
      <c r="J30" s="231">
        <v>0</v>
      </c>
      <c r="K30" s="232"/>
      <c r="L30" s="233"/>
      <c r="M30" s="230"/>
      <c r="N30" s="231"/>
      <c r="O30" s="232"/>
      <c r="P30" s="233"/>
      <c r="Q30" s="230"/>
      <c r="R30" s="231"/>
      <c r="S30" s="234">
        <f t="shared" si="77"/>
        <v>1</v>
      </c>
      <c r="T30" s="234">
        <f t="shared" si="78"/>
        <v>0</v>
      </c>
      <c r="U30" s="234">
        <f t="shared" si="79"/>
        <v>1</v>
      </c>
      <c r="V30" s="234">
        <f t="shared" si="80"/>
        <v>0</v>
      </c>
      <c r="W30" s="234">
        <f t="shared" si="81"/>
        <v>1</v>
      </c>
      <c r="X30" s="234">
        <f t="shared" si="82"/>
        <v>0</v>
      </c>
      <c r="Y30" s="234">
        <f t="shared" si="83"/>
        <v>0</v>
      </c>
      <c r="Z30" s="234">
        <f t="shared" si="84"/>
        <v>0</v>
      </c>
      <c r="AA30" s="234">
        <f t="shared" si="85"/>
        <v>0</v>
      </c>
      <c r="AB30" s="234">
        <f t="shared" si="86"/>
        <v>0</v>
      </c>
      <c r="AC30" s="234">
        <f t="shared" si="87"/>
        <v>0</v>
      </c>
      <c r="AD30" s="234">
        <f t="shared" si="88"/>
        <v>0</v>
      </c>
      <c r="AE30" s="234">
        <f t="shared" si="89"/>
        <v>0</v>
      </c>
      <c r="AF30" s="234">
        <f t="shared" si="90"/>
        <v>0</v>
      </c>
      <c r="AG30" s="235">
        <f t="shared" si="91"/>
        <v>3</v>
      </c>
      <c r="AH30" s="235">
        <f t="shared" si="91"/>
        <v>0</v>
      </c>
      <c r="AI30" s="236">
        <f t="shared" si="92"/>
        <v>2</v>
      </c>
      <c r="AJ30" s="236">
        <f t="shared" si="93"/>
        <v>1</v>
      </c>
      <c r="AK30" s="237">
        <f t="shared" si="94"/>
        <v>0</v>
      </c>
      <c r="AL30" s="237">
        <f t="shared" si="95"/>
        <v>0</v>
      </c>
      <c r="AM30" s="237">
        <f t="shared" si="96"/>
        <v>0</v>
      </c>
      <c r="AN30" s="237" t="str">
        <f t="shared" si="97"/>
        <v/>
      </c>
      <c r="AO30" s="237" t="str">
        <f t="shared" si="98"/>
        <v/>
      </c>
      <c r="AP30" s="237" t="str">
        <f t="shared" si="99"/>
        <v/>
      </c>
      <c r="AQ30" s="237" t="str">
        <f t="shared" si="100"/>
        <v/>
      </c>
      <c r="AR30" s="238" t="str">
        <f t="shared" si="101"/>
        <v>3 - 0</v>
      </c>
      <c r="AS30" s="239" t="str">
        <f t="shared" si="102"/>
        <v>0,0,0</v>
      </c>
      <c r="AT30" s="236">
        <f t="shared" si="103"/>
        <v>1</v>
      </c>
      <c r="AU30" s="236">
        <f t="shared" si="104"/>
        <v>2</v>
      </c>
      <c r="AV30" s="237">
        <f t="shared" si="105"/>
        <v>0</v>
      </c>
      <c r="AW30" s="237">
        <f t="shared" si="106"/>
        <v>0</v>
      </c>
      <c r="AX30" s="237">
        <f t="shared" si="107"/>
        <v>0</v>
      </c>
      <c r="AY30" s="237" t="str">
        <f t="shared" si="108"/>
        <v/>
      </c>
      <c r="AZ30" s="237" t="str">
        <f t="shared" si="109"/>
        <v/>
      </c>
      <c r="BA30" s="237" t="str">
        <f t="shared" si="110"/>
        <v/>
      </c>
      <c r="BB30" s="237" t="str">
        <f t="shared" si="111"/>
        <v/>
      </c>
      <c r="BC30" s="238" t="str">
        <f t="shared" si="112"/>
        <v>0 - 3</v>
      </c>
      <c r="BD30" s="239" t="str">
        <f t="shared" si="113"/>
        <v>0, 0, 0</v>
      </c>
      <c r="BE30" s="255"/>
      <c r="BF30" s="255"/>
      <c r="BG30" s="241" t="e">
        <f>SUMIF(A29:A32,C30,B29:B32)</f>
        <v>#VALUE!</v>
      </c>
      <c r="BH30" s="242" t="e">
        <f>SUMIF(A29:A32,D30,B29:B32)</f>
        <v>#VALUE!</v>
      </c>
      <c r="BI30" s="204">
        <f t="shared" si="114"/>
        <v>3</v>
      </c>
      <c r="BJ30" s="205" t="e">
        <f>1+BJ29</f>
        <v>#REF!</v>
      </c>
      <c r="BK30" s="243">
        <v>1</v>
      </c>
      <c r="BL30" s="244" t="str">
        <f t="shared" si="115"/>
        <v>2 - 4</v>
      </c>
      <c r="BM30" s="245">
        <v>44474</v>
      </c>
      <c r="BN30" s="246" t="s">
        <v>224</v>
      </c>
      <c r="BO30" s="247">
        <v>6</v>
      </c>
      <c r="BP30" s="706"/>
      <c r="BQ30" s="703"/>
      <c r="BR30" s="698"/>
      <c r="BS30" s="698"/>
      <c r="BT30" s="698"/>
      <c r="BU30" s="256" t="e">
        <f>IF(BQ29=0,0,VLOOKUP(BQ29,[3]Список!$A:P,8,FALSE))</f>
        <v>#VALUE!</v>
      </c>
      <c r="BV30" s="642"/>
      <c r="BW30" s="656"/>
      <c r="BX30" s="644"/>
      <c r="BY30" s="657"/>
      <c r="BZ30" s="634" t="str">
        <f>IF(AI33&lt;AJ33,AR33,IF(AJ33&lt;AI33,AS33," "))</f>
        <v>0 - 3</v>
      </c>
      <c r="CA30" s="634"/>
      <c r="CB30" s="634"/>
      <c r="CC30" s="674" t="s">
        <v>234</v>
      </c>
      <c r="CD30" s="675"/>
      <c r="CE30" s="676"/>
      <c r="CF30" s="675" t="s">
        <v>234</v>
      </c>
      <c r="CG30" s="675"/>
      <c r="CH30" s="675"/>
      <c r="CI30" s="292"/>
      <c r="CJ30" s="679"/>
      <c r="CK30" s="629"/>
      <c r="CL30" s="631"/>
      <c r="CM30" s="290"/>
    </row>
    <row r="31" spans="1:91" ht="14.25" x14ac:dyDescent="0.2">
      <c r="A31" s="227">
        <v>3</v>
      </c>
      <c r="B31" s="228" t="e">
        <f>SUMIF('[3]Д - 1 этап'!$CX$158:$CX$173,6,'[3]Д - 1 этап'!$BQ$158:$BQ$173)</f>
        <v>#VALUE!</v>
      </c>
      <c r="C31" s="229">
        <v>1</v>
      </c>
      <c r="D31" s="229">
        <v>4</v>
      </c>
      <c r="E31" s="230">
        <v>1</v>
      </c>
      <c r="F31" s="231">
        <v>2</v>
      </c>
      <c r="G31" s="232">
        <v>1</v>
      </c>
      <c r="H31" s="233">
        <v>0</v>
      </c>
      <c r="I31" s="230">
        <v>1</v>
      </c>
      <c r="J31" s="231">
        <v>0</v>
      </c>
      <c r="K31" s="232">
        <v>1</v>
      </c>
      <c r="L31" s="233">
        <v>0</v>
      </c>
      <c r="M31" s="230"/>
      <c r="N31" s="231"/>
      <c r="O31" s="232"/>
      <c r="P31" s="233"/>
      <c r="Q31" s="230"/>
      <c r="R31" s="231"/>
      <c r="S31" s="234">
        <f t="shared" si="77"/>
        <v>0</v>
      </c>
      <c r="T31" s="234">
        <f t="shared" si="78"/>
        <v>1</v>
      </c>
      <c r="U31" s="234">
        <f t="shared" si="79"/>
        <v>1</v>
      </c>
      <c r="V31" s="234">
        <f t="shared" si="80"/>
        <v>0</v>
      </c>
      <c r="W31" s="234">
        <f t="shared" si="81"/>
        <v>1</v>
      </c>
      <c r="X31" s="234">
        <f t="shared" si="82"/>
        <v>0</v>
      </c>
      <c r="Y31" s="234">
        <f t="shared" si="83"/>
        <v>1</v>
      </c>
      <c r="Z31" s="234">
        <f t="shared" si="84"/>
        <v>0</v>
      </c>
      <c r="AA31" s="234">
        <f t="shared" si="85"/>
        <v>0</v>
      </c>
      <c r="AB31" s="234">
        <f t="shared" si="86"/>
        <v>0</v>
      </c>
      <c r="AC31" s="234">
        <f t="shared" si="87"/>
        <v>0</v>
      </c>
      <c r="AD31" s="234">
        <f t="shared" si="88"/>
        <v>0</v>
      </c>
      <c r="AE31" s="234">
        <f t="shared" si="89"/>
        <v>0</v>
      </c>
      <c r="AF31" s="234">
        <f t="shared" si="90"/>
        <v>0</v>
      </c>
      <c r="AG31" s="235">
        <f t="shared" si="91"/>
        <v>3</v>
      </c>
      <c r="AH31" s="235">
        <f t="shared" si="91"/>
        <v>1</v>
      </c>
      <c r="AI31" s="236">
        <f t="shared" si="92"/>
        <v>2</v>
      </c>
      <c r="AJ31" s="236">
        <f t="shared" si="93"/>
        <v>1</v>
      </c>
      <c r="AK31" s="237">
        <f t="shared" si="94"/>
        <v>-1</v>
      </c>
      <c r="AL31" s="237">
        <f t="shared" si="95"/>
        <v>0</v>
      </c>
      <c r="AM31" s="237">
        <f t="shared" si="96"/>
        <v>0</v>
      </c>
      <c r="AN31" s="237">
        <f t="shared" si="97"/>
        <v>0</v>
      </c>
      <c r="AO31" s="237" t="str">
        <f t="shared" si="98"/>
        <v/>
      </c>
      <c r="AP31" s="237" t="str">
        <f t="shared" si="99"/>
        <v/>
      </c>
      <c r="AQ31" s="237" t="str">
        <f t="shared" si="100"/>
        <v/>
      </c>
      <c r="AR31" s="238" t="str">
        <f t="shared" si="101"/>
        <v>3 - 1</v>
      </c>
      <c r="AS31" s="239" t="str">
        <f t="shared" si="102"/>
        <v>-1,0,0,0</v>
      </c>
      <c r="AT31" s="236">
        <f t="shared" si="103"/>
        <v>1</v>
      </c>
      <c r="AU31" s="236">
        <f t="shared" si="104"/>
        <v>2</v>
      </c>
      <c r="AV31" s="237">
        <f t="shared" si="105"/>
        <v>1</v>
      </c>
      <c r="AW31" s="237">
        <f t="shared" si="106"/>
        <v>0</v>
      </c>
      <c r="AX31" s="237">
        <f t="shared" si="107"/>
        <v>0</v>
      </c>
      <c r="AY31" s="237">
        <f t="shared" si="108"/>
        <v>0</v>
      </c>
      <c r="AZ31" s="237" t="str">
        <f t="shared" si="109"/>
        <v/>
      </c>
      <c r="BA31" s="237" t="str">
        <f t="shared" si="110"/>
        <v/>
      </c>
      <c r="BB31" s="237" t="str">
        <f t="shared" si="111"/>
        <v/>
      </c>
      <c r="BC31" s="238" t="str">
        <f t="shared" si="112"/>
        <v>1 - 3</v>
      </c>
      <c r="BD31" s="239" t="str">
        <f t="shared" si="113"/>
        <v>1,0,0,0</v>
      </c>
      <c r="BE31" s="240">
        <f>SUMIF(C29:C36,2,AI29:AI36)+SUMIF(D29:D36,2,AJ29:AJ36)</f>
        <v>6</v>
      </c>
      <c r="BF31" s="240">
        <f>IF(BE31&lt;&gt;0,RANK(BE31,BE29:BE35),"")</f>
        <v>1</v>
      </c>
      <c r="BG31" s="241" t="e">
        <f>SUMIF(A29:A32,C31,B29:B32)</f>
        <v>#VALUE!</v>
      </c>
      <c r="BH31" s="242" t="e">
        <f>SUMIF(A29:A32,D31,B29:B32)</f>
        <v>#VALUE!</v>
      </c>
      <c r="BI31" s="204">
        <f t="shared" si="114"/>
        <v>3</v>
      </c>
      <c r="BJ31" s="205" t="e">
        <f>1+BJ30</f>
        <v>#REF!</v>
      </c>
      <c r="BK31" s="243">
        <v>2</v>
      </c>
      <c r="BL31" s="258" t="str">
        <f t="shared" si="115"/>
        <v>1 - 4</v>
      </c>
      <c r="BM31" s="245">
        <v>44474</v>
      </c>
      <c r="BN31" s="259" t="s">
        <v>227</v>
      </c>
      <c r="BO31" s="247">
        <v>5</v>
      </c>
      <c r="BP31" s="706">
        <v>2</v>
      </c>
      <c r="BQ31" s="700" t="e">
        <f>B30</f>
        <v>#VALUE!</v>
      </c>
      <c r="BR31" s="640" t="s">
        <v>239</v>
      </c>
      <c r="BS31" s="640"/>
      <c r="BT31" s="640"/>
      <c r="BU31" s="260" t="e">
        <f>IF(BQ31=0,0,VLOOKUP(BQ31,[3]Список!$A:P,7,FALSE))</f>
        <v>#VALUE!</v>
      </c>
      <c r="BV31" s="641" t="e">
        <f>IF(BQ31=0,0,VLOOKUP(BQ31,[3]Список!$A:$P,6,FALSE))</f>
        <v>#VALUE!</v>
      </c>
      <c r="BW31" s="261"/>
      <c r="BX31" s="262">
        <f>IF(AG33&lt;AH33,AT33,IF(AH33&lt;AG33,AT33," "))</f>
        <v>2</v>
      </c>
      <c r="BY31" s="263"/>
      <c r="BZ31" s="643"/>
      <c r="CA31" s="643"/>
      <c r="CB31" s="643"/>
      <c r="CC31" s="264"/>
      <c r="CD31" s="262">
        <f>IF(AG32&lt;AH32,AI32,IF(AH32&lt;AG32,AI32," "))</f>
        <v>2</v>
      </c>
      <c r="CE31" s="263"/>
      <c r="CF31" s="265"/>
      <c r="CG31" s="262">
        <f>IF(AG30&lt;AH30,AI30,IF(AH30&lt;AG30,AI30," "))</f>
        <v>2</v>
      </c>
      <c r="CH31" s="266"/>
      <c r="CI31" s="293"/>
      <c r="CJ31" s="678">
        <f>BE31</f>
        <v>6</v>
      </c>
      <c r="CK31" s="628"/>
      <c r="CL31" s="630">
        <v>1</v>
      </c>
      <c r="CM31" s="290"/>
    </row>
    <row r="32" spans="1:91" ht="14.25" x14ac:dyDescent="0.2">
      <c r="A32" s="227">
        <v>4</v>
      </c>
      <c r="B32" s="228" t="e">
        <f>SUMIF('[3]Д - 1 этап'!$CX$71:$CX$86,6,'[3]Д - 1 этап'!$BQ$71:$BQ$86)</f>
        <v>#VALUE!</v>
      </c>
      <c r="C32" s="229">
        <v>2</v>
      </c>
      <c r="D32" s="229">
        <v>3</v>
      </c>
      <c r="E32" s="230">
        <v>1</v>
      </c>
      <c r="F32" s="231">
        <v>2</v>
      </c>
      <c r="G32" s="232">
        <v>1</v>
      </c>
      <c r="H32" s="233">
        <v>0</v>
      </c>
      <c r="I32" s="230">
        <v>1</v>
      </c>
      <c r="J32" s="231">
        <v>0</v>
      </c>
      <c r="K32" s="232">
        <v>1</v>
      </c>
      <c r="L32" s="233">
        <v>0</v>
      </c>
      <c r="M32" s="230"/>
      <c r="N32" s="231"/>
      <c r="O32" s="232"/>
      <c r="P32" s="233"/>
      <c r="Q32" s="230"/>
      <c r="R32" s="231"/>
      <c r="S32" s="234">
        <f t="shared" si="77"/>
        <v>0</v>
      </c>
      <c r="T32" s="234">
        <f t="shared" si="78"/>
        <v>1</v>
      </c>
      <c r="U32" s="234">
        <f t="shared" si="79"/>
        <v>1</v>
      </c>
      <c r="V32" s="234">
        <f t="shared" si="80"/>
        <v>0</v>
      </c>
      <c r="W32" s="234">
        <f t="shared" si="81"/>
        <v>1</v>
      </c>
      <c r="X32" s="234">
        <f t="shared" si="82"/>
        <v>0</v>
      </c>
      <c r="Y32" s="234">
        <f t="shared" si="83"/>
        <v>1</v>
      </c>
      <c r="Z32" s="234">
        <f t="shared" si="84"/>
        <v>0</v>
      </c>
      <c r="AA32" s="234">
        <f t="shared" si="85"/>
        <v>0</v>
      </c>
      <c r="AB32" s="234">
        <f t="shared" si="86"/>
        <v>0</v>
      </c>
      <c r="AC32" s="234">
        <f t="shared" si="87"/>
        <v>0</v>
      </c>
      <c r="AD32" s="234">
        <f t="shared" si="88"/>
        <v>0</v>
      </c>
      <c r="AE32" s="234">
        <f t="shared" si="89"/>
        <v>0</v>
      </c>
      <c r="AF32" s="234">
        <f t="shared" si="90"/>
        <v>0</v>
      </c>
      <c r="AG32" s="235">
        <f t="shared" si="91"/>
        <v>3</v>
      </c>
      <c r="AH32" s="235">
        <f t="shared" si="91"/>
        <v>1</v>
      </c>
      <c r="AI32" s="236">
        <f t="shared" si="92"/>
        <v>2</v>
      </c>
      <c r="AJ32" s="236">
        <f t="shared" si="93"/>
        <v>1</v>
      </c>
      <c r="AK32" s="237">
        <f t="shared" si="94"/>
        <v>-1</v>
      </c>
      <c r="AL32" s="237">
        <f t="shared" si="95"/>
        <v>0</v>
      </c>
      <c r="AM32" s="237">
        <f t="shared" si="96"/>
        <v>0</v>
      </c>
      <c r="AN32" s="237">
        <f t="shared" si="97"/>
        <v>0</v>
      </c>
      <c r="AO32" s="237" t="str">
        <f t="shared" si="98"/>
        <v/>
      </c>
      <c r="AP32" s="237" t="str">
        <f t="shared" si="99"/>
        <v/>
      </c>
      <c r="AQ32" s="237" t="str">
        <f t="shared" si="100"/>
        <v/>
      </c>
      <c r="AR32" s="238" t="str">
        <f t="shared" si="101"/>
        <v>3 - 1</v>
      </c>
      <c r="AS32" s="239" t="str">
        <f t="shared" si="102"/>
        <v>-1,0,0,0</v>
      </c>
      <c r="AT32" s="236">
        <f t="shared" si="103"/>
        <v>1</v>
      </c>
      <c r="AU32" s="236">
        <f t="shared" si="104"/>
        <v>2</v>
      </c>
      <c r="AV32" s="237">
        <f t="shared" si="105"/>
        <v>1</v>
      </c>
      <c r="AW32" s="237">
        <f t="shared" si="106"/>
        <v>0</v>
      </c>
      <c r="AX32" s="237">
        <f t="shared" si="107"/>
        <v>0</v>
      </c>
      <c r="AY32" s="237">
        <f t="shared" si="108"/>
        <v>0</v>
      </c>
      <c r="AZ32" s="237" t="str">
        <f t="shared" si="109"/>
        <v/>
      </c>
      <c r="BA32" s="237" t="str">
        <f t="shared" si="110"/>
        <v/>
      </c>
      <c r="BB32" s="237" t="str">
        <f t="shared" si="111"/>
        <v/>
      </c>
      <c r="BC32" s="238" t="str">
        <f t="shared" si="112"/>
        <v>1 - 3</v>
      </c>
      <c r="BD32" s="239" t="str">
        <f t="shared" si="113"/>
        <v>1,0,0,0</v>
      </c>
      <c r="BE32" s="255"/>
      <c r="BF32" s="255"/>
      <c r="BG32" s="241" t="e">
        <f>SUMIF(A29:A32,C32,B29:B32)</f>
        <v>#VALUE!</v>
      </c>
      <c r="BH32" s="242" t="e">
        <f>SUMIF(A29:A32,D32,B29:B32)</f>
        <v>#VALUE!</v>
      </c>
      <c r="BI32" s="204">
        <f t="shared" si="114"/>
        <v>3</v>
      </c>
      <c r="BJ32" s="205" t="e">
        <f>1+BJ31</f>
        <v>#REF!</v>
      </c>
      <c r="BK32" s="243">
        <v>2</v>
      </c>
      <c r="BL32" s="258" t="str">
        <f t="shared" si="115"/>
        <v>2 - 3</v>
      </c>
      <c r="BM32" s="245">
        <v>44474</v>
      </c>
      <c r="BN32" s="259" t="s">
        <v>227</v>
      </c>
      <c r="BO32" s="247">
        <v>6</v>
      </c>
      <c r="BP32" s="706"/>
      <c r="BQ32" s="703"/>
      <c r="BR32" s="640"/>
      <c r="BS32" s="640"/>
      <c r="BT32" s="640"/>
      <c r="BU32" s="260" t="e">
        <f>IF(BQ31=0,0,VLOOKUP(BQ31,[3]Список!$A:P,8,FALSE))</f>
        <v>#VALUE!</v>
      </c>
      <c r="BV32" s="641"/>
      <c r="BW32" s="663" t="s">
        <v>226</v>
      </c>
      <c r="BX32" s="664"/>
      <c r="BY32" s="665"/>
      <c r="BZ32" s="643"/>
      <c r="CA32" s="643"/>
      <c r="CB32" s="643"/>
      <c r="CC32" s="660" t="s">
        <v>240</v>
      </c>
      <c r="CD32" s="661"/>
      <c r="CE32" s="662"/>
      <c r="CF32" s="664" t="s">
        <v>226</v>
      </c>
      <c r="CG32" s="664"/>
      <c r="CH32" s="664"/>
      <c r="CI32" s="294"/>
      <c r="CJ32" s="678"/>
      <c r="CK32" s="628"/>
      <c r="CL32" s="630"/>
      <c r="CM32" s="290"/>
    </row>
    <row r="33" spans="1:91" ht="14.25" x14ac:dyDescent="0.2">
      <c r="A33" s="227">
        <v>5</v>
      </c>
      <c r="B33" s="269"/>
      <c r="C33" s="229">
        <v>1</v>
      </c>
      <c r="D33" s="229">
        <v>2</v>
      </c>
      <c r="E33" s="230">
        <v>1</v>
      </c>
      <c r="F33" s="231">
        <v>2</v>
      </c>
      <c r="G33" s="232">
        <v>1</v>
      </c>
      <c r="H33" s="233">
        <v>2</v>
      </c>
      <c r="I33" s="230">
        <v>1</v>
      </c>
      <c r="J33" s="231">
        <v>2</v>
      </c>
      <c r="K33" s="232"/>
      <c r="L33" s="233"/>
      <c r="M33" s="230"/>
      <c r="N33" s="231"/>
      <c r="O33" s="232"/>
      <c r="P33" s="233"/>
      <c r="Q33" s="230"/>
      <c r="R33" s="231"/>
      <c r="S33" s="234">
        <f t="shared" si="77"/>
        <v>0</v>
      </c>
      <c r="T33" s="234">
        <f t="shared" si="78"/>
        <v>1</v>
      </c>
      <c r="U33" s="234">
        <f t="shared" si="79"/>
        <v>0</v>
      </c>
      <c r="V33" s="234">
        <f t="shared" si="80"/>
        <v>1</v>
      </c>
      <c r="W33" s="234">
        <f t="shared" si="81"/>
        <v>0</v>
      </c>
      <c r="X33" s="234">
        <f t="shared" si="82"/>
        <v>1</v>
      </c>
      <c r="Y33" s="234">
        <f t="shared" si="83"/>
        <v>0</v>
      </c>
      <c r="Z33" s="234">
        <f t="shared" si="84"/>
        <v>0</v>
      </c>
      <c r="AA33" s="234">
        <f t="shared" si="85"/>
        <v>0</v>
      </c>
      <c r="AB33" s="234">
        <f t="shared" si="86"/>
        <v>0</v>
      </c>
      <c r="AC33" s="234">
        <f t="shared" si="87"/>
        <v>0</v>
      </c>
      <c r="AD33" s="234">
        <f t="shared" si="88"/>
        <v>0</v>
      </c>
      <c r="AE33" s="234">
        <f t="shared" si="89"/>
        <v>0</v>
      </c>
      <c r="AF33" s="234">
        <f t="shared" si="90"/>
        <v>0</v>
      </c>
      <c r="AG33" s="235">
        <f t="shared" si="91"/>
        <v>0</v>
      </c>
      <c r="AH33" s="235">
        <f t="shared" si="91"/>
        <v>3</v>
      </c>
      <c r="AI33" s="236">
        <f t="shared" si="92"/>
        <v>1</v>
      </c>
      <c r="AJ33" s="236">
        <f t="shared" si="93"/>
        <v>2</v>
      </c>
      <c r="AK33" s="237">
        <f t="shared" si="94"/>
        <v>-1</v>
      </c>
      <c r="AL33" s="237">
        <f t="shared" si="95"/>
        <v>-1</v>
      </c>
      <c r="AM33" s="237">
        <f t="shared" si="96"/>
        <v>-1</v>
      </c>
      <c r="AN33" s="237" t="str">
        <f t="shared" si="97"/>
        <v/>
      </c>
      <c r="AO33" s="237" t="str">
        <f t="shared" si="98"/>
        <v/>
      </c>
      <c r="AP33" s="237" t="str">
        <f t="shared" si="99"/>
        <v/>
      </c>
      <c r="AQ33" s="237" t="str">
        <f t="shared" si="100"/>
        <v/>
      </c>
      <c r="AR33" s="238" t="str">
        <f t="shared" si="101"/>
        <v>0 - 3</v>
      </c>
      <c r="AS33" s="239" t="str">
        <f t="shared" si="102"/>
        <v>-1,-1,-1</v>
      </c>
      <c r="AT33" s="236">
        <f t="shared" si="103"/>
        <v>2</v>
      </c>
      <c r="AU33" s="236">
        <f t="shared" si="104"/>
        <v>1</v>
      </c>
      <c r="AV33" s="237">
        <f t="shared" si="105"/>
        <v>1</v>
      </c>
      <c r="AW33" s="237">
        <f t="shared" si="106"/>
        <v>1</v>
      </c>
      <c r="AX33" s="237">
        <f t="shared" si="107"/>
        <v>1</v>
      </c>
      <c r="AY33" s="237" t="str">
        <f t="shared" si="108"/>
        <v/>
      </c>
      <c r="AZ33" s="237" t="str">
        <f t="shared" si="109"/>
        <v/>
      </c>
      <c r="BA33" s="237" t="str">
        <f t="shared" si="110"/>
        <v/>
      </c>
      <c r="BB33" s="237" t="str">
        <f t="shared" si="111"/>
        <v/>
      </c>
      <c r="BC33" s="238" t="str">
        <f t="shared" si="112"/>
        <v>3 - 0</v>
      </c>
      <c r="BD33" s="239" t="str">
        <f t="shared" si="113"/>
        <v>1, 1, 1</v>
      </c>
      <c r="BE33" s="240">
        <f>SUMIF(C29:C36,3,AI29:AI36)+SUMIF(D29:D36,3,AJ29:AJ36)</f>
        <v>4</v>
      </c>
      <c r="BF33" s="240">
        <f>IF(BE33&lt;&gt;0,RANK(BE33,BE29:BE35),"")</f>
        <v>3</v>
      </c>
      <c r="BG33" s="241" t="e">
        <f>SUMIF(A29:A32,C33,B29:B32)</f>
        <v>#VALUE!</v>
      </c>
      <c r="BH33" s="242" t="e">
        <f>SUMIF(A29:A32,D33,B29:B32)</f>
        <v>#VALUE!</v>
      </c>
      <c r="BI33" s="204">
        <f t="shared" si="114"/>
        <v>3</v>
      </c>
      <c r="BJ33" s="205" t="e">
        <f>1+BJ32</f>
        <v>#REF!</v>
      </c>
      <c r="BK33" s="243">
        <v>3</v>
      </c>
      <c r="BL33" s="270" t="str">
        <f t="shared" si="115"/>
        <v>1 - 2</v>
      </c>
      <c r="BM33" s="245">
        <v>44474</v>
      </c>
      <c r="BN33" s="246" t="s">
        <v>229</v>
      </c>
      <c r="BO33" s="247">
        <v>5</v>
      </c>
      <c r="BP33" s="706">
        <v>3</v>
      </c>
      <c r="BQ33" s="700" t="e">
        <f>B31</f>
        <v>#VALUE!</v>
      </c>
      <c r="BR33" s="680" t="s">
        <v>241</v>
      </c>
      <c r="BS33" s="680"/>
      <c r="BT33" s="680"/>
      <c r="BU33" s="248" t="e">
        <f>IF(BQ33=0,0,VLOOKUP(BQ33,[3]Список!$A:P,7,FALSE))</f>
        <v>#VALUE!</v>
      </c>
      <c r="BV33" s="652" t="e">
        <f>IF(BQ33=0,0,VLOOKUP(BQ33,[3]Список!$A:$P,6,FALSE))</f>
        <v>#VALUE!</v>
      </c>
      <c r="BW33" s="271"/>
      <c r="BX33" s="250">
        <f>IF(AG29&lt;AH29,AT29,IF(AH29&lt;AG29,AT29," "))</f>
        <v>1</v>
      </c>
      <c r="BY33" s="253"/>
      <c r="BZ33" s="251"/>
      <c r="CA33" s="250">
        <f>IF(AG32&lt;AH32,AT32,IF(AH32&lt;AG32,AT32," "))</f>
        <v>1</v>
      </c>
      <c r="CB33" s="251"/>
      <c r="CC33" s="653"/>
      <c r="CD33" s="654"/>
      <c r="CE33" s="655"/>
      <c r="CF33" s="249"/>
      <c r="CG33" s="250">
        <f>IF(AG34&lt;AH34,AI34,IF(AH34&lt;AG34,AI34," "))</f>
        <v>2</v>
      </c>
      <c r="CH33" s="251"/>
      <c r="CI33" s="291"/>
      <c r="CJ33" s="681">
        <f>BE33</f>
        <v>4</v>
      </c>
      <c r="CK33" s="647"/>
      <c r="CL33" s="648">
        <v>3</v>
      </c>
      <c r="CM33" s="290"/>
    </row>
    <row r="34" spans="1:91" ht="14.25" x14ac:dyDescent="0.2">
      <c r="A34" s="227">
        <v>6</v>
      </c>
      <c r="C34" s="229">
        <v>3</v>
      </c>
      <c r="D34" s="229">
        <v>4</v>
      </c>
      <c r="E34" s="230">
        <v>1</v>
      </c>
      <c r="F34" s="231">
        <v>2</v>
      </c>
      <c r="G34" s="232">
        <v>1</v>
      </c>
      <c r="H34" s="233">
        <v>2</v>
      </c>
      <c r="I34" s="230">
        <v>1</v>
      </c>
      <c r="J34" s="231">
        <v>0</v>
      </c>
      <c r="K34" s="232">
        <v>1</v>
      </c>
      <c r="L34" s="233">
        <v>0</v>
      </c>
      <c r="M34" s="230">
        <v>1</v>
      </c>
      <c r="N34" s="231">
        <v>0</v>
      </c>
      <c r="O34" s="232"/>
      <c r="P34" s="233"/>
      <c r="Q34" s="230"/>
      <c r="R34" s="231"/>
      <c r="S34" s="234">
        <f t="shared" si="77"/>
        <v>0</v>
      </c>
      <c r="T34" s="234">
        <f t="shared" si="78"/>
        <v>1</v>
      </c>
      <c r="U34" s="234">
        <f t="shared" si="79"/>
        <v>0</v>
      </c>
      <c r="V34" s="234">
        <f t="shared" si="80"/>
        <v>1</v>
      </c>
      <c r="W34" s="234">
        <f t="shared" si="81"/>
        <v>1</v>
      </c>
      <c r="X34" s="234">
        <f t="shared" si="82"/>
        <v>0</v>
      </c>
      <c r="Y34" s="234">
        <f t="shared" si="83"/>
        <v>1</v>
      </c>
      <c r="Z34" s="234">
        <f t="shared" si="84"/>
        <v>0</v>
      </c>
      <c r="AA34" s="234">
        <f t="shared" si="85"/>
        <v>1</v>
      </c>
      <c r="AB34" s="234">
        <f t="shared" si="86"/>
        <v>0</v>
      </c>
      <c r="AC34" s="234">
        <f t="shared" si="87"/>
        <v>0</v>
      </c>
      <c r="AD34" s="234">
        <f t="shared" si="88"/>
        <v>0</v>
      </c>
      <c r="AE34" s="234">
        <f t="shared" si="89"/>
        <v>0</v>
      </c>
      <c r="AF34" s="234">
        <f t="shared" si="90"/>
        <v>0</v>
      </c>
      <c r="AG34" s="235">
        <f t="shared" si="91"/>
        <v>3</v>
      </c>
      <c r="AH34" s="235">
        <f t="shared" si="91"/>
        <v>2</v>
      </c>
      <c r="AI34" s="236">
        <f t="shared" si="92"/>
        <v>2</v>
      </c>
      <c r="AJ34" s="236">
        <f t="shared" si="93"/>
        <v>1</v>
      </c>
      <c r="AK34" s="237">
        <f t="shared" si="94"/>
        <v>-1</v>
      </c>
      <c r="AL34" s="237">
        <f t="shared" si="95"/>
        <v>-1</v>
      </c>
      <c r="AM34" s="237">
        <f t="shared" si="96"/>
        <v>0</v>
      </c>
      <c r="AN34" s="237">
        <f t="shared" si="97"/>
        <v>0</v>
      </c>
      <c r="AO34" s="237">
        <f t="shared" si="98"/>
        <v>0</v>
      </c>
      <c r="AP34" s="237" t="str">
        <f t="shared" si="99"/>
        <v/>
      </c>
      <c r="AQ34" s="237" t="str">
        <f t="shared" si="100"/>
        <v/>
      </c>
      <c r="AR34" s="238" t="str">
        <f t="shared" si="101"/>
        <v>3 - 2</v>
      </c>
      <c r="AS34" s="239" t="str">
        <f t="shared" si="102"/>
        <v>-1,-1,0,0,0</v>
      </c>
      <c r="AT34" s="236">
        <f t="shared" si="103"/>
        <v>1</v>
      </c>
      <c r="AU34" s="236">
        <f t="shared" si="104"/>
        <v>2</v>
      </c>
      <c r="AV34" s="237">
        <f t="shared" si="105"/>
        <v>1</v>
      </c>
      <c r="AW34" s="237">
        <f t="shared" si="106"/>
        <v>1</v>
      </c>
      <c r="AX34" s="237">
        <f t="shared" si="107"/>
        <v>0</v>
      </c>
      <c r="AY34" s="237">
        <f t="shared" si="108"/>
        <v>0</v>
      </c>
      <c r="AZ34" s="237">
        <f t="shared" si="109"/>
        <v>0</v>
      </c>
      <c r="BA34" s="237" t="str">
        <f t="shared" si="110"/>
        <v/>
      </c>
      <c r="BB34" s="237" t="str">
        <f t="shared" si="111"/>
        <v/>
      </c>
      <c r="BC34" s="238" t="str">
        <f t="shared" si="112"/>
        <v>2 - 3</v>
      </c>
      <c r="BD34" s="239" t="str">
        <f t="shared" si="113"/>
        <v>1,1,0,0,0</v>
      </c>
      <c r="BE34" s="255"/>
      <c r="BF34" s="255"/>
      <c r="BG34" s="241" t="e">
        <f>SUMIF(A29:A32,C34,B29:B32)</f>
        <v>#VALUE!</v>
      </c>
      <c r="BH34" s="242" t="e">
        <f>SUMIF(A29:A32,D34,B29:B32)</f>
        <v>#VALUE!</v>
      </c>
      <c r="BI34" s="204">
        <f t="shared" si="114"/>
        <v>3</v>
      </c>
      <c r="BJ34" s="205" t="e">
        <f>1+BJ33</f>
        <v>#REF!</v>
      </c>
      <c r="BK34" s="243">
        <v>3</v>
      </c>
      <c r="BL34" s="270" t="str">
        <f t="shared" si="115"/>
        <v>3 - 4</v>
      </c>
      <c r="BM34" s="245">
        <v>44474</v>
      </c>
      <c r="BN34" s="246" t="s">
        <v>229</v>
      </c>
      <c r="BO34" s="247">
        <v>6</v>
      </c>
      <c r="BP34" s="706"/>
      <c r="BQ34" s="703"/>
      <c r="BR34" s="698"/>
      <c r="BS34" s="698"/>
      <c r="BT34" s="698"/>
      <c r="BU34" s="256" t="e">
        <f>IF(BQ33=0,0,VLOOKUP(BQ33,[3]Список!$A:P,8,FALSE))</f>
        <v>#VALUE!</v>
      </c>
      <c r="BV34" s="642"/>
      <c r="BW34" s="633" t="str">
        <f>IF(AI29&gt;AJ29,BC29,IF(AJ29&gt;AI29,BD29," "))</f>
        <v>1 - 3</v>
      </c>
      <c r="BX34" s="634"/>
      <c r="BY34" s="635"/>
      <c r="BZ34" s="634" t="str">
        <f>IF(AI32&gt;AJ32,BC32,IF(AJ32&gt;AI32,BD32," "))</f>
        <v>1 - 3</v>
      </c>
      <c r="CA34" s="634"/>
      <c r="CB34" s="634"/>
      <c r="CC34" s="656"/>
      <c r="CD34" s="644"/>
      <c r="CE34" s="657"/>
      <c r="CF34" s="675" t="s">
        <v>231</v>
      </c>
      <c r="CG34" s="675"/>
      <c r="CH34" s="675"/>
      <c r="CI34" s="292"/>
      <c r="CJ34" s="679"/>
      <c r="CK34" s="629"/>
      <c r="CL34" s="631"/>
      <c r="CM34" s="290"/>
    </row>
    <row r="35" spans="1:91" ht="14.25" x14ac:dyDescent="0.2"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V35" s="201"/>
      <c r="AW35" s="201"/>
      <c r="AX35" s="201"/>
      <c r="AY35" s="201"/>
      <c r="AZ35" s="201"/>
      <c r="BE35" s="240">
        <f>SUMIF(C29:C36,4,AI29:AI36)+SUMIF(D29:D36,4,AJ29:AJ36)</f>
        <v>3</v>
      </c>
      <c r="BF35" s="240">
        <f>IF(BE35&lt;&gt;0,RANK(BE35,BE29:BE35),"")</f>
        <v>4</v>
      </c>
      <c r="BG35" s="272"/>
      <c r="BH35" s="272"/>
      <c r="BK35" s="220"/>
      <c r="BP35" s="706">
        <v>4</v>
      </c>
      <c r="BQ35" s="700" t="e">
        <f>B32</f>
        <v>#VALUE!</v>
      </c>
      <c r="BR35" s="640" t="s">
        <v>83</v>
      </c>
      <c r="BS35" s="640"/>
      <c r="BT35" s="640"/>
      <c r="BU35" s="260" t="e">
        <f>IF(BQ35=0,0,VLOOKUP(BQ35,[3]Список!$A:P,7,FALSE))</f>
        <v>#VALUE!</v>
      </c>
      <c r="BV35" s="641" t="e">
        <f>IF(BQ35=0,0,VLOOKUP(BQ35,[3]Список!$A:$P,6,FALSE))</f>
        <v>#VALUE!</v>
      </c>
      <c r="BW35" s="261"/>
      <c r="BX35" s="262">
        <f>IF(AG31&lt;AH31,AT31,IF(AH31&lt;AG31,AT31," "))</f>
        <v>1</v>
      </c>
      <c r="BY35" s="263"/>
      <c r="BZ35" s="266"/>
      <c r="CA35" s="262">
        <f>IF(AG30&lt;AH30,AT30,IF(AH30&lt;AG30,AT30," "))</f>
        <v>1</v>
      </c>
      <c r="CB35" s="266"/>
      <c r="CC35" s="264"/>
      <c r="CD35" s="262">
        <f>IF(AG34&lt;AH34,AT34,IF(AH34&lt;AG34,AT34," "))</f>
        <v>1</v>
      </c>
      <c r="CE35" s="263"/>
      <c r="CF35" s="643"/>
      <c r="CG35" s="643"/>
      <c r="CH35" s="643"/>
      <c r="CI35" s="293"/>
      <c r="CJ35" s="678">
        <f>BE35</f>
        <v>3</v>
      </c>
      <c r="CK35" s="628"/>
      <c r="CL35" s="630">
        <v>4</v>
      </c>
      <c r="CM35" s="290"/>
    </row>
    <row r="36" spans="1:91" ht="14.25" x14ac:dyDescent="0.2"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V36" s="201"/>
      <c r="AW36" s="201"/>
      <c r="AX36" s="201"/>
      <c r="AY36" s="201"/>
      <c r="AZ36" s="201"/>
      <c r="BE36" s="255"/>
      <c r="BF36" s="255"/>
      <c r="BG36" s="272"/>
      <c r="BH36" s="272"/>
      <c r="BK36" s="295"/>
      <c r="BL36" s="273"/>
      <c r="BM36" s="274"/>
      <c r="BN36" s="275"/>
      <c r="BO36" s="276"/>
      <c r="BP36" s="706"/>
      <c r="BQ36" s="639"/>
      <c r="BR36" s="698"/>
      <c r="BS36" s="698"/>
      <c r="BT36" s="698"/>
      <c r="BU36" s="256" t="e">
        <f>IF(BQ35=0,0,VLOOKUP(BQ35,[3]Список!$A:P,8,FALSE))</f>
        <v>#VALUE!</v>
      </c>
      <c r="BV36" s="642"/>
      <c r="BW36" s="633" t="str">
        <f>IF(AI31&gt;AJ31,BC31,IF(AJ31&gt;AI31,BD31," "))</f>
        <v>1 - 3</v>
      </c>
      <c r="BX36" s="634"/>
      <c r="BY36" s="635"/>
      <c r="BZ36" s="634" t="str">
        <f>IF(AI30&gt;AJ30,BC30,IF(AJ30&gt;AI30,BD30," "))</f>
        <v>0 - 3</v>
      </c>
      <c r="CA36" s="634"/>
      <c r="CB36" s="634"/>
      <c r="CC36" s="633" t="str">
        <f>IF(AI34&gt;AJ34,BC34,IF(AJ34&gt;AI34,BD34," "))</f>
        <v>2 - 3</v>
      </c>
      <c r="CD36" s="634"/>
      <c r="CE36" s="635"/>
      <c r="CF36" s="644"/>
      <c r="CG36" s="644"/>
      <c r="CH36" s="644"/>
      <c r="CI36" s="292"/>
      <c r="CJ36" s="679"/>
      <c r="CK36" s="629"/>
      <c r="CL36" s="631"/>
      <c r="CM36" s="290"/>
    </row>
    <row r="37" spans="1:91" ht="15.75" x14ac:dyDescent="0.2">
      <c r="Z37" s="212"/>
      <c r="BK37" s="220"/>
      <c r="BL37" s="668" t="str">
        <f>C38</f>
        <v>Девушки. Группа 4</v>
      </c>
      <c r="BM37" s="668"/>
      <c r="BN37" s="668"/>
      <c r="BO37" s="668"/>
      <c r="BP37" s="668"/>
      <c r="BQ37" s="668"/>
      <c r="BR37" s="668"/>
      <c r="BS37" s="668"/>
      <c r="BT37" s="668"/>
      <c r="BU37" s="668"/>
      <c r="BV37" s="668"/>
      <c r="BW37" s="668"/>
      <c r="BX37" s="668"/>
      <c r="BY37" s="668"/>
      <c r="BZ37" s="668"/>
      <c r="CA37" s="668"/>
      <c r="CB37" s="668"/>
      <c r="CC37" s="668"/>
      <c r="CD37" s="668"/>
      <c r="CE37" s="668"/>
      <c r="CF37" s="668"/>
      <c r="CG37" s="668"/>
      <c r="CH37" s="668"/>
      <c r="CI37" s="668"/>
      <c r="CJ37" s="668"/>
      <c r="CK37" s="668"/>
      <c r="CL37" s="668"/>
    </row>
    <row r="38" spans="1:91" ht="12.75" x14ac:dyDescent="0.2">
      <c r="A38" s="213">
        <f>1+A28</f>
        <v>4</v>
      </c>
      <c r="B38" s="214">
        <v>4</v>
      </c>
      <c r="C38" s="215" t="str">
        <f>"Девушки. Группа "&amp;A38</f>
        <v>Девушки. Группа 4</v>
      </c>
      <c r="D38" s="215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7">
        <f>1+R28</f>
        <v>4</v>
      </c>
      <c r="Z38" s="212"/>
      <c r="AR38" s="218" t="e">
        <f>IF(B39=0,0,(IF(B40=0,1,IF(B41=0,2,IF(B42=0,3,IF(B42&gt;0,4))))))</f>
        <v>#VALUE!</v>
      </c>
      <c r="BC38" s="218">
        <f>IF(BE38=15,3,IF(BE38&gt;15,4))</f>
        <v>4</v>
      </c>
      <c r="BE38" s="219">
        <f>SUM(BE39,BE41,BE43,BE45)</f>
        <v>18</v>
      </c>
      <c r="BF38" s="219">
        <f>SUM(BF39,BF41,BF43,BF45)</f>
        <v>10</v>
      </c>
      <c r="BK38" s="220"/>
      <c r="BL38" s="221" t="s">
        <v>215</v>
      </c>
      <c r="BM38" s="222" t="s">
        <v>16</v>
      </c>
      <c r="BN38" s="222" t="s">
        <v>216</v>
      </c>
      <c r="BO38" s="223" t="s">
        <v>217</v>
      </c>
      <c r="BP38" s="296" t="s">
        <v>218</v>
      </c>
      <c r="BQ38" s="705" t="str">
        <f>BQ28</f>
        <v>Команды</v>
      </c>
      <c r="BR38" s="669"/>
      <c r="BS38" s="669"/>
      <c r="BT38" s="669"/>
      <c r="BU38" s="670" t="s">
        <v>220</v>
      </c>
      <c r="BV38" s="670"/>
      <c r="BW38" s="671">
        <v>1</v>
      </c>
      <c r="BX38" s="672"/>
      <c r="BY38" s="673"/>
      <c r="BZ38" s="672">
        <v>2</v>
      </c>
      <c r="CA38" s="672"/>
      <c r="CB38" s="672"/>
      <c r="CC38" s="671">
        <v>3</v>
      </c>
      <c r="CD38" s="672"/>
      <c r="CE38" s="673"/>
      <c r="CF38" s="672">
        <v>4</v>
      </c>
      <c r="CG38" s="672"/>
      <c r="CH38" s="672"/>
      <c r="CI38" s="288"/>
      <c r="CJ38" s="279" t="s">
        <v>221</v>
      </c>
      <c r="CK38" s="278" t="s">
        <v>222</v>
      </c>
      <c r="CL38" s="278" t="s">
        <v>223</v>
      </c>
    </row>
    <row r="39" spans="1:91" ht="14.25" x14ac:dyDescent="0.2">
      <c r="A39" s="227">
        <v>1</v>
      </c>
      <c r="B39" s="228" t="e">
        <f>SUMIF('[3]Д - 1 этап'!$CX$100:$CX$115,5,'[3]Д - 1 этап'!$BQ$100:$BQ$115)</f>
        <v>#VALUE!</v>
      </c>
      <c r="C39" s="229">
        <v>1</v>
      </c>
      <c r="D39" s="229">
        <v>3</v>
      </c>
      <c r="E39" s="230">
        <v>1</v>
      </c>
      <c r="F39" s="231">
        <v>0</v>
      </c>
      <c r="G39" s="232">
        <v>1</v>
      </c>
      <c r="H39" s="233">
        <v>0</v>
      </c>
      <c r="I39" s="230">
        <v>1</v>
      </c>
      <c r="J39" s="231">
        <v>0</v>
      </c>
      <c r="K39" s="232"/>
      <c r="L39" s="233"/>
      <c r="M39" s="230"/>
      <c r="N39" s="231"/>
      <c r="O39" s="232"/>
      <c r="P39" s="233"/>
      <c r="Q39" s="230"/>
      <c r="R39" s="231"/>
      <c r="S39" s="234">
        <f t="shared" ref="S39:S44" si="116">IF(E39="wo",0,IF(F39="wo",1,IF(E39&gt;F39,1,0)))</f>
        <v>1</v>
      </c>
      <c r="T39" s="234">
        <f t="shared" ref="T39:T44" si="117">IF(E39="wo",1,IF(F39="wo",0,IF(F39&gt;E39,1,0)))</f>
        <v>0</v>
      </c>
      <c r="U39" s="234">
        <f t="shared" ref="U39:U44" si="118">IF(G39="wo",0,IF(H39="wo",1,IF(G39&gt;H39,1,0)))</f>
        <v>1</v>
      </c>
      <c r="V39" s="234">
        <f t="shared" ref="V39:V44" si="119">IF(G39="wo",1,IF(H39="wo",0,IF(H39&gt;G39,1,0)))</f>
        <v>0</v>
      </c>
      <c r="W39" s="234">
        <f t="shared" ref="W39:W44" si="120">IF(I39="wo",0,IF(J39="wo",1,IF(I39&gt;J39,1,0)))</f>
        <v>1</v>
      </c>
      <c r="X39" s="234">
        <f t="shared" ref="X39:X44" si="121">IF(I39="wo",1,IF(J39="wo",0,IF(J39&gt;I39,1,0)))</f>
        <v>0</v>
      </c>
      <c r="Y39" s="234">
        <f t="shared" ref="Y39:Y44" si="122">IF(K39="wo",0,IF(L39="wo",1,IF(K39&gt;L39,1,0)))</f>
        <v>0</v>
      </c>
      <c r="Z39" s="234">
        <f t="shared" ref="Z39:Z44" si="123">IF(K39="wo",1,IF(L39="wo",0,IF(L39&gt;K39,1,0)))</f>
        <v>0</v>
      </c>
      <c r="AA39" s="234">
        <f t="shared" ref="AA39:AA44" si="124">IF(M39="wo",0,IF(N39="wo",1,IF(M39&gt;N39,1,0)))</f>
        <v>0</v>
      </c>
      <c r="AB39" s="234">
        <f t="shared" ref="AB39:AB44" si="125">IF(M39="wo",1,IF(N39="wo",0,IF(N39&gt;M39,1,0)))</f>
        <v>0</v>
      </c>
      <c r="AC39" s="234">
        <f t="shared" ref="AC39:AC44" si="126">IF(O39="wo",0,IF(P39="wo",1,IF(O39&gt;P39,1,0)))</f>
        <v>0</v>
      </c>
      <c r="AD39" s="234">
        <f t="shared" ref="AD39:AD44" si="127">IF(O39="wo",1,IF(P39="wo",0,IF(P39&gt;O39,1,0)))</f>
        <v>0</v>
      </c>
      <c r="AE39" s="234">
        <f t="shared" ref="AE39:AE44" si="128">IF(Q39="wo",0,IF(R39="wo",1,IF(Q39&gt;R39,1,0)))</f>
        <v>0</v>
      </c>
      <c r="AF39" s="234">
        <f t="shared" ref="AF39:AF44" si="129">IF(Q39="wo",1,IF(R39="wo",0,IF(R39&gt;Q39,1,0)))</f>
        <v>0</v>
      </c>
      <c r="AG39" s="235">
        <f t="shared" ref="AG39:AH44" si="130">IF(E39="wo","wo",+S39+U39+W39+Y39+AA39+AC39+AE39)</f>
        <v>3</v>
      </c>
      <c r="AH39" s="235">
        <f t="shared" si="130"/>
        <v>0</v>
      </c>
      <c r="AI39" s="236">
        <f t="shared" ref="AI39:AI44" si="131">IF(E39="",0,IF(E39="wo",0,IF(F39="wo",2,IF(AG39=AH39,0,IF(AG39&gt;AH39,2,1)))))</f>
        <v>2</v>
      </c>
      <c r="AJ39" s="236">
        <f t="shared" ref="AJ39:AJ44" si="132">IF(F39="",0,IF(F39="wo",0,IF(E39="wo",2,IF(AH39=AG39,0,IF(AH39&gt;AG39,2,1)))))</f>
        <v>1</v>
      </c>
      <c r="AK39" s="237">
        <f t="shared" ref="AK39:AK44" si="133">IF(E39="","",IF(E39="wo",0,IF(F39="wo",0,IF(E39=F39,"ERROR",IF(E39&gt;F39,F39,-1*E39)))))</f>
        <v>0</v>
      </c>
      <c r="AL39" s="237">
        <f t="shared" ref="AL39:AL44" si="134">IF(G39="","",IF(G39="wo",0,IF(H39="wo",0,IF(G39=H39,"ERROR",IF(G39&gt;H39,H39,-1*G39)))))</f>
        <v>0</v>
      </c>
      <c r="AM39" s="237">
        <f t="shared" ref="AM39:AM44" si="135">IF(I39="","",IF(I39="wo",0,IF(J39="wo",0,IF(I39=J39,"ERROR",IF(I39&gt;J39,J39,-1*I39)))))</f>
        <v>0</v>
      </c>
      <c r="AN39" s="237" t="str">
        <f t="shared" ref="AN39:AN44" si="136">IF(K39="","",IF(K39="wo",0,IF(L39="wo",0,IF(K39=L39,"ERROR",IF(K39&gt;L39,L39,-1*K39)))))</f>
        <v/>
      </c>
      <c r="AO39" s="237" t="str">
        <f t="shared" ref="AO39:AO44" si="137">IF(M39="","",IF(M39="wo",0,IF(N39="wo",0,IF(M39=N39,"ERROR",IF(M39&gt;N39,N39,-1*M39)))))</f>
        <v/>
      </c>
      <c r="AP39" s="237" t="str">
        <f t="shared" ref="AP39:AP44" si="138">IF(O39="","",IF(O39="wo",0,IF(P39="wo",0,IF(O39=P39,"ERROR",IF(O39&gt;P39,P39,-1*O39)))))</f>
        <v/>
      </c>
      <c r="AQ39" s="237" t="str">
        <f t="shared" ref="AQ39:AQ44" si="139">IF(Q39="","",IF(Q39="wo",0,IF(R39="wo",0,IF(Q39=R39,"ERROR",IF(Q39&gt;R39,R39,-1*Q39)))))</f>
        <v/>
      </c>
      <c r="AR39" s="238" t="str">
        <f t="shared" ref="AR39:AR44" si="140">CONCATENATE(AG39," - ",AH39)</f>
        <v>3 - 0</v>
      </c>
      <c r="AS39" s="239" t="str">
        <f t="shared" ref="AS39:AS44" si="141">IF(E39="","",(IF(K39="",AK39&amp;","&amp;AL39&amp;","&amp;AM39,IF(M39="",AK39&amp;","&amp;AL39&amp;","&amp;AM39&amp;","&amp;AN39,IF(O39="",AK39&amp;","&amp;AL39&amp;","&amp;AM39&amp;","&amp;AN39&amp;","&amp;AO39,IF(Q39="",AK39&amp;","&amp;AL39&amp;","&amp;AM39&amp;","&amp;AN39&amp;","&amp;AO39&amp;","&amp;AP39,AK39&amp;","&amp;AL39&amp;","&amp;AM39&amp;","&amp;AN39&amp;","&amp;AO39&amp;","&amp;AP39&amp;","&amp;AQ39))))))</f>
        <v>0,0,0</v>
      </c>
      <c r="AT39" s="236">
        <f t="shared" ref="AT39:AT44" si="142">IF(F39="",0,IF(F39="wo",0,IF(E39="wo",2,IF(AH39=AG39,0,IF(AH39&gt;AG39,2,1)))))</f>
        <v>1</v>
      </c>
      <c r="AU39" s="236">
        <f t="shared" ref="AU39:AU44" si="143">IF(E39="",0,IF(E39="wo",0,IF(F39="wo",2,IF(AG39=AH39,0,IF(AG39&gt;AH39,2,1)))))</f>
        <v>2</v>
      </c>
      <c r="AV39" s="237">
        <f t="shared" ref="AV39:AV44" si="144">IF(F39="","",IF(F39="wo",0,IF(E39="wo",0,IF(F39=E39,"ERROR",IF(F39&gt;E39,E39,-1*F39)))))</f>
        <v>0</v>
      </c>
      <c r="AW39" s="237">
        <f t="shared" ref="AW39:AW44" si="145">IF(H39="","",IF(H39="wo",0,IF(G39="wo",0,IF(H39=G39,"ERROR",IF(H39&gt;G39,G39,-1*H39)))))</f>
        <v>0</v>
      </c>
      <c r="AX39" s="237">
        <f t="shared" ref="AX39:AX44" si="146">IF(J39="","",IF(J39="wo",0,IF(I39="wo",0,IF(J39=I39,"ERROR",IF(J39&gt;I39,I39,-1*J39)))))</f>
        <v>0</v>
      </c>
      <c r="AY39" s="237" t="str">
        <f t="shared" ref="AY39:AY44" si="147">IF(L39="","",IF(L39="wo",0,IF(K39="wo",0,IF(L39=K39,"ERROR",IF(L39&gt;K39,K39,-1*L39)))))</f>
        <v/>
      </c>
      <c r="AZ39" s="237" t="str">
        <f t="shared" ref="AZ39:AZ44" si="148">IF(N39="","",IF(N39="wo",0,IF(M39="wo",0,IF(N39=M39,"ERROR",IF(N39&gt;M39,M39,-1*N39)))))</f>
        <v/>
      </c>
      <c r="BA39" s="237" t="str">
        <f t="shared" ref="BA39:BA44" si="149">IF(P39="","",IF(P39="wo",0,IF(O39="wo",0,IF(P39=O39,"ERROR",IF(P39&gt;O39,O39,-1*P39)))))</f>
        <v/>
      </c>
      <c r="BB39" s="237" t="str">
        <f t="shared" ref="BB39:BB44" si="150">IF(R39="","",IF(R39="wo",0,IF(Q39="wo",0,IF(R39=Q39,"ERROR",IF(R39&gt;Q39,Q39,-1*R39)))))</f>
        <v/>
      </c>
      <c r="BC39" s="238" t="str">
        <f t="shared" ref="BC39:BC44" si="151">CONCATENATE(AH39," - ",AG39)</f>
        <v>0 - 3</v>
      </c>
      <c r="BD39" s="239" t="str">
        <f t="shared" ref="BD39:BD44" si="152">IF(E39="","",(IF(K39="",AV39&amp;", "&amp;AW39&amp;", "&amp;AX39,IF(M39="",AV39&amp;","&amp;AW39&amp;","&amp;AX39&amp;","&amp;AY39,IF(O39="",AV39&amp;","&amp;AW39&amp;","&amp;AX39&amp;","&amp;AY39&amp;","&amp;AZ39,IF(Q39="",AV39&amp;","&amp;AW39&amp;","&amp;AX39&amp;","&amp;AY39&amp;","&amp;AZ39&amp;","&amp;BA39,AV39&amp;","&amp;AW39&amp;","&amp;AX39&amp;","&amp;AY39&amp;","&amp;AZ39&amp;","&amp;BA39&amp;","&amp;BB39))))))</f>
        <v>0, 0, 0</v>
      </c>
      <c r="BE39" s="240">
        <f>SUMIF(C39:C46,1,AI39:AI46)+SUMIF(D39:D46,1,AJ39:AJ46)</f>
        <v>6</v>
      </c>
      <c r="BF39" s="240">
        <f>IF(BE39&lt;&gt;0,RANK(BE39,BE39:BE45),"")</f>
        <v>1</v>
      </c>
      <c r="BG39" s="241" t="e">
        <f>SUMIF(A39:A42,C39,B39:B42)</f>
        <v>#VALUE!</v>
      </c>
      <c r="BH39" s="242" t="e">
        <f>SUMIF(A39:A42,D39,B39:B42)</f>
        <v>#VALUE!</v>
      </c>
      <c r="BI39" s="204">
        <f t="shared" ref="BI39:BI44" si="153">1+BI29</f>
        <v>4</v>
      </c>
      <c r="BJ39" s="205" t="e">
        <f>1*BJ34+1</f>
        <v>#REF!</v>
      </c>
      <c r="BK39" s="243">
        <v>1</v>
      </c>
      <c r="BL39" s="244" t="str">
        <f t="shared" ref="BL39:BL44" si="154">CONCATENATE(C39," ","-"," ",D39)</f>
        <v>1 - 3</v>
      </c>
      <c r="BM39" s="245">
        <v>44474</v>
      </c>
      <c r="BN39" s="246" t="s">
        <v>224</v>
      </c>
      <c r="BO39" s="247">
        <v>7</v>
      </c>
      <c r="BP39" s="704">
        <v>1</v>
      </c>
      <c r="BQ39" s="700" t="e">
        <f>B39</f>
        <v>#VALUE!</v>
      </c>
      <c r="BR39" s="680" t="s">
        <v>158</v>
      </c>
      <c r="BS39" s="680"/>
      <c r="BT39" s="680"/>
      <c r="BU39" s="248" t="e">
        <f>IF(BQ39=0,0,VLOOKUP(BQ39,[3]Список!$A:P,7,FALSE))</f>
        <v>#VALUE!</v>
      </c>
      <c r="BV39" s="652" t="e">
        <f>IF(BQ39=0,0,VLOOKUP(BQ39,[3]Список!$A:$P,6,FALSE))</f>
        <v>#VALUE!</v>
      </c>
      <c r="BW39" s="653"/>
      <c r="BX39" s="654"/>
      <c r="BY39" s="655"/>
      <c r="BZ39" s="249"/>
      <c r="CA39" s="250">
        <f>IF(AG43&lt;AH43,AI43,IF(AH43&lt;AG43,AI43," "))</f>
        <v>2</v>
      </c>
      <c r="CB39" s="251"/>
      <c r="CC39" s="252"/>
      <c r="CD39" s="250">
        <f>IF(AG39&lt;AH39,AI39,IF(AH39&lt;AG39,AI39," "))</f>
        <v>2</v>
      </c>
      <c r="CE39" s="253"/>
      <c r="CF39" s="251"/>
      <c r="CG39" s="250">
        <f>IF(AG41&lt;AH41,AI41,IF(AH41&lt;AG41,AI41," "))</f>
        <v>2</v>
      </c>
      <c r="CH39" s="251"/>
      <c r="CI39" s="291"/>
      <c r="CJ39" s="681">
        <f>BE39</f>
        <v>6</v>
      </c>
      <c r="CK39" s="647"/>
      <c r="CL39" s="701">
        <v>1</v>
      </c>
    </row>
    <row r="40" spans="1:91" ht="14.25" x14ac:dyDescent="0.2">
      <c r="A40" s="227">
        <v>2</v>
      </c>
      <c r="B40" s="228" t="e">
        <f>SUMIF('[3]Д - 1 этап'!$CX$129:$CX$144,5,'[3]Д - 1 этап'!$BQ$129:$BQ$144)</f>
        <v>#VALUE!</v>
      </c>
      <c r="C40" s="229">
        <v>2</v>
      </c>
      <c r="D40" s="229">
        <v>4</v>
      </c>
      <c r="E40" s="230">
        <v>1</v>
      </c>
      <c r="F40" s="231">
        <v>0</v>
      </c>
      <c r="G40" s="232">
        <v>1</v>
      </c>
      <c r="H40" s="233">
        <v>0</v>
      </c>
      <c r="I40" s="230">
        <v>1</v>
      </c>
      <c r="J40" s="231">
        <v>0</v>
      </c>
      <c r="K40" s="232"/>
      <c r="L40" s="233"/>
      <c r="M40" s="230"/>
      <c r="N40" s="231"/>
      <c r="O40" s="232"/>
      <c r="P40" s="233"/>
      <c r="Q40" s="230"/>
      <c r="R40" s="231"/>
      <c r="S40" s="234">
        <f t="shared" si="116"/>
        <v>1</v>
      </c>
      <c r="T40" s="234">
        <f t="shared" si="117"/>
        <v>0</v>
      </c>
      <c r="U40" s="234">
        <f t="shared" si="118"/>
        <v>1</v>
      </c>
      <c r="V40" s="234">
        <f t="shared" si="119"/>
        <v>0</v>
      </c>
      <c r="W40" s="234">
        <f t="shared" si="120"/>
        <v>1</v>
      </c>
      <c r="X40" s="234">
        <f t="shared" si="121"/>
        <v>0</v>
      </c>
      <c r="Y40" s="234">
        <f t="shared" si="122"/>
        <v>0</v>
      </c>
      <c r="Z40" s="234">
        <f t="shared" si="123"/>
        <v>0</v>
      </c>
      <c r="AA40" s="234">
        <f t="shared" si="124"/>
        <v>0</v>
      </c>
      <c r="AB40" s="234">
        <f t="shared" si="125"/>
        <v>0</v>
      </c>
      <c r="AC40" s="234">
        <f t="shared" si="126"/>
        <v>0</v>
      </c>
      <c r="AD40" s="234">
        <f t="shared" si="127"/>
        <v>0</v>
      </c>
      <c r="AE40" s="234">
        <f t="shared" si="128"/>
        <v>0</v>
      </c>
      <c r="AF40" s="234">
        <f t="shared" si="129"/>
        <v>0</v>
      </c>
      <c r="AG40" s="235">
        <f t="shared" si="130"/>
        <v>3</v>
      </c>
      <c r="AH40" s="235">
        <f t="shared" si="130"/>
        <v>0</v>
      </c>
      <c r="AI40" s="236">
        <f t="shared" si="131"/>
        <v>2</v>
      </c>
      <c r="AJ40" s="236">
        <f t="shared" si="132"/>
        <v>1</v>
      </c>
      <c r="AK40" s="237">
        <f t="shared" si="133"/>
        <v>0</v>
      </c>
      <c r="AL40" s="237">
        <f t="shared" si="134"/>
        <v>0</v>
      </c>
      <c r="AM40" s="237">
        <f t="shared" si="135"/>
        <v>0</v>
      </c>
      <c r="AN40" s="237" t="str">
        <f t="shared" si="136"/>
        <v/>
      </c>
      <c r="AO40" s="237" t="str">
        <f t="shared" si="137"/>
        <v/>
      </c>
      <c r="AP40" s="237" t="str">
        <f t="shared" si="138"/>
        <v/>
      </c>
      <c r="AQ40" s="237" t="str">
        <f t="shared" si="139"/>
        <v/>
      </c>
      <c r="AR40" s="238" t="str">
        <f t="shared" si="140"/>
        <v>3 - 0</v>
      </c>
      <c r="AS40" s="239" t="str">
        <f t="shared" si="141"/>
        <v>0,0,0</v>
      </c>
      <c r="AT40" s="236">
        <f t="shared" si="142"/>
        <v>1</v>
      </c>
      <c r="AU40" s="236">
        <f t="shared" si="143"/>
        <v>2</v>
      </c>
      <c r="AV40" s="237">
        <f t="shared" si="144"/>
        <v>0</v>
      </c>
      <c r="AW40" s="237">
        <f t="shared" si="145"/>
        <v>0</v>
      </c>
      <c r="AX40" s="237">
        <f t="shared" si="146"/>
        <v>0</v>
      </c>
      <c r="AY40" s="237" t="str">
        <f t="shared" si="147"/>
        <v/>
      </c>
      <c r="AZ40" s="237" t="str">
        <f t="shared" si="148"/>
        <v/>
      </c>
      <c r="BA40" s="237" t="str">
        <f t="shared" si="149"/>
        <v/>
      </c>
      <c r="BB40" s="237" t="str">
        <f t="shared" si="150"/>
        <v/>
      </c>
      <c r="BC40" s="238" t="str">
        <f t="shared" si="151"/>
        <v>0 - 3</v>
      </c>
      <c r="BD40" s="239" t="str">
        <f t="shared" si="152"/>
        <v>0, 0, 0</v>
      </c>
      <c r="BE40" s="255"/>
      <c r="BF40" s="255"/>
      <c r="BG40" s="241" t="e">
        <f>SUMIF(A39:A42,C40,B39:B42)</f>
        <v>#VALUE!</v>
      </c>
      <c r="BH40" s="242" t="e">
        <f>SUMIF(A39:A42,D40,B39:B42)</f>
        <v>#VALUE!</v>
      </c>
      <c r="BI40" s="204">
        <f t="shared" si="153"/>
        <v>4</v>
      </c>
      <c r="BJ40" s="205" t="e">
        <f>1+BJ39</f>
        <v>#REF!</v>
      </c>
      <c r="BK40" s="243">
        <v>1</v>
      </c>
      <c r="BL40" s="244" t="str">
        <f t="shared" si="154"/>
        <v>2 - 4</v>
      </c>
      <c r="BM40" s="245">
        <v>44474</v>
      </c>
      <c r="BN40" s="246" t="s">
        <v>224</v>
      </c>
      <c r="BO40" s="247">
        <v>8</v>
      </c>
      <c r="BP40" s="704"/>
      <c r="BQ40" s="703"/>
      <c r="BR40" s="698"/>
      <c r="BS40" s="698"/>
      <c r="BT40" s="698"/>
      <c r="BU40" s="256" t="e">
        <f>IF(BQ39=0,0,VLOOKUP(BQ39,[3]Список!$A:P,8,FALSE))</f>
        <v>#VALUE!</v>
      </c>
      <c r="BV40" s="642"/>
      <c r="BW40" s="656"/>
      <c r="BX40" s="644"/>
      <c r="BY40" s="657"/>
      <c r="BZ40" s="675" t="s">
        <v>234</v>
      </c>
      <c r="CA40" s="675"/>
      <c r="CB40" s="675"/>
      <c r="CC40" s="633" t="s">
        <v>226</v>
      </c>
      <c r="CD40" s="634"/>
      <c r="CE40" s="635"/>
      <c r="CF40" s="634" t="s">
        <v>226</v>
      </c>
      <c r="CG40" s="634"/>
      <c r="CH40" s="634"/>
      <c r="CI40" s="292"/>
      <c r="CJ40" s="679"/>
      <c r="CK40" s="629"/>
      <c r="CL40" s="697"/>
    </row>
    <row r="41" spans="1:91" ht="14.25" x14ac:dyDescent="0.2">
      <c r="A41" s="227">
        <v>3</v>
      </c>
      <c r="B41" s="228" t="e">
        <f>SUMIF('[3]Д - 1 этап'!$CX$129:$CX$144,6,'[3]Д - 1 этап'!$BQ$129:$BQ$144)</f>
        <v>#VALUE!</v>
      </c>
      <c r="C41" s="229">
        <v>1</v>
      </c>
      <c r="D41" s="229">
        <v>4</v>
      </c>
      <c r="E41" s="230">
        <v>1</v>
      </c>
      <c r="F41" s="231">
        <v>0</v>
      </c>
      <c r="G41" s="232">
        <v>1</v>
      </c>
      <c r="H41" s="233">
        <v>0</v>
      </c>
      <c r="I41" s="230">
        <v>1</v>
      </c>
      <c r="J41" s="231">
        <v>0</v>
      </c>
      <c r="K41" s="232"/>
      <c r="L41" s="233"/>
      <c r="M41" s="230"/>
      <c r="N41" s="231"/>
      <c r="O41" s="232"/>
      <c r="P41" s="233"/>
      <c r="Q41" s="230"/>
      <c r="R41" s="231"/>
      <c r="S41" s="234">
        <f t="shared" si="116"/>
        <v>1</v>
      </c>
      <c r="T41" s="234">
        <f t="shared" si="117"/>
        <v>0</v>
      </c>
      <c r="U41" s="234">
        <f t="shared" si="118"/>
        <v>1</v>
      </c>
      <c r="V41" s="234">
        <f t="shared" si="119"/>
        <v>0</v>
      </c>
      <c r="W41" s="234">
        <f t="shared" si="120"/>
        <v>1</v>
      </c>
      <c r="X41" s="234">
        <f t="shared" si="121"/>
        <v>0</v>
      </c>
      <c r="Y41" s="234">
        <f t="shared" si="122"/>
        <v>0</v>
      </c>
      <c r="Z41" s="234">
        <f t="shared" si="123"/>
        <v>0</v>
      </c>
      <c r="AA41" s="234">
        <f t="shared" si="124"/>
        <v>0</v>
      </c>
      <c r="AB41" s="234">
        <f t="shared" si="125"/>
        <v>0</v>
      </c>
      <c r="AC41" s="234">
        <f t="shared" si="126"/>
        <v>0</v>
      </c>
      <c r="AD41" s="234">
        <f t="shared" si="127"/>
        <v>0</v>
      </c>
      <c r="AE41" s="234">
        <f t="shared" si="128"/>
        <v>0</v>
      </c>
      <c r="AF41" s="234">
        <f t="shared" si="129"/>
        <v>0</v>
      </c>
      <c r="AG41" s="235">
        <f t="shared" si="130"/>
        <v>3</v>
      </c>
      <c r="AH41" s="235">
        <f t="shared" si="130"/>
        <v>0</v>
      </c>
      <c r="AI41" s="236">
        <f t="shared" si="131"/>
        <v>2</v>
      </c>
      <c r="AJ41" s="236">
        <f t="shared" si="132"/>
        <v>1</v>
      </c>
      <c r="AK41" s="237">
        <f t="shared" si="133"/>
        <v>0</v>
      </c>
      <c r="AL41" s="237">
        <f t="shared" si="134"/>
        <v>0</v>
      </c>
      <c r="AM41" s="237">
        <f t="shared" si="135"/>
        <v>0</v>
      </c>
      <c r="AN41" s="237" t="str">
        <f t="shared" si="136"/>
        <v/>
      </c>
      <c r="AO41" s="237" t="str">
        <f t="shared" si="137"/>
        <v/>
      </c>
      <c r="AP41" s="237" t="str">
        <f t="shared" si="138"/>
        <v/>
      </c>
      <c r="AQ41" s="237" t="str">
        <f t="shared" si="139"/>
        <v/>
      </c>
      <c r="AR41" s="238" t="str">
        <f t="shared" si="140"/>
        <v>3 - 0</v>
      </c>
      <c r="AS41" s="239" t="str">
        <f t="shared" si="141"/>
        <v>0,0,0</v>
      </c>
      <c r="AT41" s="236">
        <f t="shared" si="142"/>
        <v>1</v>
      </c>
      <c r="AU41" s="236">
        <f t="shared" si="143"/>
        <v>2</v>
      </c>
      <c r="AV41" s="237">
        <f t="shared" si="144"/>
        <v>0</v>
      </c>
      <c r="AW41" s="237">
        <f t="shared" si="145"/>
        <v>0</v>
      </c>
      <c r="AX41" s="237">
        <f t="shared" si="146"/>
        <v>0</v>
      </c>
      <c r="AY41" s="237" t="str">
        <f t="shared" si="147"/>
        <v/>
      </c>
      <c r="AZ41" s="237" t="str">
        <f t="shared" si="148"/>
        <v/>
      </c>
      <c r="BA41" s="237" t="str">
        <f t="shared" si="149"/>
        <v/>
      </c>
      <c r="BB41" s="237" t="str">
        <f t="shared" si="150"/>
        <v/>
      </c>
      <c r="BC41" s="238" t="str">
        <f t="shared" si="151"/>
        <v>0 - 3</v>
      </c>
      <c r="BD41" s="239" t="str">
        <f t="shared" si="152"/>
        <v>0, 0, 0</v>
      </c>
      <c r="BE41" s="240">
        <f>SUMIF(C39:C46,2,AI39:AI46)+SUMIF(D39:D46,2,AJ39:AJ46)</f>
        <v>5</v>
      </c>
      <c r="BF41" s="240">
        <f>IF(BE41&lt;&gt;0,RANK(BE41,BE39:BE45),"")</f>
        <v>2</v>
      </c>
      <c r="BG41" s="241" t="e">
        <f>SUMIF(A39:A42,C41,B39:B42)</f>
        <v>#VALUE!</v>
      </c>
      <c r="BH41" s="242" t="e">
        <f>SUMIF(A39:A42,D41,B39:B42)</f>
        <v>#VALUE!</v>
      </c>
      <c r="BI41" s="204">
        <f t="shared" si="153"/>
        <v>4</v>
      </c>
      <c r="BJ41" s="205" t="e">
        <f>1+BJ40</f>
        <v>#REF!</v>
      </c>
      <c r="BK41" s="243">
        <v>2</v>
      </c>
      <c r="BL41" s="258" t="str">
        <f t="shared" si="154"/>
        <v>1 - 4</v>
      </c>
      <c r="BM41" s="245">
        <v>44474</v>
      </c>
      <c r="BN41" s="259" t="s">
        <v>227</v>
      </c>
      <c r="BO41" s="297">
        <v>7</v>
      </c>
      <c r="BP41" s="699">
        <v>2</v>
      </c>
      <c r="BQ41" s="700" t="e">
        <f>B40</f>
        <v>#VALUE!</v>
      </c>
      <c r="BR41" s="640" t="s">
        <v>242</v>
      </c>
      <c r="BS41" s="640"/>
      <c r="BT41" s="640"/>
      <c r="BU41" s="260" t="e">
        <f>IF(BQ41=0,0,VLOOKUP(BQ41,[3]Список!$A:P,7,FALSE))</f>
        <v>#VALUE!</v>
      </c>
      <c r="BV41" s="641" t="e">
        <f>IF(BQ41=0,0,VLOOKUP(BQ41,[3]Список!$A:$P,6,FALSE))</f>
        <v>#VALUE!</v>
      </c>
      <c r="BW41" s="261"/>
      <c r="BX41" s="262">
        <f>IF(AG43&lt;AH43,AT43,IF(AH43&lt;AG43,AT43," "))</f>
        <v>1</v>
      </c>
      <c r="BY41" s="263"/>
      <c r="BZ41" s="643"/>
      <c r="CA41" s="643"/>
      <c r="CB41" s="643"/>
      <c r="CC41" s="264"/>
      <c r="CD41" s="262">
        <f>IF(AG42&lt;AH42,AI42,IF(AH42&lt;AG42,AI42," "))</f>
        <v>2</v>
      </c>
      <c r="CE41" s="263"/>
      <c r="CF41" s="265"/>
      <c r="CG41" s="262">
        <f>IF(AG40&lt;AH40,AI40,IF(AH40&lt;AG40,AI40," "))</f>
        <v>2</v>
      </c>
      <c r="CH41" s="266"/>
      <c r="CI41" s="293"/>
      <c r="CJ41" s="678">
        <f>BE41</f>
        <v>5</v>
      </c>
      <c r="CK41" s="628"/>
      <c r="CL41" s="696">
        <v>2</v>
      </c>
    </row>
    <row r="42" spans="1:91" ht="14.25" x14ac:dyDescent="0.2">
      <c r="A42" s="227">
        <v>4</v>
      </c>
      <c r="B42" s="228" t="e">
        <f>SUMIF('[3]Д - 1 этап'!$CX$100:$CX$115,6,'[3]Д - 1 этап'!$BQ$100:$BQ$115)</f>
        <v>#VALUE!</v>
      </c>
      <c r="C42" s="229">
        <v>2</v>
      </c>
      <c r="D42" s="229">
        <v>3</v>
      </c>
      <c r="E42" s="230">
        <v>1</v>
      </c>
      <c r="F42" s="231">
        <v>0</v>
      </c>
      <c r="G42" s="232">
        <v>1</v>
      </c>
      <c r="H42" s="233">
        <v>0</v>
      </c>
      <c r="I42" s="230">
        <v>1</v>
      </c>
      <c r="J42" s="231">
        <v>0</v>
      </c>
      <c r="K42" s="232"/>
      <c r="L42" s="233"/>
      <c r="M42" s="230"/>
      <c r="N42" s="231"/>
      <c r="O42" s="232"/>
      <c r="P42" s="233"/>
      <c r="Q42" s="230"/>
      <c r="R42" s="231"/>
      <c r="S42" s="234">
        <f t="shared" si="116"/>
        <v>1</v>
      </c>
      <c r="T42" s="234">
        <f t="shared" si="117"/>
        <v>0</v>
      </c>
      <c r="U42" s="234">
        <f t="shared" si="118"/>
        <v>1</v>
      </c>
      <c r="V42" s="234">
        <f t="shared" si="119"/>
        <v>0</v>
      </c>
      <c r="W42" s="234">
        <f t="shared" si="120"/>
        <v>1</v>
      </c>
      <c r="X42" s="234">
        <f t="shared" si="121"/>
        <v>0</v>
      </c>
      <c r="Y42" s="234">
        <f t="shared" si="122"/>
        <v>0</v>
      </c>
      <c r="Z42" s="234">
        <f t="shared" si="123"/>
        <v>0</v>
      </c>
      <c r="AA42" s="234">
        <f t="shared" si="124"/>
        <v>0</v>
      </c>
      <c r="AB42" s="234">
        <f t="shared" si="125"/>
        <v>0</v>
      </c>
      <c r="AC42" s="234">
        <f t="shared" si="126"/>
        <v>0</v>
      </c>
      <c r="AD42" s="234">
        <f t="shared" si="127"/>
        <v>0</v>
      </c>
      <c r="AE42" s="234">
        <f t="shared" si="128"/>
        <v>0</v>
      </c>
      <c r="AF42" s="234">
        <f t="shared" si="129"/>
        <v>0</v>
      </c>
      <c r="AG42" s="235">
        <f t="shared" si="130"/>
        <v>3</v>
      </c>
      <c r="AH42" s="235">
        <f t="shared" si="130"/>
        <v>0</v>
      </c>
      <c r="AI42" s="236">
        <f t="shared" si="131"/>
        <v>2</v>
      </c>
      <c r="AJ42" s="236">
        <f t="shared" si="132"/>
        <v>1</v>
      </c>
      <c r="AK42" s="237">
        <f t="shared" si="133"/>
        <v>0</v>
      </c>
      <c r="AL42" s="237">
        <f t="shared" si="134"/>
        <v>0</v>
      </c>
      <c r="AM42" s="237">
        <f t="shared" si="135"/>
        <v>0</v>
      </c>
      <c r="AN42" s="237" t="str">
        <f t="shared" si="136"/>
        <v/>
      </c>
      <c r="AO42" s="237" t="str">
        <f t="shared" si="137"/>
        <v/>
      </c>
      <c r="AP42" s="237" t="str">
        <f t="shared" si="138"/>
        <v/>
      </c>
      <c r="AQ42" s="237" t="str">
        <f t="shared" si="139"/>
        <v/>
      </c>
      <c r="AR42" s="238" t="str">
        <f t="shared" si="140"/>
        <v>3 - 0</v>
      </c>
      <c r="AS42" s="239" t="str">
        <f t="shared" si="141"/>
        <v>0,0,0</v>
      </c>
      <c r="AT42" s="236">
        <f t="shared" si="142"/>
        <v>1</v>
      </c>
      <c r="AU42" s="236">
        <f t="shared" si="143"/>
        <v>2</v>
      </c>
      <c r="AV42" s="237">
        <f t="shared" si="144"/>
        <v>0</v>
      </c>
      <c r="AW42" s="237">
        <f t="shared" si="145"/>
        <v>0</v>
      </c>
      <c r="AX42" s="237">
        <f t="shared" si="146"/>
        <v>0</v>
      </c>
      <c r="AY42" s="237" t="str">
        <f t="shared" si="147"/>
        <v/>
      </c>
      <c r="AZ42" s="237" t="str">
        <f t="shared" si="148"/>
        <v/>
      </c>
      <c r="BA42" s="237" t="str">
        <f t="shared" si="149"/>
        <v/>
      </c>
      <c r="BB42" s="237" t="str">
        <f t="shared" si="150"/>
        <v/>
      </c>
      <c r="BC42" s="238" t="str">
        <f t="shared" si="151"/>
        <v>0 - 3</v>
      </c>
      <c r="BD42" s="239" t="str">
        <f t="shared" si="152"/>
        <v>0, 0, 0</v>
      </c>
      <c r="BE42" s="255"/>
      <c r="BF42" s="255"/>
      <c r="BG42" s="241" t="e">
        <f>SUMIF(A39:A42,C42,B39:B42)</f>
        <v>#VALUE!</v>
      </c>
      <c r="BH42" s="242" t="e">
        <f>SUMIF(A39:A42,D42,B39:B42)</f>
        <v>#VALUE!</v>
      </c>
      <c r="BI42" s="204">
        <f t="shared" si="153"/>
        <v>4</v>
      </c>
      <c r="BJ42" s="205" t="e">
        <f>1+BJ41</f>
        <v>#REF!</v>
      </c>
      <c r="BK42" s="243">
        <v>2</v>
      </c>
      <c r="BL42" s="258" t="str">
        <f t="shared" si="154"/>
        <v>2 - 3</v>
      </c>
      <c r="BM42" s="245">
        <v>44474</v>
      </c>
      <c r="BN42" s="259" t="s">
        <v>227</v>
      </c>
      <c r="BO42" s="297">
        <v>8</v>
      </c>
      <c r="BP42" s="702"/>
      <c r="BQ42" s="703"/>
      <c r="BR42" s="640"/>
      <c r="BS42" s="640"/>
      <c r="BT42" s="640"/>
      <c r="BU42" s="260" t="e">
        <f>IF(BQ41=0,0,VLOOKUP(BQ41,[3]Список!$A:P,8,FALSE))</f>
        <v>#VALUE!</v>
      </c>
      <c r="BV42" s="641"/>
      <c r="BW42" s="663" t="str">
        <f>IF(AI43&gt;AJ43,BC43,IF(AJ43&gt;AI43,BD43," "))</f>
        <v>1 - 3</v>
      </c>
      <c r="BX42" s="664"/>
      <c r="BY42" s="665"/>
      <c r="BZ42" s="643"/>
      <c r="CA42" s="643"/>
      <c r="CB42" s="643"/>
      <c r="CC42" s="663" t="s">
        <v>226</v>
      </c>
      <c r="CD42" s="664"/>
      <c r="CE42" s="665"/>
      <c r="CF42" s="664" t="s">
        <v>226</v>
      </c>
      <c r="CG42" s="664"/>
      <c r="CH42" s="664"/>
      <c r="CI42" s="294"/>
      <c r="CJ42" s="678"/>
      <c r="CK42" s="628"/>
      <c r="CL42" s="696"/>
    </row>
    <row r="43" spans="1:91" ht="14.25" x14ac:dyDescent="0.2">
      <c r="A43" s="227">
        <v>5</v>
      </c>
      <c r="B43" s="269"/>
      <c r="C43" s="229">
        <v>1</v>
      </c>
      <c r="D43" s="229">
        <v>2</v>
      </c>
      <c r="E43" s="230">
        <v>0</v>
      </c>
      <c r="F43" s="231">
        <v>1</v>
      </c>
      <c r="G43" s="232">
        <v>1</v>
      </c>
      <c r="H43" s="233">
        <v>0</v>
      </c>
      <c r="I43" s="230">
        <v>1</v>
      </c>
      <c r="J43" s="231">
        <v>0</v>
      </c>
      <c r="K43" s="232">
        <v>1</v>
      </c>
      <c r="L43" s="233">
        <v>0</v>
      </c>
      <c r="M43" s="230"/>
      <c r="N43" s="231"/>
      <c r="O43" s="232"/>
      <c r="P43" s="233"/>
      <c r="Q43" s="230"/>
      <c r="R43" s="231"/>
      <c r="S43" s="234">
        <f t="shared" si="116"/>
        <v>0</v>
      </c>
      <c r="T43" s="234">
        <f t="shared" si="117"/>
        <v>1</v>
      </c>
      <c r="U43" s="234">
        <f t="shared" si="118"/>
        <v>1</v>
      </c>
      <c r="V43" s="234">
        <f t="shared" si="119"/>
        <v>0</v>
      </c>
      <c r="W43" s="234">
        <f t="shared" si="120"/>
        <v>1</v>
      </c>
      <c r="X43" s="234">
        <f t="shared" si="121"/>
        <v>0</v>
      </c>
      <c r="Y43" s="234">
        <f t="shared" si="122"/>
        <v>1</v>
      </c>
      <c r="Z43" s="234">
        <f t="shared" si="123"/>
        <v>0</v>
      </c>
      <c r="AA43" s="234">
        <f t="shared" si="124"/>
        <v>0</v>
      </c>
      <c r="AB43" s="234">
        <f t="shared" si="125"/>
        <v>0</v>
      </c>
      <c r="AC43" s="234">
        <f t="shared" si="126"/>
        <v>0</v>
      </c>
      <c r="AD43" s="234">
        <f t="shared" si="127"/>
        <v>0</v>
      </c>
      <c r="AE43" s="234">
        <f t="shared" si="128"/>
        <v>0</v>
      </c>
      <c r="AF43" s="234">
        <f t="shared" si="129"/>
        <v>0</v>
      </c>
      <c r="AG43" s="235">
        <f t="shared" si="130"/>
        <v>3</v>
      </c>
      <c r="AH43" s="235">
        <f t="shared" si="130"/>
        <v>1</v>
      </c>
      <c r="AI43" s="236">
        <f t="shared" si="131"/>
        <v>2</v>
      </c>
      <c r="AJ43" s="236">
        <f t="shared" si="132"/>
        <v>1</v>
      </c>
      <c r="AK43" s="237">
        <f t="shared" si="133"/>
        <v>0</v>
      </c>
      <c r="AL43" s="237">
        <f t="shared" si="134"/>
        <v>0</v>
      </c>
      <c r="AM43" s="237">
        <f t="shared" si="135"/>
        <v>0</v>
      </c>
      <c r="AN43" s="237">
        <f t="shared" si="136"/>
        <v>0</v>
      </c>
      <c r="AO43" s="237" t="str">
        <f t="shared" si="137"/>
        <v/>
      </c>
      <c r="AP43" s="237" t="str">
        <f t="shared" si="138"/>
        <v/>
      </c>
      <c r="AQ43" s="237" t="str">
        <f t="shared" si="139"/>
        <v/>
      </c>
      <c r="AR43" s="238" t="str">
        <f t="shared" si="140"/>
        <v>3 - 1</v>
      </c>
      <c r="AS43" s="239" t="str">
        <f t="shared" si="141"/>
        <v>0,0,0,0</v>
      </c>
      <c r="AT43" s="236">
        <f t="shared" si="142"/>
        <v>1</v>
      </c>
      <c r="AU43" s="236">
        <f t="shared" si="143"/>
        <v>2</v>
      </c>
      <c r="AV43" s="237">
        <f t="shared" si="144"/>
        <v>0</v>
      </c>
      <c r="AW43" s="237">
        <f t="shared" si="145"/>
        <v>0</v>
      </c>
      <c r="AX43" s="237">
        <f t="shared" si="146"/>
        <v>0</v>
      </c>
      <c r="AY43" s="237">
        <f t="shared" si="147"/>
        <v>0</v>
      </c>
      <c r="AZ43" s="237" t="str">
        <f t="shared" si="148"/>
        <v/>
      </c>
      <c r="BA43" s="237" t="str">
        <f t="shared" si="149"/>
        <v/>
      </c>
      <c r="BB43" s="237" t="str">
        <f t="shared" si="150"/>
        <v/>
      </c>
      <c r="BC43" s="238" t="str">
        <f t="shared" si="151"/>
        <v>1 - 3</v>
      </c>
      <c r="BD43" s="239" t="str">
        <f t="shared" si="152"/>
        <v>0,0,0,0</v>
      </c>
      <c r="BE43" s="240">
        <f>SUMIF(C39:C46,3,AI39:AI46)+SUMIF(D39:D46,3,AJ39:AJ46)</f>
        <v>4</v>
      </c>
      <c r="BF43" s="240">
        <f>IF(BE43&lt;&gt;0,RANK(BE43,BE39:BE45),"")</f>
        <v>3</v>
      </c>
      <c r="BG43" s="241" t="e">
        <f>SUMIF(A39:A42,C43,B39:B42)</f>
        <v>#VALUE!</v>
      </c>
      <c r="BH43" s="242" t="e">
        <f>SUMIF(A39:A42,D43,B39:B42)</f>
        <v>#VALUE!</v>
      </c>
      <c r="BI43" s="204">
        <f t="shared" si="153"/>
        <v>4</v>
      </c>
      <c r="BJ43" s="205" t="e">
        <f>1+BJ42</f>
        <v>#REF!</v>
      </c>
      <c r="BK43" s="243">
        <v>3</v>
      </c>
      <c r="BL43" s="270" t="str">
        <f t="shared" si="154"/>
        <v>1 - 2</v>
      </c>
      <c r="BM43" s="245">
        <v>44474</v>
      </c>
      <c r="BN43" s="246" t="s">
        <v>229</v>
      </c>
      <c r="BO43" s="247">
        <v>7</v>
      </c>
      <c r="BP43" s="699">
        <v>3</v>
      </c>
      <c r="BQ43" s="700" t="e">
        <f>B41</f>
        <v>#VALUE!</v>
      </c>
      <c r="BR43" s="680" t="s">
        <v>243</v>
      </c>
      <c r="BS43" s="680"/>
      <c r="BT43" s="680"/>
      <c r="BU43" s="248" t="e">
        <f>IF(BQ43=0,0,VLOOKUP(BQ43,[3]Список!$A:P,7,FALSE))</f>
        <v>#VALUE!</v>
      </c>
      <c r="BV43" s="652" t="e">
        <f>IF(BQ43=0,0,VLOOKUP(BQ43,[3]Список!$A:$P,6,FALSE))</f>
        <v>#VALUE!</v>
      </c>
      <c r="BW43" s="271"/>
      <c r="BX43" s="250">
        <f>IF(AG39&lt;AH39,AT39,IF(AH39&lt;AG39,AT39," "))</f>
        <v>1</v>
      </c>
      <c r="BY43" s="253"/>
      <c r="BZ43" s="251"/>
      <c r="CA43" s="250">
        <f>IF(AG42&lt;AH42,AT42,IF(AH42&lt;AG42,AT42," "))</f>
        <v>1</v>
      </c>
      <c r="CB43" s="251"/>
      <c r="CC43" s="653"/>
      <c r="CD43" s="654"/>
      <c r="CE43" s="655"/>
      <c r="CF43" s="249"/>
      <c r="CG43" s="250">
        <f>IF(AG44&lt;AH44,AI44,IF(AH44&lt;AG44,AI44," "))</f>
        <v>2</v>
      </c>
      <c r="CH43" s="251"/>
      <c r="CI43" s="291"/>
      <c r="CJ43" s="681">
        <f>BE43</f>
        <v>4</v>
      </c>
      <c r="CK43" s="647"/>
      <c r="CL43" s="701">
        <v>3</v>
      </c>
    </row>
    <row r="44" spans="1:91" ht="14.25" x14ac:dyDescent="0.2">
      <c r="A44" s="227">
        <v>6</v>
      </c>
      <c r="C44" s="229">
        <v>3</v>
      </c>
      <c r="D44" s="229">
        <v>4</v>
      </c>
      <c r="E44" s="230">
        <v>1</v>
      </c>
      <c r="F44" s="231">
        <v>0</v>
      </c>
      <c r="G44" s="232">
        <v>1</v>
      </c>
      <c r="H44" s="233">
        <v>0</v>
      </c>
      <c r="I44" s="230">
        <v>1</v>
      </c>
      <c r="J44" s="231">
        <v>0</v>
      </c>
      <c r="K44" s="232"/>
      <c r="L44" s="233"/>
      <c r="M44" s="230"/>
      <c r="N44" s="231"/>
      <c r="O44" s="232"/>
      <c r="P44" s="233"/>
      <c r="Q44" s="230"/>
      <c r="R44" s="231"/>
      <c r="S44" s="234">
        <f t="shared" si="116"/>
        <v>1</v>
      </c>
      <c r="T44" s="234">
        <f t="shared" si="117"/>
        <v>0</v>
      </c>
      <c r="U44" s="234">
        <f t="shared" si="118"/>
        <v>1</v>
      </c>
      <c r="V44" s="234">
        <f t="shared" si="119"/>
        <v>0</v>
      </c>
      <c r="W44" s="234">
        <f t="shared" si="120"/>
        <v>1</v>
      </c>
      <c r="X44" s="234">
        <f t="shared" si="121"/>
        <v>0</v>
      </c>
      <c r="Y44" s="234">
        <f t="shared" si="122"/>
        <v>0</v>
      </c>
      <c r="Z44" s="234">
        <f t="shared" si="123"/>
        <v>0</v>
      </c>
      <c r="AA44" s="234">
        <f t="shared" si="124"/>
        <v>0</v>
      </c>
      <c r="AB44" s="234">
        <f t="shared" si="125"/>
        <v>0</v>
      </c>
      <c r="AC44" s="234">
        <f t="shared" si="126"/>
        <v>0</v>
      </c>
      <c r="AD44" s="234">
        <f t="shared" si="127"/>
        <v>0</v>
      </c>
      <c r="AE44" s="234">
        <f t="shared" si="128"/>
        <v>0</v>
      </c>
      <c r="AF44" s="234">
        <f t="shared" si="129"/>
        <v>0</v>
      </c>
      <c r="AG44" s="235">
        <f t="shared" si="130"/>
        <v>3</v>
      </c>
      <c r="AH44" s="235">
        <f t="shared" si="130"/>
        <v>0</v>
      </c>
      <c r="AI44" s="236">
        <f t="shared" si="131"/>
        <v>2</v>
      </c>
      <c r="AJ44" s="236">
        <f t="shared" si="132"/>
        <v>1</v>
      </c>
      <c r="AK44" s="237">
        <f t="shared" si="133"/>
        <v>0</v>
      </c>
      <c r="AL44" s="237">
        <f t="shared" si="134"/>
        <v>0</v>
      </c>
      <c r="AM44" s="237">
        <f t="shared" si="135"/>
        <v>0</v>
      </c>
      <c r="AN44" s="237" t="str">
        <f t="shared" si="136"/>
        <v/>
      </c>
      <c r="AO44" s="237" t="str">
        <f t="shared" si="137"/>
        <v/>
      </c>
      <c r="AP44" s="237" t="str">
        <f t="shared" si="138"/>
        <v/>
      </c>
      <c r="AQ44" s="237" t="str">
        <f t="shared" si="139"/>
        <v/>
      </c>
      <c r="AR44" s="238" t="str">
        <f t="shared" si="140"/>
        <v>3 - 0</v>
      </c>
      <c r="AS44" s="239" t="str">
        <f t="shared" si="141"/>
        <v>0,0,0</v>
      </c>
      <c r="AT44" s="236">
        <f t="shared" si="142"/>
        <v>1</v>
      </c>
      <c r="AU44" s="236">
        <f t="shared" si="143"/>
        <v>2</v>
      </c>
      <c r="AV44" s="237">
        <f t="shared" si="144"/>
        <v>0</v>
      </c>
      <c r="AW44" s="237">
        <f t="shared" si="145"/>
        <v>0</v>
      </c>
      <c r="AX44" s="237">
        <f t="shared" si="146"/>
        <v>0</v>
      </c>
      <c r="AY44" s="237" t="str">
        <f t="shared" si="147"/>
        <v/>
      </c>
      <c r="AZ44" s="237" t="str">
        <f t="shared" si="148"/>
        <v/>
      </c>
      <c r="BA44" s="237" t="str">
        <f t="shared" si="149"/>
        <v/>
      </c>
      <c r="BB44" s="237" t="str">
        <f t="shared" si="150"/>
        <v/>
      </c>
      <c r="BC44" s="238" t="str">
        <f t="shared" si="151"/>
        <v>0 - 3</v>
      </c>
      <c r="BD44" s="239" t="str">
        <f t="shared" si="152"/>
        <v>0, 0, 0</v>
      </c>
      <c r="BE44" s="255"/>
      <c r="BF44" s="255"/>
      <c r="BG44" s="241" t="e">
        <f>SUMIF(A39:A42,C44,B39:B42)</f>
        <v>#VALUE!</v>
      </c>
      <c r="BH44" s="242" t="e">
        <f>SUMIF(A39:A42,D44,B39:B42)</f>
        <v>#VALUE!</v>
      </c>
      <c r="BI44" s="204">
        <f t="shared" si="153"/>
        <v>4</v>
      </c>
      <c r="BJ44" s="205" t="e">
        <f>1+BJ43</f>
        <v>#REF!</v>
      </c>
      <c r="BK44" s="243">
        <v>3</v>
      </c>
      <c r="BL44" s="270" t="str">
        <f t="shared" si="154"/>
        <v>3 - 4</v>
      </c>
      <c r="BM44" s="245">
        <v>44474</v>
      </c>
      <c r="BN44" s="246" t="s">
        <v>229</v>
      </c>
      <c r="BO44" s="247">
        <v>8</v>
      </c>
      <c r="BP44" s="702"/>
      <c r="BQ44" s="703"/>
      <c r="BR44" s="698"/>
      <c r="BS44" s="698"/>
      <c r="BT44" s="698"/>
      <c r="BU44" s="256" t="e">
        <f>IF(BQ43=0,0,VLOOKUP(BQ43,[3]Список!$A:P,8,FALSE))</f>
        <v>#VALUE!</v>
      </c>
      <c r="BV44" s="642"/>
      <c r="BW44" s="633" t="str">
        <f>IF(AI39&gt;AJ39,BC39,IF(AJ39&gt;AI39,BD39," "))</f>
        <v>0 - 3</v>
      </c>
      <c r="BX44" s="634"/>
      <c r="BY44" s="635"/>
      <c r="BZ44" s="634" t="str">
        <f>IF(AI42&gt;AJ42,BC42,IF(AJ42&gt;AI42,BD42," "))</f>
        <v>0 - 3</v>
      </c>
      <c r="CA44" s="634"/>
      <c r="CB44" s="634"/>
      <c r="CC44" s="656"/>
      <c r="CD44" s="644"/>
      <c r="CE44" s="657"/>
      <c r="CF44" s="634" t="s">
        <v>226</v>
      </c>
      <c r="CG44" s="634"/>
      <c r="CH44" s="634"/>
      <c r="CI44" s="292"/>
      <c r="CJ44" s="679"/>
      <c r="CK44" s="629"/>
      <c r="CL44" s="697"/>
    </row>
    <row r="45" spans="1:91" ht="14.25" x14ac:dyDescent="0.2"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V45" s="201"/>
      <c r="AW45" s="201"/>
      <c r="AX45" s="201"/>
      <c r="AY45" s="201"/>
      <c r="AZ45" s="201"/>
      <c r="BE45" s="240">
        <f>SUMIF(C39:C46,4,AI39:AI46)+SUMIF(D39:D46,4,AJ39:AJ46)</f>
        <v>3</v>
      </c>
      <c r="BF45" s="240">
        <f>IF(BE45&lt;&gt;0,RANK(BE45,BE39:BE45),"")</f>
        <v>4</v>
      </c>
      <c r="BG45" s="272"/>
      <c r="BH45" s="272"/>
      <c r="BK45" s="220"/>
      <c r="BP45" s="699">
        <v>4</v>
      </c>
      <c r="BQ45" s="700" t="e">
        <f>B42</f>
        <v>#VALUE!</v>
      </c>
      <c r="BR45" s="640" t="s">
        <v>244</v>
      </c>
      <c r="BS45" s="640"/>
      <c r="BT45" s="640"/>
      <c r="BU45" s="260" t="e">
        <f>IF(BQ45=0,0,VLOOKUP(BQ45,[3]Список!$A:P,7,FALSE))</f>
        <v>#VALUE!</v>
      </c>
      <c r="BV45" s="641" t="e">
        <f>IF(BQ45=0,0,VLOOKUP(BQ45,[3]Список!$A:$P,6,FALSE))</f>
        <v>#VALUE!</v>
      </c>
      <c r="BW45" s="261"/>
      <c r="BX45" s="262">
        <f>IF(AG41&lt;AH41,AT41,IF(AH41&lt;AG41,AT41," "))</f>
        <v>1</v>
      </c>
      <c r="BY45" s="263"/>
      <c r="BZ45" s="266"/>
      <c r="CA45" s="262">
        <f>IF(AG40&lt;AH40,AT40,IF(AH40&lt;AG40,AT40," "))</f>
        <v>1</v>
      </c>
      <c r="CB45" s="266"/>
      <c r="CC45" s="264"/>
      <c r="CD45" s="262">
        <f>IF(AG44&lt;AH44,AT44,IF(AH44&lt;AG44,AT44," "))</f>
        <v>1</v>
      </c>
      <c r="CE45" s="263"/>
      <c r="CF45" s="643"/>
      <c r="CG45" s="643"/>
      <c r="CH45" s="643"/>
      <c r="CI45" s="293"/>
      <c r="CJ45" s="678">
        <f>BE45</f>
        <v>3</v>
      </c>
      <c r="CK45" s="628"/>
      <c r="CL45" s="696">
        <v>4</v>
      </c>
    </row>
    <row r="46" spans="1:91" ht="14.25" x14ac:dyDescent="0.2"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V46" s="201"/>
      <c r="AW46" s="201"/>
      <c r="AX46" s="201"/>
      <c r="AY46" s="201"/>
      <c r="AZ46" s="201"/>
      <c r="BE46" s="255"/>
      <c r="BF46" s="255"/>
      <c r="BG46" s="272"/>
      <c r="BH46" s="272"/>
      <c r="BK46" s="295"/>
      <c r="BL46" s="273"/>
      <c r="BM46" s="274"/>
      <c r="BN46" s="275"/>
      <c r="BO46" s="276"/>
      <c r="BP46" s="637"/>
      <c r="BQ46" s="639"/>
      <c r="BR46" s="698"/>
      <c r="BS46" s="698"/>
      <c r="BT46" s="698"/>
      <c r="BU46" s="256" t="e">
        <f>IF(BQ45=0,0,VLOOKUP(BQ45,[3]Список!$A:P,8,FALSE))</f>
        <v>#VALUE!</v>
      </c>
      <c r="BV46" s="642"/>
      <c r="BW46" s="633" t="str">
        <f>IF(AI41&gt;AJ41,BC41,IF(AJ41&gt;AI41,BD41," "))</f>
        <v>0 - 3</v>
      </c>
      <c r="BX46" s="634"/>
      <c r="BY46" s="635"/>
      <c r="BZ46" s="634" t="str">
        <f>IF(AI40&gt;AJ40,BC40,IF(AJ40&gt;AI40,BD40," "))</f>
        <v>0 - 3</v>
      </c>
      <c r="CA46" s="634"/>
      <c r="CB46" s="634"/>
      <c r="CC46" s="633" t="str">
        <f>IF(AI44&gt;AJ44,BC44,IF(AJ44&gt;AI44,BD44," "))</f>
        <v>0 - 3</v>
      </c>
      <c r="CD46" s="634"/>
      <c r="CE46" s="635"/>
      <c r="CF46" s="644"/>
      <c r="CG46" s="644"/>
      <c r="CH46" s="644"/>
      <c r="CI46" s="292"/>
      <c r="CJ46" s="679"/>
      <c r="CK46" s="629"/>
      <c r="CL46" s="697"/>
    </row>
    <row r="47" spans="1:91" ht="18.75" x14ac:dyDescent="0.2"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V47" s="201"/>
      <c r="AW47" s="201"/>
      <c r="AX47" s="201"/>
      <c r="AY47" s="201"/>
      <c r="AZ47" s="201"/>
      <c r="BE47" s="255"/>
      <c r="BF47" s="255"/>
      <c r="BG47" s="272"/>
      <c r="BH47" s="272"/>
      <c r="BI47" s="298"/>
      <c r="BJ47" s="299"/>
      <c r="BK47" s="295"/>
      <c r="BL47" s="273"/>
      <c r="BM47" s="274"/>
      <c r="BN47" s="275"/>
      <c r="BO47" s="274"/>
      <c r="BP47" s="300"/>
      <c r="BQ47" s="301"/>
      <c r="BR47" s="626" t="s">
        <v>245</v>
      </c>
      <c r="BS47" s="626"/>
      <c r="BT47" s="626"/>
      <c r="BU47" s="626"/>
      <c r="BV47" s="626"/>
      <c r="BW47" s="626"/>
      <c r="BX47" s="626"/>
      <c r="BY47" s="626"/>
      <c r="BZ47" s="626"/>
      <c r="CA47" s="626"/>
      <c r="CB47" s="626"/>
      <c r="CC47" s="626"/>
      <c r="CD47" s="626"/>
      <c r="CE47" s="626"/>
      <c r="CF47" s="626"/>
      <c r="CG47" s="626"/>
      <c r="CH47" s="626"/>
      <c r="CI47" s="626"/>
      <c r="CJ47" s="626"/>
      <c r="CK47" s="626"/>
      <c r="CL47" s="302"/>
    </row>
    <row r="48" spans="1:91" ht="18.75" x14ac:dyDescent="0.2"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V48" s="201"/>
      <c r="AW48" s="201"/>
      <c r="AX48" s="201"/>
      <c r="AY48" s="201"/>
      <c r="AZ48" s="201"/>
      <c r="BE48" s="255"/>
      <c r="BF48" s="255"/>
      <c r="BG48" s="272"/>
      <c r="BH48" s="272"/>
      <c r="BI48" s="298"/>
      <c r="BJ48" s="299"/>
      <c r="BK48" s="295"/>
      <c r="BL48" s="273"/>
      <c r="BM48" s="274"/>
      <c r="BN48" s="275"/>
      <c r="BO48" s="274"/>
      <c r="BP48" s="300"/>
      <c r="BQ48" s="301"/>
      <c r="BR48" s="627" t="s">
        <v>246</v>
      </c>
      <c r="BS48" s="627"/>
      <c r="BT48" s="627"/>
      <c r="BU48" s="627"/>
      <c r="BV48" s="627"/>
      <c r="BW48" s="627"/>
      <c r="BX48" s="627"/>
      <c r="BY48" s="627"/>
      <c r="BZ48" s="627"/>
      <c r="CA48" s="627"/>
      <c r="CB48" s="627"/>
      <c r="CC48" s="627"/>
      <c r="CD48" s="627"/>
      <c r="CE48" s="627"/>
      <c r="CF48" s="627"/>
      <c r="CG48" s="627"/>
      <c r="CH48" s="627"/>
      <c r="CI48" s="627"/>
      <c r="CJ48" s="627"/>
      <c r="CK48" s="627"/>
      <c r="CL48" s="302"/>
    </row>
    <row r="49" spans="1:90" ht="18.75" x14ac:dyDescent="0.2"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V49" s="201"/>
      <c r="AW49" s="201"/>
      <c r="AX49" s="201"/>
      <c r="AY49" s="201"/>
      <c r="AZ49" s="201"/>
      <c r="BE49" s="255"/>
      <c r="BF49" s="255"/>
      <c r="BG49" s="272"/>
      <c r="BH49" s="272"/>
      <c r="BI49" s="298"/>
      <c r="BJ49" s="299"/>
      <c r="BK49" s="295"/>
      <c r="BL49" s="273"/>
      <c r="BM49" s="274"/>
      <c r="BN49" s="275"/>
      <c r="BO49" s="274"/>
      <c r="BP49" s="300"/>
      <c r="BQ49" s="301"/>
      <c r="BR49" s="303"/>
      <c r="BS49" s="304"/>
      <c r="BT49" s="304"/>
      <c r="BU49" s="260"/>
      <c r="BV49" s="305"/>
      <c r="BW49" s="306"/>
      <c r="BX49" s="306"/>
      <c r="BY49" s="306"/>
      <c r="BZ49" s="306"/>
      <c r="CA49" s="306"/>
      <c r="CB49" s="306"/>
      <c r="CC49" s="306"/>
      <c r="CD49" s="306"/>
      <c r="CE49" s="306"/>
      <c r="CF49" s="307"/>
      <c r="CG49" s="307"/>
      <c r="CH49" s="307"/>
      <c r="CI49" s="286"/>
      <c r="CJ49" s="308"/>
      <c r="CK49" s="309"/>
      <c r="CL49" s="302"/>
    </row>
    <row r="50" spans="1:90" ht="18.75" x14ac:dyDescent="0.2"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V50" s="201"/>
      <c r="AW50" s="201"/>
      <c r="AX50" s="201"/>
      <c r="AY50" s="201"/>
      <c r="AZ50" s="201"/>
      <c r="BE50" s="255"/>
      <c r="BF50" s="255"/>
      <c r="BG50" s="272"/>
      <c r="BH50" s="272"/>
      <c r="BI50" s="298"/>
      <c r="BJ50" s="299"/>
      <c r="BK50" s="295"/>
      <c r="BL50" s="273"/>
      <c r="BM50" s="274"/>
      <c r="BN50" s="275"/>
      <c r="BO50" s="274"/>
      <c r="BP50" s="300"/>
      <c r="BQ50" s="301"/>
      <c r="BR50" s="303"/>
      <c r="BS50" s="304"/>
      <c r="BT50" s="304"/>
      <c r="BU50" s="260"/>
      <c r="BV50" s="305"/>
      <c r="BW50" s="306"/>
      <c r="BX50" s="306"/>
      <c r="BY50" s="306"/>
      <c r="BZ50" s="306"/>
      <c r="CA50" s="306"/>
      <c r="CB50" s="306"/>
      <c r="CC50" s="306"/>
      <c r="CD50" s="306"/>
      <c r="CE50" s="306"/>
      <c r="CF50" s="307"/>
      <c r="CG50" s="307"/>
      <c r="CH50" s="307"/>
      <c r="CI50" s="286"/>
      <c r="CJ50" s="308"/>
      <c r="CK50" s="309"/>
      <c r="CL50" s="302"/>
    </row>
    <row r="51" spans="1:90" ht="12.75" x14ac:dyDescent="0.2"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V51" s="201"/>
      <c r="AW51" s="201"/>
      <c r="AX51" s="201"/>
      <c r="AY51" s="201"/>
      <c r="AZ51" s="201"/>
      <c r="BE51" s="255"/>
      <c r="BF51" s="255"/>
      <c r="BG51" s="272"/>
      <c r="BH51" s="272"/>
      <c r="BI51" s="298"/>
      <c r="BJ51" s="299"/>
      <c r="BK51" s="295"/>
      <c r="BL51" s="694" t="s">
        <v>619</v>
      </c>
      <c r="BM51" s="694"/>
      <c r="BN51" s="694"/>
      <c r="BO51" s="694"/>
      <c r="BP51" s="694"/>
      <c r="BQ51" s="694"/>
      <c r="BR51" s="694"/>
      <c r="BS51" s="694"/>
      <c r="BT51" s="694"/>
      <c r="BU51" s="694"/>
      <c r="BV51" s="694"/>
      <c r="BW51" s="694"/>
      <c r="BX51" s="694"/>
      <c r="BY51" s="694"/>
      <c r="BZ51" s="694"/>
      <c r="CA51" s="694"/>
      <c r="CB51" s="694"/>
      <c r="CC51" s="694"/>
      <c r="CD51" s="694"/>
      <c r="CE51" s="694"/>
      <c r="CF51" s="694"/>
      <c r="CG51" s="694"/>
      <c r="CH51" s="694"/>
      <c r="CI51" s="694"/>
      <c r="CJ51" s="694"/>
      <c r="CK51" s="694"/>
      <c r="CL51" s="694"/>
    </row>
    <row r="52" spans="1:90" ht="12.75" x14ac:dyDescent="0.2"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V52" s="201"/>
      <c r="AW52" s="201"/>
      <c r="AX52" s="201"/>
      <c r="AY52" s="201"/>
      <c r="AZ52" s="201"/>
      <c r="BE52" s="255"/>
      <c r="BF52" s="255"/>
      <c r="BG52" s="272"/>
      <c r="BH52" s="272"/>
      <c r="BI52" s="298"/>
      <c r="BJ52" s="299"/>
      <c r="BK52" s="295"/>
      <c r="BL52" s="695" t="s">
        <v>9</v>
      </c>
      <c r="BM52" s="695"/>
      <c r="BN52" s="695"/>
      <c r="BO52" s="695"/>
      <c r="BP52" s="695"/>
      <c r="BQ52" s="695"/>
      <c r="BR52" s="695"/>
      <c r="BS52" s="695"/>
      <c r="BT52" s="695"/>
      <c r="BU52" s="695"/>
      <c r="BV52" s="695"/>
      <c r="BW52" s="695"/>
      <c r="BX52" s="695"/>
      <c r="BY52" s="695"/>
      <c r="BZ52" s="695"/>
      <c r="CA52" s="695"/>
      <c r="CB52" s="695"/>
      <c r="CC52" s="695"/>
      <c r="CD52" s="695"/>
      <c r="CE52" s="695"/>
      <c r="CF52" s="695"/>
      <c r="CG52" s="695"/>
      <c r="CH52" s="695"/>
      <c r="CI52" s="695"/>
      <c r="CJ52" s="695"/>
      <c r="CK52" s="695"/>
      <c r="CL52" s="695"/>
    </row>
    <row r="53" spans="1:90" ht="12.75" x14ac:dyDescent="0.2"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V53" s="201"/>
      <c r="AW53" s="201"/>
      <c r="AX53" s="201"/>
      <c r="AY53" s="201"/>
      <c r="AZ53" s="201"/>
      <c r="BE53" s="255"/>
      <c r="BF53" s="255"/>
      <c r="BG53" s="272"/>
      <c r="BH53" s="272"/>
      <c r="BI53" s="298"/>
      <c r="BJ53" s="299"/>
      <c r="BK53" s="295"/>
      <c r="BL53" s="695" t="s">
        <v>10</v>
      </c>
      <c r="BM53" s="695"/>
      <c r="BN53" s="695"/>
      <c r="BO53" s="695"/>
      <c r="BP53" s="695"/>
      <c r="BQ53" s="695"/>
      <c r="BR53" s="695"/>
      <c r="BS53" s="695"/>
      <c r="BT53" s="695"/>
      <c r="BU53" s="695"/>
      <c r="BV53" s="695"/>
      <c r="BW53" s="695"/>
      <c r="BX53" s="695"/>
      <c r="BY53" s="695"/>
      <c r="BZ53" s="695"/>
      <c r="CA53" s="695"/>
      <c r="CB53" s="695"/>
      <c r="CC53" s="695"/>
      <c r="CD53" s="695"/>
      <c r="CE53" s="695"/>
      <c r="CF53" s="695"/>
      <c r="CG53" s="695"/>
      <c r="CH53" s="695"/>
      <c r="CI53" s="695"/>
      <c r="CJ53" s="695"/>
      <c r="CK53" s="695"/>
      <c r="CL53" s="695"/>
    </row>
    <row r="54" spans="1:90" ht="12.75" x14ac:dyDescent="0.2"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V54" s="201"/>
      <c r="AW54" s="201"/>
      <c r="AX54" s="201"/>
      <c r="AY54" s="201"/>
      <c r="AZ54" s="201"/>
      <c r="BE54" s="255"/>
      <c r="BF54" s="255"/>
      <c r="BG54" s="272"/>
      <c r="BH54" s="272"/>
      <c r="BI54" s="298"/>
      <c r="BJ54" s="299"/>
      <c r="BK54" s="295"/>
      <c r="BL54" s="695" t="s">
        <v>247</v>
      </c>
      <c r="BM54" s="695"/>
      <c r="BN54" s="695"/>
      <c r="BO54" s="695"/>
      <c r="BP54" s="695"/>
      <c r="BQ54" s="695"/>
      <c r="BR54" s="695"/>
      <c r="BS54" s="695"/>
      <c r="BT54" s="695"/>
      <c r="BU54" s="695"/>
      <c r="BV54" s="695"/>
      <c r="BW54" s="695"/>
      <c r="BX54" s="695"/>
      <c r="BY54" s="695"/>
      <c r="BZ54" s="695"/>
      <c r="CA54" s="695"/>
      <c r="CB54" s="695"/>
      <c r="CC54" s="695"/>
      <c r="CD54" s="695"/>
      <c r="CE54" s="695"/>
      <c r="CF54" s="695"/>
      <c r="CG54" s="695"/>
      <c r="CH54" s="695"/>
      <c r="CI54" s="695"/>
      <c r="CJ54" s="695"/>
      <c r="CK54" s="695"/>
      <c r="CL54" s="695"/>
    </row>
    <row r="55" spans="1:90" ht="12.75" x14ac:dyDescent="0.2"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V55" s="201"/>
      <c r="AW55" s="201"/>
      <c r="AX55" s="201"/>
      <c r="AY55" s="201"/>
      <c r="AZ55" s="201"/>
      <c r="BE55" s="255"/>
      <c r="BF55" s="255"/>
      <c r="BG55" s="272"/>
      <c r="BH55" s="272"/>
      <c r="BI55" s="298"/>
      <c r="BJ55" s="299"/>
      <c r="BK55" s="295"/>
      <c r="BL55" s="693" t="s">
        <v>214</v>
      </c>
      <c r="BM55" s="693"/>
      <c r="BN55" s="693"/>
      <c r="BO55" s="693"/>
      <c r="BP55" s="693"/>
      <c r="BQ55" s="693"/>
      <c r="BR55" s="693"/>
      <c r="BS55" s="693"/>
      <c r="BT55" s="693"/>
      <c r="BU55" s="693"/>
      <c r="BV55" s="693"/>
      <c r="BW55" s="693"/>
      <c r="BX55" s="693"/>
      <c r="BY55" s="693"/>
      <c r="BZ55" s="693"/>
      <c r="CA55" s="693"/>
      <c r="CB55" s="693"/>
      <c r="CC55" s="693"/>
      <c r="CD55" s="693"/>
      <c r="CE55" s="693"/>
      <c r="CF55" s="693"/>
      <c r="CG55" s="693"/>
      <c r="CH55" s="693"/>
      <c r="CI55" s="693"/>
      <c r="CJ55" s="693"/>
      <c r="CK55" s="693"/>
      <c r="CL55" s="693"/>
    </row>
    <row r="56" spans="1:90" ht="15.75" x14ac:dyDescent="0.2">
      <c r="Z56" s="212"/>
      <c r="BI56" s="298"/>
      <c r="BJ56" s="299"/>
      <c r="BK56" s="220"/>
      <c r="BL56" s="668" t="str">
        <f>C57</f>
        <v>Юноши. Группа 1</v>
      </c>
      <c r="BM56" s="668"/>
      <c r="BN56" s="668"/>
      <c r="BO56" s="668"/>
      <c r="BP56" s="668"/>
      <c r="BQ56" s="668"/>
      <c r="BR56" s="668"/>
      <c r="BS56" s="668"/>
      <c r="BT56" s="668"/>
      <c r="BU56" s="668"/>
      <c r="BV56" s="668"/>
      <c r="BW56" s="668"/>
      <c r="BX56" s="668"/>
      <c r="BY56" s="668"/>
      <c r="BZ56" s="668"/>
      <c r="CA56" s="668"/>
      <c r="CB56" s="668"/>
      <c r="CC56" s="668"/>
      <c r="CD56" s="668"/>
      <c r="CE56" s="668"/>
      <c r="CF56" s="668"/>
      <c r="CG56" s="668"/>
      <c r="CH56" s="668"/>
      <c r="CI56" s="668"/>
      <c r="CJ56" s="668"/>
      <c r="CK56" s="668"/>
      <c r="CL56" s="668"/>
    </row>
    <row r="57" spans="1:90" ht="12.75" x14ac:dyDescent="0.2">
      <c r="A57" s="213">
        <v>1</v>
      </c>
      <c r="B57" s="214">
        <v>4</v>
      </c>
      <c r="C57" s="215" t="str">
        <f>"Юноши. Группа "&amp;A57</f>
        <v>Юноши. Группа 1</v>
      </c>
      <c r="D57" s="215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7">
        <v>1</v>
      </c>
      <c r="Z57" s="212"/>
      <c r="AR57" s="218" t="e">
        <f>IF(B58=0,0,(IF(B59=0,1,IF(B60=0,2,IF(B61=0,3,IF(B61&gt;0,4))))))</f>
        <v>#VALUE!</v>
      </c>
      <c r="BC57" s="218">
        <f>IF(BE57=15,3,IF(BE57&gt;15,4))</f>
        <v>4</v>
      </c>
      <c r="BE57" s="219">
        <f>SUM(BE58,BE60,BE62,BE64)</f>
        <v>18</v>
      </c>
      <c r="BF57" s="219">
        <f>SUM(BF58,BF60,BF62,BF64)</f>
        <v>10</v>
      </c>
      <c r="BK57" s="220"/>
      <c r="BL57" s="221" t="s">
        <v>215</v>
      </c>
      <c r="BM57" s="222" t="s">
        <v>16</v>
      </c>
      <c r="BN57" s="222" t="s">
        <v>216</v>
      </c>
      <c r="BO57" s="223" t="s">
        <v>217</v>
      </c>
      <c r="BP57" s="296" t="s">
        <v>218</v>
      </c>
      <c r="BQ57" s="669" t="str">
        <f>BQ38</f>
        <v>Команды</v>
      </c>
      <c r="BR57" s="669"/>
      <c r="BS57" s="669"/>
      <c r="BT57" s="669"/>
      <c r="BU57" s="670" t="s">
        <v>220</v>
      </c>
      <c r="BV57" s="670"/>
      <c r="BW57" s="671">
        <v>1</v>
      </c>
      <c r="BX57" s="672"/>
      <c r="BY57" s="673"/>
      <c r="BZ57" s="672">
        <v>2</v>
      </c>
      <c r="CA57" s="672"/>
      <c r="CB57" s="672"/>
      <c r="CC57" s="671">
        <v>3</v>
      </c>
      <c r="CD57" s="672"/>
      <c r="CE57" s="673"/>
      <c r="CF57" s="672">
        <v>4</v>
      </c>
      <c r="CG57" s="672"/>
      <c r="CH57" s="672"/>
      <c r="CI57" s="288"/>
      <c r="CJ57" s="279" t="s">
        <v>221</v>
      </c>
      <c r="CK57" s="278" t="s">
        <v>222</v>
      </c>
      <c r="CL57" s="289" t="s">
        <v>223</v>
      </c>
    </row>
    <row r="58" spans="1:90" ht="25.5" x14ac:dyDescent="0.2">
      <c r="A58" s="227">
        <v>1</v>
      </c>
      <c r="B58" s="228" t="e">
        <f>SUMIF('[3]Д - 1 этап'!$CX$13:$CX$28,7,'[3]Д - 1 этап'!$BQ$13:$BQ$28)</f>
        <v>#VALUE!</v>
      </c>
      <c r="C58" s="229">
        <v>1</v>
      </c>
      <c r="D58" s="229">
        <v>3</v>
      </c>
      <c r="E58" s="230">
        <v>1</v>
      </c>
      <c r="F58" s="231">
        <v>0</v>
      </c>
      <c r="G58" s="232">
        <v>1</v>
      </c>
      <c r="H58" s="233">
        <v>0</v>
      </c>
      <c r="I58" s="230">
        <v>1</v>
      </c>
      <c r="J58" s="231">
        <v>0</v>
      </c>
      <c r="K58" s="232"/>
      <c r="L58" s="233"/>
      <c r="M58" s="230"/>
      <c r="N58" s="231"/>
      <c r="O58" s="232"/>
      <c r="P58" s="233"/>
      <c r="Q58" s="230"/>
      <c r="R58" s="231"/>
      <c r="S58" s="234">
        <f t="shared" ref="S58:S63" si="155">IF(E58="wo",0,IF(F58="wo",1,IF(E58&gt;F58,1,0)))</f>
        <v>1</v>
      </c>
      <c r="T58" s="234">
        <f t="shared" ref="T58:T63" si="156">IF(E58="wo",1,IF(F58="wo",0,IF(F58&gt;E58,1,0)))</f>
        <v>0</v>
      </c>
      <c r="U58" s="234">
        <f t="shared" ref="U58:U63" si="157">IF(G58="wo",0,IF(H58="wo",1,IF(G58&gt;H58,1,0)))</f>
        <v>1</v>
      </c>
      <c r="V58" s="234">
        <f t="shared" ref="V58:V63" si="158">IF(G58="wo",1,IF(H58="wo",0,IF(H58&gt;G58,1,0)))</f>
        <v>0</v>
      </c>
      <c r="W58" s="234">
        <f t="shared" ref="W58:W63" si="159">IF(I58="wo",0,IF(J58="wo",1,IF(I58&gt;J58,1,0)))</f>
        <v>1</v>
      </c>
      <c r="X58" s="234">
        <f t="shared" ref="X58:X63" si="160">IF(I58="wo",1,IF(J58="wo",0,IF(J58&gt;I58,1,0)))</f>
        <v>0</v>
      </c>
      <c r="Y58" s="234">
        <f t="shared" ref="Y58:Y63" si="161">IF(K58="wo",0,IF(L58="wo",1,IF(K58&gt;L58,1,0)))</f>
        <v>0</v>
      </c>
      <c r="Z58" s="234">
        <f t="shared" ref="Z58:Z63" si="162">IF(K58="wo",1,IF(L58="wo",0,IF(L58&gt;K58,1,0)))</f>
        <v>0</v>
      </c>
      <c r="AA58" s="234">
        <f t="shared" ref="AA58:AA63" si="163">IF(M58="wo",0,IF(N58="wo",1,IF(M58&gt;N58,1,0)))</f>
        <v>0</v>
      </c>
      <c r="AB58" s="234">
        <f t="shared" ref="AB58:AB63" si="164">IF(M58="wo",1,IF(N58="wo",0,IF(N58&gt;M58,1,0)))</f>
        <v>0</v>
      </c>
      <c r="AC58" s="234">
        <f t="shared" ref="AC58:AC63" si="165">IF(O58="wo",0,IF(P58="wo",1,IF(O58&gt;P58,1,0)))</f>
        <v>0</v>
      </c>
      <c r="AD58" s="234">
        <f t="shared" ref="AD58:AD63" si="166">IF(O58="wo",1,IF(P58="wo",0,IF(P58&gt;O58,1,0)))</f>
        <v>0</v>
      </c>
      <c r="AE58" s="234">
        <f t="shared" ref="AE58:AE63" si="167">IF(Q58="wo",0,IF(R58="wo",1,IF(Q58&gt;R58,1,0)))</f>
        <v>0</v>
      </c>
      <c r="AF58" s="234">
        <f t="shared" ref="AF58:AF63" si="168">IF(Q58="wo",1,IF(R58="wo",0,IF(R58&gt;Q58,1,0)))</f>
        <v>0</v>
      </c>
      <c r="AG58" s="235">
        <f t="shared" ref="AG58:AH63" si="169">IF(E58="wo","wo",+S58+U58+W58+Y58+AA58+AC58+AE58)</f>
        <v>3</v>
      </c>
      <c r="AH58" s="235">
        <f t="shared" si="169"/>
        <v>0</v>
      </c>
      <c r="AI58" s="236">
        <f t="shared" ref="AI58:AI63" si="170">IF(E58="",0,IF(E58="wo",0,IF(F58="wo",2,IF(AG58=AH58,0,IF(AG58&gt;AH58,2,1)))))</f>
        <v>2</v>
      </c>
      <c r="AJ58" s="236">
        <f t="shared" ref="AJ58:AJ63" si="171">IF(F58="",0,IF(F58="wo",0,IF(E58="wo",2,IF(AH58=AG58,0,IF(AH58&gt;AG58,2,1)))))</f>
        <v>1</v>
      </c>
      <c r="AK58" s="237">
        <f t="shared" ref="AK58:AK63" si="172">IF(E58="","",IF(E58="wo",0,IF(F58="wo",0,IF(E58=F58,"ERROR",IF(E58&gt;F58,F58,-1*E58)))))</f>
        <v>0</v>
      </c>
      <c r="AL58" s="237">
        <f t="shared" ref="AL58:AL63" si="173">IF(G58="","",IF(G58="wo",0,IF(H58="wo",0,IF(G58=H58,"ERROR",IF(G58&gt;H58,H58,-1*G58)))))</f>
        <v>0</v>
      </c>
      <c r="AM58" s="237">
        <f t="shared" ref="AM58:AM63" si="174">IF(I58="","",IF(I58="wo",0,IF(J58="wo",0,IF(I58=J58,"ERROR",IF(I58&gt;J58,J58,-1*I58)))))</f>
        <v>0</v>
      </c>
      <c r="AN58" s="237" t="str">
        <f t="shared" ref="AN58:AN63" si="175">IF(K58="","",IF(K58="wo",0,IF(L58="wo",0,IF(K58=L58,"ERROR",IF(K58&gt;L58,L58,-1*K58)))))</f>
        <v/>
      </c>
      <c r="AO58" s="237" t="str">
        <f t="shared" ref="AO58:AO63" si="176">IF(M58="","",IF(M58="wo",0,IF(N58="wo",0,IF(M58=N58,"ERROR",IF(M58&gt;N58,N58,-1*M58)))))</f>
        <v/>
      </c>
      <c r="AP58" s="237" t="str">
        <f t="shared" ref="AP58:AP63" si="177">IF(O58="","",IF(O58="wo",0,IF(P58="wo",0,IF(O58=P58,"ERROR",IF(O58&gt;P58,P58,-1*O58)))))</f>
        <v/>
      </c>
      <c r="AQ58" s="237" t="str">
        <f t="shared" ref="AQ58:AQ63" si="178">IF(Q58="","",IF(Q58="wo",0,IF(R58="wo",0,IF(Q58=R58,"ERROR",IF(Q58&gt;R58,R58,-1*Q58)))))</f>
        <v/>
      </c>
      <c r="AR58" s="238" t="str">
        <f t="shared" ref="AR58:AR63" si="179">CONCATENATE(AG58," - ",AH58)</f>
        <v>3 - 0</v>
      </c>
      <c r="AS58" s="239" t="str">
        <f t="shared" ref="AS58:AS63" si="180">IF(E58="","",(IF(K58="",AK58&amp;","&amp;AL58&amp;","&amp;AM58,IF(M58="",AK58&amp;","&amp;AL58&amp;","&amp;AM58&amp;","&amp;AN58,IF(O58="",AK58&amp;","&amp;AL58&amp;","&amp;AM58&amp;","&amp;AN58&amp;","&amp;AO58,IF(Q58="",AK58&amp;","&amp;AL58&amp;","&amp;AM58&amp;","&amp;AN58&amp;","&amp;AO58&amp;","&amp;AP58,AK58&amp;","&amp;AL58&amp;","&amp;AM58&amp;","&amp;AN58&amp;","&amp;AO58&amp;","&amp;AP58&amp;","&amp;AQ58))))))</f>
        <v>0,0,0</v>
      </c>
      <c r="AT58" s="236">
        <f t="shared" ref="AT58:AT63" si="181">IF(F58="",0,IF(F58="wo",0,IF(E58="wo",2,IF(AH58=AG58,0,IF(AH58&gt;AG58,2,1)))))</f>
        <v>1</v>
      </c>
      <c r="AU58" s="236">
        <f t="shared" ref="AU58:AU63" si="182">IF(E58="",0,IF(E58="wo",0,IF(F58="wo",2,IF(AG58=AH58,0,IF(AG58&gt;AH58,2,1)))))</f>
        <v>2</v>
      </c>
      <c r="AV58" s="237">
        <f t="shared" ref="AV58:AV63" si="183">IF(F58="","",IF(F58="wo",0,IF(E58="wo",0,IF(F58=E58,"ERROR",IF(F58&gt;E58,E58,-1*F58)))))</f>
        <v>0</v>
      </c>
      <c r="AW58" s="237">
        <f t="shared" ref="AW58:AW63" si="184">IF(H58="","",IF(H58="wo",0,IF(G58="wo",0,IF(H58=G58,"ERROR",IF(H58&gt;G58,G58,-1*H58)))))</f>
        <v>0</v>
      </c>
      <c r="AX58" s="237">
        <f t="shared" ref="AX58:AX63" si="185">IF(J58="","",IF(J58="wo",0,IF(I58="wo",0,IF(J58=I58,"ERROR",IF(J58&gt;I58,I58,-1*J58)))))</f>
        <v>0</v>
      </c>
      <c r="AY58" s="237" t="str">
        <f t="shared" ref="AY58:AY63" si="186">IF(L58="","",IF(L58="wo",0,IF(K58="wo",0,IF(L58=K58,"ERROR",IF(L58&gt;K58,K58,-1*L58)))))</f>
        <v/>
      </c>
      <c r="AZ58" s="237" t="str">
        <f t="shared" ref="AZ58:AZ63" si="187">IF(N58="","",IF(N58="wo",0,IF(M58="wo",0,IF(N58=M58,"ERROR",IF(N58&gt;M58,M58,-1*N58)))))</f>
        <v/>
      </c>
      <c r="BA58" s="237" t="str">
        <f t="shared" ref="BA58:BA63" si="188">IF(P58="","",IF(P58="wo",0,IF(O58="wo",0,IF(P58=O58,"ERROR",IF(P58&gt;O58,O58,-1*P58)))))</f>
        <v/>
      </c>
      <c r="BB58" s="237" t="str">
        <f t="shared" ref="BB58:BB63" si="189">IF(R58="","",IF(R58="wo",0,IF(Q58="wo",0,IF(R58=Q58,"ERROR",IF(R58&gt;Q58,Q58,-1*R58)))))</f>
        <v/>
      </c>
      <c r="BC58" s="238" t="str">
        <f t="shared" ref="BC58:BC63" si="190">CONCATENATE(AH58," - ",AG58)</f>
        <v>0 - 3</v>
      </c>
      <c r="BD58" s="239" t="str">
        <f t="shared" ref="BD58:BD63" si="191">IF(E58="","",(IF(K58="",AV58&amp;", "&amp;AW58&amp;", "&amp;AX58,IF(M58="",AV58&amp;","&amp;AW58&amp;","&amp;AX58&amp;","&amp;AY58,IF(O58="",AV58&amp;","&amp;AW58&amp;","&amp;AX58&amp;","&amp;AY58&amp;","&amp;AZ58,IF(Q58="",AV58&amp;","&amp;AW58&amp;","&amp;AX58&amp;","&amp;AY58&amp;","&amp;AZ58&amp;","&amp;BA58,AV58&amp;","&amp;AW58&amp;","&amp;AX58&amp;","&amp;AY58&amp;","&amp;AZ58&amp;","&amp;BA58&amp;","&amp;BB58))))))</f>
        <v>0, 0, 0</v>
      </c>
      <c r="BE58" s="240">
        <f>SUMIF(C58:C65,1,AI58:AI65)+SUMIF(D58:D65,1,AJ58:AJ65)</f>
        <v>6</v>
      </c>
      <c r="BF58" s="240">
        <f>IF(BE58&lt;&gt;0,RANK(BE58,BE58:BE64),"")</f>
        <v>1</v>
      </c>
      <c r="BG58" s="241" t="e">
        <f>SUMIF(A58:A61,C58,B58:B61)</f>
        <v>#VALUE!</v>
      </c>
      <c r="BH58" s="242" t="e">
        <f>SUMIF(A58:A61,D58,B58:B61)</f>
        <v>#VALUE!</v>
      </c>
      <c r="BI58" s="204">
        <v>1</v>
      </c>
      <c r="BJ58" s="205" t="e">
        <f>1*BJ44+1</f>
        <v>#REF!</v>
      </c>
      <c r="BK58" s="243">
        <v>1</v>
      </c>
      <c r="BL58" s="244" t="str">
        <f t="shared" ref="BL58:BL63" si="192">CONCATENATE(C58," ","-"," ",D58)</f>
        <v>1 - 3</v>
      </c>
      <c r="BM58" s="245">
        <v>44474</v>
      </c>
      <c r="BN58" s="246" t="s">
        <v>248</v>
      </c>
      <c r="BO58" s="247">
        <v>1</v>
      </c>
      <c r="BP58" s="666">
        <v>1</v>
      </c>
      <c r="BQ58" s="650" t="e">
        <f>B58</f>
        <v>#VALUE!</v>
      </c>
      <c r="BR58" s="692" t="s">
        <v>242</v>
      </c>
      <c r="BS58" s="692"/>
      <c r="BT58" s="692"/>
      <c r="BU58" s="248" t="e">
        <f>IF(BQ58=0,0,VLOOKUP(BQ58,[3]Список!$A:P,7,FALSE))</f>
        <v>#VALUE!</v>
      </c>
      <c r="BV58" s="652" t="e">
        <f>IF(BQ58=0,0,VLOOKUP(BQ58,[3]Список!$A:$P,6,FALSE))</f>
        <v>#VALUE!</v>
      </c>
      <c r="BW58" s="653"/>
      <c r="BX58" s="654"/>
      <c r="BY58" s="655"/>
      <c r="BZ58" s="249"/>
      <c r="CA58" s="250">
        <f>IF(AG62&lt;AH62,AI62,IF(AH62&lt;AG62,AI62," "))</f>
        <v>2</v>
      </c>
      <c r="CB58" s="251"/>
      <c r="CC58" s="252"/>
      <c r="CD58" s="250">
        <f>IF(AG58&lt;AH58,AI58,IF(AH58&lt;AG58,AI58," "))</f>
        <v>2</v>
      </c>
      <c r="CE58" s="253"/>
      <c r="CF58" s="251"/>
      <c r="CG58" s="250">
        <f>IF(AG60&lt;AH60,AI60,IF(AH60&lt;AG60,AI60," "))</f>
        <v>2</v>
      </c>
      <c r="CH58" s="251"/>
      <c r="CI58" s="291"/>
      <c r="CJ58" s="681">
        <f>BE58</f>
        <v>6</v>
      </c>
      <c r="CK58" s="647"/>
      <c r="CL58" s="648">
        <v>1</v>
      </c>
    </row>
    <row r="59" spans="1:90" ht="14.25" x14ac:dyDescent="0.2">
      <c r="A59" s="227">
        <v>2</v>
      </c>
      <c r="B59" s="228" t="e">
        <f>SUMIF('[3]Д - 1 этап'!$CX$216:$CX$231,7,'[3]Д - 1 этап'!$BQ$216:$BQ$231)</f>
        <v>#VALUE!</v>
      </c>
      <c r="C59" s="229">
        <v>2</v>
      </c>
      <c r="D59" s="229">
        <v>4</v>
      </c>
      <c r="E59" s="230">
        <v>1</v>
      </c>
      <c r="F59" s="231">
        <v>0</v>
      </c>
      <c r="G59" s="232">
        <v>1</v>
      </c>
      <c r="H59" s="233">
        <v>0</v>
      </c>
      <c r="I59" s="230">
        <v>1</v>
      </c>
      <c r="J59" s="231">
        <v>0</v>
      </c>
      <c r="K59" s="232"/>
      <c r="L59" s="233"/>
      <c r="M59" s="230"/>
      <c r="N59" s="231"/>
      <c r="O59" s="232"/>
      <c r="P59" s="233"/>
      <c r="Q59" s="230"/>
      <c r="R59" s="231"/>
      <c r="S59" s="234">
        <f t="shared" si="155"/>
        <v>1</v>
      </c>
      <c r="T59" s="234">
        <f t="shared" si="156"/>
        <v>0</v>
      </c>
      <c r="U59" s="234">
        <f t="shared" si="157"/>
        <v>1</v>
      </c>
      <c r="V59" s="234">
        <f t="shared" si="158"/>
        <v>0</v>
      </c>
      <c r="W59" s="234">
        <f t="shared" si="159"/>
        <v>1</v>
      </c>
      <c r="X59" s="234">
        <f t="shared" si="160"/>
        <v>0</v>
      </c>
      <c r="Y59" s="234">
        <f t="shared" si="161"/>
        <v>0</v>
      </c>
      <c r="Z59" s="234">
        <f t="shared" si="162"/>
        <v>0</v>
      </c>
      <c r="AA59" s="234">
        <f t="shared" si="163"/>
        <v>0</v>
      </c>
      <c r="AB59" s="234">
        <f t="shared" si="164"/>
        <v>0</v>
      </c>
      <c r="AC59" s="234">
        <f t="shared" si="165"/>
        <v>0</v>
      </c>
      <c r="AD59" s="234">
        <f t="shared" si="166"/>
        <v>0</v>
      </c>
      <c r="AE59" s="234">
        <f t="shared" si="167"/>
        <v>0</v>
      </c>
      <c r="AF59" s="234">
        <f t="shared" si="168"/>
        <v>0</v>
      </c>
      <c r="AG59" s="235">
        <f t="shared" si="169"/>
        <v>3</v>
      </c>
      <c r="AH59" s="235">
        <f t="shared" si="169"/>
        <v>0</v>
      </c>
      <c r="AI59" s="236">
        <f t="shared" si="170"/>
        <v>2</v>
      </c>
      <c r="AJ59" s="236">
        <f t="shared" si="171"/>
        <v>1</v>
      </c>
      <c r="AK59" s="237">
        <f t="shared" si="172"/>
        <v>0</v>
      </c>
      <c r="AL59" s="237">
        <f t="shared" si="173"/>
        <v>0</v>
      </c>
      <c r="AM59" s="237">
        <f t="shared" si="174"/>
        <v>0</v>
      </c>
      <c r="AN59" s="237" t="str">
        <f t="shared" si="175"/>
        <v/>
      </c>
      <c r="AO59" s="237" t="str">
        <f t="shared" si="176"/>
        <v/>
      </c>
      <c r="AP59" s="237" t="str">
        <f t="shared" si="177"/>
        <v/>
      </c>
      <c r="AQ59" s="237" t="str">
        <f t="shared" si="178"/>
        <v/>
      </c>
      <c r="AR59" s="238" t="str">
        <f t="shared" si="179"/>
        <v>3 - 0</v>
      </c>
      <c r="AS59" s="239" t="str">
        <f t="shared" si="180"/>
        <v>0,0,0</v>
      </c>
      <c r="AT59" s="236">
        <f t="shared" si="181"/>
        <v>1</v>
      </c>
      <c r="AU59" s="236">
        <f t="shared" si="182"/>
        <v>2</v>
      </c>
      <c r="AV59" s="237">
        <f t="shared" si="183"/>
        <v>0</v>
      </c>
      <c r="AW59" s="237">
        <f t="shared" si="184"/>
        <v>0</v>
      </c>
      <c r="AX59" s="237">
        <f t="shared" si="185"/>
        <v>0</v>
      </c>
      <c r="AY59" s="237" t="str">
        <f t="shared" si="186"/>
        <v/>
      </c>
      <c r="AZ59" s="237" t="str">
        <f t="shared" si="187"/>
        <v/>
      </c>
      <c r="BA59" s="237" t="str">
        <f t="shared" si="188"/>
        <v/>
      </c>
      <c r="BB59" s="237" t="str">
        <f t="shared" si="189"/>
        <v/>
      </c>
      <c r="BC59" s="238" t="str">
        <f t="shared" si="190"/>
        <v>0 - 3</v>
      </c>
      <c r="BD59" s="239" t="str">
        <f t="shared" si="191"/>
        <v>0, 0, 0</v>
      </c>
      <c r="BE59" s="255"/>
      <c r="BF59" s="255"/>
      <c r="BG59" s="241" t="e">
        <f>SUMIF(A58:A61,C59,B58:B61)</f>
        <v>#VALUE!</v>
      </c>
      <c r="BH59" s="242" t="e">
        <f>SUMIF(A58:A61,D59,B58:B61)</f>
        <v>#VALUE!</v>
      </c>
      <c r="BI59" s="204">
        <v>1</v>
      </c>
      <c r="BJ59" s="205" t="e">
        <f>1+BJ58</f>
        <v>#REF!</v>
      </c>
      <c r="BK59" s="243">
        <v>1</v>
      </c>
      <c r="BL59" s="244" t="str">
        <f t="shared" si="192"/>
        <v>2 - 4</v>
      </c>
      <c r="BM59" s="245">
        <v>44474</v>
      </c>
      <c r="BN59" s="246" t="s">
        <v>248</v>
      </c>
      <c r="BO59" s="247">
        <v>3</v>
      </c>
      <c r="BP59" s="667"/>
      <c r="BQ59" s="639"/>
      <c r="BR59" s="691"/>
      <c r="BS59" s="691"/>
      <c r="BT59" s="691"/>
      <c r="BU59" s="256" t="e">
        <f>IF(BQ58=0,0,VLOOKUP(BQ58,[3]Список!$A:P,8,FALSE))</f>
        <v>#VALUE!</v>
      </c>
      <c r="BV59" s="642"/>
      <c r="BW59" s="656"/>
      <c r="BX59" s="644"/>
      <c r="BY59" s="657"/>
      <c r="BZ59" s="634" t="s">
        <v>226</v>
      </c>
      <c r="CA59" s="634"/>
      <c r="CB59" s="634"/>
      <c r="CC59" s="633" t="s">
        <v>226</v>
      </c>
      <c r="CD59" s="634"/>
      <c r="CE59" s="635"/>
      <c r="CF59" s="634" t="s">
        <v>226</v>
      </c>
      <c r="CG59" s="634"/>
      <c r="CH59" s="634"/>
      <c r="CI59" s="292"/>
      <c r="CJ59" s="679"/>
      <c r="CK59" s="629"/>
      <c r="CL59" s="631"/>
    </row>
    <row r="60" spans="1:90" ht="14.25" x14ac:dyDescent="0.2">
      <c r="A60" s="227">
        <v>3</v>
      </c>
      <c r="B60" s="228" t="e">
        <f>SUMIF('[3]Д - 1 этап'!$CX$216:$CX$231,8,'[3]Д - 1 этап'!$BQ$216:$BQ$231)</f>
        <v>#VALUE!</v>
      </c>
      <c r="C60" s="229">
        <v>1</v>
      </c>
      <c r="D60" s="229">
        <v>4</v>
      </c>
      <c r="E60" s="230">
        <v>1</v>
      </c>
      <c r="F60" s="231">
        <v>0</v>
      </c>
      <c r="G60" s="232">
        <v>1</v>
      </c>
      <c r="H60" s="233">
        <v>0</v>
      </c>
      <c r="I60" s="230">
        <v>1</v>
      </c>
      <c r="J60" s="231">
        <v>0</v>
      </c>
      <c r="K60" s="232"/>
      <c r="L60" s="233"/>
      <c r="M60" s="230"/>
      <c r="N60" s="231"/>
      <c r="O60" s="232"/>
      <c r="P60" s="233"/>
      <c r="Q60" s="230"/>
      <c r="R60" s="231"/>
      <c r="S60" s="234">
        <f t="shared" si="155"/>
        <v>1</v>
      </c>
      <c r="T60" s="234">
        <f t="shared" si="156"/>
        <v>0</v>
      </c>
      <c r="U60" s="234">
        <f t="shared" si="157"/>
        <v>1</v>
      </c>
      <c r="V60" s="234">
        <f t="shared" si="158"/>
        <v>0</v>
      </c>
      <c r="W60" s="234">
        <f t="shared" si="159"/>
        <v>1</v>
      </c>
      <c r="X60" s="234">
        <f t="shared" si="160"/>
        <v>0</v>
      </c>
      <c r="Y60" s="234">
        <f t="shared" si="161"/>
        <v>0</v>
      </c>
      <c r="Z60" s="234">
        <f t="shared" si="162"/>
        <v>0</v>
      </c>
      <c r="AA60" s="234">
        <f t="shared" si="163"/>
        <v>0</v>
      </c>
      <c r="AB60" s="234">
        <f t="shared" si="164"/>
        <v>0</v>
      </c>
      <c r="AC60" s="234">
        <f t="shared" si="165"/>
        <v>0</v>
      </c>
      <c r="AD60" s="234">
        <f t="shared" si="166"/>
        <v>0</v>
      </c>
      <c r="AE60" s="234">
        <f t="shared" si="167"/>
        <v>0</v>
      </c>
      <c r="AF60" s="234">
        <f t="shared" si="168"/>
        <v>0</v>
      </c>
      <c r="AG60" s="235">
        <f t="shared" si="169"/>
        <v>3</v>
      </c>
      <c r="AH60" s="235">
        <f t="shared" si="169"/>
        <v>0</v>
      </c>
      <c r="AI60" s="236">
        <f t="shared" si="170"/>
        <v>2</v>
      </c>
      <c r="AJ60" s="236">
        <f t="shared" si="171"/>
        <v>1</v>
      </c>
      <c r="AK60" s="237">
        <f t="shared" si="172"/>
        <v>0</v>
      </c>
      <c r="AL60" s="237">
        <f t="shared" si="173"/>
        <v>0</v>
      </c>
      <c r="AM60" s="237">
        <f t="shared" si="174"/>
        <v>0</v>
      </c>
      <c r="AN60" s="237" t="str">
        <f t="shared" si="175"/>
        <v/>
      </c>
      <c r="AO60" s="237" t="str">
        <f t="shared" si="176"/>
        <v/>
      </c>
      <c r="AP60" s="237" t="str">
        <f t="shared" si="177"/>
        <v/>
      </c>
      <c r="AQ60" s="237" t="str">
        <f t="shared" si="178"/>
        <v/>
      </c>
      <c r="AR60" s="238" t="str">
        <f t="shared" si="179"/>
        <v>3 - 0</v>
      </c>
      <c r="AS60" s="239" t="str">
        <f t="shared" si="180"/>
        <v>0,0,0</v>
      </c>
      <c r="AT60" s="236">
        <f t="shared" si="181"/>
        <v>1</v>
      </c>
      <c r="AU60" s="236">
        <f t="shared" si="182"/>
        <v>2</v>
      </c>
      <c r="AV60" s="237">
        <f t="shared" si="183"/>
        <v>0</v>
      </c>
      <c r="AW60" s="237">
        <f t="shared" si="184"/>
        <v>0</v>
      </c>
      <c r="AX60" s="237">
        <f t="shared" si="185"/>
        <v>0</v>
      </c>
      <c r="AY60" s="237" t="str">
        <f t="shared" si="186"/>
        <v/>
      </c>
      <c r="AZ60" s="237" t="str">
        <f t="shared" si="187"/>
        <v/>
      </c>
      <c r="BA60" s="237" t="str">
        <f t="shared" si="188"/>
        <v/>
      </c>
      <c r="BB60" s="237" t="str">
        <f t="shared" si="189"/>
        <v/>
      </c>
      <c r="BC60" s="238" t="str">
        <f t="shared" si="190"/>
        <v>0 - 3</v>
      </c>
      <c r="BD60" s="239" t="str">
        <f t="shared" si="191"/>
        <v>0, 0, 0</v>
      </c>
      <c r="BE60" s="240">
        <f>SUMIF(C58:C65,2,AI58:AI65)+SUMIF(D58:D65,2,AJ58:AJ65)</f>
        <v>5</v>
      </c>
      <c r="BF60" s="240">
        <f>IF(BE60&lt;&gt;0,RANK(BE60,BE58:BE64),"")</f>
        <v>2</v>
      </c>
      <c r="BG60" s="241" t="e">
        <f>SUMIF(A58:A61,C60,B58:B61)</f>
        <v>#VALUE!</v>
      </c>
      <c r="BH60" s="242" t="e">
        <f>SUMIF(A58:A61,D60,B58:B61)</f>
        <v>#VALUE!</v>
      </c>
      <c r="BI60" s="204">
        <v>1</v>
      </c>
      <c r="BJ60" s="205" t="e">
        <f>1+BJ59</f>
        <v>#REF!</v>
      </c>
      <c r="BK60" s="243">
        <v>2</v>
      </c>
      <c r="BL60" s="258" t="str">
        <f t="shared" si="192"/>
        <v>1 - 4</v>
      </c>
      <c r="BM60" s="245">
        <v>44474</v>
      </c>
      <c r="BN60" s="259" t="s">
        <v>249</v>
      </c>
      <c r="BO60" s="297">
        <v>1</v>
      </c>
      <c r="BP60" s="636">
        <v>2</v>
      </c>
      <c r="BQ60" s="638" t="e">
        <f>B59</f>
        <v>#VALUE!</v>
      </c>
      <c r="BR60" s="690" t="s">
        <v>225</v>
      </c>
      <c r="BS60" s="690"/>
      <c r="BT60" s="690"/>
      <c r="BU60" s="260" t="e">
        <f>IF(BQ60=0,0,VLOOKUP(BQ60,[3]Список!$A:P,7,FALSE))</f>
        <v>#VALUE!</v>
      </c>
      <c r="BV60" s="641" t="e">
        <f>IF(BQ60=0,0,VLOOKUP(BQ60,[3]Список!$A:$P,6,FALSE))</f>
        <v>#VALUE!</v>
      </c>
      <c r="BW60" s="261"/>
      <c r="BX60" s="262">
        <f>IF(AG62&lt;AH62,AT62,IF(AH62&lt;AG62,AT62," "))</f>
        <v>1</v>
      </c>
      <c r="BY60" s="263"/>
      <c r="BZ60" s="643"/>
      <c r="CA60" s="643"/>
      <c r="CB60" s="643"/>
      <c r="CC60" s="264"/>
      <c r="CD60" s="262">
        <f>IF(AG61&lt;AH61,AI61,IF(AH61&lt;AG61,AI61," "))</f>
        <v>2</v>
      </c>
      <c r="CE60" s="263"/>
      <c r="CF60" s="265"/>
      <c r="CG60" s="262">
        <f>IF(AG59&lt;AH59,AI59,IF(AH59&lt;AG59,AI59," "))</f>
        <v>2</v>
      </c>
      <c r="CH60" s="266"/>
      <c r="CI60" s="293"/>
      <c r="CJ60" s="678">
        <f>BE60</f>
        <v>5</v>
      </c>
      <c r="CK60" s="628"/>
      <c r="CL60" s="630">
        <v>2</v>
      </c>
    </row>
    <row r="61" spans="1:90" ht="14.25" x14ac:dyDescent="0.2">
      <c r="A61" s="227">
        <v>4</v>
      </c>
      <c r="B61" s="228" t="e">
        <f>SUMIF('[3]Д - 1 этап'!$CX$13:$CX$28,8,'[3]Д - 1 этап'!$BQ$13:$BQ$28)</f>
        <v>#VALUE!</v>
      </c>
      <c r="C61" s="229">
        <v>2</v>
      </c>
      <c r="D61" s="229">
        <v>3</v>
      </c>
      <c r="E61" s="230">
        <v>0</v>
      </c>
      <c r="F61" s="231">
        <v>1</v>
      </c>
      <c r="G61" s="232">
        <v>1</v>
      </c>
      <c r="H61" s="233">
        <v>0</v>
      </c>
      <c r="I61" s="230">
        <v>1</v>
      </c>
      <c r="J61" s="231">
        <v>0</v>
      </c>
      <c r="K61" s="232">
        <v>1</v>
      </c>
      <c r="L61" s="233">
        <v>0</v>
      </c>
      <c r="M61" s="230"/>
      <c r="N61" s="231"/>
      <c r="O61" s="232"/>
      <c r="P61" s="233"/>
      <c r="Q61" s="230"/>
      <c r="R61" s="231"/>
      <c r="S61" s="234">
        <f t="shared" si="155"/>
        <v>0</v>
      </c>
      <c r="T61" s="234">
        <f t="shared" si="156"/>
        <v>1</v>
      </c>
      <c r="U61" s="234">
        <f t="shared" si="157"/>
        <v>1</v>
      </c>
      <c r="V61" s="234">
        <f t="shared" si="158"/>
        <v>0</v>
      </c>
      <c r="W61" s="234">
        <f t="shared" si="159"/>
        <v>1</v>
      </c>
      <c r="X61" s="234">
        <f t="shared" si="160"/>
        <v>0</v>
      </c>
      <c r="Y61" s="234">
        <f t="shared" si="161"/>
        <v>1</v>
      </c>
      <c r="Z61" s="234">
        <f t="shared" si="162"/>
        <v>0</v>
      </c>
      <c r="AA61" s="234">
        <f t="shared" si="163"/>
        <v>0</v>
      </c>
      <c r="AB61" s="234">
        <f t="shared" si="164"/>
        <v>0</v>
      </c>
      <c r="AC61" s="234">
        <f t="shared" si="165"/>
        <v>0</v>
      </c>
      <c r="AD61" s="234">
        <f t="shared" si="166"/>
        <v>0</v>
      </c>
      <c r="AE61" s="234">
        <f t="shared" si="167"/>
        <v>0</v>
      </c>
      <c r="AF61" s="234">
        <f t="shared" si="168"/>
        <v>0</v>
      </c>
      <c r="AG61" s="235">
        <f t="shared" si="169"/>
        <v>3</v>
      </c>
      <c r="AH61" s="235">
        <f t="shared" si="169"/>
        <v>1</v>
      </c>
      <c r="AI61" s="236">
        <f t="shared" si="170"/>
        <v>2</v>
      </c>
      <c r="AJ61" s="236">
        <f t="shared" si="171"/>
        <v>1</v>
      </c>
      <c r="AK61" s="237">
        <f t="shared" si="172"/>
        <v>0</v>
      </c>
      <c r="AL61" s="237">
        <f t="shared" si="173"/>
        <v>0</v>
      </c>
      <c r="AM61" s="237">
        <f t="shared" si="174"/>
        <v>0</v>
      </c>
      <c r="AN61" s="237">
        <f t="shared" si="175"/>
        <v>0</v>
      </c>
      <c r="AO61" s="237" t="str">
        <f t="shared" si="176"/>
        <v/>
      </c>
      <c r="AP61" s="237" t="str">
        <f t="shared" si="177"/>
        <v/>
      </c>
      <c r="AQ61" s="237" t="str">
        <f t="shared" si="178"/>
        <v/>
      </c>
      <c r="AR61" s="238" t="str">
        <f t="shared" si="179"/>
        <v>3 - 1</v>
      </c>
      <c r="AS61" s="239" t="str">
        <f t="shared" si="180"/>
        <v>0,0,0,0</v>
      </c>
      <c r="AT61" s="236">
        <f t="shared" si="181"/>
        <v>1</v>
      </c>
      <c r="AU61" s="236">
        <f t="shared" si="182"/>
        <v>2</v>
      </c>
      <c r="AV61" s="237">
        <f t="shared" si="183"/>
        <v>0</v>
      </c>
      <c r="AW61" s="237">
        <f t="shared" si="184"/>
        <v>0</v>
      </c>
      <c r="AX61" s="237">
        <f t="shared" si="185"/>
        <v>0</v>
      </c>
      <c r="AY61" s="237">
        <f t="shared" si="186"/>
        <v>0</v>
      </c>
      <c r="AZ61" s="237" t="str">
        <f t="shared" si="187"/>
        <v/>
      </c>
      <c r="BA61" s="237" t="str">
        <f t="shared" si="188"/>
        <v/>
      </c>
      <c r="BB61" s="237" t="str">
        <f t="shared" si="189"/>
        <v/>
      </c>
      <c r="BC61" s="238" t="str">
        <f t="shared" si="190"/>
        <v>1 - 3</v>
      </c>
      <c r="BD61" s="239" t="str">
        <f t="shared" si="191"/>
        <v>0,0,0,0</v>
      </c>
      <c r="BE61" s="255"/>
      <c r="BF61" s="255"/>
      <c r="BG61" s="241" t="e">
        <f>SUMIF(A58:A61,C61,B58:B61)</f>
        <v>#VALUE!</v>
      </c>
      <c r="BH61" s="242" t="e">
        <f>SUMIF(A58:A61,D61,B58:B61)</f>
        <v>#VALUE!</v>
      </c>
      <c r="BI61" s="204">
        <v>1</v>
      </c>
      <c r="BJ61" s="205" t="e">
        <f>1+BJ60</f>
        <v>#REF!</v>
      </c>
      <c r="BK61" s="243">
        <v>2</v>
      </c>
      <c r="BL61" s="258" t="str">
        <f t="shared" si="192"/>
        <v>2 - 3</v>
      </c>
      <c r="BM61" s="245">
        <v>44474</v>
      </c>
      <c r="BN61" s="259" t="s">
        <v>249</v>
      </c>
      <c r="BO61" s="297">
        <v>3</v>
      </c>
      <c r="BP61" s="636"/>
      <c r="BQ61" s="638"/>
      <c r="BR61" s="690"/>
      <c r="BS61" s="690"/>
      <c r="BT61" s="690"/>
      <c r="BU61" s="260" t="e">
        <f>IF(BQ60=0,0,VLOOKUP(BQ60,[3]Список!$A:P,8,FALSE))</f>
        <v>#VALUE!</v>
      </c>
      <c r="BV61" s="641"/>
      <c r="BW61" s="663" t="str">
        <f>IF(AI62&gt;AJ62,BC62,IF(AJ62&gt;AI62,BD62," "))</f>
        <v>0 - 3</v>
      </c>
      <c r="BX61" s="664"/>
      <c r="BY61" s="665"/>
      <c r="BZ61" s="643"/>
      <c r="CA61" s="643"/>
      <c r="CB61" s="643"/>
      <c r="CC61" s="660" t="s">
        <v>234</v>
      </c>
      <c r="CD61" s="661"/>
      <c r="CE61" s="662"/>
      <c r="CF61" s="664" t="s">
        <v>250</v>
      </c>
      <c r="CG61" s="664"/>
      <c r="CH61" s="664"/>
      <c r="CI61" s="294"/>
      <c r="CJ61" s="678"/>
      <c r="CK61" s="628"/>
      <c r="CL61" s="630"/>
    </row>
    <row r="62" spans="1:90" ht="14.25" x14ac:dyDescent="0.2">
      <c r="A62" s="227">
        <v>5</v>
      </c>
      <c r="B62" s="269"/>
      <c r="C62" s="229">
        <v>1</v>
      </c>
      <c r="D62" s="229">
        <v>2</v>
      </c>
      <c r="E62" s="230">
        <v>1</v>
      </c>
      <c r="F62" s="231">
        <v>0</v>
      </c>
      <c r="G62" s="232">
        <v>1</v>
      </c>
      <c r="H62" s="233">
        <v>0</v>
      </c>
      <c r="I62" s="230">
        <v>1</v>
      </c>
      <c r="J62" s="231">
        <v>0</v>
      </c>
      <c r="K62" s="232"/>
      <c r="L62" s="233"/>
      <c r="M62" s="230"/>
      <c r="N62" s="231"/>
      <c r="O62" s="232"/>
      <c r="P62" s="233"/>
      <c r="Q62" s="230"/>
      <c r="R62" s="231"/>
      <c r="S62" s="234">
        <f t="shared" si="155"/>
        <v>1</v>
      </c>
      <c r="T62" s="234">
        <f t="shared" si="156"/>
        <v>0</v>
      </c>
      <c r="U62" s="234">
        <f t="shared" si="157"/>
        <v>1</v>
      </c>
      <c r="V62" s="234">
        <f t="shared" si="158"/>
        <v>0</v>
      </c>
      <c r="W62" s="234">
        <f t="shared" si="159"/>
        <v>1</v>
      </c>
      <c r="X62" s="234">
        <f t="shared" si="160"/>
        <v>0</v>
      </c>
      <c r="Y62" s="234">
        <f t="shared" si="161"/>
        <v>0</v>
      </c>
      <c r="Z62" s="234">
        <f t="shared" si="162"/>
        <v>0</v>
      </c>
      <c r="AA62" s="234">
        <f t="shared" si="163"/>
        <v>0</v>
      </c>
      <c r="AB62" s="234">
        <f t="shared" si="164"/>
        <v>0</v>
      </c>
      <c r="AC62" s="234">
        <f t="shared" si="165"/>
        <v>0</v>
      </c>
      <c r="AD62" s="234">
        <f t="shared" si="166"/>
        <v>0</v>
      </c>
      <c r="AE62" s="234">
        <f t="shared" si="167"/>
        <v>0</v>
      </c>
      <c r="AF62" s="234">
        <f t="shared" si="168"/>
        <v>0</v>
      </c>
      <c r="AG62" s="235">
        <f t="shared" si="169"/>
        <v>3</v>
      </c>
      <c r="AH62" s="235">
        <f t="shared" si="169"/>
        <v>0</v>
      </c>
      <c r="AI62" s="236">
        <f t="shared" si="170"/>
        <v>2</v>
      </c>
      <c r="AJ62" s="236">
        <f t="shared" si="171"/>
        <v>1</v>
      </c>
      <c r="AK62" s="237">
        <f t="shared" si="172"/>
        <v>0</v>
      </c>
      <c r="AL62" s="237">
        <f t="shared" si="173"/>
        <v>0</v>
      </c>
      <c r="AM62" s="237">
        <f t="shared" si="174"/>
        <v>0</v>
      </c>
      <c r="AN62" s="237" t="str">
        <f t="shared" si="175"/>
        <v/>
      </c>
      <c r="AO62" s="237" t="str">
        <f t="shared" si="176"/>
        <v/>
      </c>
      <c r="AP62" s="237" t="str">
        <f t="shared" si="177"/>
        <v/>
      </c>
      <c r="AQ62" s="237" t="str">
        <f t="shared" si="178"/>
        <v/>
      </c>
      <c r="AR62" s="238" t="str">
        <f t="shared" si="179"/>
        <v>3 - 0</v>
      </c>
      <c r="AS62" s="239" t="str">
        <f t="shared" si="180"/>
        <v>0,0,0</v>
      </c>
      <c r="AT62" s="236">
        <f t="shared" si="181"/>
        <v>1</v>
      </c>
      <c r="AU62" s="236">
        <f t="shared" si="182"/>
        <v>2</v>
      </c>
      <c r="AV62" s="237">
        <f t="shared" si="183"/>
        <v>0</v>
      </c>
      <c r="AW62" s="237">
        <f t="shared" si="184"/>
        <v>0</v>
      </c>
      <c r="AX62" s="237">
        <f t="shared" si="185"/>
        <v>0</v>
      </c>
      <c r="AY62" s="237" t="str">
        <f t="shared" si="186"/>
        <v/>
      </c>
      <c r="AZ62" s="237" t="str">
        <f t="shared" si="187"/>
        <v/>
      </c>
      <c r="BA62" s="237" t="str">
        <f t="shared" si="188"/>
        <v/>
      </c>
      <c r="BB62" s="237" t="str">
        <f t="shared" si="189"/>
        <v/>
      </c>
      <c r="BC62" s="238" t="str">
        <f t="shared" si="190"/>
        <v>0 - 3</v>
      </c>
      <c r="BD62" s="239" t="str">
        <f t="shared" si="191"/>
        <v>0, 0, 0</v>
      </c>
      <c r="BE62" s="240">
        <f>SUMIF(C58:C65,3,AI58:AI65)+SUMIF(D58:D65,3,AJ58:AJ65)</f>
        <v>4</v>
      </c>
      <c r="BF62" s="240">
        <f>IF(BE62&lt;&gt;0,RANK(BE62,BE58:BE64),"")</f>
        <v>3</v>
      </c>
      <c r="BG62" s="241" t="e">
        <f>SUMIF(A58:A61,C62,B58:B61)</f>
        <v>#VALUE!</v>
      </c>
      <c r="BH62" s="242" t="e">
        <f>SUMIF(A58:A61,D62,B58:B61)</f>
        <v>#VALUE!</v>
      </c>
      <c r="BI62" s="204">
        <v>1</v>
      </c>
      <c r="BJ62" s="205" t="e">
        <f>1+BJ61</f>
        <v>#REF!</v>
      </c>
      <c r="BK62" s="243">
        <v>3</v>
      </c>
      <c r="BL62" s="270" t="str">
        <f t="shared" si="192"/>
        <v>1 - 2</v>
      </c>
      <c r="BM62" s="245">
        <v>44474</v>
      </c>
      <c r="BN62" s="246" t="s">
        <v>251</v>
      </c>
      <c r="BO62" s="247">
        <v>1</v>
      </c>
      <c r="BP62" s="649">
        <v>3</v>
      </c>
      <c r="BQ62" s="650" t="e">
        <f>B60</f>
        <v>#VALUE!</v>
      </c>
      <c r="BR62" s="687" t="s">
        <v>252</v>
      </c>
      <c r="BS62" s="687"/>
      <c r="BT62" s="687"/>
      <c r="BU62" s="310" t="e">
        <f>IF(BQ62=0,0,VLOOKUP(BQ62,[3]Список!$A:P,7,FALSE))</f>
        <v>#VALUE!</v>
      </c>
      <c r="BV62" s="688" t="e">
        <f>IF(BQ62=0,0,VLOOKUP(BQ62,[3]Список!$A:$P,6,FALSE))</f>
        <v>#VALUE!</v>
      </c>
      <c r="BW62" s="271"/>
      <c r="BX62" s="250">
        <f>IF(AG58&lt;AH58,AT58,IF(AH58&lt;AG58,AT58," "))</f>
        <v>1</v>
      </c>
      <c r="BY62" s="253"/>
      <c r="BZ62" s="251"/>
      <c r="CA62" s="250">
        <f>IF(AG61&lt;AH61,AT61,IF(AH61&lt;AG61,AT61," "))</f>
        <v>1</v>
      </c>
      <c r="CB62" s="251"/>
      <c r="CC62" s="653"/>
      <c r="CD62" s="654"/>
      <c r="CE62" s="655"/>
      <c r="CF62" s="249"/>
      <c r="CG62" s="250">
        <f>IF(AG63&lt;AH63,AI63,IF(AH63&lt;AG63,AI63," "))</f>
        <v>2</v>
      </c>
      <c r="CH62" s="251"/>
      <c r="CI62" s="291"/>
      <c r="CJ62" s="681">
        <f>BE62</f>
        <v>4</v>
      </c>
      <c r="CK62" s="647"/>
      <c r="CL62" s="648">
        <v>3</v>
      </c>
    </row>
    <row r="63" spans="1:90" ht="14.25" x14ac:dyDescent="0.2">
      <c r="A63" s="227">
        <v>6</v>
      </c>
      <c r="C63" s="229">
        <v>3</v>
      </c>
      <c r="D63" s="229">
        <v>4</v>
      </c>
      <c r="E63" s="230">
        <v>0</v>
      </c>
      <c r="F63" s="231">
        <v>1</v>
      </c>
      <c r="G63" s="232">
        <v>0</v>
      </c>
      <c r="H63" s="233">
        <v>1</v>
      </c>
      <c r="I63" s="230">
        <v>1</v>
      </c>
      <c r="J63" s="231">
        <v>0</v>
      </c>
      <c r="K63" s="232">
        <v>1</v>
      </c>
      <c r="L63" s="233">
        <v>0</v>
      </c>
      <c r="M63" s="230">
        <v>1</v>
      </c>
      <c r="N63" s="231">
        <v>0</v>
      </c>
      <c r="O63" s="232"/>
      <c r="P63" s="233"/>
      <c r="Q63" s="230"/>
      <c r="R63" s="231"/>
      <c r="S63" s="234">
        <f t="shared" si="155"/>
        <v>0</v>
      </c>
      <c r="T63" s="234">
        <f t="shared" si="156"/>
        <v>1</v>
      </c>
      <c r="U63" s="234">
        <f t="shared" si="157"/>
        <v>0</v>
      </c>
      <c r="V63" s="234">
        <f t="shared" si="158"/>
        <v>1</v>
      </c>
      <c r="W63" s="234">
        <f t="shared" si="159"/>
        <v>1</v>
      </c>
      <c r="X63" s="234">
        <f t="shared" si="160"/>
        <v>0</v>
      </c>
      <c r="Y63" s="234">
        <f t="shared" si="161"/>
        <v>1</v>
      </c>
      <c r="Z63" s="234">
        <f t="shared" si="162"/>
        <v>0</v>
      </c>
      <c r="AA63" s="234">
        <f t="shared" si="163"/>
        <v>1</v>
      </c>
      <c r="AB63" s="234">
        <f t="shared" si="164"/>
        <v>0</v>
      </c>
      <c r="AC63" s="234">
        <f t="shared" si="165"/>
        <v>0</v>
      </c>
      <c r="AD63" s="234">
        <f t="shared" si="166"/>
        <v>0</v>
      </c>
      <c r="AE63" s="234">
        <f t="shared" si="167"/>
        <v>0</v>
      </c>
      <c r="AF63" s="234">
        <f t="shared" si="168"/>
        <v>0</v>
      </c>
      <c r="AG63" s="235">
        <f t="shared" si="169"/>
        <v>3</v>
      </c>
      <c r="AH63" s="235">
        <f t="shared" si="169"/>
        <v>2</v>
      </c>
      <c r="AI63" s="236">
        <f t="shared" si="170"/>
        <v>2</v>
      </c>
      <c r="AJ63" s="236">
        <f t="shared" si="171"/>
        <v>1</v>
      </c>
      <c r="AK63" s="237">
        <f t="shared" si="172"/>
        <v>0</v>
      </c>
      <c r="AL63" s="237">
        <f t="shared" si="173"/>
        <v>0</v>
      </c>
      <c r="AM63" s="237">
        <f t="shared" si="174"/>
        <v>0</v>
      </c>
      <c r="AN63" s="237">
        <f t="shared" si="175"/>
        <v>0</v>
      </c>
      <c r="AO63" s="237">
        <f t="shared" si="176"/>
        <v>0</v>
      </c>
      <c r="AP63" s="237" t="str">
        <f t="shared" si="177"/>
        <v/>
      </c>
      <c r="AQ63" s="237" t="str">
        <f t="shared" si="178"/>
        <v/>
      </c>
      <c r="AR63" s="238" t="str">
        <f t="shared" si="179"/>
        <v>3 - 2</v>
      </c>
      <c r="AS63" s="239" t="str">
        <f t="shared" si="180"/>
        <v>0,0,0,0,0</v>
      </c>
      <c r="AT63" s="236">
        <f t="shared" si="181"/>
        <v>1</v>
      </c>
      <c r="AU63" s="236">
        <f t="shared" si="182"/>
        <v>2</v>
      </c>
      <c r="AV63" s="237">
        <f t="shared" si="183"/>
        <v>0</v>
      </c>
      <c r="AW63" s="237">
        <f t="shared" si="184"/>
        <v>0</v>
      </c>
      <c r="AX63" s="237">
        <f t="shared" si="185"/>
        <v>0</v>
      </c>
      <c r="AY63" s="237">
        <f t="shared" si="186"/>
        <v>0</v>
      </c>
      <c r="AZ63" s="237">
        <f t="shared" si="187"/>
        <v>0</v>
      </c>
      <c r="BA63" s="237" t="str">
        <f t="shared" si="188"/>
        <v/>
      </c>
      <c r="BB63" s="237" t="str">
        <f t="shared" si="189"/>
        <v/>
      </c>
      <c r="BC63" s="238" t="str">
        <f t="shared" si="190"/>
        <v>2 - 3</v>
      </c>
      <c r="BD63" s="239" t="str">
        <f t="shared" si="191"/>
        <v>0,0,0,0,0</v>
      </c>
      <c r="BE63" s="255"/>
      <c r="BF63" s="255"/>
      <c r="BG63" s="241" t="e">
        <f>SUMIF(A58:A61,C63,B58:B61)</f>
        <v>#VALUE!</v>
      </c>
      <c r="BH63" s="242" t="e">
        <f>SUMIF(A58:A61,D63,B58:B61)</f>
        <v>#VALUE!</v>
      </c>
      <c r="BI63" s="204">
        <v>1</v>
      </c>
      <c r="BJ63" s="205" t="e">
        <f>1+BJ62</f>
        <v>#REF!</v>
      </c>
      <c r="BK63" s="243">
        <v>3</v>
      </c>
      <c r="BL63" s="270" t="str">
        <f t="shared" si="192"/>
        <v>3 - 4</v>
      </c>
      <c r="BM63" s="245">
        <v>44474</v>
      </c>
      <c r="BN63" s="246" t="s">
        <v>251</v>
      </c>
      <c r="BO63" s="247">
        <v>3</v>
      </c>
      <c r="BP63" s="637"/>
      <c r="BQ63" s="639"/>
      <c r="BR63" s="686"/>
      <c r="BS63" s="686"/>
      <c r="BT63" s="686"/>
      <c r="BU63" s="311" t="e">
        <f>IF(BQ62=0,0,VLOOKUP(BQ62,[3]Список!$A:P,8,FALSE))</f>
        <v>#VALUE!</v>
      </c>
      <c r="BV63" s="689"/>
      <c r="BW63" s="633" t="str">
        <f>IF(AI58&gt;AJ58,BC58,IF(AJ58&gt;AI58,BD58," "))</f>
        <v>0 - 3</v>
      </c>
      <c r="BX63" s="634"/>
      <c r="BY63" s="635"/>
      <c r="BZ63" s="634" t="str">
        <f>IF(AI61&gt;AJ61,BC61,IF(AJ61&gt;AI61,BD61," "))</f>
        <v>1 - 3</v>
      </c>
      <c r="CA63" s="634"/>
      <c r="CB63" s="634"/>
      <c r="CC63" s="656"/>
      <c r="CD63" s="644"/>
      <c r="CE63" s="657"/>
      <c r="CF63" s="675" t="s">
        <v>240</v>
      </c>
      <c r="CG63" s="675"/>
      <c r="CH63" s="675"/>
      <c r="CI63" s="292"/>
      <c r="CJ63" s="679"/>
      <c r="CK63" s="629"/>
      <c r="CL63" s="631"/>
    </row>
    <row r="64" spans="1:90" ht="14.25" x14ac:dyDescent="0.2"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V64" s="201"/>
      <c r="AW64" s="201"/>
      <c r="AX64" s="201"/>
      <c r="AY64" s="201"/>
      <c r="AZ64" s="201"/>
      <c r="BE64" s="240">
        <f>SUMIF(C58:C65,4,AI58:AI65)+SUMIF(D58:D65,4,AJ58:AJ65)</f>
        <v>3</v>
      </c>
      <c r="BF64" s="240">
        <f>IF(BE64&lt;&gt;0,RANK(BE64,BE58:BE64),"")</f>
        <v>4</v>
      </c>
      <c r="BG64" s="272"/>
      <c r="BH64" s="272"/>
      <c r="BK64" s="220"/>
      <c r="BP64" s="636">
        <v>4</v>
      </c>
      <c r="BQ64" s="638" t="e">
        <f>B61</f>
        <v>#VALUE!</v>
      </c>
      <c r="BR64" s="640" t="s">
        <v>244</v>
      </c>
      <c r="BS64" s="640"/>
      <c r="BT64" s="640"/>
      <c r="BU64" s="260" t="e">
        <f>IF(BQ64=0,0,VLOOKUP(BQ64,[3]Список!$A:P,7,FALSE))</f>
        <v>#VALUE!</v>
      </c>
      <c r="BV64" s="641" t="e">
        <f>IF(BQ64=0,0,VLOOKUP(BQ64,[3]Список!$A:$P,6,FALSE))</f>
        <v>#VALUE!</v>
      </c>
      <c r="BW64" s="261"/>
      <c r="BX64" s="262">
        <f>IF(AG60&lt;AH60,AT60,IF(AH60&lt;AG60,AT60," "))</f>
        <v>1</v>
      </c>
      <c r="BY64" s="263"/>
      <c r="BZ64" s="266"/>
      <c r="CA64" s="262">
        <f>IF(AG59&lt;AH59,AT59,IF(AH59&lt;AG59,AT59," "))</f>
        <v>1</v>
      </c>
      <c r="CB64" s="266"/>
      <c r="CC64" s="264"/>
      <c r="CD64" s="262">
        <f>IF(AG63&lt;AH63,AT63,IF(AH63&lt;AG63,AT63," "))</f>
        <v>1</v>
      </c>
      <c r="CE64" s="263"/>
      <c r="CF64" s="643"/>
      <c r="CG64" s="643"/>
      <c r="CH64" s="643"/>
      <c r="CI64" s="293"/>
      <c r="CJ64" s="678">
        <f>BE64</f>
        <v>3</v>
      </c>
      <c r="CK64" s="628"/>
      <c r="CL64" s="630">
        <v>4</v>
      </c>
    </row>
    <row r="65" spans="1:90" ht="12.75" x14ac:dyDescent="0.2"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V65" s="201"/>
      <c r="AW65" s="201"/>
      <c r="AX65" s="201"/>
      <c r="AY65" s="201"/>
      <c r="AZ65" s="201"/>
      <c r="BE65" s="255"/>
      <c r="BF65" s="255"/>
      <c r="BG65" s="272"/>
      <c r="BH65" s="272"/>
      <c r="BK65" s="295"/>
      <c r="BL65" s="273"/>
      <c r="BM65" s="274"/>
      <c r="BN65" s="275"/>
      <c r="BO65" s="276"/>
      <c r="BP65" s="637"/>
      <c r="BQ65" s="639"/>
      <c r="BR65" s="632"/>
      <c r="BS65" s="632"/>
      <c r="BT65" s="632"/>
      <c r="BU65" s="256" t="e">
        <f>IF(BQ64=0,0,VLOOKUP(BQ64,[3]Список!$A:P,8,FALSE))</f>
        <v>#VALUE!</v>
      </c>
      <c r="BV65" s="642"/>
      <c r="BW65" s="633" t="str">
        <f>IF(AI60&gt;AJ60,BC60,IF(AJ60&gt;AI60,BD60," "))</f>
        <v>0 - 3</v>
      </c>
      <c r="BX65" s="634"/>
      <c r="BY65" s="635"/>
      <c r="BZ65" s="634" t="str">
        <f>IF(AI59&gt;AJ59,BC59,IF(AJ59&gt;AI59,BD59," "))</f>
        <v>0 - 3</v>
      </c>
      <c r="CA65" s="634"/>
      <c r="CB65" s="634"/>
      <c r="CC65" s="633" t="str">
        <f>IF(AI63&gt;AJ63,BC63,IF(AJ63&gt;AI63,BD63," "))</f>
        <v>2 - 3</v>
      </c>
      <c r="CD65" s="634"/>
      <c r="CE65" s="635"/>
      <c r="CF65" s="644"/>
      <c r="CG65" s="644"/>
      <c r="CH65" s="644"/>
      <c r="CI65" s="292"/>
      <c r="CJ65" s="679"/>
      <c r="CK65" s="629"/>
      <c r="CL65" s="631"/>
    </row>
    <row r="66" spans="1:90" ht="15.75" x14ac:dyDescent="0.2">
      <c r="Z66" s="212"/>
      <c r="BK66" s="220"/>
      <c r="BL66" s="668" t="str">
        <f>C67</f>
        <v>Юноши. Группа 2</v>
      </c>
      <c r="BM66" s="668"/>
      <c r="BN66" s="668"/>
      <c r="BO66" s="668"/>
      <c r="BP66" s="668"/>
      <c r="BQ66" s="668"/>
      <c r="BR66" s="668"/>
      <c r="BS66" s="668"/>
      <c r="BT66" s="668"/>
      <c r="BU66" s="668"/>
      <c r="BV66" s="668"/>
      <c r="BW66" s="668"/>
      <c r="BX66" s="668"/>
      <c r="BY66" s="668"/>
      <c r="BZ66" s="668"/>
      <c r="CA66" s="668"/>
      <c r="CB66" s="668"/>
      <c r="CC66" s="668"/>
      <c r="CD66" s="668"/>
      <c r="CE66" s="668"/>
      <c r="CF66" s="668"/>
      <c r="CG66" s="668"/>
      <c r="CH66" s="668"/>
      <c r="CI66" s="668"/>
      <c r="CJ66" s="668"/>
      <c r="CK66" s="668"/>
      <c r="CL66" s="668"/>
    </row>
    <row r="67" spans="1:90" ht="12.75" x14ac:dyDescent="0.2">
      <c r="A67" s="213">
        <f>1+A57</f>
        <v>2</v>
      </c>
      <c r="B67" s="214">
        <v>4</v>
      </c>
      <c r="C67" s="215" t="str">
        <f>"Юноши. Группа "&amp;A67</f>
        <v>Юноши. Группа 2</v>
      </c>
      <c r="D67" s="215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7">
        <f>1+R57</f>
        <v>2</v>
      </c>
      <c r="Z67" s="212"/>
      <c r="AR67" s="218" t="e">
        <f>IF(B68=0,0,(IF(B69=0,1,IF(B70=0,2,IF(B71=0,3,IF(B71&gt;0,4))))))</f>
        <v>#VALUE!</v>
      </c>
      <c r="BC67" s="218" t="b">
        <f>IF(BE67=15,3,IF(BE67&gt;15,4))</f>
        <v>0</v>
      </c>
      <c r="BE67" s="219">
        <f>SUM(BE68,BE70,BE72,BE74)</f>
        <v>9</v>
      </c>
      <c r="BF67" s="219">
        <f>SUM(BF68,BF70,BF72,BF74)</f>
        <v>6</v>
      </c>
      <c r="BK67" s="220"/>
      <c r="BL67" s="221" t="s">
        <v>215</v>
      </c>
      <c r="BM67" s="222" t="s">
        <v>16</v>
      </c>
      <c r="BN67" s="222" t="s">
        <v>216</v>
      </c>
      <c r="BO67" s="223" t="s">
        <v>217</v>
      </c>
      <c r="BP67" s="296" t="s">
        <v>218</v>
      </c>
      <c r="BQ67" s="669" t="str">
        <f>BQ57</f>
        <v>Команды</v>
      </c>
      <c r="BR67" s="669"/>
      <c r="BS67" s="669"/>
      <c r="BT67" s="669"/>
      <c r="BU67" s="670" t="s">
        <v>220</v>
      </c>
      <c r="BV67" s="670"/>
      <c r="BW67" s="671">
        <v>1</v>
      </c>
      <c r="BX67" s="672"/>
      <c r="BY67" s="673"/>
      <c r="BZ67" s="672">
        <v>2</v>
      </c>
      <c r="CA67" s="672"/>
      <c r="CB67" s="672"/>
      <c r="CC67" s="671">
        <v>3</v>
      </c>
      <c r="CD67" s="672"/>
      <c r="CE67" s="673"/>
      <c r="CF67" s="672">
        <v>4</v>
      </c>
      <c r="CG67" s="672"/>
      <c r="CH67" s="672"/>
      <c r="CI67" s="288"/>
      <c r="CJ67" s="279" t="s">
        <v>221</v>
      </c>
      <c r="CK67" s="278" t="s">
        <v>222</v>
      </c>
      <c r="CL67" s="289" t="s">
        <v>223</v>
      </c>
    </row>
    <row r="68" spans="1:90" ht="12.75" x14ac:dyDescent="0.2">
      <c r="A68" s="227">
        <v>1</v>
      </c>
      <c r="B68" s="228" t="e">
        <f>SUMIF('[3]Д - 1 этап'!$CX$42:$CX$57,7,'[3]Д - 1 этап'!$BQ$42:$BQ$57)</f>
        <v>#VALUE!</v>
      </c>
      <c r="C68" s="229">
        <v>1</v>
      </c>
      <c r="D68" s="229">
        <v>3</v>
      </c>
      <c r="E68" s="230">
        <v>1</v>
      </c>
      <c r="F68" s="231">
        <v>0</v>
      </c>
      <c r="G68" s="232">
        <v>1</v>
      </c>
      <c r="H68" s="233">
        <v>0</v>
      </c>
      <c r="I68" s="230">
        <v>0</v>
      </c>
      <c r="J68" s="231">
        <v>1</v>
      </c>
      <c r="K68" s="232">
        <v>0</v>
      </c>
      <c r="L68" s="233">
        <v>1</v>
      </c>
      <c r="M68" s="230">
        <v>0</v>
      </c>
      <c r="N68" s="231">
        <v>1</v>
      </c>
      <c r="O68" s="232"/>
      <c r="P68" s="233"/>
      <c r="Q68" s="230"/>
      <c r="R68" s="231"/>
      <c r="S68" s="234">
        <f t="shared" ref="S68:S73" si="193">IF(E68="wo",0,IF(F68="wo",1,IF(E68&gt;F68,1,0)))</f>
        <v>1</v>
      </c>
      <c r="T68" s="234">
        <f t="shared" ref="T68:T73" si="194">IF(E68="wo",1,IF(F68="wo",0,IF(F68&gt;E68,1,0)))</f>
        <v>0</v>
      </c>
      <c r="U68" s="234">
        <f t="shared" ref="U68:U73" si="195">IF(G68="wo",0,IF(H68="wo",1,IF(G68&gt;H68,1,0)))</f>
        <v>1</v>
      </c>
      <c r="V68" s="234">
        <f t="shared" ref="V68:V73" si="196">IF(G68="wo",1,IF(H68="wo",0,IF(H68&gt;G68,1,0)))</f>
        <v>0</v>
      </c>
      <c r="W68" s="234">
        <f t="shared" ref="W68:W73" si="197">IF(I68="wo",0,IF(J68="wo",1,IF(I68&gt;J68,1,0)))</f>
        <v>0</v>
      </c>
      <c r="X68" s="234">
        <f t="shared" ref="X68:X73" si="198">IF(I68="wo",1,IF(J68="wo",0,IF(J68&gt;I68,1,0)))</f>
        <v>1</v>
      </c>
      <c r="Y68" s="234">
        <f t="shared" ref="Y68:Y73" si="199">IF(K68="wo",0,IF(L68="wo",1,IF(K68&gt;L68,1,0)))</f>
        <v>0</v>
      </c>
      <c r="Z68" s="234">
        <f t="shared" ref="Z68:Z73" si="200">IF(K68="wo",1,IF(L68="wo",0,IF(L68&gt;K68,1,0)))</f>
        <v>1</v>
      </c>
      <c r="AA68" s="234">
        <f t="shared" ref="AA68:AA73" si="201">IF(M68="wo",0,IF(N68="wo",1,IF(M68&gt;N68,1,0)))</f>
        <v>0</v>
      </c>
      <c r="AB68" s="234">
        <f t="shared" ref="AB68:AB73" si="202">IF(M68="wo",1,IF(N68="wo",0,IF(N68&gt;M68,1,0)))</f>
        <v>1</v>
      </c>
      <c r="AC68" s="234">
        <f t="shared" ref="AC68:AC73" si="203">IF(O68="wo",0,IF(P68="wo",1,IF(O68&gt;P68,1,0)))</f>
        <v>0</v>
      </c>
      <c r="AD68" s="234">
        <f t="shared" ref="AD68:AD73" si="204">IF(O68="wo",1,IF(P68="wo",0,IF(P68&gt;O68,1,0)))</f>
        <v>0</v>
      </c>
      <c r="AE68" s="234">
        <f t="shared" ref="AE68:AE73" si="205">IF(Q68="wo",0,IF(R68="wo",1,IF(Q68&gt;R68,1,0)))</f>
        <v>0</v>
      </c>
      <c r="AF68" s="234">
        <f t="shared" ref="AF68:AF73" si="206">IF(Q68="wo",1,IF(R68="wo",0,IF(R68&gt;Q68,1,0)))</f>
        <v>0</v>
      </c>
      <c r="AG68" s="235">
        <f t="shared" ref="AG68:AH73" si="207">IF(E68="wo","wo",+S68+U68+W68+Y68+AA68+AC68+AE68)</f>
        <v>2</v>
      </c>
      <c r="AH68" s="235">
        <f t="shared" si="207"/>
        <v>3</v>
      </c>
      <c r="AI68" s="236">
        <f t="shared" ref="AI68:AI73" si="208">IF(E68="",0,IF(E68="wo",0,IF(F68="wo",2,IF(AG68=AH68,0,IF(AG68&gt;AH68,2,1)))))</f>
        <v>1</v>
      </c>
      <c r="AJ68" s="236">
        <f t="shared" ref="AJ68:AJ73" si="209">IF(F68="",0,IF(F68="wo",0,IF(E68="wo",2,IF(AH68=AG68,0,IF(AH68&gt;AG68,2,1)))))</f>
        <v>2</v>
      </c>
      <c r="AK68" s="237">
        <f t="shared" ref="AK68:AK73" si="210">IF(E68="","",IF(E68="wo",0,IF(F68="wo",0,IF(E68=F68,"ERROR",IF(E68&gt;F68,F68,-1*E68)))))</f>
        <v>0</v>
      </c>
      <c r="AL68" s="237">
        <f t="shared" ref="AL68:AL73" si="211">IF(G68="","",IF(G68="wo",0,IF(H68="wo",0,IF(G68=H68,"ERROR",IF(G68&gt;H68,H68,-1*G68)))))</f>
        <v>0</v>
      </c>
      <c r="AM68" s="237">
        <f t="shared" ref="AM68:AM73" si="212">IF(I68="","",IF(I68="wo",0,IF(J68="wo",0,IF(I68=J68,"ERROR",IF(I68&gt;J68,J68,-1*I68)))))</f>
        <v>0</v>
      </c>
      <c r="AN68" s="237">
        <f t="shared" ref="AN68:AN73" si="213">IF(K68="","",IF(K68="wo",0,IF(L68="wo",0,IF(K68=L68,"ERROR",IF(K68&gt;L68,L68,-1*K68)))))</f>
        <v>0</v>
      </c>
      <c r="AO68" s="237">
        <f t="shared" ref="AO68:AO73" si="214">IF(M68="","",IF(M68="wo",0,IF(N68="wo",0,IF(M68=N68,"ERROR",IF(M68&gt;N68,N68,-1*M68)))))</f>
        <v>0</v>
      </c>
      <c r="AP68" s="237" t="str">
        <f t="shared" ref="AP68:AP73" si="215">IF(O68="","",IF(O68="wo",0,IF(P68="wo",0,IF(O68=P68,"ERROR",IF(O68&gt;P68,P68,-1*O68)))))</f>
        <v/>
      </c>
      <c r="AQ68" s="237" t="str">
        <f t="shared" ref="AQ68:AQ73" si="216">IF(Q68="","",IF(Q68="wo",0,IF(R68="wo",0,IF(Q68=R68,"ERROR",IF(Q68&gt;R68,R68,-1*Q68)))))</f>
        <v/>
      </c>
      <c r="AR68" s="238" t="str">
        <f t="shared" ref="AR68:AR73" si="217">CONCATENATE(AG68," - ",AH68)</f>
        <v>2 - 3</v>
      </c>
      <c r="AS68" s="239" t="str">
        <f t="shared" ref="AS68:AS73" si="218">IF(E68="","",(IF(K68="",AK68&amp;","&amp;AL68&amp;","&amp;AM68,IF(M68="",AK68&amp;","&amp;AL68&amp;","&amp;AM68&amp;","&amp;AN68,IF(O68="",AK68&amp;","&amp;AL68&amp;","&amp;AM68&amp;","&amp;AN68&amp;","&amp;AO68,IF(Q68="",AK68&amp;","&amp;AL68&amp;","&amp;AM68&amp;","&amp;AN68&amp;","&amp;AO68&amp;","&amp;AP68,AK68&amp;","&amp;AL68&amp;","&amp;AM68&amp;","&amp;AN68&amp;","&amp;AO68&amp;","&amp;AP68&amp;","&amp;AQ68))))))</f>
        <v>0,0,0,0,0</v>
      </c>
      <c r="AT68" s="236">
        <f t="shared" ref="AT68:AT73" si="219">IF(F68="",0,IF(F68="wo",0,IF(E68="wo",2,IF(AH68=AG68,0,IF(AH68&gt;AG68,2,1)))))</f>
        <v>2</v>
      </c>
      <c r="AU68" s="236">
        <f t="shared" ref="AU68:AU73" si="220">IF(E68="",0,IF(E68="wo",0,IF(F68="wo",2,IF(AG68=AH68,0,IF(AG68&gt;AH68,2,1)))))</f>
        <v>1</v>
      </c>
      <c r="AV68" s="237">
        <f t="shared" ref="AV68:AV73" si="221">IF(F68="","",IF(F68="wo",0,IF(E68="wo",0,IF(F68=E68,"ERROR",IF(F68&gt;E68,E68,-1*F68)))))</f>
        <v>0</v>
      </c>
      <c r="AW68" s="237">
        <f t="shared" ref="AW68:AW73" si="222">IF(H68="","",IF(H68="wo",0,IF(G68="wo",0,IF(H68=G68,"ERROR",IF(H68&gt;G68,G68,-1*H68)))))</f>
        <v>0</v>
      </c>
      <c r="AX68" s="237">
        <f t="shared" ref="AX68:AX73" si="223">IF(J68="","",IF(J68="wo",0,IF(I68="wo",0,IF(J68=I68,"ERROR",IF(J68&gt;I68,I68,-1*J68)))))</f>
        <v>0</v>
      </c>
      <c r="AY68" s="237">
        <f t="shared" ref="AY68:AY73" si="224">IF(L68="","",IF(L68="wo",0,IF(K68="wo",0,IF(L68=K68,"ERROR",IF(L68&gt;K68,K68,-1*L68)))))</f>
        <v>0</v>
      </c>
      <c r="AZ68" s="237">
        <f t="shared" ref="AZ68:AZ73" si="225">IF(N68="","",IF(N68="wo",0,IF(M68="wo",0,IF(N68=M68,"ERROR",IF(N68&gt;M68,M68,-1*N68)))))</f>
        <v>0</v>
      </c>
      <c r="BA68" s="237" t="str">
        <f t="shared" ref="BA68:BA73" si="226">IF(P68="","",IF(P68="wo",0,IF(O68="wo",0,IF(P68=O68,"ERROR",IF(P68&gt;O68,O68,-1*P68)))))</f>
        <v/>
      </c>
      <c r="BB68" s="237" t="str">
        <f t="shared" ref="BB68:BB73" si="227">IF(R68="","",IF(R68="wo",0,IF(Q68="wo",0,IF(R68=Q68,"ERROR",IF(R68&gt;Q68,Q68,-1*R68)))))</f>
        <v/>
      </c>
      <c r="BC68" s="238" t="str">
        <f t="shared" ref="BC68:BC73" si="228">CONCATENATE(AH68," - ",AG68)</f>
        <v>3 - 2</v>
      </c>
      <c r="BD68" s="239" t="str">
        <f t="shared" ref="BD68:BD73" si="229">IF(E68="","",(IF(K68="",AV68&amp;", "&amp;AW68&amp;", "&amp;AX68,IF(M68="",AV68&amp;","&amp;AW68&amp;","&amp;AX68&amp;","&amp;AY68,IF(O68="",AV68&amp;","&amp;AW68&amp;","&amp;AX68&amp;","&amp;AY68&amp;","&amp;AZ68,IF(Q68="",AV68&amp;","&amp;AW68&amp;","&amp;AX68&amp;","&amp;AY68&amp;","&amp;AZ68&amp;","&amp;BA68,AV68&amp;","&amp;AW68&amp;","&amp;AX68&amp;","&amp;AY68&amp;","&amp;AZ68&amp;","&amp;BA68&amp;","&amp;BB68))))))</f>
        <v>0,0,0,0,0</v>
      </c>
      <c r="BE68" s="240">
        <f>SUMIF(C68:C75,1,AI68:AI75)+SUMIF(D68:D75,1,AJ68:AJ75)</f>
        <v>3</v>
      </c>
      <c r="BF68" s="240">
        <f>IF(BE68&lt;&gt;0,RANK(BE68,BE68:BE74),"")</f>
        <v>2</v>
      </c>
      <c r="BG68" s="241" t="e">
        <f>SUMIF(A68:A71,C68,B68:B71)</f>
        <v>#VALUE!</v>
      </c>
      <c r="BH68" s="242" t="e">
        <f>SUMIF(A68:A71,D68,B68:B71)</f>
        <v>#VALUE!</v>
      </c>
      <c r="BI68" s="204">
        <f t="shared" ref="BI68:BI73" si="230">1+BI58</f>
        <v>2</v>
      </c>
      <c r="BJ68" s="205" t="e">
        <f>1*BJ63+1</f>
        <v>#REF!</v>
      </c>
      <c r="BK68" s="243">
        <v>1</v>
      </c>
      <c r="BL68" s="244" t="str">
        <f t="shared" ref="BL68:BL73" si="231">CONCATENATE(C68," ","-"," ",D68)</f>
        <v>1 - 3</v>
      </c>
      <c r="BM68" s="245">
        <v>44474</v>
      </c>
      <c r="BN68" s="246" t="s">
        <v>248</v>
      </c>
      <c r="BO68" s="247">
        <v>4</v>
      </c>
      <c r="BP68" s="666">
        <v>1</v>
      </c>
      <c r="BQ68" s="650" t="e">
        <f>B68</f>
        <v>#VALUE!</v>
      </c>
      <c r="BR68" s="651" t="s">
        <v>235</v>
      </c>
      <c r="BS68" s="651"/>
      <c r="BT68" s="651"/>
      <c r="BU68" s="248" t="e">
        <f>IF(BQ68=0,0,VLOOKUP(BQ68,[3]Список!$A:P,7,FALSE))</f>
        <v>#VALUE!</v>
      </c>
      <c r="BV68" s="652" t="e">
        <f>IF(BQ68=0,0,VLOOKUP(BQ68,[3]Список!$A:$P,6,FALSE))</f>
        <v>#VALUE!</v>
      </c>
      <c r="BW68" s="653"/>
      <c r="BX68" s="654"/>
      <c r="BY68" s="655"/>
      <c r="BZ68" s="249"/>
      <c r="CA68" s="250">
        <f>IF(AG72&lt;AH72,AI72,IF(AH72&lt;AG72,AI72," "))</f>
        <v>2</v>
      </c>
      <c r="CB68" s="251"/>
      <c r="CC68" s="252"/>
      <c r="CD68" s="250">
        <f>IF(AG68&lt;AH68,AI68,IF(AH68&lt;AG68,AI68," "))</f>
        <v>1</v>
      </c>
      <c r="CE68" s="253"/>
      <c r="CF68" s="251"/>
      <c r="CG68" s="250" t="str">
        <f>IF(AG70&lt;AH70,AI70,IF(AH70&lt;AG70,AI70," "))</f>
        <v xml:space="preserve"> </v>
      </c>
      <c r="CH68" s="251"/>
      <c r="CI68" s="291"/>
      <c r="CJ68" s="681">
        <f>BE68</f>
        <v>3</v>
      </c>
      <c r="CK68" s="647"/>
      <c r="CL68" s="648">
        <v>2</v>
      </c>
    </row>
    <row r="69" spans="1:90" ht="12.75" x14ac:dyDescent="0.2">
      <c r="A69" s="227">
        <v>2</v>
      </c>
      <c r="B69" s="228" t="e">
        <f>SUMIF('[3]Д - 1 этап'!$CX$187:$CX$202,7,'[3]Д - 1 этап'!$BQ$187:$BQ$202)</f>
        <v>#VALUE!</v>
      </c>
      <c r="C69" s="229">
        <v>2</v>
      </c>
      <c r="D69" s="229">
        <v>4</v>
      </c>
      <c r="E69" s="230"/>
      <c r="F69" s="231"/>
      <c r="G69" s="232"/>
      <c r="H69" s="233"/>
      <c r="I69" s="230"/>
      <c r="J69" s="231"/>
      <c r="K69" s="232"/>
      <c r="L69" s="233"/>
      <c r="M69" s="230"/>
      <c r="N69" s="231"/>
      <c r="O69" s="232"/>
      <c r="P69" s="233"/>
      <c r="Q69" s="230"/>
      <c r="R69" s="231"/>
      <c r="S69" s="234">
        <f t="shared" si="193"/>
        <v>0</v>
      </c>
      <c r="T69" s="234">
        <f t="shared" si="194"/>
        <v>0</v>
      </c>
      <c r="U69" s="234">
        <f t="shared" si="195"/>
        <v>0</v>
      </c>
      <c r="V69" s="234">
        <f t="shared" si="196"/>
        <v>0</v>
      </c>
      <c r="W69" s="234">
        <f t="shared" si="197"/>
        <v>0</v>
      </c>
      <c r="X69" s="234">
        <f t="shared" si="198"/>
        <v>0</v>
      </c>
      <c r="Y69" s="234">
        <f t="shared" si="199"/>
        <v>0</v>
      </c>
      <c r="Z69" s="234">
        <f t="shared" si="200"/>
        <v>0</v>
      </c>
      <c r="AA69" s="234">
        <f t="shared" si="201"/>
        <v>0</v>
      </c>
      <c r="AB69" s="234">
        <f t="shared" si="202"/>
        <v>0</v>
      </c>
      <c r="AC69" s="234">
        <f t="shared" si="203"/>
        <v>0</v>
      </c>
      <c r="AD69" s="234">
        <f t="shared" si="204"/>
        <v>0</v>
      </c>
      <c r="AE69" s="234">
        <f t="shared" si="205"/>
        <v>0</v>
      </c>
      <c r="AF69" s="234">
        <f t="shared" si="206"/>
        <v>0</v>
      </c>
      <c r="AG69" s="235">
        <f t="shared" si="207"/>
        <v>0</v>
      </c>
      <c r="AH69" s="235">
        <f t="shared" si="207"/>
        <v>0</v>
      </c>
      <c r="AI69" s="236">
        <f t="shared" si="208"/>
        <v>0</v>
      </c>
      <c r="AJ69" s="236">
        <f t="shared" si="209"/>
        <v>0</v>
      </c>
      <c r="AK69" s="237" t="str">
        <f t="shared" si="210"/>
        <v/>
      </c>
      <c r="AL69" s="237" t="str">
        <f t="shared" si="211"/>
        <v/>
      </c>
      <c r="AM69" s="237" t="str">
        <f t="shared" si="212"/>
        <v/>
      </c>
      <c r="AN69" s="237" t="str">
        <f t="shared" si="213"/>
        <v/>
      </c>
      <c r="AO69" s="237" t="str">
        <f t="shared" si="214"/>
        <v/>
      </c>
      <c r="AP69" s="237" t="str">
        <f t="shared" si="215"/>
        <v/>
      </c>
      <c r="AQ69" s="237" t="str">
        <f t="shared" si="216"/>
        <v/>
      </c>
      <c r="AR69" s="238" t="str">
        <f t="shared" si="217"/>
        <v>0 - 0</v>
      </c>
      <c r="AS69" s="239" t="str">
        <f t="shared" si="218"/>
        <v/>
      </c>
      <c r="AT69" s="236">
        <f t="shared" si="219"/>
        <v>0</v>
      </c>
      <c r="AU69" s="236">
        <f t="shared" si="220"/>
        <v>0</v>
      </c>
      <c r="AV69" s="237" t="str">
        <f t="shared" si="221"/>
        <v/>
      </c>
      <c r="AW69" s="237" t="str">
        <f t="shared" si="222"/>
        <v/>
      </c>
      <c r="AX69" s="237" t="str">
        <f t="shared" si="223"/>
        <v/>
      </c>
      <c r="AY69" s="237" t="str">
        <f t="shared" si="224"/>
        <v/>
      </c>
      <c r="AZ69" s="237" t="str">
        <f t="shared" si="225"/>
        <v/>
      </c>
      <c r="BA69" s="237" t="str">
        <f t="shared" si="226"/>
        <v/>
      </c>
      <c r="BB69" s="237" t="str">
        <f t="shared" si="227"/>
        <v/>
      </c>
      <c r="BC69" s="238" t="str">
        <f t="shared" si="228"/>
        <v>0 - 0</v>
      </c>
      <c r="BD69" s="239" t="str">
        <f t="shared" si="229"/>
        <v/>
      </c>
      <c r="BE69" s="255"/>
      <c r="BF69" s="255"/>
      <c r="BG69" s="241" t="e">
        <f>SUMIF(A68:A71,C69,B68:B71)</f>
        <v>#VALUE!</v>
      </c>
      <c r="BH69" s="242" t="e">
        <f>SUMIF(A68:A71,D69,B68:B71)</f>
        <v>#VALUE!</v>
      </c>
      <c r="BI69" s="204">
        <f t="shared" si="230"/>
        <v>2</v>
      </c>
      <c r="BJ69" s="205" t="e">
        <f>1+BJ68</f>
        <v>#REF!</v>
      </c>
      <c r="BK69" s="243">
        <v>1</v>
      </c>
      <c r="BL69" s="244" t="str">
        <f t="shared" si="231"/>
        <v>2 - 4</v>
      </c>
      <c r="BM69" s="245">
        <v>44474</v>
      </c>
      <c r="BN69" s="246" t="s">
        <v>248</v>
      </c>
      <c r="BO69" s="247"/>
      <c r="BP69" s="667"/>
      <c r="BQ69" s="639"/>
      <c r="BR69" s="632"/>
      <c r="BS69" s="632"/>
      <c r="BT69" s="632"/>
      <c r="BU69" s="256" t="e">
        <f>IF(BQ68=0,0,VLOOKUP(BQ68,[3]Список!$A:P,8,FALSE))</f>
        <v>#VALUE!</v>
      </c>
      <c r="BV69" s="642"/>
      <c r="BW69" s="656"/>
      <c r="BX69" s="644"/>
      <c r="BY69" s="657"/>
      <c r="BZ69" s="634" t="s">
        <v>226</v>
      </c>
      <c r="CA69" s="634"/>
      <c r="CB69" s="634"/>
      <c r="CC69" s="633" t="str">
        <f>IF(AI68&lt;AJ68,AR68,IF(AJ68&lt;AI68,AS68," "))</f>
        <v>2 - 3</v>
      </c>
      <c r="CD69" s="634"/>
      <c r="CE69" s="635"/>
      <c r="CF69" s="634" t="str">
        <f>IF(AI70&lt;AJ70,AR70,IF(AJ70&lt;AI70,AS70," "))</f>
        <v xml:space="preserve"> </v>
      </c>
      <c r="CG69" s="634"/>
      <c r="CH69" s="634"/>
      <c r="CI69" s="292"/>
      <c r="CJ69" s="679"/>
      <c r="CK69" s="629"/>
      <c r="CL69" s="631"/>
    </row>
    <row r="70" spans="1:90" ht="14.25" x14ac:dyDescent="0.2">
      <c r="A70" s="227">
        <v>3</v>
      </c>
      <c r="B70" s="228" t="e">
        <f>SUMIF('[3]Д - 1 этап'!$CX$187:$CX$202,8,'[3]Д - 1 этап'!$BQ$187:$BQ$202)</f>
        <v>#VALUE!</v>
      </c>
      <c r="C70" s="229">
        <v>1</v>
      </c>
      <c r="D70" s="229">
        <v>4</v>
      </c>
      <c r="E70" s="230"/>
      <c r="F70" s="231"/>
      <c r="G70" s="232"/>
      <c r="H70" s="233"/>
      <c r="I70" s="230"/>
      <c r="J70" s="231"/>
      <c r="K70" s="232"/>
      <c r="L70" s="233"/>
      <c r="M70" s="230"/>
      <c r="N70" s="231"/>
      <c r="O70" s="232"/>
      <c r="P70" s="233"/>
      <c r="Q70" s="230"/>
      <c r="R70" s="231"/>
      <c r="S70" s="234">
        <f t="shared" si="193"/>
        <v>0</v>
      </c>
      <c r="T70" s="234">
        <f t="shared" si="194"/>
        <v>0</v>
      </c>
      <c r="U70" s="234">
        <f t="shared" si="195"/>
        <v>0</v>
      </c>
      <c r="V70" s="234">
        <f t="shared" si="196"/>
        <v>0</v>
      </c>
      <c r="W70" s="234">
        <f t="shared" si="197"/>
        <v>0</v>
      </c>
      <c r="X70" s="234">
        <f t="shared" si="198"/>
        <v>0</v>
      </c>
      <c r="Y70" s="234">
        <f t="shared" si="199"/>
        <v>0</v>
      </c>
      <c r="Z70" s="234">
        <f t="shared" si="200"/>
        <v>0</v>
      </c>
      <c r="AA70" s="234">
        <f t="shared" si="201"/>
        <v>0</v>
      </c>
      <c r="AB70" s="234">
        <f t="shared" si="202"/>
        <v>0</v>
      </c>
      <c r="AC70" s="234">
        <f t="shared" si="203"/>
        <v>0</v>
      </c>
      <c r="AD70" s="234">
        <f t="shared" si="204"/>
        <v>0</v>
      </c>
      <c r="AE70" s="234">
        <f t="shared" si="205"/>
        <v>0</v>
      </c>
      <c r="AF70" s="234">
        <f t="shared" si="206"/>
        <v>0</v>
      </c>
      <c r="AG70" s="235">
        <f t="shared" si="207"/>
        <v>0</v>
      </c>
      <c r="AH70" s="235">
        <f t="shared" si="207"/>
        <v>0</v>
      </c>
      <c r="AI70" s="236">
        <f t="shared" si="208"/>
        <v>0</v>
      </c>
      <c r="AJ70" s="236">
        <f t="shared" si="209"/>
        <v>0</v>
      </c>
      <c r="AK70" s="237" t="str">
        <f t="shared" si="210"/>
        <v/>
      </c>
      <c r="AL70" s="237" t="str">
        <f t="shared" si="211"/>
        <v/>
      </c>
      <c r="AM70" s="237" t="str">
        <f t="shared" si="212"/>
        <v/>
      </c>
      <c r="AN70" s="237" t="str">
        <f t="shared" si="213"/>
        <v/>
      </c>
      <c r="AO70" s="237" t="str">
        <f t="shared" si="214"/>
        <v/>
      </c>
      <c r="AP70" s="237" t="str">
        <f t="shared" si="215"/>
        <v/>
      </c>
      <c r="AQ70" s="237" t="str">
        <f t="shared" si="216"/>
        <v/>
      </c>
      <c r="AR70" s="238" t="str">
        <f t="shared" si="217"/>
        <v>0 - 0</v>
      </c>
      <c r="AS70" s="239" t="str">
        <f t="shared" si="218"/>
        <v/>
      </c>
      <c r="AT70" s="236">
        <f t="shared" si="219"/>
        <v>0</v>
      </c>
      <c r="AU70" s="236">
        <f t="shared" si="220"/>
        <v>0</v>
      </c>
      <c r="AV70" s="237" t="str">
        <f t="shared" si="221"/>
        <v/>
      </c>
      <c r="AW70" s="237" t="str">
        <f t="shared" si="222"/>
        <v/>
      </c>
      <c r="AX70" s="237" t="str">
        <f t="shared" si="223"/>
        <v/>
      </c>
      <c r="AY70" s="237" t="str">
        <f t="shared" si="224"/>
        <v/>
      </c>
      <c r="AZ70" s="237" t="str">
        <f t="shared" si="225"/>
        <v/>
      </c>
      <c r="BA70" s="237" t="str">
        <f t="shared" si="226"/>
        <v/>
      </c>
      <c r="BB70" s="237" t="str">
        <f t="shared" si="227"/>
        <v/>
      </c>
      <c r="BC70" s="238" t="str">
        <f t="shared" si="228"/>
        <v>0 - 0</v>
      </c>
      <c r="BD70" s="239" t="str">
        <f t="shared" si="229"/>
        <v/>
      </c>
      <c r="BE70" s="240">
        <f>SUMIF(C68:C75,2,AI68:AI75)+SUMIF(D68:D75,2,AJ68:AJ75)</f>
        <v>2</v>
      </c>
      <c r="BF70" s="240">
        <f>IF(BE70&lt;&gt;0,RANK(BE70,BE68:BE74),"")</f>
        <v>3</v>
      </c>
      <c r="BG70" s="241" t="e">
        <f>SUMIF(A68:A71,C70,B68:B71)</f>
        <v>#VALUE!</v>
      </c>
      <c r="BH70" s="242" t="e">
        <f>SUMIF(A68:A71,D70,B68:B71)</f>
        <v>#VALUE!</v>
      </c>
      <c r="BI70" s="204">
        <f t="shared" si="230"/>
        <v>2</v>
      </c>
      <c r="BJ70" s="205" t="e">
        <f>1+BJ69</f>
        <v>#REF!</v>
      </c>
      <c r="BK70" s="243">
        <v>2</v>
      </c>
      <c r="BL70" s="258" t="str">
        <f t="shared" si="231"/>
        <v>1 - 4</v>
      </c>
      <c r="BM70" s="245">
        <v>44474</v>
      </c>
      <c r="BN70" s="259" t="s">
        <v>249</v>
      </c>
      <c r="BO70" s="297"/>
      <c r="BP70" s="636">
        <v>2</v>
      </c>
      <c r="BQ70" s="638" t="e">
        <f>B69</f>
        <v>#VALUE!</v>
      </c>
      <c r="BR70" s="640" t="s">
        <v>228</v>
      </c>
      <c r="BS70" s="640"/>
      <c r="BT70" s="640"/>
      <c r="BU70" s="260" t="e">
        <f>IF(BQ70=0,0,VLOOKUP(BQ70,[3]Список!$A:P,7,FALSE))</f>
        <v>#VALUE!</v>
      </c>
      <c r="BV70" s="641" t="e">
        <f>IF(BQ70=0,0,VLOOKUP(BQ70,[3]Список!$A:$P,6,FALSE))</f>
        <v>#VALUE!</v>
      </c>
      <c r="BW70" s="261"/>
      <c r="BX70" s="262">
        <f>IF(AG72&lt;AH72,AT72,IF(AH72&lt;AG72,AT72," "))</f>
        <v>1</v>
      </c>
      <c r="BY70" s="263"/>
      <c r="BZ70" s="643"/>
      <c r="CA70" s="643"/>
      <c r="CB70" s="643"/>
      <c r="CC70" s="264"/>
      <c r="CD70" s="262">
        <f>IF(AG71&lt;AH71,AI71,IF(AH71&lt;AG71,AI71," "))</f>
        <v>1</v>
      </c>
      <c r="CE70" s="263"/>
      <c r="CF70" s="265"/>
      <c r="CG70" s="262" t="str">
        <f>IF(AG69&lt;AH69,AI69,IF(AH69&lt;AG69,AI69," "))</f>
        <v xml:space="preserve"> </v>
      </c>
      <c r="CH70" s="266"/>
      <c r="CI70" s="293"/>
      <c r="CJ70" s="678">
        <f>BE70</f>
        <v>2</v>
      </c>
      <c r="CK70" s="628"/>
      <c r="CL70" s="630">
        <v>3</v>
      </c>
    </row>
    <row r="71" spans="1:90" ht="12.75" x14ac:dyDescent="0.2">
      <c r="A71" s="227">
        <v>4</v>
      </c>
      <c r="B71" s="228" t="e">
        <f>SUMIF('[3]Д - 1 этап'!$CX$42:$CX$57,8,'[3]Д - 1 этап'!$BQ$42:$BQ$57)</f>
        <v>#VALUE!</v>
      </c>
      <c r="C71" s="229">
        <v>2</v>
      </c>
      <c r="D71" s="229">
        <v>3</v>
      </c>
      <c r="E71" s="230">
        <v>0</v>
      </c>
      <c r="F71" s="231">
        <v>1</v>
      </c>
      <c r="G71" s="232">
        <v>0</v>
      </c>
      <c r="H71" s="233">
        <v>1</v>
      </c>
      <c r="I71" s="230">
        <v>0</v>
      </c>
      <c r="J71" s="231">
        <v>1</v>
      </c>
      <c r="K71" s="232"/>
      <c r="L71" s="233"/>
      <c r="M71" s="230"/>
      <c r="N71" s="231"/>
      <c r="O71" s="232"/>
      <c r="P71" s="233"/>
      <c r="Q71" s="230"/>
      <c r="R71" s="231"/>
      <c r="S71" s="234">
        <f t="shared" si="193"/>
        <v>0</v>
      </c>
      <c r="T71" s="234">
        <f t="shared" si="194"/>
        <v>1</v>
      </c>
      <c r="U71" s="234">
        <f t="shared" si="195"/>
        <v>0</v>
      </c>
      <c r="V71" s="234">
        <f t="shared" si="196"/>
        <v>1</v>
      </c>
      <c r="W71" s="234">
        <f t="shared" si="197"/>
        <v>0</v>
      </c>
      <c r="X71" s="234">
        <f t="shared" si="198"/>
        <v>1</v>
      </c>
      <c r="Y71" s="234">
        <f t="shared" si="199"/>
        <v>0</v>
      </c>
      <c r="Z71" s="234">
        <f t="shared" si="200"/>
        <v>0</v>
      </c>
      <c r="AA71" s="234">
        <f t="shared" si="201"/>
        <v>0</v>
      </c>
      <c r="AB71" s="234">
        <f t="shared" si="202"/>
        <v>0</v>
      </c>
      <c r="AC71" s="234">
        <f t="shared" si="203"/>
        <v>0</v>
      </c>
      <c r="AD71" s="234">
        <f t="shared" si="204"/>
        <v>0</v>
      </c>
      <c r="AE71" s="234">
        <f t="shared" si="205"/>
        <v>0</v>
      </c>
      <c r="AF71" s="234">
        <f t="shared" si="206"/>
        <v>0</v>
      </c>
      <c r="AG71" s="235">
        <f t="shared" si="207"/>
        <v>0</v>
      </c>
      <c r="AH71" s="235">
        <f t="shared" si="207"/>
        <v>3</v>
      </c>
      <c r="AI71" s="236">
        <f t="shared" si="208"/>
        <v>1</v>
      </c>
      <c r="AJ71" s="236">
        <f t="shared" si="209"/>
        <v>2</v>
      </c>
      <c r="AK71" s="237">
        <f t="shared" si="210"/>
        <v>0</v>
      </c>
      <c r="AL71" s="237">
        <f t="shared" si="211"/>
        <v>0</v>
      </c>
      <c r="AM71" s="237">
        <f t="shared" si="212"/>
        <v>0</v>
      </c>
      <c r="AN71" s="237" t="str">
        <f t="shared" si="213"/>
        <v/>
      </c>
      <c r="AO71" s="237" t="str">
        <f t="shared" si="214"/>
        <v/>
      </c>
      <c r="AP71" s="237" t="str">
        <f t="shared" si="215"/>
        <v/>
      </c>
      <c r="AQ71" s="237" t="str">
        <f t="shared" si="216"/>
        <v/>
      </c>
      <c r="AR71" s="238" t="str">
        <f t="shared" si="217"/>
        <v>0 - 3</v>
      </c>
      <c r="AS71" s="239" t="str">
        <f t="shared" si="218"/>
        <v>0,0,0</v>
      </c>
      <c r="AT71" s="236">
        <f t="shared" si="219"/>
        <v>2</v>
      </c>
      <c r="AU71" s="236">
        <f t="shared" si="220"/>
        <v>1</v>
      </c>
      <c r="AV71" s="237">
        <f t="shared" si="221"/>
        <v>0</v>
      </c>
      <c r="AW71" s="237">
        <f t="shared" si="222"/>
        <v>0</v>
      </c>
      <c r="AX71" s="237">
        <f t="shared" si="223"/>
        <v>0</v>
      </c>
      <c r="AY71" s="237" t="str">
        <f t="shared" si="224"/>
        <v/>
      </c>
      <c r="AZ71" s="237" t="str">
        <f t="shared" si="225"/>
        <v/>
      </c>
      <c r="BA71" s="237" t="str">
        <f t="shared" si="226"/>
        <v/>
      </c>
      <c r="BB71" s="237" t="str">
        <f t="shared" si="227"/>
        <v/>
      </c>
      <c r="BC71" s="238" t="str">
        <f t="shared" si="228"/>
        <v>3 - 0</v>
      </c>
      <c r="BD71" s="239" t="str">
        <f t="shared" si="229"/>
        <v>0, 0, 0</v>
      </c>
      <c r="BE71" s="255"/>
      <c r="BF71" s="255"/>
      <c r="BG71" s="241" t="e">
        <f>SUMIF(A68:A71,C71,B68:B71)</f>
        <v>#VALUE!</v>
      </c>
      <c r="BH71" s="242" t="e">
        <f>SUMIF(A68:A71,D71,B68:B71)</f>
        <v>#VALUE!</v>
      </c>
      <c r="BI71" s="204">
        <f t="shared" si="230"/>
        <v>2</v>
      </c>
      <c r="BJ71" s="205" t="e">
        <f>1+BJ70</f>
        <v>#REF!</v>
      </c>
      <c r="BK71" s="243">
        <v>2</v>
      </c>
      <c r="BL71" s="258" t="str">
        <f t="shared" si="231"/>
        <v>2 - 3</v>
      </c>
      <c r="BM71" s="245">
        <v>44474</v>
      </c>
      <c r="BN71" s="259" t="s">
        <v>249</v>
      </c>
      <c r="BO71" s="297">
        <v>4</v>
      </c>
      <c r="BP71" s="636"/>
      <c r="BQ71" s="638"/>
      <c r="BR71" s="659"/>
      <c r="BS71" s="659"/>
      <c r="BT71" s="659"/>
      <c r="BU71" s="260" t="e">
        <f>IF(BQ70=0,0,VLOOKUP(BQ70,[3]Список!$A:P,8,FALSE))</f>
        <v>#VALUE!</v>
      </c>
      <c r="BV71" s="641"/>
      <c r="BW71" s="663" t="str">
        <f>IF(AI72&gt;AJ72,BC72,IF(AJ72&gt;AI72,BD72," "))</f>
        <v>0 - 3</v>
      </c>
      <c r="BX71" s="664"/>
      <c r="BY71" s="665"/>
      <c r="BZ71" s="643"/>
      <c r="CA71" s="643"/>
      <c r="CB71" s="643"/>
      <c r="CC71" s="663" t="str">
        <f>IF(AI71&lt;AJ71,AR71,IF(AJ71&lt;AI71,AS71," "))</f>
        <v>0 - 3</v>
      </c>
      <c r="CD71" s="664"/>
      <c r="CE71" s="665"/>
      <c r="CF71" s="664" t="str">
        <f>IF(AI69&lt;AJ69,AR69,IF(AJ69&lt;AI69,AS69," "))</f>
        <v xml:space="preserve"> </v>
      </c>
      <c r="CG71" s="664"/>
      <c r="CH71" s="664"/>
      <c r="CI71" s="294"/>
      <c r="CJ71" s="678"/>
      <c r="CK71" s="628"/>
      <c r="CL71" s="630"/>
    </row>
    <row r="72" spans="1:90" ht="14.25" x14ac:dyDescent="0.2">
      <c r="A72" s="227">
        <v>5</v>
      </c>
      <c r="B72" s="269"/>
      <c r="C72" s="229">
        <v>1</v>
      </c>
      <c r="D72" s="229">
        <v>2</v>
      </c>
      <c r="E72" s="230">
        <v>1</v>
      </c>
      <c r="F72" s="231">
        <v>0</v>
      </c>
      <c r="G72" s="232">
        <v>1</v>
      </c>
      <c r="H72" s="233">
        <v>0</v>
      </c>
      <c r="I72" s="230">
        <v>1</v>
      </c>
      <c r="J72" s="231">
        <v>0</v>
      </c>
      <c r="K72" s="232"/>
      <c r="L72" s="233"/>
      <c r="M72" s="230"/>
      <c r="N72" s="231"/>
      <c r="O72" s="232"/>
      <c r="P72" s="233"/>
      <c r="Q72" s="230"/>
      <c r="R72" s="231"/>
      <c r="S72" s="234">
        <f t="shared" si="193"/>
        <v>1</v>
      </c>
      <c r="T72" s="234">
        <f t="shared" si="194"/>
        <v>0</v>
      </c>
      <c r="U72" s="234">
        <f t="shared" si="195"/>
        <v>1</v>
      </c>
      <c r="V72" s="234">
        <f t="shared" si="196"/>
        <v>0</v>
      </c>
      <c r="W72" s="234">
        <f t="shared" si="197"/>
        <v>1</v>
      </c>
      <c r="X72" s="234">
        <f t="shared" si="198"/>
        <v>0</v>
      </c>
      <c r="Y72" s="234">
        <f t="shared" si="199"/>
        <v>0</v>
      </c>
      <c r="Z72" s="234">
        <f t="shared" si="200"/>
        <v>0</v>
      </c>
      <c r="AA72" s="234">
        <f t="shared" si="201"/>
        <v>0</v>
      </c>
      <c r="AB72" s="234">
        <f t="shared" si="202"/>
        <v>0</v>
      </c>
      <c r="AC72" s="234">
        <f t="shared" si="203"/>
        <v>0</v>
      </c>
      <c r="AD72" s="234">
        <f t="shared" si="204"/>
        <v>0</v>
      </c>
      <c r="AE72" s="234">
        <f t="shared" si="205"/>
        <v>0</v>
      </c>
      <c r="AF72" s="234">
        <f t="shared" si="206"/>
        <v>0</v>
      </c>
      <c r="AG72" s="235">
        <f t="shared" si="207"/>
        <v>3</v>
      </c>
      <c r="AH72" s="235">
        <f t="shared" si="207"/>
        <v>0</v>
      </c>
      <c r="AI72" s="236">
        <f t="shared" si="208"/>
        <v>2</v>
      </c>
      <c r="AJ72" s="236">
        <f t="shared" si="209"/>
        <v>1</v>
      </c>
      <c r="AK72" s="237">
        <f t="shared" si="210"/>
        <v>0</v>
      </c>
      <c r="AL72" s="237">
        <f t="shared" si="211"/>
        <v>0</v>
      </c>
      <c r="AM72" s="237">
        <f t="shared" si="212"/>
        <v>0</v>
      </c>
      <c r="AN72" s="237" t="str">
        <f t="shared" si="213"/>
        <v/>
      </c>
      <c r="AO72" s="237" t="str">
        <f t="shared" si="214"/>
        <v/>
      </c>
      <c r="AP72" s="237" t="str">
        <f t="shared" si="215"/>
        <v/>
      </c>
      <c r="AQ72" s="237" t="str">
        <f t="shared" si="216"/>
        <v/>
      </c>
      <c r="AR72" s="238" t="str">
        <f t="shared" si="217"/>
        <v>3 - 0</v>
      </c>
      <c r="AS72" s="239" t="str">
        <f t="shared" si="218"/>
        <v>0,0,0</v>
      </c>
      <c r="AT72" s="236">
        <f t="shared" si="219"/>
        <v>1</v>
      </c>
      <c r="AU72" s="236">
        <f t="shared" si="220"/>
        <v>2</v>
      </c>
      <c r="AV72" s="237">
        <f t="shared" si="221"/>
        <v>0</v>
      </c>
      <c r="AW72" s="237">
        <f t="shared" si="222"/>
        <v>0</v>
      </c>
      <c r="AX72" s="237">
        <f t="shared" si="223"/>
        <v>0</v>
      </c>
      <c r="AY72" s="237" t="str">
        <f t="shared" si="224"/>
        <v/>
      </c>
      <c r="AZ72" s="237" t="str">
        <f t="shared" si="225"/>
        <v/>
      </c>
      <c r="BA72" s="237" t="str">
        <f t="shared" si="226"/>
        <v/>
      </c>
      <c r="BB72" s="237" t="str">
        <f t="shared" si="227"/>
        <v/>
      </c>
      <c r="BC72" s="238" t="str">
        <f t="shared" si="228"/>
        <v>0 - 3</v>
      </c>
      <c r="BD72" s="239" t="str">
        <f t="shared" si="229"/>
        <v>0, 0, 0</v>
      </c>
      <c r="BE72" s="240">
        <f>SUMIF(C68:C75,3,AI68:AI75)+SUMIF(D68:D75,3,AJ68:AJ75)</f>
        <v>4</v>
      </c>
      <c r="BF72" s="240">
        <f>IF(BE72&lt;&gt;0,RANK(BE72,BE68:BE74),"")</f>
        <v>1</v>
      </c>
      <c r="BG72" s="241" t="e">
        <f>SUMIF(A68:A71,C72,B68:B71)</f>
        <v>#VALUE!</v>
      </c>
      <c r="BH72" s="242" t="e">
        <f>SUMIF(A68:A71,D72,B68:B71)</f>
        <v>#VALUE!</v>
      </c>
      <c r="BI72" s="204">
        <f t="shared" si="230"/>
        <v>2</v>
      </c>
      <c r="BJ72" s="205" t="e">
        <f>1+BJ71</f>
        <v>#REF!</v>
      </c>
      <c r="BK72" s="243">
        <v>3</v>
      </c>
      <c r="BL72" s="270" t="str">
        <f t="shared" si="231"/>
        <v>1 - 2</v>
      </c>
      <c r="BM72" s="245">
        <v>44474</v>
      </c>
      <c r="BN72" s="246" t="s">
        <v>251</v>
      </c>
      <c r="BO72" s="247">
        <v>4</v>
      </c>
      <c r="BP72" s="649">
        <v>3</v>
      </c>
      <c r="BQ72" s="650" t="e">
        <f>B70</f>
        <v>#VALUE!</v>
      </c>
      <c r="BR72" s="680" t="s">
        <v>230</v>
      </c>
      <c r="BS72" s="680"/>
      <c r="BT72" s="680"/>
      <c r="BU72" s="248" t="e">
        <f>IF(BQ72=0,0,VLOOKUP(BQ72,[3]Список!$A:P,7,FALSE))</f>
        <v>#VALUE!</v>
      </c>
      <c r="BV72" s="652" t="e">
        <f>IF(BQ72=0,0,VLOOKUP(BQ72,[3]Список!$A:$P,6,FALSE))</f>
        <v>#VALUE!</v>
      </c>
      <c r="BW72" s="271"/>
      <c r="BX72" s="250">
        <f>IF(AG68&lt;AH68,AT68,IF(AH68&lt;AG68,AT68," "))</f>
        <v>2</v>
      </c>
      <c r="BY72" s="253"/>
      <c r="BZ72" s="251"/>
      <c r="CA72" s="250">
        <f>IF(AG71&lt;AH71,AT71,IF(AH71&lt;AG71,AT71," "))</f>
        <v>2</v>
      </c>
      <c r="CB72" s="251"/>
      <c r="CC72" s="653"/>
      <c r="CD72" s="654"/>
      <c r="CE72" s="655"/>
      <c r="CF72" s="249"/>
      <c r="CG72" s="250" t="str">
        <f>IF(AG73&lt;AH73,AI73,IF(AH73&lt;AG73,AI73," "))</f>
        <v xml:space="preserve"> </v>
      </c>
      <c r="CH72" s="251"/>
      <c r="CI72" s="291"/>
      <c r="CJ72" s="681">
        <f>BE72</f>
        <v>4</v>
      </c>
      <c r="CK72" s="647"/>
      <c r="CL72" s="648">
        <v>1</v>
      </c>
    </row>
    <row r="73" spans="1:90" ht="12.75" x14ac:dyDescent="0.2">
      <c r="A73" s="227">
        <v>6</v>
      </c>
      <c r="C73" s="229">
        <v>3</v>
      </c>
      <c r="D73" s="229">
        <v>4</v>
      </c>
      <c r="E73" s="230"/>
      <c r="F73" s="231"/>
      <c r="G73" s="232"/>
      <c r="H73" s="233"/>
      <c r="I73" s="230"/>
      <c r="J73" s="231"/>
      <c r="K73" s="232"/>
      <c r="L73" s="233"/>
      <c r="M73" s="230"/>
      <c r="N73" s="231"/>
      <c r="O73" s="232"/>
      <c r="P73" s="233"/>
      <c r="Q73" s="230"/>
      <c r="R73" s="231"/>
      <c r="S73" s="234">
        <f t="shared" si="193"/>
        <v>0</v>
      </c>
      <c r="T73" s="234">
        <f t="shared" si="194"/>
        <v>0</v>
      </c>
      <c r="U73" s="234">
        <f t="shared" si="195"/>
        <v>0</v>
      </c>
      <c r="V73" s="234">
        <f t="shared" si="196"/>
        <v>0</v>
      </c>
      <c r="W73" s="234">
        <f t="shared" si="197"/>
        <v>0</v>
      </c>
      <c r="X73" s="234">
        <f t="shared" si="198"/>
        <v>0</v>
      </c>
      <c r="Y73" s="234">
        <f t="shared" si="199"/>
        <v>0</v>
      </c>
      <c r="Z73" s="234">
        <f t="shared" si="200"/>
        <v>0</v>
      </c>
      <c r="AA73" s="234">
        <f t="shared" si="201"/>
        <v>0</v>
      </c>
      <c r="AB73" s="234">
        <f t="shared" si="202"/>
        <v>0</v>
      </c>
      <c r="AC73" s="234">
        <f t="shared" si="203"/>
        <v>0</v>
      </c>
      <c r="AD73" s="234">
        <f t="shared" si="204"/>
        <v>0</v>
      </c>
      <c r="AE73" s="234">
        <f t="shared" si="205"/>
        <v>0</v>
      </c>
      <c r="AF73" s="234">
        <f t="shared" si="206"/>
        <v>0</v>
      </c>
      <c r="AG73" s="235">
        <f t="shared" si="207"/>
        <v>0</v>
      </c>
      <c r="AH73" s="235">
        <f t="shared" si="207"/>
        <v>0</v>
      </c>
      <c r="AI73" s="236">
        <f t="shared" si="208"/>
        <v>0</v>
      </c>
      <c r="AJ73" s="236">
        <f t="shared" si="209"/>
        <v>0</v>
      </c>
      <c r="AK73" s="237" t="str">
        <f t="shared" si="210"/>
        <v/>
      </c>
      <c r="AL73" s="237" t="str">
        <f t="shared" si="211"/>
        <v/>
      </c>
      <c r="AM73" s="237" t="str">
        <f t="shared" si="212"/>
        <v/>
      </c>
      <c r="AN73" s="237" t="str">
        <f t="shared" si="213"/>
        <v/>
      </c>
      <c r="AO73" s="237" t="str">
        <f t="shared" si="214"/>
        <v/>
      </c>
      <c r="AP73" s="237" t="str">
        <f t="shared" si="215"/>
        <v/>
      </c>
      <c r="AQ73" s="237" t="str">
        <f t="shared" si="216"/>
        <v/>
      </c>
      <c r="AR73" s="238" t="str">
        <f t="shared" si="217"/>
        <v>0 - 0</v>
      </c>
      <c r="AS73" s="239" t="str">
        <f t="shared" si="218"/>
        <v/>
      </c>
      <c r="AT73" s="236">
        <f t="shared" si="219"/>
        <v>0</v>
      </c>
      <c r="AU73" s="236">
        <f t="shared" si="220"/>
        <v>0</v>
      </c>
      <c r="AV73" s="237" t="str">
        <f t="shared" si="221"/>
        <v/>
      </c>
      <c r="AW73" s="237" t="str">
        <f t="shared" si="222"/>
        <v/>
      </c>
      <c r="AX73" s="237" t="str">
        <f t="shared" si="223"/>
        <v/>
      </c>
      <c r="AY73" s="237" t="str">
        <f t="shared" si="224"/>
        <v/>
      </c>
      <c r="AZ73" s="237" t="str">
        <f t="shared" si="225"/>
        <v/>
      </c>
      <c r="BA73" s="237" t="str">
        <f t="shared" si="226"/>
        <v/>
      </c>
      <c r="BB73" s="237" t="str">
        <f t="shared" si="227"/>
        <v/>
      </c>
      <c r="BC73" s="238" t="str">
        <f t="shared" si="228"/>
        <v>0 - 0</v>
      </c>
      <c r="BD73" s="239" t="str">
        <f t="shared" si="229"/>
        <v/>
      </c>
      <c r="BE73" s="255"/>
      <c r="BF73" s="255"/>
      <c r="BG73" s="241" t="e">
        <f>SUMIF(A68:A71,C73,B68:B71)</f>
        <v>#VALUE!</v>
      </c>
      <c r="BH73" s="242" t="e">
        <f>SUMIF(A68:A71,D73,B68:B71)</f>
        <v>#VALUE!</v>
      </c>
      <c r="BI73" s="204">
        <f t="shared" si="230"/>
        <v>2</v>
      </c>
      <c r="BJ73" s="205" t="e">
        <f>1+BJ72</f>
        <v>#REF!</v>
      </c>
      <c r="BK73" s="243">
        <v>3</v>
      </c>
      <c r="BL73" s="270" t="str">
        <f t="shared" si="231"/>
        <v>3 - 4</v>
      </c>
      <c r="BM73" s="245">
        <v>44474</v>
      </c>
      <c r="BN73" s="246" t="s">
        <v>251</v>
      </c>
      <c r="BO73" s="247"/>
      <c r="BP73" s="637"/>
      <c r="BQ73" s="639"/>
      <c r="BR73" s="632"/>
      <c r="BS73" s="632"/>
      <c r="BT73" s="632"/>
      <c r="BU73" s="256" t="e">
        <f>IF(BQ72=0,0,VLOOKUP(BQ72,[3]Список!$A:P,8,FALSE))</f>
        <v>#VALUE!</v>
      </c>
      <c r="BV73" s="642"/>
      <c r="BW73" s="685">
        <v>44230</v>
      </c>
      <c r="BX73" s="634"/>
      <c r="BY73" s="635"/>
      <c r="BZ73" s="634" t="s">
        <v>226</v>
      </c>
      <c r="CA73" s="634"/>
      <c r="CB73" s="634"/>
      <c r="CC73" s="656"/>
      <c r="CD73" s="644"/>
      <c r="CE73" s="657"/>
      <c r="CF73" s="634" t="str">
        <f>IF(AI73&lt;AJ73,AR73,IF(AJ73&lt;AI73,AS73," "))</f>
        <v xml:space="preserve"> </v>
      </c>
      <c r="CG73" s="634"/>
      <c r="CH73" s="634"/>
      <c r="CI73" s="292"/>
      <c r="CJ73" s="679"/>
      <c r="CK73" s="629"/>
      <c r="CL73" s="631"/>
    </row>
    <row r="74" spans="1:90" ht="12.75" x14ac:dyDescent="0.2"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V74" s="201"/>
      <c r="AW74" s="201"/>
      <c r="AX74" s="201"/>
      <c r="AY74" s="201"/>
      <c r="AZ74" s="201"/>
      <c r="BE74" s="240">
        <f>SUMIF(C68:C75,4,AI68:AI75)+SUMIF(D68:D75,4,AJ68:AJ75)</f>
        <v>0</v>
      </c>
      <c r="BF74" s="240" t="str">
        <f>IF(BE74&lt;&gt;0,RANK(BE74,BE68:BE74),"")</f>
        <v/>
      </c>
      <c r="BG74" s="272"/>
      <c r="BH74" s="272"/>
      <c r="BK74" s="220"/>
      <c r="BP74" s="636">
        <v>4</v>
      </c>
      <c r="BQ74" s="638" t="e">
        <f>B71</f>
        <v>#VALUE!</v>
      </c>
      <c r="BR74" s="659"/>
      <c r="BS74" s="659"/>
      <c r="BT74" s="659"/>
      <c r="BU74" s="260" t="e">
        <f>IF(BQ74=0,0,VLOOKUP(BQ74,[3]Список!$A:P,7,FALSE))</f>
        <v>#VALUE!</v>
      </c>
      <c r="BV74" s="641" t="e">
        <f>IF(BQ74=0,0,VLOOKUP(BQ74,[3]Список!$A:$P,6,FALSE))</f>
        <v>#VALUE!</v>
      </c>
      <c r="BW74" s="261"/>
      <c r="BX74" s="262" t="str">
        <f>IF(AG70&lt;AH70,AT70,IF(AH70&lt;AG70,AT70," "))</f>
        <v xml:space="preserve"> </v>
      </c>
      <c r="BY74" s="263"/>
      <c r="BZ74" s="266"/>
      <c r="CA74" s="262" t="str">
        <f>IF(AG69&lt;AH69,AT69,IF(AH69&lt;AG69,AT69," "))</f>
        <v xml:space="preserve"> </v>
      </c>
      <c r="CB74" s="266"/>
      <c r="CC74" s="264"/>
      <c r="CD74" s="262" t="str">
        <f>IF(AG73&lt;AH73,AT73,IF(AH73&lt;AG73,AT73," "))</f>
        <v xml:space="preserve"> </v>
      </c>
      <c r="CE74" s="263"/>
      <c r="CF74" s="643"/>
      <c r="CG74" s="643"/>
      <c r="CH74" s="643"/>
      <c r="CI74" s="293"/>
      <c r="CJ74" s="678">
        <f>BE74</f>
        <v>0</v>
      </c>
      <c r="CK74" s="628"/>
      <c r="CL74" s="630"/>
    </row>
    <row r="75" spans="1:90" ht="12.75" x14ac:dyDescent="0.2"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V75" s="201"/>
      <c r="AW75" s="201"/>
      <c r="AX75" s="201"/>
      <c r="AY75" s="201"/>
      <c r="AZ75" s="201"/>
      <c r="BE75" s="255"/>
      <c r="BF75" s="255"/>
      <c r="BG75" s="272"/>
      <c r="BH75" s="272"/>
      <c r="BK75" s="295"/>
      <c r="BL75" s="273"/>
      <c r="BM75" s="274"/>
      <c r="BN75" s="275"/>
      <c r="BO75" s="276"/>
      <c r="BP75" s="637"/>
      <c r="BQ75" s="639"/>
      <c r="BR75" s="632"/>
      <c r="BS75" s="632"/>
      <c r="BT75" s="632"/>
      <c r="BU75" s="256" t="e">
        <f>IF(BQ74=0,0,VLOOKUP(BQ74,[3]Список!$A:P,8,FALSE))</f>
        <v>#VALUE!</v>
      </c>
      <c r="BV75" s="642"/>
      <c r="BW75" s="633" t="str">
        <f>IF(AI70&gt;AJ70,BC70,IF(AJ70&gt;AI70,BD70," "))</f>
        <v xml:space="preserve"> </v>
      </c>
      <c r="BX75" s="634"/>
      <c r="BY75" s="635"/>
      <c r="BZ75" s="634" t="str">
        <f>IF(AI69&gt;AJ69,BC69,IF(AJ69&gt;AI69,BD69," "))</f>
        <v xml:space="preserve"> </v>
      </c>
      <c r="CA75" s="634"/>
      <c r="CB75" s="634"/>
      <c r="CC75" s="633" t="str">
        <f>IF(AI73&gt;AJ73,BC73,IF(AJ73&gt;AI73,BD73," "))</f>
        <v xml:space="preserve"> </v>
      </c>
      <c r="CD75" s="634"/>
      <c r="CE75" s="635"/>
      <c r="CF75" s="644"/>
      <c r="CG75" s="644"/>
      <c r="CH75" s="644"/>
      <c r="CI75" s="292"/>
      <c r="CJ75" s="679"/>
      <c r="CK75" s="629"/>
      <c r="CL75" s="631"/>
    </row>
    <row r="76" spans="1:90" ht="15.75" x14ac:dyDescent="0.2">
      <c r="Z76" s="212"/>
      <c r="BK76" s="220"/>
      <c r="BL76" s="668" t="str">
        <f>C77</f>
        <v>Юноши. Группа 3</v>
      </c>
      <c r="BM76" s="668"/>
      <c r="BN76" s="668"/>
      <c r="BO76" s="668"/>
      <c r="BP76" s="668"/>
      <c r="BQ76" s="668"/>
      <c r="BR76" s="668"/>
      <c r="BS76" s="668"/>
      <c r="BT76" s="668"/>
      <c r="BU76" s="668"/>
      <c r="BV76" s="668"/>
      <c r="BW76" s="668"/>
      <c r="BX76" s="668"/>
      <c r="BY76" s="668"/>
      <c r="BZ76" s="668"/>
      <c r="CA76" s="668"/>
      <c r="CB76" s="668"/>
      <c r="CC76" s="668"/>
      <c r="CD76" s="668"/>
      <c r="CE76" s="668"/>
      <c r="CF76" s="668"/>
      <c r="CG76" s="668"/>
      <c r="CH76" s="668"/>
      <c r="CI76" s="668"/>
      <c r="CJ76" s="668"/>
      <c r="CK76" s="668"/>
      <c r="CL76" s="668"/>
    </row>
    <row r="77" spans="1:90" ht="12.75" x14ac:dyDescent="0.2">
      <c r="A77" s="213">
        <f>1+A67</f>
        <v>3</v>
      </c>
      <c r="B77" s="214">
        <v>4</v>
      </c>
      <c r="C77" s="215" t="str">
        <f>"Юноши. Группа "&amp;A77</f>
        <v>Юноши. Группа 3</v>
      </c>
      <c r="D77" s="215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7">
        <f>1+R67</f>
        <v>3</v>
      </c>
      <c r="Z77" s="212"/>
      <c r="AR77" s="218" t="e">
        <f>IF(B78=0,0,(IF(B79=0,1,IF(B80=0,2,IF(B81=0,3,IF(B81&gt;0,4))))))</f>
        <v>#VALUE!</v>
      </c>
      <c r="BC77" s="218">
        <f>IF(BE77=15,3,IF(BE77&gt;15,4))</f>
        <v>4</v>
      </c>
      <c r="BE77" s="219">
        <f>SUM(BE78,BE80,BE82,BE84)</f>
        <v>18</v>
      </c>
      <c r="BF77" s="219">
        <f>SUM(BF78,BF80,BF82,BF84)</f>
        <v>10</v>
      </c>
      <c r="BK77" s="220"/>
      <c r="BL77" s="221" t="s">
        <v>215</v>
      </c>
      <c r="BM77" s="222" t="s">
        <v>16</v>
      </c>
      <c r="BN77" s="222" t="s">
        <v>216</v>
      </c>
      <c r="BO77" s="223" t="s">
        <v>217</v>
      </c>
      <c r="BP77" s="296" t="s">
        <v>218</v>
      </c>
      <c r="BQ77" s="669" t="str">
        <f>BQ67</f>
        <v>Команды</v>
      </c>
      <c r="BR77" s="669"/>
      <c r="BS77" s="669"/>
      <c r="BT77" s="669"/>
      <c r="BU77" s="670" t="s">
        <v>220</v>
      </c>
      <c r="BV77" s="670"/>
      <c r="BW77" s="682">
        <v>1</v>
      </c>
      <c r="BX77" s="683"/>
      <c r="BY77" s="684"/>
      <c r="BZ77" s="672">
        <v>2</v>
      </c>
      <c r="CA77" s="672"/>
      <c r="CB77" s="672"/>
      <c r="CC77" s="671">
        <v>3</v>
      </c>
      <c r="CD77" s="672"/>
      <c r="CE77" s="673"/>
      <c r="CF77" s="672">
        <v>4</v>
      </c>
      <c r="CG77" s="672"/>
      <c r="CH77" s="672"/>
      <c r="CI77" s="288"/>
      <c r="CJ77" s="279" t="s">
        <v>221</v>
      </c>
      <c r="CK77" s="278" t="s">
        <v>222</v>
      </c>
      <c r="CL77" s="289" t="s">
        <v>223</v>
      </c>
    </row>
    <row r="78" spans="1:90" ht="14.25" x14ac:dyDescent="0.2">
      <c r="A78" s="227">
        <v>1</v>
      </c>
      <c r="B78" s="228" t="e">
        <f>SUMIF('[3]Д - 1 этап'!$CX$71:$CX$86,7,'[3]Д - 1 этап'!$BQ$71:$BQ$86)</f>
        <v>#VALUE!</v>
      </c>
      <c r="C78" s="229">
        <v>1</v>
      </c>
      <c r="D78" s="229">
        <v>3</v>
      </c>
      <c r="E78" s="230">
        <v>1</v>
      </c>
      <c r="F78" s="231">
        <v>0</v>
      </c>
      <c r="G78" s="232">
        <v>1</v>
      </c>
      <c r="H78" s="233">
        <v>0</v>
      </c>
      <c r="I78" s="230">
        <v>1</v>
      </c>
      <c r="J78" s="231">
        <v>0</v>
      </c>
      <c r="K78" s="232"/>
      <c r="L78" s="233"/>
      <c r="M78" s="230"/>
      <c r="N78" s="231"/>
      <c r="O78" s="232"/>
      <c r="P78" s="233"/>
      <c r="Q78" s="230"/>
      <c r="R78" s="231"/>
      <c r="S78" s="234">
        <f t="shared" ref="S78:S83" si="232">IF(E78="wo",0,IF(F78="wo",1,IF(E78&gt;F78,1,0)))</f>
        <v>1</v>
      </c>
      <c r="T78" s="234">
        <f t="shared" ref="T78:T83" si="233">IF(E78="wo",1,IF(F78="wo",0,IF(F78&gt;E78,1,0)))</f>
        <v>0</v>
      </c>
      <c r="U78" s="234">
        <f t="shared" ref="U78:U83" si="234">IF(G78="wo",0,IF(H78="wo",1,IF(G78&gt;H78,1,0)))</f>
        <v>1</v>
      </c>
      <c r="V78" s="234">
        <f t="shared" ref="V78:V83" si="235">IF(G78="wo",1,IF(H78="wo",0,IF(H78&gt;G78,1,0)))</f>
        <v>0</v>
      </c>
      <c r="W78" s="234">
        <f t="shared" ref="W78:W83" si="236">IF(I78="wo",0,IF(J78="wo",1,IF(I78&gt;J78,1,0)))</f>
        <v>1</v>
      </c>
      <c r="X78" s="234">
        <f t="shared" ref="X78:X83" si="237">IF(I78="wo",1,IF(J78="wo",0,IF(J78&gt;I78,1,0)))</f>
        <v>0</v>
      </c>
      <c r="Y78" s="234">
        <f t="shared" ref="Y78:Y83" si="238">IF(K78="wo",0,IF(L78="wo",1,IF(K78&gt;L78,1,0)))</f>
        <v>0</v>
      </c>
      <c r="Z78" s="234">
        <f t="shared" ref="Z78:Z83" si="239">IF(K78="wo",1,IF(L78="wo",0,IF(L78&gt;K78,1,0)))</f>
        <v>0</v>
      </c>
      <c r="AA78" s="234">
        <f t="shared" ref="AA78:AA83" si="240">IF(M78="wo",0,IF(N78="wo",1,IF(M78&gt;N78,1,0)))</f>
        <v>0</v>
      </c>
      <c r="AB78" s="234">
        <f t="shared" ref="AB78:AB83" si="241">IF(M78="wo",1,IF(N78="wo",0,IF(N78&gt;M78,1,0)))</f>
        <v>0</v>
      </c>
      <c r="AC78" s="234">
        <f t="shared" ref="AC78:AC83" si="242">IF(O78="wo",0,IF(P78="wo",1,IF(O78&gt;P78,1,0)))</f>
        <v>0</v>
      </c>
      <c r="AD78" s="234">
        <f t="shared" ref="AD78:AD83" si="243">IF(O78="wo",1,IF(P78="wo",0,IF(P78&gt;O78,1,0)))</f>
        <v>0</v>
      </c>
      <c r="AE78" s="234">
        <f t="shared" ref="AE78:AE83" si="244">IF(Q78="wo",0,IF(R78="wo",1,IF(Q78&gt;R78,1,0)))</f>
        <v>0</v>
      </c>
      <c r="AF78" s="234">
        <f t="shared" ref="AF78:AF83" si="245">IF(Q78="wo",1,IF(R78="wo",0,IF(R78&gt;Q78,1,0)))</f>
        <v>0</v>
      </c>
      <c r="AG78" s="235">
        <f t="shared" ref="AG78:AH83" si="246">IF(E78="wo","wo",+S78+U78+W78+Y78+AA78+AC78+AE78)</f>
        <v>3</v>
      </c>
      <c r="AH78" s="235">
        <f t="shared" si="246"/>
        <v>0</v>
      </c>
      <c r="AI78" s="236">
        <f t="shared" ref="AI78:AI83" si="247">IF(E78="",0,IF(E78="wo",0,IF(F78="wo",2,IF(AG78=AH78,0,IF(AG78&gt;AH78,2,1)))))</f>
        <v>2</v>
      </c>
      <c r="AJ78" s="236">
        <f t="shared" ref="AJ78:AJ83" si="248">IF(F78="",0,IF(F78="wo",0,IF(E78="wo",2,IF(AH78=AG78,0,IF(AH78&gt;AG78,2,1)))))</f>
        <v>1</v>
      </c>
      <c r="AK78" s="237">
        <f t="shared" ref="AK78:AK83" si="249">IF(E78="","",IF(E78="wo",0,IF(F78="wo",0,IF(E78=F78,"ERROR",IF(E78&gt;F78,F78,-1*E78)))))</f>
        <v>0</v>
      </c>
      <c r="AL78" s="237">
        <f t="shared" ref="AL78:AL83" si="250">IF(G78="","",IF(G78="wo",0,IF(H78="wo",0,IF(G78=H78,"ERROR",IF(G78&gt;H78,H78,-1*G78)))))</f>
        <v>0</v>
      </c>
      <c r="AM78" s="237">
        <f t="shared" ref="AM78:AM83" si="251">IF(I78="","",IF(I78="wo",0,IF(J78="wo",0,IF(I78=J78,"ERROR",IF(I78&gt;J78,J78,-1*I78)))))</f>
        <v>0</v>
      </c>
      <c r="AN78" s="237" t="str">
        <f t="shared" ref="AN78:AN83" si="252">IF(K78="","",IF(K78="wo",0,IF(L78="wo",0,IF(K78=L78,"ERROR",IF(K78&gt;L78,L78,-1*K78)))))</f>
        <v/>
      </c>
      <c r="AO78" s="237" t="str">
        <f t="shared" ref="AO78:AO83" si="253">IF(M78="","",IF(M78="wo",0,IF(N78="wo",0,IF(M78=N78,"ERROR",IF(M78&gt;N78,N78,-1*M78)))))</f>
        <v/>
      </c>
      <c r="AP78" s="237" t="str">
        <f t="shared" ref="AP78:AP83" si="254">IF(O78="","",IF(O78="wo",0,IF(P78="wo",0,IF(O78=P78,"ERROR",IF(O78&gt;P78,P78,-1*O78)))))</f>
        <v/>
      </c>
      <c r="AQ78" s="237" t="str">
        <f t="shared" ref="AQ78:AQ83" si="255">IF(Q78="","",IF(Q78="wo",0,IF(R78="wo",0,IF(Q78=R78,"ERROR",IF(Q78&gt;R78,R78,-1*Q78)))))</f>
        <v/>
      </c>
      <c r="AR78" s="238" t="str">
        <f t="shared" ref="AR78:AR83" si="256">CONCATENATE(AG78," - ",AH78)</f>
        <v>3 - 0</v>
      </c>
      <c r="AS78" s="239" t="str">
        <f t="shared" ref="AS78:AS83" si="257">IF(E78="","",(IF(K78="",AK78&amp;","&amp;AL78&amp;","&amp;AM78,IF(M78="",AK78&amp;","&amp;AL78&amp;","&amp;AM78&amp;","&amp;AN78,IF(O78="",AK78&amp;","&amp;AL78&amp;","&amp;AM78&amp;","&amp;AN78&amp;","&amp;AO78,IF(Q78="",AK78&amp;","&amp;AL78&amp;","&amp;AM78&amp;","&amp;AN78&amp;","&amp;AO78&amp;","&amp;AP78,AK78&amp;","&amp;AL78&amp;","&amp;AM78&amp;","&amp;AN78&amp;","&amp;AO78&amp;","&amp;AP78&amp;","&amp;AQ78))))))</f>
        <v>0,0,0</v>
      </c>
      <c r="AT78" s="236">
        <f t="shared" ref="AT78:AT83" si="258">IF(F78="",0,IF(F78="wo",0,IF(E78="wo",2,IF(AH78=AG78,0,IF(AH78&gt;AG78,2,1)))))</f>
        <v>1</v>
      </c>
      <c r="AU78" s="236">
        <f t="shared" ref="AU78:AU83" si="259">IF(E78="",0,IF(E78="wo",0,IF(F78="wo",2,IF(AG78=AH78,0,IF(AG78&gt;AH78,2,1)))))</f>
        <v>2</v>
      </c>
      <c r="AV78" s="237">
        <f t="shared" ref="AV78:AV83" si="260">IF(F78="","",IF(F78="wo",0,IF(E78="wo",0,IF(F78=E78,"ERROR",IF(F78&gt;E78,E78,-1*F78)))))</f>
        <v>0</v>
      </c>
      <c r="AW78" s="237">
        <f t="shared" ref="AW78:AW83" si="261">IF(H78="","",IF(H78="wo",0,IF(G78="wo",0,IF(H78=G78,"ERROR",IF(H78&gt;G78,G78,-1*H78)))))</f>
        <v>0</v>
      </c>
      <c r="AX78" s="237">
        <f t="shared" ref="AX78:AX83" si="262">IF(J78="","",IF(J78="wo",0,IF(I78="wo",0,IF(J78=I78,"ERROR",IF(J78&gt;I78,I78,-1*J78)))))</f>
        <v>0</v>
      </c>
      <c r="AY78" s="237" t="str">
        <f t="shared" ref="AY78:AY83" si="263">IF(L78="","",IF(L78="wo",0,IF(K78="wo",0,IF(L78=K78,"ERROR",IF(L78&gt;K78,K78,-1*L78)))))</f>
        <v/>
      </c>
      <c r="AZ78" s="237" t="str">
        <f t="shared" ref="AZ78:AZ83" si="264">IF(N78="","",IF(N78="wo",0,IF(M78="wo",0,IF(N78=M78,"ERROR",IF(N78&gt;M78,M78,-1*N78)))))</f>
        <v/>
      </c>
      <c r="BA78" s="237" t="str">
        <f t="shared" ref="BA78:BA83" si="265">IF(P78="","",IF(P78="wo",0,IF(O78="wo",0,IF(P78=O78,"ERROR",IF(P78&gt;O78,O78,-1*P78)))))</f>
        <v/>
      </c>
      <c r="BB78" s="237" t="str">
        <f t="shared" ref="BB78:BB83" si="266">IF(R78="","",IF(R78="wo",0,IF(Q78="wo",0,IF(R78=Q78,"ERROR",IF(R78&gt;Q78,Q78,-1*R78)))))</f>
        <v/>
      </c>
      <c r="BC78" s="238" t="str">
        <f t="shared" ref="BC78:BC83" si="267">CONCATENATE(AH78," - ",AG78)</f>
        <v>0 - 3</v>
      </c>
      <c r="BD78" s="239" t="str">
        <f t="shared" ref="BD78:BD83" si="268">IF(E78="","",(IF(K78="",AV78&amp;", "&amp;AW78&amp;", "&amp;AX78,IF(M78="",AV78&amp;","&amp;AW78&amp;","&amp;AX78&amp;","&amp;AY78,IF(O78="",AV78&amp;","&amp;AW78&amp;","&amp;AX78&amp;","&amp;AY78&amp;","&amp;AZ78,IF(Q78="",AV78&amp;","&amp;AW78&amp;","&amp;AX78&amp;","&amp;AY78&amp;","&amp;AZ78&amp;","&amp;BA78,AV78&amp;","&amp;AW78&amp;","&amp;AX78&amp;","&amp;AY78&amp;","&amp;AZ78&amp;","&amp;BA78&amp;","&amp;BB78))))))</f>
        <v>0, 0, 0</v>
      </c>
      <c r="BE78" s="240">
        <f>SUMIF(C78:C85,1,AI78:AI85)+SUMIF(D78:D85,1,AJ78:AJ85)</f>
        <v>6</v>
      </c>
      <c r="BF78" s="240">
        <f>IF(BE78&lt;&gt;0,RANK(BE78,BE78:BE84),"")</f>
        <v>1</v>
      </c>
      <c r="BG78" s="241" t="e">
        <f>SUMIF(A78:A81,C78,B78:B81)</f>
        <v>#VALUE!</v>
      </c>
      <c r="BH78" s="242" t="e">
        <f>SUMIF(A78:A81,D78,B78:B81)</f>
        <v>#VALUE!</v>
      </c>
      <c r="BI78" s="204">
        <f t="shared" ref="BI78:BI83" si="269">1+BI68</f>
        <v>3</v>
      </c>
      <c r="BJ78" s="205" t="e">
        <f>1*BJ73+1</f>
        <v>#REF!</v>
      </c>
      <c r="BK78" s="243">
        <v>1</v>
      </c>
      <c r="BL78" s="244" t="str">
        <f t="shared" ref="BL78:BL83" si="270">CONCATENATE(C78," ","-"," ",D78)</f>
        <v>1 - 3</v>
      </c>
      <c r="BM78" s="245">
        <v>44474</v>
      </c>
      <c r="BN78" s="246" t="s">
        <v>248</v>
      </c>
      <c r="BO78" s="247">
        <v>5</v>
      </c>
      <c r="BP78" s="666">
        <v>1</v>
      </c>
      <c r="BQ78" s="650" t="e">
        <f>B78</f>
        <v>#VALUE!</v>
      </c>
      <c r="BR78" s="680" t="s">
        <v>239</v>
      </c>
      <c r="BS78" s="680"/>
      <c r="BT78" s="680"/>
      <c r="BU78" s="248" t="e">
        <f>IF(BQ78=0,0,VLOOKUP(BQ78,[3]Список!$A:P,7,FALSE))</f>
        <v>#VALUE!</v>
      </c>
      <c r="BV78" s="652" t="e">
        <f>IF(BQ78=0,0,VLOOKUP(BQ78,[3]Список!$A:$P,6,FALSE))</f>
        <v>#VALUE!</v>
      </c>
      <c r="BW78" s="653"/>
      <c r="BX78" s="654"/>
      <c r="BY78" s="655"/>
      <c r="BZ78" s="249"/>
      <c r="CA78" s="250">
        <f>IF(AG82&lt;AH82,AI82,IF(AH82&lt;AG82,AI82," "))</f>
        <v>2</v>
      </c>
      <c r="CB78" s="251"/>
      <c r="CC78" s="252"/>
      <c r="CD78" s="250">
        <f>IF(AG78&lt;AH78,AI78,IF(AH78&lt;AG78,AI78," "))</f>
        <v>2</v>
      </c>
      <c r="CE78" s="253"/>
      <c r="CF78" s="251"/>
      <c r="CG78" s="250">
        <f>IF(AG80&lt;AH80,AI80,IF(AH80&lt;AG80,AI80," "))</f>
        <v>2</v>
      </c>
      <c r="CH78" s="251"/>
      <c r="CI78" s="291"/>
      <c r="CJ78" s="681">
        <f>BE78</f>
        <v>6</v>
      </c>
      <c r="CK78" s="647"/>
      <c r="CL78" s="648">
        <f>IF(BF79="",BF78,BF79)</f>
        <v>1</v>
      </c>
    </row>
    <row r="79" spans="1:90" ht="12.75" x14ac:dyDescent="0.2">
      <c r="A79" s="227">
        <v>2</v>
      </c>
      <c r="B79" s="228" t="e">
        <f>SUMIF('[3]Д - 1 этап'!$CX$158:$CX$173,7,'[3]Д - 1 этап'!$BQ$158:$BQ$173)</f>
        <v>#VALUE!</v>
      </c>
      <c r="C79" s="229">
        <v>2</v>
      </c>
      <c r="D79" s="229">
        <v>4</v>
      </c>
      <c r="E79" s="230">
        <v>1</v>
      </c>
      <c r="F79" s="231">
        <v>0</v>
      </c>
      <c r="G79" s="232">
        <v>1</v>
      </c>
      <c r="H79" s="233">
        <v>0</v>
      </c>
      <c r="I79" s="230">
        <v>1</v>
      </c>
      <c r="J79" s="231">
        <v>0</v>
      </c>
      <c r="K79" s="232"/>
      <c r="L79" s="233"/>
      <c r="M79" s="230"/>
      <c r="N79" s="231"/>
      <c r="O79" s="232"/>
      <c r="P79" s="233"/>
      <c r="Q79" s="230"/>
      <c r="R79" s="231"/>
      <c r="S79" s="234">
        <f t="shared" si="232"/>
        <v>1</v>
      </c>
      <c r="T79" s="234">
        <f t="shared" si="233"/>
        <v>0</v>
      </c>
      <c r="U79" s="234">
        <f t="shared" si="234"/>
        <v>1</v>
      </c>
      <c r="V79" s="234">
        <f t="shared" si="235"/>
        <v>0</v>
      </c>
      <c r="W79" s="234">
        <f t="shared" si="236"/>
        <v>1</v>
      </c>
      <c r="X79" s="234">
        <f t="shared" si="237"/>
        <v>0</v>
      </c>
      <c r="Y79" s="234">
        <f t="shared" si="238"/>
        <v>0</v>
      </c>
      <c r="Z79" s="234">
        <f t="shared" si="239"/>
        <v>0</v>
      </c>
      <c r="AA79" s="234">
        <f t="shared" si="240"/>
        <v>0</v>
      </c>
      <c r="AB79" s="234">
        <f t="shared" si="241"/>
        <v>0</v>
      </c>
      <c r="AC79" s="234">
        <f t="shared" si="242"/>
        <v>0</v>
      </c>
      <c r="AD79" s="234">
        <f t="shared" si="243"/>
        <v>0</v>
      </c>
      <c r="AE79" s="234">
        <f t="shared" si="244"/>
        <v>0</v>
      </c>
      <c r="AF79" s="234">
        <f t="shared" si="245"/>
        <v>0</v>
      </c>
      <c r="AG79" s="235">
        <f t="shared" si="246"/>
        <v>3</v>
      </c>
      <c r="AH79" s="235">
        <f t="shared" si="246"/>
        <v>0</v>
      </c>
      <c r="AI79" s="236">
        <f t="shared" si="247"/>
        <v>2</v>
      </c>
      <c r="AJ79" s="236">
        <f t="shared" si="248"/>
        <v>1</v>
      </c>
      <c r="AK79" s="237">
        <f t="shared" si="249"/>
        <v>0</v>
      </c>
      <c r="AL79" s="237">
        <f t="shared" si="250"/>
        <v>0</v>
      </c>
      <c r="AM79" s="237">
        <f t="shared" si="251"/>
        <v>0</v>
      </c>
      <c r="AN79" s="237" t="str">
        <f t="shared" si="252"/>
        <v/>
      </c>
      <c r="AO79" s="237" t="str">
        <f t="shared" si="253"/>
        <v/>
      </c>
      <c r="AP79" s="237" t="str">
        <f t="shared" si="254"/>
        <v/>
      </c>
      <c r="AQ79" s="237" t="str">
        <f t="shared" si="255"/>
        <v/>
      </c>
      <c r="AR79" s="238" t="str">
        <f t="shared" si="256"/>
        <v>3 - 0</v>
      </c>
      <c r="AS79" s="239" t="str">
        <f t="shared" si="257"/>
        <v>0,0,0</v>
      </c>
      <c r="AT79" s="236">
        <f t="shared" si="258"/>
        <v>1</v>
      </c>
      <c r="AU79" s="236">
        <f t="shared" si="259"/>
        <v>2</v>
      </c>
      <c r="AV79" s="237">
        <f t="shared" si="260"/>
        <v>0</v>
      </c>
      <c r="AW79" s="237">
        <f t="shared" si="261"/>
        <v>0</v>
      </c>
      <c r="AX79" s="237">
        <f t="shared" si="262"/>
        <v>0</v>
      </c>
      <c r="AY79" s="237" t="str">
        <f t="shared" si="263"/>
        <v/>
      </c>
      <c r="AZ79" s="237" t="str">
        <f t="shared" si="264"/>
        <v/>
      </c>
      <c r="BA79" s="237" t="str">
        <f t="shared" si="265"/>
        <v/>
      </c>
      <c r="BB79" s="237" t="str">
        <f t="shared" si="266"/>
        <v/>
      </c>
      <c r="BC79" s="238" t="str">
        <f t="shared" si="267"/>
        <v>0 - 3</v>
      </c>
      <c r="BD79" s="239" t="str">
        <f t="shared" si="268"/>
        <v>0, 0, 0</v>
      </c>
      <c r="BE79" s="255"/>
      <c r="BF79" s="255"/>
      <c r="BG79" s="241" t="e">
        <f>SUMIF(A78:A81,C79,B78:B81)</f>
        <v>#VALUE!</v>
      </c>
      <c r="BH79" s="242" t="e">
        <f>SUMIF(A78:A81,D79,B78:B81)</f>
        <v>#VALUE!</v>
      </c>
      <c r="BI79" s="204">
        <f t="shared" si="269"/>
        <v>3</v>
      </c>
      <c r="BJ79" s="205" t="e">
        <f>1+BJ78</f>
        <v>#REF!</v>
      </c>
      <c r="BK79" s="243">
        <v>1</v>
      </c>
      <c r="BL79" s="244" t="str">
        <f t="shared" si="270"/>
        <v>2 - 4</v>
      </c>
      <c r="BM79" s="245">
        <v>44474</v>
      </c>
      <c r="BN79" s="246" t="s">
        <v>248</v>
      </c>
      <c r="BO79" s="247">
        <v>6</v>
      </c>
      <c r="BP79" s="667"/>
      <c r="BQ79" s="639"/>
      <c r="BR79" s="632"/>
      <c r="BS79" s="632"/>
      <c r="BT79" s="632"/>
      <c r="BU79" s="256" t="e">
        <f>IF(BQ78=0,0,VLOOKUP(BQ78,[3]Список!$A:P,8,FALSE))</f>
        <v>#VALUE!</v>
      </c>
      <c r="BV79" s="642"/>
      <c r="BW79" s="656"/>
      <c r="BX79" s="644"/>
      <c r="BY79" s="657"/>
      <c r="BZ79" s="634" t="s">
        <v>226</v>
      </c>
      <c r="CA79" s="634"/>
      <c r="CB79" s="634"/>
      <c r="CC79" s="633" t="s">
        <v>226</v>
      </c>
      <c r="CD79" s="634"/>
      <c r="CE79" s="635"/>
      <c r="CF79" s="634" t="s">
        <v>226</v>
      </c>
      <c r="CG79" s="634"/>
      <c r="CH79" s="634"/>
      <c r="CI79" s="292"/>
      <c r="CJ79" s="679"/>
      <c r="CK79" s="629"/>
      <c r="CL79" s="631"/>
    </row>
    <row r="80" spans="1:90" ht="14.25" x14ac:dyDescent="0.2">
      <c r="A80" s="227">
        <v>3</v>
      </c>
      <c r="B80" s="228" t="e">
        <f>SUMIF('[3]Д - 1 этап'!$CX$158:$CX$173,8,'[3]Д - 1 этап'!$BQ$158:$BQ$173)</f>
        <v>#VALUE!</v>
      </c>
      <c r="C80" s="229">
        <v>1</v>
      </c>
      <c r="D80" s="229">
        <v>4</v>
      </c>
      <c r="E80" s="230">
        <v>1</v>
      </c>
      <c r="F80" s="231">
        <v>0</v>
      </c>
      <c r="G80" s="232">
        <v>1</v>
      </c>
      <c r="H80" s="233">
        <v>0</v>
      </c>
      <c r="I80" s="230">
        <v>1</v>
      </c>
      <c r="J80" s="231">
        <v>0</v>
      </c>
      <c r="K80" s="232"/>
      <c r="L80" s="233"/>
      <c r="M80" s="230"/>
      <c r="N80" s="231"/>
      <c r="O80" s="232"/>
      <c r="P80" s="233"/>
      <c r="Q80" s="230"/>
      <c r="R80" s="231"/>
      <c r="S80" s="234">
        <f t="shared" si="232"/>
        <v>1</v>
      </c>
      <c r="T80" s="234">
        <f t="shared" si="233"/>
        <v>0</v>
      </c>
      <c r="U80" s="234">
        <f t="shared" si="234"/>
        <v>1</v>
      </c>
      <c r="V80" s="234">
        <f t="shared" si="235"/>
        <v>0</v>
      </c>
      <c r="W80" s="234">
        <f t="shared" si="236"/>
        <v>1</v>
      </c>
      <c r="X80" s="234">
        <f t="shared" si="237"/>
        <v>0</v>
      </c>
      <c r="Y80" s="234">
        <f t="shared" si="238"/>
        <v>0</v>
      </c>
      <c r="Z80" s="234">
        <f t="shared" si="239"/>
        <v>0</v>
      </c>
      <c r="AA80" s="234">
        <f t="shared" si="240"/>
        <v>0</v>
      </c>
      <c r="AB80" s="234">
        <f t="shared" si="241"/>
        <v>0</v>
      </c>
      <c r="AC80" s="234">
        <f t="shared" si="242"/>
        <v>0</v>
      </c>
      <c r="AD80" s="234">
        <f t="shared" si="243"/>
        <v>0</v>
      </c>
      <c r="AE80" s="234">
        <f t="shared" si="244"/>
        <v>0</v>
      </c>
      <c r="AF80" s="234">
        <f t="shared" si="245"/>
        <v>0</v>
      </c>
      <c r="AG80" s="235">
        <f t="shared" si="246"/>
        <v>3</v>
      </c>
      <c r="AH80" s="235">
        <f t="shared" si="246"/>
        <v>0</v>
      </c>
      <c r="AI80" s="236">
        <f t="shared" si="247"/>
        <v>2</v>
      </c>
      <c r="AJ80" s="236">
        <f t="shared" si="248"/>
        <v>1</v>
      </c>
      <c r="AK80" s="237">
        <f t="shared" si="249"/>
        <v>0</v>
      </c>
      <c r="AL80" s="237">
        <f t="shared" si="250"/>
        <v>0</v>
      </c>
      <c r="AM80" s="237">
        <f t="shared" si="251"/>
        <v>0</v>
      </c>
      <c r="AN80" s="237" t="str">
        <f t="shared" si="252"/>
        <v/>
      </c>
      <c r="AO80" s="237" t="str">
        <f t="shared" si="253"/>
        <v/>
      </c>
      <c r="AP80" s="237" t="str">
        <f t="shared" si="254"/>
        <v/>
      </c>
      <c r="AQ80" s="237" t="str">
        <f t="shared" si="255"/>
        <v/>
      </c>
      <c r="AR80" s="238" t="str">
        <f t="shared" si="256"/>
        <v>3 - 0</v>
      </c>
      <c r="AS80" s="239" t="str">
        <f t="shared" si="257"/>
        <v>0,0,0</v>
      </c>
      <c r="AT80" s="236">
        <f t="shared" si="258"/>
        <v>1</v>
      </c>
      <c r="AU80" s="236">
        <f t="shared" si="259"/>
        <v>2</v>
      </c>
      <c r="AV80" s="237">
        <f t="shared" si="260"/>
        <v>0</v>
      </c>
      <c r="AW80" s="237">
        <f t="shared" si="261"/>
        <v>0</v>
      </c>
      <c r="AX80" s="237">
        <f t="shared" si="262"/>
        <v>0</v>
      </c>
      <c r="AY80" s="237" t="str">
        <f t="shared" si="263"/>
        <v/>
      </c>
      <c r="AZ80" s="237" t="str">
        <f t="shared" si="264"/>
        <v/>
      </c>
      <c r="BA80" s="237" t="str">
        <f t="shared" si="265"/>
        <v/>
      </c>
      <c r="BB80" s="237" t="str">
        <f t="shared" si="266"/>
        <v/>
      </c>
      <c r="BC80" s="238" t="str">
        <f t="shared" si="267"/>
        <v>0 - 3</v>
      </c>
      <c r="BD80" s="239" t="str">
        <f t="shared" si="268"/>
        <v>0, 0, 0</v>
      </c>
      <c r="BE80" s="240">
        <f>SUMIF(C78:C85,2,AI78:AI85)+SUMIF(D78:D85,2,AJ78:AJ85)</f>
        <v>5</v>
      </c>
      <c r="BF80" s="240">
        <f>IF(BE80&lt;&gt;0,RANK(BE80,BE78:BE84),"")</f>
        <v>2</v>
      </c>
      <c r="BG80" s="241" t="e">
        <f>SUMIF(A78:A81,C80,B78:B81)</f>
        <v>#VALUE!</v>
      </c>
      <c r="BH80" s="242" t="e">
        <f>SUMIF(A78:A81,D80,B78:B81)</f>
        <v>#VALUE!</v>
      </c>
      <c r="BI80" s="204">
        <f t="shared" si="269"/>
        <v>3</v>
      </c>
      <c r="BJ80" s="205" t="e">
        <f>1+BJ79</f>
        <v>#REF!</v>
      </c>
      <c r="BK80" s="243">
        <v>2</v>
      </c>
      <c r="BL80" s="258" t="str">
        <f t="shared" si="270"/>
        <v>1 - 4</v>
      </c>
      <c r="BM80" s="245">
        <v>44474</v>
      </c>
      <c r="BN80" s="259" t="s">
        <v>249</v>
      </c>
      <c r="BO80" s="297">
        <v>5</v>
      </c>
      <c r="BP80" s="636">
        <v>2</v>
      </c>
      <c r="BQ80" s="638" t="e">
        <f>B79</f>
        <v>#VALUE!</v>
      </c>
      <c r="BR80" s="640" t="s">
        <v>243</v>
      </c>
      <c r="BS80" s="640"/>
      <c r="BT80" s="640"/>
      <c r="BU80" s="260" t="e">
        <f>IF(BQ80=0,0,VLOOKUP(BQ80,[3]Список!$A:P,7,FALSE))</f>
        <v>#VALUE!</v>
      </c>
      <c r="BV80" s="641" t="e">
        <f>IF(BQ80=0,0,VLOOKUP(BQ80,[3]Список!$A:$P,6,FALSE))</f>
        <v>#VALUE!</v>
      </c>
      <c r="BW80" s="261"/>
      <c r="BX80" s="262">
        <f>IF(AG82&lt;AH82,AT82,IF(AH82&lt;AG82,AT82," "))</f>
        <v>1</v>
      </c>
      <c r="BY80" s="263"/>
      <c r="BZ80" s="643"/>
      <c r="CA80" s="643"/>
      <c r="CB80" s="643"/>
      <c r="CC80" s="264"/>
      <c r="CD80" s="262">
        <f>IF(AG81&lt;AH81,AI81,IF(AH81&lt;AG81,AI81," "))</f>
        <v>2</v>
      </c>
      <c r="CE80" s="263"/>
      <c r="CF80" s="265"/>
      <c r="CG80" s="262">
        <f>IF(AG79&lt;AH79,AI79,IF(AH79&lt;AG79,AI79," "))</f>
        <v>2</v>
      </c>
      <c r="CH80" s="266"/>
      <c r="CI80" s="293"/>
      <c r="CJ80" s="678">
        <f>BE80</f>
        <v>5</v>
      </c>
      <c r="CK80" s="628"/>
      <c r="CL80" s="630">
        <f>IF(BF81="",BF80,BF81)</f>
        <v>2</v>
      </c>
    </row>
    <row r="81" spans="1:90" ht="12.75" x14ac:dyDescent="0.2">
      <c r="A81" s="227">
        <v>4</v>
      </c>
      <c r="B81" s="228" t="e">
        <f>SUMIF('[3]Д - 1 этап'!$CX$71:$CX$86,8,'[3]Д - 1 этап'!$BQ$71:$BQ$86)</f>
        <v>#VALUE!</v>
      </c>
      <c r="C81" s="229">
        <v>2</v>
      </c>
      <c r="D81" s="229">
        <v>3</v>
      </c>
      <c r="E81" s="230">
        <v>1</v>
      </c>
      <c r="F81" s="231">
        <v>0</v>
      </c>
      <c r="G81" s="232">
        <v>1</v>
      </c>
      <c r="H81" s="233">
        <v>0</v>
      </c>
      <c r="I81" s="230">
        <v>1</v>
      </c>
      <c r="J81" s="231">
        <v>0</v>
      </c>
      <c r="K81" s="232"/>
      <c r="L81" s="233"/>
      <c r="M81" s="230"/>
      <c r="N81" s="231"/>
      <c r="O81" s="232"/>
      <c r="P81" s="233"/>
      <c r="Q81" s="230"/>
      <c r="R81" s="231"/>
      <c r="S81" s="234">
        <f t="shared" si="232"/>
        <v>1</v>
      </c>
      <c r="T81" s="234">
        <f t="shared" si="233"/>
        <v>0</v>
      </c>
      <c r="U81" s="234">
        <f t="shared" si="234"/>
        <v>1</v>
      </c>
      <c r="V81" s="234">
        <f t="shared" si="235"/>
        <v>0</v>
      </c>
      <c r="W81" s="234">
        <f t="shared" si="236"/>
        <v>1</v>
      </c>
      <c r="X81" s="234">
        <f t="shared" si="237"/>
        <v>0</v>
      </c>
      <c r="Y81" s="234">
        <f t="shared" si="238"/>
        <v>0</v>
      </c>
      <c r="Z81" s="234">
        <f t="shared" si="239"/>
        <v>0</v>
      </c>
      <c r="AA81" s="234">
        <f t="shared" si="240"/>
        <v>0</v>
      </c>
      <c r="AB81" s="234">
        <f t="shared" si="241"/>
        <v>0</v>
      </c>
      <c r="AC81" s="234">
        <f t="shared" si="242"/>
        <v>0</v>
      </c>
      <c r="AD81" s="234">
        <f t="shared" si="243"/>
        <v>0</v>
      </c>
      <c r="AE81" s="234">
        <f t="shared" si="244"/>
        <v>0</v>
      </c>
      <c r="AF81" s="234">
        <f t="shared" si="245"/>
        <v>0</v>
      </c>
      <c r="AG81" s="235">
        <f t="shared" si="246"/>
        <v>3</v>
      </c>
      <c r="AH81" s="235">
        <f t="shared" si="246"/>
        <v>0</v>
      </c>
      <c r="AI81" s="236">
        <f t="shared" si="247"/>
        <v>2</v>
      </c>
      <c r="AJ81" s="236">
        <f t="shared" si="248"/>
        <v>1</v>
      </c>
      <c r="AK81" s="237">
        <f t="shared" si="249"/>
        <v>0</v>
      </c>
      <c r="AL81" s="237">
        <f t="shared" si="250"/>
        <v>0</v>
      </c>
      <c r="AM81" s="237">
        <f t="shared" si="251"/>
        <v>0</v>
      </c>
      <c r="AN81" s="237" t="str">
        <f t="shared" si="252"/>
        <v/>
      </c>
      <c r="AO81" s="237" t="str">
        <f t="shared" si="253"/>
        <v/>
      </c>
      <c r="AP81" s="237" t="str">
        <f t="shared" si="254"/>
        <v/>
      </c>
      <c r="AQ81" s="237" t="str">
        <f t="shared" si="255"/>
        <v/>
      </c>
      <c r="AR81" s="238" t="str">
        <f t="shared" si="256"/>
        <v>3 - 0</v>
      </c>
      <c r="AS81" s="239" t="str">
        <f t="shared" si="257"/>
        <v>0,0,0</v>
      </c>
      <c r="AT81" s="236">
        <f t="shared" si="258"/>
        <v>1</v>
      </c>
      <c r="AU81" s="236">
        <f t="shared" si="259"/>
        <v>2</v>
      </c>
      <c r="AV81" s="237">
        <f t="shared" si="260"/>
        <v>0</v>
      </c>
      <c r="AW81" s="237">
        <f t="shared" si="261"/>
        <v>0</v>
      </c>
      <c r="AX81" s="237">
        <f t="shared" si="262"/>
        <v>0</v>
      </c>
      <c r="AY81" s="237" t="str">
        <f t="shared" si="263"/>
        <v/>
      </c>
      <c r="AZ81" s="237" t="str">
        <f t="shared" si="264"/>
        <v/>
      </c>
      <c r="BA81" s="237" t="str">
        <f t="shared" si="265"/>
        <v/>
      </c>
      <c r="BB81" s="237" t="str">
        <f t="shared" si="266"/>
        <v/>
      </c>
      <c r="BC81" s="238" t="str">
        <f t="shared" si="267"/>
        <v>0 - 3</v>
      </c>
      <c r="BD81" s="239" t="str">
        <f t="shared" si="268"/>
        <v>0, 0, 0</v>
      </c>
      <c r="BE81" s="255"/>
      <c r="BF81" s="255"/>
      <c r="BG81" s="241" t="e">
        <f>SUMIF(A78:A81,C81,B78:B81)</f>
        <v>#VALUE!</v>
      </c>
      <c r="BH81" s="242" t="e">
        <f>SUMIF(A78:A81,D81,B78:B81)</f>
        <v>#VALUE!</v>
      </c>
      <c r="BI81" s="204">
        <f t="shared" si="269"/>
        <v>3</v>
      </c>
      <c r="BJ81" s="205" t="e">
        <f>1+BJ80</f>
        <v>#REF!</v>
      </c>
      <c r="BK81" s="243">
        <v>2</v>
      </c>
      <c r="BL81" s="258" t="str">
        <f t="shared" si="270"/>
        <v>2 - 3</v>
      </c>
      <c r="BM81" s="245">
        <v>44474</v>
      </c>
      <c r="BN81" s="259" t="s">
        <v>249</v>
      </c>
      <c r="BO81" s="297">
        <v>6</v>
      </c>
      <c r="BP81" s="636"/>
      <c r="BQ81" s="638"/>
      <c r="BR81" s="659"/>
      <c r="BS81" s="659"/>
      <c r="BT81" s="659"/>
      <c r="BU81" s="260" t="e">
        <f>IF(BQ80=0,0,VLOOKUP(BQ80,[3]Список!$A:P,8,FALSE))</f>
        <v>#VALUE!</v>
      </c>
      <c r="BV81" s="641"/>
      <c r="BW81" s="663" t="str">
        <f>IF(AI82&gt;AJ82,BC82,IF(AJ82&gt;AI82,BD82," "))</f>
        <v>0 - 3</v>
      </c>
      <c r="BX81" s="664"/>
      <c r="BY81" s="665"/>
      <c r="BZ81" s="643"/>
      <c r="CA81" s="643"/>
      <c r="CB81" s="643"/>
      <c r="CC81" s="663" t="s">
        <v>226</v>
      </c>
      <c r="CD81" s="664"/>
      <c r="CE81" s="665"/>
      <c r="CF81" s="664" t="s">
        <v>226</v>
      </c>
      <c r="CG81" s="664"/>
      <c r="CH81" s="664"/>
      <c r="CI81" s="294"/>
      <c r="CJ81" s="678"/>
      <c r="CK81" s="628"/>
      <c r="CL81" s="630"/>
    </row>
    <row r="82" spans="1:90" ht="14.25" x14ac:dyDescent="0.2">
      <c r="A82" s="227">
        <v>5</v>
      </c>
      <c r="B82" s="269"/>
      <c r="C82" s="229">
        <v>1</v>
      </c>
      <c r="D82" s="229">
        <v>2</v>
      </c>
      <c r="E82" s="230">
        <v>1</v>
      </c>
      <c r="F82" s="231">
        <v>0</v>
      </c>
      <c r="G82" s="232">
        <v>1</v>
      </c>
      <c r="H82" s="233">
        <v>0</v>
      </c>
      <c r="I82" s="230">
        <v>1</v>
      </c>
      <c r="J82" s="231">
        <v>0</v>
      </c>
      <c r="K82" s="232"/>
      <c r="L82" s="233"/>
      <c r="M82" s="230"/>
      <c r="N82" s="231"/>
      <c r="O82" s="232"/>
      <c r="P82" s="233"/>
      <c r="Q82" s="230"/>
      <c r="R82" s="231"/>
      <c r="S82" s="234">
        <f t="shared" si="232"/>
        <v>1</v>
      </c>
      <c r="T82" s="234">
        <f t="shared" si="233"/>
        <v>0</v>
      </c>
      <c r="U82" s="234">
        <f t="shared" si="234"/>
        <v>1</v>
      </c>
      <c r="V82" s="234">
        <f t="shared" si="235"/>
        <v>0</v>
      </c>
      <c r="W82" s="234">
        <f t="shared" si="236"/>
        <v>1</v>
      </c>
      <c r="X82" s="234">
        <f t="shared" si="237"/>
        <v>0</v>
      </c>
      <c r="Y82" s="234">
        <f t="shared" si="238"/>
        <v>0</v>
      </c>
      <c r="Z82" s="234">
        <f t="shared" si="239"/>
        <v>0</v>
      </c>
      <c r="AA82" s="234">
        <f t="shared" si="240"/>
        <v>0</v>
      </c>
      <c r="AB82" s="234">
        <f t="shared" si="241"/>
        <v>0</v>
      </c>
      <c r="AC82" s="234">
        <f t="shared" si="242"/>
        <v>0</v>
      </c>
      <c r="AD82" s="234">
        <f t="shared" si="243"/>
        <v>0</v>
      </c>
      <c r="AE82" s="234">
        <f t="shared" si="244"/>
        <v>0</v>
      </c>
      <c r="AF82" s="234">
        <f t="shared" si="245"/>
        <v>0</v>
      </c>
      <c r="AG82" s="235">
        <f t="shared" si="246"/>
        <v>3</v>
      </c>
      <c r="AH82" s="235">
        <f t="shared" si="246"/>
        <v>0</v>
      </c>
      <c r="AI82" s="236">
        <f t="shared" si="247"/>
        <v>2</v>
      </c>
      <c r="AJ82" s="236">
        <f t="shared" si="248"/>
        <v>1</v>
      </c>
      <c r="AK82" s="237">
        <f t="shared" si="249"/>
        <v>0</v>
      </c>
      <c r="AL82" s="237">
        <f t="shared" si="250"/>
        <v>0</v>
      </c>
      <c r="AM82" s="237">
        <f t="shared" si="251"/>
        <v>0</v>
      </c>
      <c r="AN82" s="237" t="str">
        <f t="shared" si="252"/>
        <v/>
      </c>
      <c r="AO82" s="237" t="str">
        <f t="shared" si="253"/>
        <v/>
      </c>
      <c r="AP82" s="237" t="str">
        <f t="shared" si="254"/>
        <v/>
      </c>
      <c r="AQ82" s="237" t="str">
        <f t="shared" si="255"/>
        <v/>
      </c>
      <c r="AR82" s="238" t="str">
        <f t="shared" si="256"/>
        <v>3 - 0</v>
      </c>
      <c r="AS82" s="239" t="str">
        <f t="shared" si="257"/>
        <v>0,0,0</v>
      </c>
      <c r="AT82" s="236">
        <f t="shared" si="258"/>
        <v>1</v>
      </c>
      <c r="AU82" s="236">
        <f t="shared" si="259"/>
        <v>2</v>
      </c>
      <c r="AV82" s="237">
        <f t="shared" si="260"/>
        <v>0</v>
      </c>
      <c r="AW82" s="237">
        <f t="shared" si="261"/>
        <v>0</v>
      </c>
      <c r="AX82" s="237">
        <f t="shared" si="262"/>
        <v>0</v>
      </c>
      <c r="AY82" s="237" t="str">
        <f t="shared" si="263"/>
        <v/>
      </c>
      <c r="AZ82" s="237" t="str">
        <f t="shared" si="264"/>
        <v/>
      </c>
      <c r="BA82" s="237" t="str">
        <f t="shared" si="265"/>
        <v/>
      </c>
      <c r="BB82" s="237" t="str">
        <f t="shared" si="266"/>
        <v/>
      </c>
      <c r="BC82" s="238" t="str">
        <f t="shared" si="267"/>
        <v>0 - 3</v>
      </c>
      <c r="BD82" s="239" t="str">
        <f t="shared" si="268"/>
        <v>0, 0, 0</v>
      </c>
      <c r="BE82" s="240">
        <f>SUMIF(C78:C85,3,AI78:AI85)+SUMIF(D78:D85,3,AJ78:AJ85)</f>
        <v>3</v>
      </c>
      <c r="BF82" s="240">
        <f>IF(BE82&lt;&gt;0,RANK(BE82,BE78:BE84),"")</f>
        <v>4</v>
      </c>
      <c r="BG82" s="241" t="e">
        <f>SUMIF(A78:A81,C82,B78:B81)</f>
        <v>#VALUE!</v>
      </c>
      <c r="BH82" s="242" t="e">
        <f>SUMIF(A78:A81,D82,B78:B81)</f>
        <v>#VALUE!</v>
      </c>
      <c r="BI82" s="204">
        <f t="shared" si="269"/>
        <v>3</v>
      </c>
      <c r="BJ82" s="205" t="e">
        <f>1+BJ81</f>
        <v>#REF!</v>
      </c>
      <c r="BK82" s="243">
        <v>3</v>
      </c>
      <c r="BL82" s="270" t="str">
        <f t="shared" si="270"/>
        <v>1 - 2</v>
      </c>
      <c r="BM82" s="245">
        <v>44474</v>
      </c>
      <c r="BN82" s="246" t="s">
        <v>251</v>
      </c>
      <c r="BO82" s="247">
        <v>5</v>
      </c>
      <c r="BP82" s="649">
        <v>3</v>
      </c>
      <c r="BQ82" s="650" t="e">
        <f>B80</f>
        <v>#VALUE!</v>
      </c>
      <c r="BR82" s="680" t="s">
        <v>232</v>
      </c>
      <c r="BS82" s="680"/>
      <c r="BT82" s="680"/>
      <c r="BU82" s="248" t="e">
        <f>IF(BQ82=0,0,VLOOKUP(BQ82,[3]Список!$A:P,7,FALSE))</f>
        <v>#VALUE!</v>
      </c>
      <c r="BV82" s="652" t="e">
        <f>IF(BQ82=0,0,VLOOKUP(BQ82,[3]Список!$A:$P,6,FALSE))</f>
        <v>#VALUE!</v>
      </c>
      <c r="BW82" s="271"/>
      <c r="BX82" s="250">
        <f>IF(AG78&lt;AH78,AT78,IF(AH78&lt;AG78,AT78," "))</f>
        <v>1</v>
      </c>
      <c r="BY82" s="253"/>
      <c r="BZ82" s="251"/>
      <c r="CA82" s="250">
        <f>IF(AG81&lt;AH81,AT81,IF(AH81&lt;AG81,AT81," "))</f>
        <v>1</v>
      </c>
      <c r="CB82" s="251"/>
      <c r="CC82" s="653"/>
      <c r="CD82" s="654"/>
      <c r="CE82" s="655"/>
      <c r="CF82" s="249"/>
      <c r="CG82" s="250">
        <f>IF(AG83&lt;AH83,AI83,IF(AH83&lt;AG83,AI83," "))</f>
        <v>1</v>
      </c>
      <c r="CH82" s="251"/>
      <c r="CI82" s="291"/>
      <c r="CJ82" s="681">
        <f>BE82</f>
        <v>3</v>
      </c>
      <c r="CK82" s="647"/>
      <c r="CL82" s="648">
        <f>IF(BF83="",BF82,BF83)</f>
        <v>4</v>
      </c>
    </row>
    <row r="83" spans="1:90" ht="12.75" x14ac:dyDescent="0.2">
      <c r="A83" s="227">
        <v>6</v>
      </c>
      <c r="C83" s="229">
        <v>3</v>
      </c>
      <c r="D83" s="229">
        <v>4</v>
      </c>
      <c r="E83" s="230">
        <v>1</v>
      </c>
      <c r="F83" s="231">
        <v>0</v>
      </c>
      <c r="G83" s="232">
        <v>1</v>
      </c>
      <c r="H83" s="233">
        <v>0</v>
      </c>
      <c r="I83" s="230">
        <v>0</v>
      </c>
      <c r="J83" s="231">
        <v>1</v>
      </c>
      <c r="K83" s="232">
        <v>0</v>
      </c>
      <c r="L83" s="233">
        <v>1</v>
      </c>
      <c r="M83" s="230">
        <v>0</v>
      </c>
      <c r="N83" s="231">
        <v>1</v>
      </c>
      <c r="O83" s="232"/>
      <c r="P83" s="233"/>
      <c r="Q83" s="230"/>
      <c r="R83" s="231"/>
      <c r="S83" s="234">
        <f t="shared" si="232"/>
        <v>1</v>
      </c>
      <c r="T83" s="234">
        <f t="shared" si="233"/>
        <v>0</v>
      </c>
      <c r="U83" s="234">
        <f t="shared" si="234"/>
        <v>1</v>
      </c>
      <c r="V83" s="234">
        <f t="shared" si="235"/>
        <v>0</v>
      </c>
      <c r="W83" s="234">
        <f t="shared" si="236"/>
        <v>0</v>
      </c>
      <c r="X83" s="234">
        <f t="shared" si="237"/>
        <v>1</v>
      </c>
      <c r="Y83" s="234">
        <f t="shared" si="238"/>
        <v>0</v>
      </c>
      <c r="Z83" s="234">
        <f t="shared" si="239"/>
        <v>1</v>
      </c>
      <c r="AA83" s="234">
        <f t="shared" si="240"/>
        <v>0</v>
      </c>
      <c r="AB83" s="234">
        <f t="shared" si="241"/>
        <v>1</v>
      </c>
      <c r="AC83" s="234">
        <f t="shared" si="242"/>
        <v>0</v>
      </c>
      <c r="AD83" s="234">
        <f t="shared" si="243"/>
        <v>0</v>
      </c>
      <c r="AE83" s="234">
        <f t="shared" si="244"/>
        <v>0</v>
      </c>
      <c r="AF83" s="234">
        <f t="shared" si="245"/>
        <v>0</v>
      </c>
      <c r="AG83" s="235">
        <f t="shared" si="246"/>
        <v>2</v>
      </c>
      <c r="AH83" s="235">
        <f t="shared" si="246"/>
        <v>3</v>
      </c>
      <c r="AI83" s="236">
        <f t="shared" si="247"/>
        <v>1</v>
      </c>
      <c r="AJ83" s="236">
        <f t="shared" si="248"/>
        <v>2</v>
      </c>
      <c r="AK83" s="237">
        <f t="shared" si="249"/>
        <v>0</v>
      </c>
      <c r="AL83" s="237">
        <f t="shared" si="250"/>
        <v>0</v>
      </c>
      <c r="AM83" s="237">
        <f t="shared" si="251"/>
        <v>0</v>
      </c>
      <c r="AN83" s="237">
        <f t="shared" si="252"/>
        <v>0</v>
      </c>
      <c r="AO83" s="237">
        <f t="shared" si="253"/>
        <v>0</v>
      </c>
      <c r="AP83" s="237" t="str">
        <f t="shared" si="254"/>
        <v/>
      </c>
      <c r="AQ83" s="237" t="str">
        <f t="shared" si="255"/>
        <v/>
      </c>
      <c r="AR83" s="238" t="str">
        <f t="shared" si="256"/>
        <v>2 - 3</v>
      </c>
      <c r="AS83" s="239" t="str">
        <f t="shared" si="257"/>
        <v>0,0,0,0,0</v>
      </c>
      <c r="AT83" s="236">
        <f t="shared" si="258"/>
        <v>2</v>
      </c>
      <c r="AU83" s="236">
        <f t="shared" si="259"/>
        <v>1</v>
      </c>
      <c r="AV83" s="237">
        <f t="shared" si="260"/>
        <v>0</v>
      </c>
      <c r="AW83" s="237">
        <f t="shared" si="261"/>
        <v>0</v>
      </c>
      <c r="AX83" s="237">
        <f t="shared" si="262"/>
        <v>0</v>
      </c>
      <c r="AY83" s="237">
        <f t="shared" si="263"/>
        <v>0</v>
      </c>
      <c r="AZ83" s="237">
        <f t="shared" si="264"/>
        <v>0</v>
      </c>
      <c r="BA83" s="237" t="str">
        <f t="shared" si="265"/>
        <v/>
      </c>
      <c r="BB83" s="237" t="str">
        <f t="shared" si="266"/>
        <v/>
      </c>
      <c r="BC83" s="238" t="str">
        <f t="shared" si="267"/>
        <v>3 - 2</v>
      </c>
      <c r="BD83" s="239" t="str">
        <f t="shared" si="268"/>
        <v>0,0,0,0,0</v>
      </c>
      <c r="BE83" s="255"/>
      <c r="BF83" s="255"/>
      <c r="BG83" s="241" t="e">
        <f>SUMIF(A78:A81,C83,B78:B81)</f>
        <v>#VALUE!</v>
      </c>
      <c r="BH83" s="242" t="e">
        <f>SUMIF(A78:A81,D83,B78:B81)</f>
        <v>#VALUE!</v>
      </c>
      <c r="BI83" s="204">
        <f t="shared" si="269"/>
        <v>3</v>
      </c>
      <c r="BJ83" s="205" t="e">
        <f>1+BJ82</f>
        <v>#REF!</v>
      </c>
      <c r="BK83" s="243">
        <v>3</v>
      </c>
      <c r="BL83" s="270" t="str">
        <f t="shared" si="270"/>
        <v>3 - 4</v>
      </c>
      <c r="BM83" s="245">
        <v>44474</v>
      </c>
      <c r="BN83" s="246" t="s">
        <v>251</v>
      </c>
      <c r="BO83" s="247">
        <v>6</v>
      </c>
      <c r="BP83" s="637"/>
      <c r="BQ83" s="639"/>
      <c r="BR83" s="632"/>
      <c r="BS83" s="632"/>
      <c r="BT83" s="632"/>
      <c r="BU83" s="256" t="e">
        <f>IF(BQ82=0,0,VLOOKUP(BQ82,[3]Список!$A:P,8,FALSE))</f>
        <v>#VALUE!</v>
      </c>
      <c r="BV83" s="642"/>
      <c r="BW83" s="633" t="str">
        <f>IF(AI78&gt;AJ78,BC78,IF(AJ78&gt;AI78,BD78," "))</f>
        <v>0 - 3</v>
      </c>
      <c r="BX83" s="634"/>
      <c r="BY83" s="635"/>
      <c r="BZ83" s="634" t="str">
        <f>IF(AI81&gt;AJ81,BC81,IF(AJ81&gt;AI81,BD81," "))</f>
        <v>0 - 3</v>
      </c>
      <c r="CA83" s="634"/>
      <c r="CB83" s="634"/>
      <c r="CC83" s="656"/>
      <c r="CD83" s="644"/>
      <c r="CE83" s="657"/>
      <c r="CF83" s="634" t="str">
        <f>IF(AI83&lt;AJ83,AR83,IF(AJ83&lt;AI83,AS83," "))</f>
        <v>2 - 3</v>
      </c>
      <c r="CG83" s="634"/>
      <c r="CH83" s="634"/>
      <c r="CI83" s="292"/>
      <c r="CJ83" s="679"/>
      <c r="CK83" s="629"/>
      <c r="CL83" s="631"/>
    </row>
    <row r="84" spans="1:90" ht="12.75" x14ac:dyDescent="0.2"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V84" s="201"/>
      <c r="AW84" s="201"/>
      <c r="AX84" s="201"/>
      <c r="AY84" s="201"/>
      <c r="AZ84" s="201"/>
      <c r="BE84" s="240">
        <f>SUMIF(C78:C85,4,AI78:AI85)+SUMIF(D78:D85,4,AJ78:AJ85)</f>
        <v>4</v>
      </c>
      <c r="BF84" s="240">
        <f>IF(BE84&lt;&gt;0,RANK(BE84,BE78:BE84),"")</f>
        <v>3</v>
      </c>
      <c r="BG84" s="272"/>
      <c r="BH84" s="272"/>
      <c r="BK84" s="220"/>
      <c r="BP84" s="636">
        <v>4</v>
      </c>
      <c r="BQ84" s="638" t="e">
        <f>B81</f>
        <v>#VALUE!</v>
      </c>
      <c r="BR84" s="677" t="s">
        <v>237</v>
      </c>
      <c r="BS84" s="677"/>
      <c r="BT84" s="677"/>
      <c r="BU84" s="260" t="e">
        <f>IF(BQ84=0,0,VLOOKUP(BQ84,[3]Список!$A:P,7,FALSE))</f>
        <v>#VALUE!</v>
      </c>
      <c r="BV84" s="641" t="e">
        <f>IF(BQ84=0,0,VLOOKUP(BQ84,[3]Список!$A:$P,6,FALSE))</f>
        <v>#VALUE!</v>
      </c>
      <c r="BW84" s="261"/>
      <c r="BX84" s="262">
        <f>IF(AG80&lt;AH80,AT80,IF(AH80&lt;AG80,AT80," "))</f>
        <v>1</v>
      </c>
      <c r="BY84" s="263"/>
      <c r="BZ84" s="266"/>
      <c r="CA84" s="262">
        <f>IF(AG79&lt;AH79,AT79,IF(AH79&lt;AG79,AT79," "))</f>
        <v>1</v>
      </c>
      <c r="CB84" s="266"/>
      <c r="CC84" s="264"/>
      <c r="CD84" s="262">
        <f>IF(AG83&lt;AH83,AT83,IF(AH83&lt;AG83,AT83," "))</f>
        <v>2</v>
      </c>
      <c r="CE84" s="263"/>
      <c r="CF84" s="643"/>
      <c r="CG84" s="643"/>
      <c r="CH84" s="643"/>
      <c r="CI84" s="293"/>
      <c r="CJ84" s="678">
        <f>BE84</f>
        <v>4</v>
      </c>
      <c r="CK84" s="628"/>
      <c r="CL84" s="630">
        <f>IF(BF85="",BF84,BF85)</f>
        <v>3</v>
      </c>
    </row>
    <row r="85" spans="1:90" ht="12.75" x14ac:dyDescent="0.2"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V85" s="201"/>
      <c r="AW85" s="201"/>
      <c r="AX85" s="201"/>
      <c r="AY85" s="201"/>
      <c r="AZ85" s="201"/>
      <c r="BE85" s="255"/>
      <c r="BF85" s="255"/>
      <c r="BG85" s="272"/>
      <c r="BH85" s="272"/>
      <c r="BK85" s="295"/>
      <c r="BL85" s="273"/>
      <c r="BM85" s="274"/>
      <c r="BN85" s="275"/>
      <c r="BO85" s="276"/>
      <c r="BP85" s="637"/>
      <c r="BQ85" s="639"/>
      <c r="BR85" s="632"/>
      <c r="BS85" s="632"/>
      <c r="BT85" s="632"/>
      <c r="BU85" s="256" t="e">
        <f>IF(BQ84=0,0,VLOOKUP(BQ84,[3]Список!$A:P,8,FALSE))</f>
        <v>#VALUE!</v>
      </c>
      <c r="BV85" s="642"/>
      <c r="BW85" s="633" t="str">
        <f>IF(AI80&gt;AJ80,BC80,IF(AJ80&gt;AI80,BD80," "))</f>
        <v>0 - 3</v>
      </c>
      <c r="BX85" s="634"/>
      <c r="BY85" s="635"/>
      <c r="BZ85" s="634" t="str">
        <f>IF(AI79&gt;AJ79,BC79,IF(AJ79&gt;AI79,BD79," "))</f>
        <v>0 - 3</v>
      </c>
      <c r="CA85" s="634"/>
      <c r="CB85" s="634"/>
      <c r="CC85" s="674" t="s">
        <v>231</v>
      </c>
      <c r="CD85" s="675"/>
      <c r="CE85" s="676"/>
      <c r="CF85" s="644"/>
      <c r="CG85" s="644"/>
      <c r="CH85" s="644"/>
      <c r="CI85" s="292"/>
      <c r="CJ85" s="679"/>
      <c r="CK85" s="629"/>
      <c r="CL85" s="631"/>
    </row>
    <row r="86" spans="1:90" ht="15.75" x14ac:dyDescent="0.2">
      <c r="Z86" s="212"/>
      <c r="BK86" s="220"/>
      <c r="BL86" s="668" t="str">
        <f>C87</f>
        <v>ЮНОШИ. Группа 4</v>
      </c>
      <c r="BM86" s="668"/>
      <c r="BN86" s="668"/>
      <c r="BO86" s="668"/>
      <c r="BP86" s="668"/>
      <c r="BQ86" s="668"/>
      <c r="BR86" s="668"/>
      <c r="BS86" s="668"/>
      <c r="BT86" s="668"/>
      <c r="BU86" s="668"/>
      <c r="BV86" s="668"/>
      <c r="BW86" s="668"/>
      <c r="BX86" s="668"/>
      <c r="BY86" s="668"/>
      <c r="BZ86" s="668"/>
      <c r="CA86" s="668"/>
      <c r="CB86" s="668"/>
      <c r="CC86" s="668"/>
      <c r="CD86" s="668"/>
      <c r="CE86" s="668"/>
      <c r="CF86" s="668"/>
      <c r="CG86" s="668"/>
      <c r="CH86" s="668"/>
      <c r="CI86" s="668"/>
      <c r="CJ86" s="668"/>
      <c r="CK86" s="668"/>
      <c r="CL86" s="668"/>
    </row>
    <row r="87" spans="1:90" ht="12.75" x14ac:dyDescent="0.2">
      <c r="A87" s="213">
        <f>1+A77</f>
        <v>4</v>
      </c>
      <c r="B87" s="214">
        <v>4</v>
      </c>
      <c r="C87" s="215" t="str">
        <f>"ЮНОШИ. Группа "&amp;A87</f>
        <v>ЮНОШИ. Группа 4</v>
      </c>
      <c r="D87" s="215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7">
        <f>1+R77</f>
        <v>4</v>
      </c>
      <c r="Z87" s="212"/>
      <c r="AR87" s="218" t="e">
        <f>IF(B88=0,0,(IF(B89=0,1,IF(B90=0,2,IF(B91=0,3,IF(B91&gt;0,4))))))</f>
        <v>#VALUE!</v>
      </c>
      <c r="BC87" s="218">
        <f>IF(BE87=15,3,IF(BE87&gt;15,4))</f>
        <v>4</v>
      </c>
      <c r="BE87" s="219">
        <f>SUM(BE88,BE90,BE92,BE94)</f>
        <v>18</v>
      </c>
      <c r="BF87" s="219">
        <f>SUM(BF88,BF90,BF92,BF94)</f>
        <v>10</v>
      </c>
      <c r="BK87" s="220"/>
      <c r="BL87" s="312" t="s">
        <v>215</v>
      </c>
      <c r="BM87" s="312" t="s">
        <v>16</v>
      </c>
      <c r="BN87" s="312" t="s">
        <v>216</v>
      </c>
      <c r="BO87" s="312" t="s">
        <v>217</v>
      </c>
      <c r="BP87" s="296" t="s">
        <v>218</v>
      </c>
      <c r="BQ87" s="669" t="str">
        <f>BQ77</f>
        <v>Команды</v>
      </c>
      <c r="BR87" s="669"/>
      <c r="BS87" s="669"/>
      <c r="BT87" s="669"/>
      <c r="BU87" s="670" t="s">
        <v>220</v>
      </c>
      <c r="BV87" s="670"/>
      <c r="BW87" s="671">
        <v>1</v>
      </c>
      <c r="BX87" s="672"/>
      <c r="BY87" s="673"/>
      <c r="BZ87" s="672">
        <v>2</v>
      </c>
      <c r="CA87" s="672"/>
      <c r="CB87" s="672"/>
      <c r="CC87" s="671">
        <v>3</v>
      </c>
      <c r="CD87" s="672"/>
      <c r="CE87" s="673"/>
      <c r="CF87" s="672">
        <v>4</v>
      </c>
      <c r="CG87" s="672"/>
      <c r="CH87" s="672"/>
      <c r="CI87" s="313"/>
      <c r="CJ87" s="314" t="s">
        <v>221</v>
      </c>
      <c r="CK87" s="278" t="s">
        <v>222</v>
      </c>
      <c r="CL87" s="289" t="s">
        <v>223</v>
      </c>
    </row>
    <row r="88" spans="1:90" ht="12.75" x14ac:dyDescent="0.2">
      <c r="A88" s="227">
        <v>1</v>
      </c>
      <c r="B88" s="228" t="e">
        <f>SUMIF('[3]Д - 1 этап'!$CX$100:$CX$115,7,'[3]Д - 1 этап'!$BQ$100:$BQ$115)</f>
        <v>#VALUE!</v>
      </c>
      <c r="C88" s="229">
        <v>1</v>
      </c>
      <c r="D88" s="229">
        <v>3</v>
      </c>
      <c r="E88" s="230">
        <v>1</v>
      </c>
      <c r="F88" s="231">
        <v>0</v>
      </c>
      <c r="G88" s="232">
        <v>1</v>
      </c>
      <c r="H88" s="233">
        <v>0</v>
      </c>
      <c r="I88" s="230">
        <v>1</v>
      </c>
      <c r="J88" s="231">
        <v>0</v>
      </c>
      <c r="K88" s="232"/>
      <c r="L88" s="233"/>
      <c r="M88" s="230"/>
      <c r="N88" s="231"/>
      <c r="O88" s="232"/>
      <c r="P88" s="233"/>
      <c r="Q88" s="230"/>
      <c r="R88" s="231"/>
      <c r="S88" s="234">
        <f t="shared" ref="S88:S93" si="271">IF(E88="wo",0,IF(F88="wo",1,IF(E88&gt;F88,1,0)))</f>
        <v>1</v>
      </c>
      <c r="T88" s="234">
        <f t="shared" ref="T88:T93" si="272">IF(E88="wo",1,IF(F88="wo",0,IF(F88&gt;E88,1,0)))</f>
        <v>0</v>
      </c>
      <c r="U88" s="234">
        <f t="shared" ref="U88:U93" si="273">IF(G88="wo",0,IF(H88="wo",1,IF(G88&gt;H88,1,0)))</f>
        <v>1</v>
      </c>
      <c r="V88" s="234">
        <f t="shared" ref="V88:V93" si="274">IF(G88="wo",1,IF(H88="wo",0,IF(H88&gt;G88,1,0)))</f>
        <v>0</v>
      </c>
      <c r="W88" s="234">
        <f t="shared" ref="W88:W93" si="275">IF(I88="wo",0,IF(J88="wo",1,IF(I88&gt;J88,1,0)))</f>
        <v>1</v>
      </c>
      <c r="X88" s="234">
        <f t="shared" ref="X88:X93" si="276">IF(I88="wo",1,IF(J88="wo",0,IF(J88&gt;I88,1,0)))</f>
        <v>0</v>
      </c>
      <c r="Y88" s="234">
        <f t="shared" ref="Y88:Y93" si="277">IF(K88="wo",0,IF(L88="wo",1,IF(K88&gt;L88,1,0)))</f>
        <v>0</v>
      </c>
      <c r="Z88" s="234">
        <f t="shared" ref="Z88:Z93" si="278">IF(K88="wo",1,IF(L88="wo",0,IF(L88&gt;K88,1,0)))</f>
        <v>0</v>
      </c>
      <c r="AA88" s="234">
        <f t="shared" ref="AA88:AA93" si="279">IF(M88="wo",0,IF(N88="wo",1,IF(M88&gt;N88,1,0)))</f>
        <v>0</v>
      </c>
      <c r="AB88" s="234">
        <f t="shared" ref="AB88:AB93" si="280">IF(M88="wo",1,IF(N88="wo",0,IF(N88&gt;M88,1,0)))</f>
        <v>0</v>
      </c>
      <c r="AC88" s="234">
        <f t="shared" ref="AC88:AC93" si="281">IF(O88="wo",0,IF(P88="wo",1,IF(O88&gt;P88,1,0)))</f>
        <v>0</v>
      </c>
      <c r="AD88" s="234">
        <f t="shared" ref="AD88:AD93" si="282">IF(O88="wo",1,IF(P88="wo",0,IF(P88&gt;O88,1,0)))</f>
        <v>0</v>
      </c>
      <c r="AE88" s="234">
        <f t="shared" ref="AE88:AE93" si="283">IF(Q88="wo",0,IF(R88="wo",1,IF(Q88&gt;R88,1,0)))</f>
        <v>0</v>
      </c>
      <c r="AF88" s="234">
        <f t="shared" ref="AF88:AF93" si="284">IF(Q88="wo",1,IF(R88="wo",0,IF(R88&gt;Q88,1,0)))</f>
        <v>0</v>
      </c>
      <c r="AG88" s="235">
        <f t="shared" ref="AG88:AH93" si="285">IF(E88="wo","wo",+S88+U88+W88+Y88+AA88+AC88+AE88)</f>
        <v>3</v>
      </c>
      <c r="AH88" s="235">
        <f t="shared" si="285"/>
        <v>0</v>
      </c>
      <c r="AI88" s="236">
        <f t="shared" ref="AI88:AI93" si="286">IF(E88="",0,IF(E88="wo",0,IF(F88="wo",2,IF(AG88=AH88,0,IF(AG88&gt;AH88,2,1)))))</f>
        <v>2</v>
      </c>
      <c r="AJ88" s="236">
        <f t="shared" ref="AJ88:AJ93" si="287">IF(F88="",0,IF(F88="wo",0,IF(E88="wo",2,IF(AH88=AG88,0,IF(AH88&gt;AG88,2,1)))))</f>
        <v>1</v>
      </c>
      <c r="AK88" s="237">
        <f t="shared" ref="AK88:AK93" si="288">IF(E88="","",IF(E88="wo",0,IF(F88="wo",0,IF(E88=F88,"ERROR",IF(E88&gt;F88,F88,-1*E88)))))</f>
        <v>0</v>
      </c>
      <c r="AL88" s="237">
        <f t="shared" ref="AL88:AL93" si="289">IF(G88="","",IF(G88="wo",0,IF(H88="wo",0,IF(G88=H88,"ERROR",IF(G88&gt;H88,H88,-1*G88)))))</f>
        <v>0</v>
      </c>
      <c r="AM88" s="237">
        <f t="shared" ref="AM88:AM93" si="290">IF(I88="","",IF(I88="wo",0,IF(J88="wo",0,IF(I88=J88,"ERROR",IF(I88&gt;J88,J88,-1*I88)))))</f>
        <v>0</v>
      </c>
      <c r="AN88" s="237" t="str">
        <f t="shared" ref="AN88:AN93" si="291">IF(K88="","",IF(K88="wo",0,IF(L88="wo",0,IF(K88=L88,"ERROR",IF(K88&gt;L88,L88,-1*K88)))))</f>
        <v/>
      </c>
      <c r="AO88" s="237" t="str">
        <f t="shared" ref="AO88:AO93" si="292">IF(M88="","",IF(M88="wo",0,IF(N88="wo",0,IF(M88=N88,"ERROR",IF(M88&gt;N88,N88,-1*M88)))))</f>
        <v/>
      </c>
      <c r="AP88" s="237" t="str">
        <f t="shared" ref="AP88:AP93" si="293">IF(O88="","",IF(O88="wo",0,IF(P88="wo",0,IF(O88=P88,"ERROR",IF(O88&gt;P88,P88,-1*O88)))))</f>
        <v/>
      </c>
      <c r="AQ88" s="237" t="str">
        <f t="shared" ref="AQ88:AQ93" si="294">IF(Q88="","",IF(Q88="wo",0,IF(R88="wo",0,IF(Q88=R88,"ERROR",IF(Q88&gt;R88,R88,-1*Q88)))))</f>
        <v/>
      </c>
      <c r="AR88" s="238" t="str">
        <f t="shared" ref="AR88:AR93" si="295">CONCATENATE(AG88," - ",AH88)</f>
        <v>3 - 0</v>
      </c>
      <c r="AS88" s="239" t="str">
        <f t="shared" ref="AS88:AS93" si="296">IF(E88="","",(IF(K88="",AK88&amp;","&amp;AL88&amp;","&amp;AM88,IF(M88="",AK88&amp;","&amp;AL88&amp;","&amp;AM88&amp;","&amp;AN88,IF(O88="",AK88&amp;","&amp;AL88&amp;","&amp;AM88&amp;","&amp;AN88&amp;","&amp;AO88,IF(Q88="",AK88&amp;","&amp;AL88&amp;","&amp;AM88&amp;","&amp;AN88&amp;","&amp;AO88&amp;","&amp;AP88,AK88&amp;","&amp;AL88&amp;","&amp;AM88&amp;","&amp;AN88&amp;","&amp;AO88&amp;","&amp;AP88&amp;","&amp;AQ88))))))</f>
        <v>0,0,0</v>
      </c>
      <c r="AT88" s="236">
        <f t="shared" ref="AT88:AT93" si="297">IF(F88="",0,IF(F88="wo",0,IF(E88="wo",2,IF(AH88=AG88,0,IF(AH88&gt;AG88,2,1)))))</f>
        <v>1</v>
      </c>
      <c r="AU88" s="236">
        <f t="shared" ref="AU88:AU93" si="298">IF(E88="",0,IF(E88="wo",0,IF(F88="wo",2,IF(AG88=AH88,0,IF(AG88&gt;AH88,2,1)))))</f>
        <v>2</v>
      </c>
      <c r="AV88" s="237">
        <f t="shared" ref="AV88:AV93" si="299">IF(F88="","",IF(F88="wo",0,IF(E88="wo",0,IF(F88=E88,"ERROR",IF(F88&gt;E88,E88,-1*F88)))))</f>
        <v>0</v>
      </c>
      <c r="AW88" s="237">
        <f t="shared" ref="AW88:AW93" si="300">IF(H88="","",IF(H88="wo",0,IF(G88="wo",0,IF(H88=G88,"ERROR",IF(H88&gt;G88,G88,-1*H88)))))</f>
        <v>0</v>
      </c>
      <c r="AX88" s="237">
        <f t="shared" ref="AX88:AX93" si="301">IF(J88="","",IF(J88="wo",0,IF(I88="wo",0,IF(J88=I88,"ERROR",IF(J88&gt;I88,I88,-1*J88)))))</f>
        <v>0</v>
      </c>
      <c r="AY88" s="237" t="str">
        <f t="shared" ref="AY88:AY93" si="302">IF(L88="","",IF(L88="wo",0,IF(K88="wo",0,IF(L88=K88,"ERROR",IF(L88&gt;K88,K88,-1*L88)))))</f>
        <v/>
      </c>
      <c r="AZ88" s="237" t="str">
        <f t="shared" ref="AZ88:AZ93" si="303">IF(N88="","",IF(N88="wo",0,IF(M88="wo",0,IF(N88=M88,"ERROR",IF(N88&gt;M88,M88,-1*N88)))))</f>
        <v/>
      </c>
      <c r="BA88" s="237" t="str">
        <f t="shared" ref="BA88:BA93" si="304">IF(P88="","",IF(P88="wo",0,IF(O88="wo",0,IF(P88=O88,"ERROR",IF(P88&gt;O88,O88,-1*P88)))))</f>
        <v/>
      </c>
      <c r="BB88" s="237" t="str">
        <f t="shared" ref="BB88:BB93" si="305">IF(R88="","",IF(R88="wo",0,IF(Q88="wo",0,IF(R88=Q88,"ERROR",IF(R88&gt;Q88,Q88,-1*R88)))))</f>
        <v/>
      </c>
      <c r="BC88" s="238" t="str">
        <f t="shared" ref="BC88:BC93" si="306">CONCATENATE(AH88," - ",AG88)</f>
        <v>0 - 3</v>
      </c>
      <c r="BD88" s="239" t="str">
        <f t="shared" ref="BD88:BD93" si="307">IF(E88="","",(IF(K88="",AV88&amp;", "&amp;AW88&amp;", "&amp;AX88,IF(M88="",AV88&amp;","&amp;AW88&amp;","&amp;AX88&amp;","&amp;AY88,IF(O88="",AV88&amp;","&amp;AW88&amp;","&amp;AX88&amp;","&amp;AY88&amp;","&amp;AZ88,IF(Q88="",AV88&amp;","&amp;AW88&amp;","&amp;AX88&amp;","&amp;AY88&amp;","&amp;AZ88&amp;","&amp;BA88,AV88&amp;","&amp;AW88&amp;","&amp;AX88&amp;","&amp;AY88&amp;","&amp;AZ88&amp;","&amp;BA88&amp;","&amp;BB88))))))</f>
        <v>0, 0, 0</v>
      </c>
      <c r="BE88" s="240">
        <f>SUMIF(C88:C95,1,AI88:AI95)+SUMIF(D88:D95,1,AJ88:AJ95)</f>
        <v>5</v>
      </c>
      <c r="BF88" s="240">
        <f>IF(BE88&lt;&gt;0,RANK(BE88,BE88:BE94),"")</f>
        <v>2</v>
      </c>
      <c r="BG88" s="241" t="e">
        <f>SUMIF(A88:A91,C88,B88:B91)</f>
        <v>#VALUE!</v>
      </c>
      <c r="BH88" s="242" t="e">
        <f>SUMIF(A88:A91,D88,B88:B91)</f>
        <v>#VALUE!</v>
      </c>
      <c r="BI88" s="204">
        <f t="shared" ref="BI88:BI93" si="308">1+BI78</f>
        <v>4</v>
      </c>
      <c r="BJ88" s="205" t="e">
        <f>1*BJ83+1</f>
        <v>#REF!</v>
      </c>
      <c r="BK88" s="243">
        <v>1</v>
      </c>
      <c r="BL88" s="244" t="str">
        <f t="shared" ref="BL88:BL93" si="309">CONCATENATE(C88," ","-"," ",D88)</f>
        <v>1 - 3</v>
      </c>
      <c r="BM88" s="245">
        <v>44474</v>
      </c>
      <c r="BN88" s="246" t="s">
        <v>248</v>
      </c>
      <c r="BO88" s="247">
        <v>7</v>
      </c>
      <c r="BP88" s="666">
        <v>1</v>
      </c>
      <c r="BQ88" s="650" t="e">
        <f>B88</f>
        <v>#VALUE!</v>
      </c>
      <c r="BR88" s="651" t="s">
        <v>233</v>
      </c>
      <c r="BS88" s="651"/>
      <c r="BT88" s="651"/>
      <c r="BU88" s="248" t="e">
        <f>IF(BQ88=0,0,VLOOKUP(BQ88,[3]Список!$A:P,7,FALSE))</f>
        <v>#VALUE!</v>
      </c>
      <c r="BV88" s="652" t="e">
        <f>IF(BQ88=0,0,VLOOKUP(BQ88,[3]Список!$A:$P,6,FALSE))</f>
        <v>#VALUE!</v>
      </c>
      <c r="BW88" s="653"/>
      <c r="BX88" s="654"/>
      <c r="BY88" s="655"/>
      <c r="BZ88" s="249"/>
      <c r="CA88" s="250">
        <f>IF(AG92&lt;AH92,AI92,IF(AH92&lt;AG92,AI92," "))</f>
        <v>1</v>
      </c>
      <c r="CB88" s="251"/>
      <c r="CC88" s="252"/>
      <c r="CD88" s="250">
        <f>IF(AG88&lt;AH88,AI88,IF(AH88&lt;AG88,AI88," "))</f>
        <v>2</v>
      </c>
      <c r="CE88" s="253"/>
      <c r="CF88" s="251"/>
      <c r="CG88" s="250">
        <f>IF(AG90&lt;AH90,AI90,IF(AH90&lt;AG90,AI90," "))</f>
        <v>2</v>
      </c>
      <c r="CH88" s="251"/>
      <c r="CI88" s="315"/>
      <c r="CJ88" s="658">
        <f>BE88</f>
        <v>5</v>
      </c>
      <c r="CK88" s="647"/>
      <c r="CL88" s="648">
        <v>2</v>
      </c>
    </row>
    <row r="89" spans="1:90" ht="12.75" x14ac:dyDescent="0.2">
      <c r="A89" s="227">
        <v>2</v>
      </c>
      <c r="B89" s="228" t="e">
        <f>SUMIF('[3]Д - 1 этап'!$CX$129:$CX$144,7,'[3]Д - 1 этап'!$BQ$129:$BQ$144)</f>
        <v>#VALUE!</v>
      </c>
      <c r="C89" s="229">
        <v>2</v>
      </c>
      <c r="D89" s="229">
        <v>4</v>
      </c>
      <c r="E89" s="230">
        <v>1</v>
      </c>
      <c r="F89" s="231">
        <v>0</v>
      </c>
      <c r="G89" s="232">
        <v>1</v>
      </c>
      <c r="H89" s="233">
        <v>0</v>
      </c>
      <c r="I89" s="230">
        <v>1</v>
      </c>
      <c r="J89" s="231">
        <v>0</v>
      </c>
      <c r="K89" s="232"/>
      <c r="L89" s="233"/>
      <c r="M89" s="230"/>
      <c r="N89" s="231"/>
      <c r="O89" s="232"/>
      <c r="P89" s="233"/>
      <c r="Q89" s="230"/>
      <c r="R89" s="231"/>
      <c r="S89" s="234">
        <f t="shared" si="271"/>
        <v>1</v>
      </c>
      <c r="T89" s="234">
        <f t="shared" si="272"/>
        <v>0</v>
      </c>
      <c r="U89" s="234">
        <f t="shared" si="273"/>
        <v>1</v>
      </c>
      <c r="V89" s="234">
        <f t="shared" si="274"/>
        <v>0</v>
      </c>
      <c r="W89" s="234">
        <f t="shared" si="275"/>
        <v>1</v>
      </c>
      <c r="X89" s="234">
        <f t="shared" si="276"/>
        <v>0</v>
      </c>
      <c r="Y89" s="234">
        <f t="shared" si="277"/>
        <v>0</v>
      </c>
      <c r="Z89" s="234">
        <f t="shared" si="278"/>
        <v>0</v>
      </c>
      <c r="AA89" s="234">
        <f t="shared" si="279"/>
        <v>0</v>
      </c>
      <c r="AB89" s="234">
        <f t="shared" si="280"/>
        <v>0</v>
      </c>
      <c r="AC89" s="234">
        <f t="shared" si="281"/>
        <v>0</v>
      </c>
      <c r="AD89" s="234">
        <f t="shared" si="282"/>
        <v>0</v>
      </c>
      <c r="AE89" s="234">
        <f t="shared" si="283"/>
        <v>0</v>
      </c>
      <c r="AF89" s="234">
        <f t="shared" si="284"/>
        <v>0</v>
      </c>
      <c r="AG89" s="235">
        <f t="shared" si="285"/>
        <v>3</v>
      </c>
      <c r="AH89" s="235">
        <f t="shared" si="285"/>
        <v>0</v>
      </c>
      <c r="AI89" s="236">
        <f t="shared" si="286"/>
        <v>2</v>
      </c>
      <c r="AJ89" s="236">
        <f t="shared" si="287"/>
        <v>1</v>
      </c>
      <c r="AK89" s="237">
        <f t="shared" si="288"/>
        <v>0</v>
      </c>
      <c r="AL89" s="237">
        <f t="shared" si="289"/>
        <v>0</v>
      </c>
      <c r="AM89" s="237">
        <f t="shared" si="290"/>
        <v>0</v>
      </c>
      <c r="AN89" s="237" t="str">
        <f t="shared" si="291"/>
        <v/>
      </c>
      <c r="AO89" s="237" t="str">
        <f t="shared" si="292"/>
        <v/>
      </c>
      <c r="AP89" s="237" t="str">
        <f t="shared" si="293"/>
        <v/>
      </c>
      <c r="AQ89" s="237" t="str">
        <f t="shared" si="294"/>
        <v/>
      </c>
      <c r="AR89" s="238" t="str">
        <f t="shared" si="295"/>
        <v>3 - 0</v>
      </c>
      <c r="AS89" s="239" t="str">
        <f t="shared" si="296"/>
        <v>0,0,0</v>
      </c>
      <c r="AT89" s="236">
        <f t="shared" si="297"/>
        <v>1</v>
      </c>
      <c r="AU89" s="236">
        <f t="shared" si="298"/>
        <v>2</v>
      </c>
      <c r="AV89" s="237">
        <f t="shared" si="299"/>
        <v>0</v>
      </c>
      <c r="AW89" s="237">
        <f t="shared" si="300"/>
        <v>0</v>
      </c>
      <c r="AX89" s="237">
        <f t="shared" si="301"/>
        <v>0</v>
      </c>
      <c r="AY89" s="237" t="str">
        <f t="shared" si="302"/>
        <v/>
      </c>
      <c r="AZ89" s="237" t="str">
        <f t="shared" si="303"/>
        <v/>
      </c>
      <c r="BA89" s="237" t="str">
        <f t="shared" si="304"/>
        <v/>
      </c>
      <c r="BB89" s="237" t="str">
        <f t="shared" si="305"/>
        <v/>
      </c>
      <c r="BC89" s="238" t="str">
        <f t="shared" si="306"/>
        <v>0 - 3</v>
      </c>
      <c r="BD89" s="239" t="str">
        <f t="shared" si="307"/>
        <v>0, 0, 0</v>
      </c>
      <c r="BE89" s="255"/>
      <c r="BF89" s="255"/>
      <c r="BG89" s="241" t="e">
        <f>SUMIF(A88:A91,C89,B88:B91)</f>
        <v>#VALUE!</v>
      </c>
      <c r="BH89" s="242" t="e">
        <f>SUMIF(A88:A91,D89,B88:B91)</f>
        <v>#VALUE!</v>
      </c>
      <c r="BI89" s="204">
        <f t="shared" si="308"/>
        <v>4</v>
      </c>
      <c r="BJ89" s="205" t="e">
        <f>1+BJ88</f>
        <v>#REF!</v>
      </c>
      <c r="BK89" s="243">
        <v>1</v>
      </c>
      <c r="BL89" s="244" t="str">
        <f t="shared" si="309"/>
        <v>2 - 4</v>
      </c>
      <c r="BM89" s="245">
        <v>44474</v>
      </c>
      <c r="BN89" s="246" t="s">
        <v>248</v>
      </c>
      <c r="BO89" s="247">
        <v>8</v>
      </c>
      <c r="BP89" s="667"/>
      <c r="BQ89" s="639"/>
      <c r="BR89" s="632"/>
      <c r="BS89" s="632"/>
      <c r="BT89" s="632"/>
      <c r="BU89" s="256" t="e">
        <f>IF(BQ88=0,0,VLOOKUP(BQ88,[3]Список!$A:P,8,FALSE))</f>
        <v>#VALUE!</v>
      </c>
      <c r="BV89" s="642"/>
      <c r="BW89" s="656"/>
      <c r="BX89" s="644"/>
      <c r="BY89" s="657"/>
      <c r="BZ89" s="634" t="str">
        <f>IF(AI92&lt;AJ92,AR92,IF(AJ92&lt;AI92,AS92," "))</f>
        <v>2 - 3</v>
      </c>
      <c r="CA89" s="634"/>
      <c r="CB89" s="634"/>
      <c r="CC89" s="633" t="s">
        <v>226</v>
      </c>
      <c r="CD89" s="634"/>
      <c r="CE89" s="635"/>
      <c r="CF89" s="634" t="s">
        <v>226</v>
      </c>
      <c r="CG89" s="634"/>
      <c r="CH89" s="634"/>
      <c r="CI89" s="316"/>
      <c r="CJ89" s="646"/>
      <c r="CK89" s="629"/>
      <c r="CL89" s="631"/>
    </row>
    <row r="90" spans="1:90" ht="14.25" x14ac:dyDescent="0.2">
      <c r="A90" s="227">
        <v>3</v>
      </c>
      <c r="B90" s="228" t="e">
        <f>SUMIF('[3]Д - 1 этап'!$CX$129:$CX$144,8,'[3]Д - 1 этап'!$BQ$129:$BQ$144)</f>
        <v>#VALUE!</v>
      </c>
      <c r="C90" s="229">
        <v>1</v>
      </c>
      <c r="D90" s="229">
        <v>4</v>
      </c>
      <c r="E90" s="230">
        <v>1</v>
      </c>
      <c r="F90" s="231">
        <v>0</v>
      </c>
      <c r="G90" s="232">
        <v>1</v>
      </c>
      <c r="H90" s="233">
        <v>0</v>
      </c>
      <c r="I90" s="230">
        <v>1</v>
      </c>
      <c r="J90" s="231">
        <v>0</v>
      </c>
      <c r="K90" s="232"/>
      <c r="L90" s="233"/>
      <c r="M90" s="230"/>
      <c r="N90" s="231"/>
      <c r="O90" s="232"/>
      <c r="P90" s="233"/>
      <c r="Q90" s="230"/>
      <c r="R90" s="231"/>
      <c r="S90" s="234">
        <f t="shared" si="271"/>
        <v>1</v>
      </c>
      <c r="T90" s="234">
        <f t="shared" si="272"/>
        <v>0</v>
      </c>
      <c r="U90" s="234">
        <f t="shared" si="273"/>
        <v>1</v>
      </c>
      <c r="V90" s="234">
        <f t="shared" si="274"/>
        <v>0</v>
      </c>
      <c r="W90" s="234">
        <f t="shared" si="275"/>
        <v>1</v>
      </c>
      <c r="X90" s="234">
        <f t="shared" si="276"/>
        <v>0</v>
      </c>
      <c r="Y90" s="234">
        <f t="shared" si="277"/>
        <v>0</v>
      </c>
      <c r="Z90" s="234">
        <f t="shared" si="278"/>
        <v>0</v>
      </c>
      <c r="AA90" s="234">
        <f t="shared" si="279"/>
        <v>0</v>
      </c>
      <c r="AB90" s="234">
        <f t="shared" si="280"/>
        <v>0</v>
      </c>
      <c r="AC90" s="234">
        <f t="shared" si="281"/>
        <v>0</v>
      </c>
      <c r="AD90" s="234">
        <f t="shared" si="282"/>
        <v>0</v>
      </c>
      <c r="AE90" s="234">
        <f t="shared" si="283"/>
        <v>0</v>
      </c>
      <c r="AF90" s="234">
        <f t="shared" si="284"/>
        <v>0</v>
      </c>
      <c r="AG90" s="235">
        <f t="shared" si="285"/>
        <v>3</v>
      </c>
      <c r="AH90" s="235">
        <f t="shared" si="285"/>
        <v>0</v>
      </c>
      <c r="AI90" s="236">
        <f t="shared" si="286"/>
        <v>2</v>
      </c>
      <c r="AJ90" s="236">
        <f t="shared" si="287"/>
        <v>1</v>
      </c>
      <c r="AK90" s="237">
        <f t="shared" si="288"/>
        <v>0</v>
      </c>
      <c r="AL90" s="237">
        <f t="shared" si="289"/>
        <v>0</v>
      </c>
      <c r="AM90" s="237">
        <f t="shared" si="290"/>
        <v>0</v>
      </c>
      <c r="AN90" s="237" t="str">
        <f t="shared" si="291"/>
        <v/>
      </c>
      <c r="AO90" s="237" t="str">
        <f t="shared" si="292"/>
        <v/>
      </c>
      <c r="AP90" s="237" t="str">
        <f t="shared" si="293"/>
        <v/>
      </c>
      <c r="AQ90" s="237" t="str">
        <f t="shared" si="294"/>
        <v/>
      </c>
      <c r="AR90" s="238" t="str">
        <f t="shared" si="295"/>
        <v>3 - 0</v>
      </c>
      <c r="AS90" s="239" t="str">
        <f t="shared" si="296"/>
        <v>0,0,0</v>
      </c>
      <c r="AT90" s="236">
        <f t="shared" si="297"/>
        <v>1</v>
      </c>
      <c r="AU90" s="236">
        <f t="shared" si="298"/>
        <v>2</v>
      </c>
      <c r="AV90" s="237">
        <f t="shared" si="299"/>
        <v>0</v>
      </c>
      <c r="AW90" s="237">
        <f t="shared" si="300"/>
        <v>0</v>
      </c>
      <c r="AX90" s="237">
        <f t="shared" si="301"/>
        <v>0</v>
      </c>
      <c r="AY90" s="237" t="str">
        <f t="shared" si="302"/>
        <v/>
      </c>
      <c r="AZ90" s="237" t="str">
        <f t="shared" si="303"/>
        <v/>
      </c>
      <c r="BA90" s="237" t="str">
        <f t="shared" si="304"/>
        <v/>
      </c>
      <c r="BB90" s="237" t="str">
        <f t="shared" si="305"/>
        <v/>
      </c>
      <c r="BC90" s="238" t="str">
        <f t="shared" si="306"/>
        <v>0 - 3</v>
      </c>
      <c r="BD90" s="239" t="str">
        <f t="shared" si="307"/>
        <v>0, 0, 0</v>
      </c>
      <c r="BE90" s="240">
        <f>SUMIF(C88:C95,2,AI88:AI95)+SUMIF(D88:D95,2,AJ88:AJ95)</f>
        <v>6</v>
      </c>
      <c r="BF90" s="240">
        <f>IF(BE90&lt;&gt;0,RANK(BE90,BE88:BE94),"")</f>
        <v>1</v>
      </c>
      <c r="BG90" s="241" t="e">
        <f>SUMIF(A88:A91,C90,B88:B91)</f>
        <v>#VALUE!</v>
      </c>
      <c r="BH90" s="242" t="e">
        <f>SUMIF(A88:A91,D90,B88:B91)</f>
        <v>#VALUE!</v>
      </c>
      <c r="BI90" s="204">
        <f t="shared" si="308"/>
        <v>4</v>
      </c>
      <c r="BJ90" s="205" t="e">
        <f>1+BJ89</f>
        <v>#REF!</v>
      </c>
      <c r="BK90" s="243">
        <v>2</v>
      </c>
      <c r="BL90" s="258" t="str">
        <f t="shared" si="309"/>
        <v>1 - 4</v>
      </c>
      <c r="BM90" s="245">
        <v>44474</v>
      </c>
      <c r="BN90" s="259" t="s">
        <v>249</v>
      </c>
      <c r="BO90" s="297">
        <v>7</v>
      </c>
      <c r="BP90" s="636">
        <v>2</v>
      </c>
      <c r="BQ90" s="638" t="e">
        <f>B89</f>
        <v>#VALUE!</v>
      </c>
      <c r="BR90" s="640" t="s">
        <v>158</v>
      </c>
      <c r="BS90" s="640"/>
      <c r="BT90" s="640"/>
      <c r="BU90" s="260" t="e">
        <f>IF(BQ90=0,0,VLOOKUP(BQ90,[3]Список!$A:P,7,FALSE))</f>
        <v>#VALUE!</v>
      </c>
      <c r="BV90" s="641" t="e">
        <f>IF(BQ90=0,0,VLOOKUP(BQ90,[3]Список!$A:$P,6,FALSE))</f>
        <v>#VALUE!</v>
      </c>
      <c r="BW90" s="261"/>
      <c r="BX90" s="262">
        <f>IF(AG92&lt;AH92,AT92,IF(AH92&lt;AG92,AT92," "))</f>
        <v>2</v>
      </c>
      <c r="BY90" s="263"/>
      <c r="BZ90" s="643"/>
      <c r="CA90" s="643"/>
      <c r="CB90" s="643"/>
      <c r="CC90" s="264"/>
      <c r="CD90" s="262">
        <f>IF(AG91&lt;AH91,AI91,IF(AH91&lt;AG91,AI91," "))</f>
        <v>2</v>
      </c>
      <c r="CE90" s="263"/>
      <c r="CF90" s="265"/>
      <c r="CG90" s="262">
        <f>IF(AG89&lt;AH89,AI89,IF(AH89&lt;AG89,AI89," "))</f>
        <v>2</v>
      </c>
      <c r="CH90" s="266"/>
      <c r="CI90" s="317"/>
      <c r="CJ90" s="645">
        <f>BE90</f>
        <v>6</v>
      </c>
      <c r="CK90" s="628"/>
      <c r="CL90" s="630">
        <v>1</v>
      </c>
    </row>
    <row r="91" spans="1:90" ht="12.75" x14ac:dyDescent="0.2">
      <c r="A91" s="227">
        <v>4</v>
      </c>
      <c r="B91" s="228" t="e">
        <f>SUMIF('[3]Д - 1 этап'!$CX$100:$CX$115,8,'[3]Д - 1 этап'!$BQ$100:$BQ$115)</f>
        <v>#VALUE!</v>
      </c>
      <c r="C91" s="229">
        <v>2</v>
      </c>
      <c r="D91" s="229">
        <v>3</v>
      </c>
      <c r="E91" s="230">
        <v>1</v>
      </c>
      <c r="F91" s="231">
        <v>0</v>
      </c>
      <c r="G91" s="232">
        <v>1</v>
      </c>
      <c r="H91" s="233">
        <v>0</v>
      </c>
      <c r="I91" s="230">
        <v>1</v>
      </c>
      <c r="J91" s="231">
        <v>0</v>
      </c>
      <c r="K91" s="232"/>
      <c r="L91" s="233"/>
      <c r="M91" s="230"/>
      <c r="N91" s="231"/>
      <c r="O91" s="232"/>
      <c r="P91" s="233"/>
      <c r="Q91" s="230"/>
      <c r="R91" s="231"/>
      <c r="S91" s="234">
        <f t="shared" si="271"/>
        <v>1</v>
      </c>
      <c r="T91" s="234">
        <f t="shared" si="272"/>
        <v>0</v>
      </c>
      <c r="U91" s="234">
        <f t="shared" si="273"/>
        <v>1</v>
      </c>
      <c r="V91" s="234">
        <f t="shared" si="274"/>
        <v>0</v>
      </c>
      <c r="W91" s="234">
        <f t="shared" si="275"/>
        <v>1</v>
      </c>
      <c r="X91" s="234">
        <f t="shared" si="276"/>
        <v>0</v>
      </c>
      <c r="Y91" s="234">
        <f t="shared" si="277"/>
        <v>0</v>
      </c>
      <c r="Z91" s="234">
        <f t="shared" si="278"/>
        <v>0</v>
      </c>
      <c r="AA91" s="234">
        <f t="shared" si="279"/>
        <v>0</v>
      </c>
      <c r="AB91" s="234">
        <f t="shared" si="280"/>
        <v>0</v>
      </c>
      <c r="AC91" s="234">
        <f t="shared" si="281"/>
        <v>0</v>
      </c>
      <c r="AD91" s="234">
        <f t="shared" si="282"/>
        <v>0</v>
      </c>
      <c r="AE91" s="234">
        <f t="shared" si="283"/>
        <v>0</v>
      </c>
      <c r="AF91" s="234">
        <f t="shared" si="284"/>
        <v>0</v>
      </c>
      <c r="AG91" s="235">
        <f t="shared" si="285"/>
        <v>3</v>
      </c>
      <c r="AH91" s="235">
        <f t="shared" si="285"/>
        <v>0</v>
      </c>
      <c r="AI91" s="236">
        <f t="shared" si="286"/>
        <v>2</v>
      </c>
      <c r="AJ91" s="236">
        <f t="shared" si="287"/>
        <v>1</v>
      </c>
      <c r="AK91" s="237">
        <f t="shared" si="288"/>
        <v>0</v>
      </c>
      <c r="AL91" s="237">
        <f t="shared" si="289"/>
        <v>0</v>
      </c>
      <c r="AM91" s="237">
        <f t="shared" si="290"/>
        <v>0</v>
      </c>
      <c r="AN91" s="237" t="str">
        <f t="shared" si="291"/>
        <v/>
      </c>
      <c r="AO91" s="237" t="str">
        <f t="shared" si="292"/>
        <v/>
      </c>
      <c r="AP91" s="237" t="str">
        <f t="shared" si="293"/>
        <v/>
      </c>
      <c r="AQ91" s="237" t="str">
        <f t="shared" si="294"/>
        <v/>
      </c>
      <c r="AR91" s="238" t="str">
        <f t="shared" si="295"/>
        <v>3 - 0</v>
      </c>
      <c r="AS91" s="239" t="str">
        <f t="shared" si="296"/>
        <v>0,0,0</v>
      </c>
      <c r="AT91" s="236">
        <f t="shared" si="297"/>
        <v>1</v>
      </c>
      <c r="AU91" s="236">
        <f t="shared" si="298"/>
        <v>2</v>
      </c>
      <c r="AV91" s="237">
        <f t="shared" si="299"/>
        <v>0</v>
      </c>
      <c r="AW91" s="237">
        <f t="shared" si="300"/>
        <v>0</v>
      </c>
      <c r="AX91" s="237">
        <f t="shared" si="301"/>
        <v>0</v>
      </c>
      <c r="AY91" s="237" t="str">
        <f t="shared" si="302"/>
        <v/>
      </c>
      <c r="AZ91" s="237" t="str">
        <f t="shared" si="303"/>
        <v/>
      </c>
      <c r="BA91" s="237" t="str">
        <f t="shared" si="304"/>
        <v/>
      </c>
      <c r="BB91" s="237" t="str">
        <f t="shared" si="305"/>
        <v/>
      </c>
      <c r="BC91" s="238" t="str">
        <f t="shared" si="306"/>
        <v>0 - 3</v>
      </c>
      <c r="BD91" s="239" t="str">
        <f t="shared" si="307"/>
        <v>0, 0, 0</v>
      </c>
      <c r="BE91" s="255"/>
      <c r="BF91" s="255"/>
      <c r="BG91" s="241" t="e">
        <f>SUMIF(A88:A91,C91,B88:B91)</f>
        <v>#VALUE!</v>
      </c>
      <c r="BH91" s="242" t="e">
        <f>SUMIF(A88:A91,D91,B88:B91)</f>
        <v>#VALUE!</v>
      </c>
      <c r="BI91" s="204">
        <f t="shared" si="308"/>
        <v>4</v>
      </c>
      <c r="BJ91" s="205" t="e">
        <f>1+BJ90</f>
        <v>#REF!</v>
      </c>
      <c r="BK91" s="243">
        <v>2</v>
      </c>
      <c r="BL91" s="258" t="str">
        <f t="shared" si="309"/>
        <v>2 - 3</v>
      </c>
      <c r="BM91" s="245">
        <v>44474</v>
      </c>
      <c r="BN91" s="259" t="s">
        <v>249</v>
      </c>
      <c r="BO91" s="297">
        <v>8</v>
      </c>
      <c r="BP91" s="636"/>
      <c r="BQ91" s="638"/>
      <c r="BR91" s="659"/>
      <c r="BS91" s="659"/>
      <c r="BT91" s="659"/>
      <c r="BU91" s="260" t="e">
        <f>IF(BQ90=0,0,VLOOKUP(BQ90,[3]Список!$A:P,8,FALSE))</f>
        <v>#VALUE!</v>
      </c>
      <c r="BV91" s="641"/>
      <c r="BW91" s="660" t="s">
        <v>231</v>
      </c>
      <c r="BX91" s="661"/>
      <c r="BY91" s="662"/>
      <c r="BZ91" s="643"/>
      <c r="CA91" s="643"/>
      <c r="CB91" s="643"/>
      <c r="CC91" s="663" t="s">
        <v>226</v>
      </c>
      <c r="CD91" s="664"/>
      <c r="CE91" s="665"/>
      <c r="CF91" s="664" t="s">
        <v>226</v>
      </c>
      <c r="CG91" s="664"/>
      <c r="CH91" s="664"/>
      <c r="CI91" s="318"/>
      <c r="CJ91" s="645"/>
      <c r="CK91" s="628"/>
      <c r="CL91" s="630"/>
    </row>
    <row r="92" spans="1:90" ht="12.75" x14ac:dyDescent="0.2">
      <c r="A92" s="227">
        <v>5</v>
      </c>
      <c r="B92" s="269"/>
      <c r="C92" s="229">
        <v>1</v>
      </c>
      <c r="D92" s="229">
        <v>2</v>
      </c>
      <c r="E92" s="230">
        <v>1</v>
      </c>
      <c r="F92" s="231">
        <v>0</v>
      </c>
      <c r="G92" s="232">
        <v>1</v>
      </c>
      <c r="H92" s="233">
        <v>0</v>
      </c>
      <c r="I92" s="230">
        <v>0</v>
      </c>
      <c r="J92" s="231">
        <v>1</v>
      </c>
      <c r="K92" s="232">
        <v>0</v>
      </c>
      <c r="L92" s="233">
        <v>1</v>
      </c>
      <c r="M92" s="230">
        <v>0</v>
      </c>
      <c r="N92" s="231">
        <v>1</v>
      </c>
      <c r="O92" s="232"/>
      <c r="P92" s="233"/>
      <c r="Q92" s="230"/>
      <c r="R92" s="231"/>
      <c r="S92" s="234">
        <f t="shared" si="271"/>
        <v>1</v>
      </c>
      <c r="T92" s="234">
        <f t="shared" si="272"/>
        <v>0</v>
      </c>
      <c r="U92" s="234">
        <f t="shared" si="273"/>
        <v>1</v>
      </c>
      <c r="V92" s="234">
        <f t="shared" si="274"/>
        <v>0</v>
      </c>
      <c r="W92" s="234">
        <f t="shared" si="275"/>
        <v>0</v>
      </c>
      <c r="X92" s="234">
        <f t="shared" si="276"/>
        <v>1</v>
      </c>
      <c r="Y92" s="234">
        <f t="shared" si="277"/>
        <v>0</v>
      </c>
      <c r="Z92" s="234">
        <f t="shared" si="278"/>
        <v>1</v>
      </c>
      <c r="AA92" s="234">
        <f t="shared" si="279"/>
        <v>0</v>
      </c>
      <c r="AB92" s="234">
        <f t="shared" si="280"/>
        <v>1</v>
      </c>
      <c r="AC92" s="234">
        <f t="shared" si="281"/>
        <v>0</v>
      </c>
      <c r="AD92" s="234">
        <f t="shared" si="282"/>
        <v>0</v>
      </c>
      <c r="AE92" s="234">
        <f t="shared" si="283"/>
        <v>0</v>
      </c>
      <c r="AF92" s="234">
        <f t="shared" si="284"/>
        <v>0</v>
      </c>
      <c r="AG92" s="235">
        <f t="shared" si="285"/>
        <v>2</v>
      </c>
      <c r="AH92" s="235">
        <f t="shared" si="285"/>
        <v>3</v>
      </c>
      <c r="AI92" s="236">
        <f t="shared" si="286"/>
        <v>1</v>
      </c>
      <c r="AJ92" s="236">
        <f t="shared" si="287"/>
        <v>2</v>
      </c>
      <c r="AK92" s="237">
        <f t="shared" si="288"/>
        <v>0</v>
      </c>
      <c r="AL92" s="237">
        <f t="shared" si="289"/>
        <v>0</v>
      </c>
      <c r="AM92" s="237">
        <f t="shared" si="290"/>
        <v>0</v>
      </c>
      <c r="AN92" s="237">
        <f t="shared" si="291"/>
        <v>0</v>
      </c>
      <c r="AO92" s="237">
        <f t="shared" si="292"/>
        <v>0</v>
      </c>
      <c r="AP92" s="237" t="str">
        <f t="shared" si="293"/>
        <v/>
      </c>
      <c r="AQ92" s="237" t="str">
        <f t="shared" si="294"/>
        <v/>
      </c>
      <c r="AR92" s="238" t="str">
        <f t="shared" si="295"/>
        <v>2 - 3</v>
      </c>
      <c r="AS92" s="239" t="str">
        <f t="shared" si="296"/>
        <v>0,0,0,0,0</v>
      </c>
      <c r="AT92" s="236">
        <f t="shared" si="297"/>
        <v>2</v>
      </c>
      <c r="AU92" s="236">
        <f t="shared" si="298"/>
        <v>1</v>
      </c>
      <c r="AV92" s="237">
        <f t="shared" si="299"/>
        <v>0</v>
      </c>
      <c r="AW92" s="237">
        <f t="shared" si="300"/>
        <v>0</v>
      </c>
      <c r="AX92" s="237">
        <f t="shared" si="301"/>
        <v>0</v>
      </c>
      <c r="AY92" s="237">
        <f t="shared" si="302"/>
        <v>0</v>
      </c>
      <c r="AZ92" s="237">
        <f t="shared" si="303"/>
        <v>0</v>
      </c>
      <c r="BA92" s="237" t="str">
        <f t="shared" si="304"/>
        <v/>
      </c>
      <c r="BB92" s="237" t="str">
        <f t="shared" si="305"/>
        <v/>
      </c>
      <c r="BC92" s="238" t="str">
        <f t="shared" si="306"/>
        <v>3 - 2</v>
      </c>
      <c r="BD92" s="239" t="str">
        <f t="shared" si="307"/>
        <v>0,0,0,0,0</v>
      </c>
      <c r="BE92" s="240">
        <f>SUMIF(C88:C95,3,AI88:AI95)+SUMIF(D88:D95,3,AJ88:AJ95)</f>
        <v>3</v>
      </c>
      <c r="BF92" s="240">
        <f>IF(BE92&lt;&gt;0,RANK(BE92,BE88:BE94),"")</f>
        <v>4</v>
      </c>
      <c r="BG92" s="241" t="e">
        <f>SUMIF(A88:A91,C92,B88:B91)</f>
        <v>#VALUE!</v>
      </c>
      <c r="BH92" s="242" t="e">
        <f>SUMIF(A88:A91,D92,B88:B91)</f>
        <v>#VALUE!</v>
      </c>
      <c r="BI92" s="204">
        <f t="shared" si="308"/>
        <v>4</v>
      </c>
      <c r="BJ92" s="205" t="e">
        <f>1+BJ91</f>
        <v>#REF!</v>
      </c>
      <c r="BK92" s="243">
        <v>3</v>
      </c>
      <c r="BL92" s="270" t="str">
        <f t="shared" si="309"/>
        <v>1 - 2</v>
      </c>
      <c r="BM92" s="245">
        <v>44474</v>
      </c>
      <c r="BN92" s="246" t="s">
        <v>251</v>
      </c>
      <c r="BO92" s="247">
        <v>7</v>
      </c>
      <c r="BP92" s="649">
        <v>3</v>
      </c>
      <c r="BQ92" s="650" t="e">
        <f>B90</f>
        <v>#VALUE!</v>
      </c>
      <c r="BR92" s="651" t="s">
        <v>236</v>
      </c>
      <c r="BS92" s="651"/>
      <c r="BT92" s="651"/>
      <c r="BU92" s="248" t="e">
        <f>IF(BQ92=0,0,VLOOKUP(BQ92,[3]Список!$A:P,7,FALSE))</f>
        <v>#VALUE!</v>
      </c>
      <c r="BV92" s="652" t="e">
        <f>IF(BQ92=0,0,VLOOKUP(BQ92,[3]Список!$A:$P,6,FALSE))</f>
        <v>#VALUE!</v>
      </c>
      <c r="BW92" s="271"/>
      <c r="BX92" s="250">
        <f>IF(AG88&lt;AH88,AT88,IF(AH88&lt;AG88,AT88," "))</f>
        <v>1</v>
      </c>
      <c r="BY92" s="253"/>
      <c r="BZ92" s="251"/>
      <c r="CA92" s="250">
        <f>IF(AG91&lt;AH91,AT91,IF(AH91&lt;AG91,AT91," "))</f>
        <v>1</v>
      </c>
      <c r="CB92" s="251"/>
      <c r="CC92" s="653"/>
      <c r="CD92" s="654"/>
      <c r="CE92" s="655"/>
      <c r="CF92" s="249"/>
      <c r="CG92" s="250">
        <f>IF(AG93&lt;AH93,AI93,IF(AH93&lt;AG93,AI93," "))</f>
        <v>1</v>
      </c>
      <c r="CH92" s="251"/>
      <c r="CI92" s="315"/>
      <c r="CJ92" s="658">
        <f>BE92</f>
        <v>3</v>
      </c>
      <c r="CK92" s="647"/>
      <c r="CL92" s="648">
        <v>3</v>
      </c>
    </row>
    <row r="93" spans="1:90" ht="12.75" x14ac:dyDescent="0.2">
      <c r="A93" s="227">
        <v>6</v>
      </c>
      <c r="C93" s="229">
        <v>3</v>
      </c>
      <c r="D93" s="229">
        <v>4</v>
      </c>
      <c r="E93" s="230">
        <v>0</v>
      </c>
      <c r="F93" s="231">
        <v>1</v>
      </c>
      <c r="G93" s="232">
        <v>0</v>
      </c>
      <c r="H93" s="233">
        <v>1</v>
      </c>
      <c r="I93" s="230">
        <v>0</v>
      </c>
      <c r="J93" s="231">
        <v>1</v>
      </c>
      <c r="K93" s="232"/>
      <c r="L93" s="233"/>
      <c r="M93" s="230"/>
      <c r="N93" s="231"/>
      <c r="O93" s="232"/>
      <c r="P93" s="233"/>
      <c r="Q93" s="230"/>
      <c r="R93" s="231"/>
      <c r="S93" s="234">
        <f t="shared" si="271"/>
        <v>0</v>
      </c>
      <c r="T93" s="234">
        <f t="shared" si="272"/>
        <v>1</v>
      </c>
      <c r="U93" s="234">
        <f t="shared" si="273"/>
        <v>0</v>
      </c>
      <c r="V93" s="234">
        <f t="shared" si="274"/>
        <v>1</v>
      </c>
      <c r="W93" s="234">
        <f t="shared" si="275"/>
        <v>0</v>
      </c>
      <c r="X93" s="234">
        <f t="shared" si="276"/>
        <v>1</v>
      </c>
      <c r="Y93" s="234">
        <f t="shared" si="277"/>
        <v>0</v>
      </c>
      <c r="Z93" s="234">
        <f t="shared" si="278"/>
        <v>0</v>
      </c>
      <c r="AA93" s="234">
        <f t="shared" si="279"/>
        <v>0</v>
      </c>
      <c r="AB93" s="234">
        <f t="shared" si="280"/>
        <v>0</v>
      </c>
      <c r="AC93" s="234">
        <f t="shared" si="281"/>
        <v>0</v>
      </c>
      <c r="AD93" s="234">
        <f t="shared" si="282"/>
        <v>0</v>
      </c>
      <c r="AE93" s="234">
        <f t="shared" si="283"/>
        <v>0</v>
      </c>
      <c r="AF93" s="234">
        <f t="shared" si="284"/>
        <v>0</v>
      </c>
      <c r="AG93" s="235">
        <f t="shared" si="285"/>
        <v>0</v>
      </c>
      <c r="AH93" s="235">
        <f t="shared" si="285"/>
        <v>3</v>
      </c>
      <c r="AI93" s="236">
        <f t="shared" si="286"/>
        <v>1</v>
      </c>
      <c r="AJ93" s="236">
        <f t="shared" si="287"/>
        <v>2</v>
      </c>
      <c r="AK93" s="237">
        <f t="shared" si="288"/>
        <v>0</v>
      </c>
      <c r="AL93" s="237">
        <f t="shared" si="289"/>
        <v>0</v>
      </c>
      <c r="AM93" s="237">
        <f t="shared" si="290"/>
        <v>0</v>
      </c>
      <c r="AN93" s="237" t="str">
        <f t="shared" si="291"/>
        <v/>
      </c>
      <c r="AO93" s="237" t="str">
        <f t="shared" si="292"/>
        <v/>
      </c>
      <c r="AP93" s="237" t="str">
        <f t="shared" si="293"/>
        <v/>
      </c>
      <c r="AQ93" s="237" t="str">
        <f t="shared" si="294"/>
        <v/>
      </c>
      <c r="AR93" s="238" t="str">
        <f t="shared" si="295"/>
        <v>0 - 3</v>
      </c>
      <c r="AS93" s="239" t="str">
        <f t="shared" si="296"/>
        <v>0,0,0</v>
      </c>
      <c r="AT93" s="236">
        <f t="shared" si="297"/>
        <v>2</v>
      </c>
      <c r="AU93" s="236">
        <f t="shared" si="298"/>
        <v>1</v>
      </c>
      <c r="AV93" s="237">
        <f t="shared" si="299"/>
        <v>0</v>
      </c>
      <c r="AW93" s="237">
        <f t="shared" si="300"/>
        <v>0</v>
      </c>
      <c r="AX93" s="237">
        <f t="shared" si="301"/>
        <v>0</v>
      </c>
      <c r="AY93" s="237" t="str">
        <f t="shared" si="302"/>
        <v/>
      </c>
      <c r="AZ93" s="237" t="str">
        <f t="shared" si="303"/>
        <v/>
      </c>
      <c r="BA93" s="237" t="str">
        <f t="shared" si="304"/>
        <v/>
      </c>
      <c r="BB93" s="237" t="str">
        <f t="shared" si="305"/>
        <v/>
      </c>
      <c r="BC93" s="238" t="str">
        <f t="shared" si="306"/>
        <v>3 - 0</v>
      </c>
      <c r="BD93" s="239" t="str">
        <f t="shared" si="307"/>
        <v>0, 0, 0</v>
      </c>
      <c r="BE93" s="255"/>
      <c r="BF93" s="255"/>
      <c r="BG93" s="241" t="e">
        <f>SUMIF(A88:A91,C93,B88:B91)</f>
        <v>#VALUE!</v>
      </c>
      <c r="BH93" s="242" t="e">
        <f>SUMIF(A88:A91,D93,B88:B91)</f>
        <v>#VALUE!</v>
      </c>
      <c r="BI93" s="204">
        <f t="shared" si="308"/>
        <v>4</v>
      </c>
      <c r="BJ93" s="205" t="e">
        <f>1+BJ92</f>
        <v>#REF!</v>
      </c>
      <c r="BK93" s="243">
        <v>3</v>
      </c>
      <c r="BL93" s="270" t="str">
        <f t="shared" si="309"/>
        <v>3 - 4</v>
      </c>
      <c r="BM93" s="245">
        <v>44474</v>
      </c>
      <c r="BN93" s="246" t="s">
        <v>251</v>
      </c>
      <c r="BO93" s="247">
        <v>8</v>
      </c>
      <c r="BP93" s="637"/>
      <c r="BQ93" s="639"/>
      <c r="BR93" s="632"/>
      <c r="BS93" s="632"/>
      <c r="BT93" s="632"/>
      <c r="BU93" s="256" t="e">
        <f>IF(BQ92=0,0,VLOOKUP(BQ92,[3]Список!$A:P,8,FALSE))</f>
        <v>#VALUE!</v>
      </c>
      <c r="BV93" s="642"/>
      <c r="BW93" s="633" t="str">
        <f>IF(AI88&gt;AJ88,BC88,IF(AJ88&gt;AI88,BD88," "))</f>
        <v>0 - 3</v>
      </c>
      <c r="BX93" s="634"/>
      <c r="BY93" s="635"/>
      <c r="BZ93" s="634" t="str">
        <f>IF(AI91&gt;AJ91,BC91,IF(AJ91&gt;AI91,BD91," "))</f>
        <v>0 - 3</v>
      </c>
      <c r="CA93" s="634"/>
      <c r="CB93" s="634"/>
      <c r="CC93" s="656"/>
      <c r="CD93" s="644"/>
      <c r="CE93" s="657"/>
      <c r="CF93" s="634" t="str">
        <f>IF(AI93&lt;AJ93,AR93,IF(AJ93&lt;AI93,AS93," "))</f>
        <v>0 - 3</v>
      </c>
      <c r="CG93" s="634"/>
      <c r="CH93" s="634"/>
      <c r="CI93" s="316"/>
      <c r="CJ93" s="646"/>
      <c r="CK93" s="629"/>
      <c r="CL93" s="631"/>
    </row>
    <row r="94" spans="1:90" ht="14.25" x14ac:dyDescent="0.2"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V94" s="201"/>
      <c r="AW94" s="201"/>
      <c r="AX94" s="201"/>
      <c r="AY94" s="201"/>
      <c r="AZ94" s="201"/>
      <c r="BE94" s="240">
        <f>SUMIF(C88:C95,4,AI88:AI95)+SUMIF(D88:D95,4,AJ88:AJ95)</f>
        <v>4</v>
      </c>
      <c r="BF94" s="240">
        <f>IF(BE94&lt;&gt;0,RANK(BE94,BE88:BE94),"")</f>
        <v>3</v>
      </c>
      <c r="BG94" s="272"/>
      <c r="BH94" s="272"/>
      <c r="BK94" s="220"/>
      <c r="BP94" s="636">
        <v>4</v>
      </c>
      <c r="BQ94" s="638" t="e">
        <f>B91</f>
        <v>#VALUE!</v>
      </c>
      <c r="BR94" s="640" t="s">
        <v>83</v>
      </c>
      <c r="BS94" s="640"/>
      <c r="BT94" s="640"/>
      <c r="BU94" s="260" t="e">
        <f>IF(BQ94=0,0,VLOOKUP(BQ94,[3]Список!$A:P,7,FALSE))</f>
        <v>#VALUE!</v>
      </c>
      <c r="BV94" s="641" t="e">
        <f>IF(BQ94=0,0,VLOOKUP(BQ94,[3]Список!$A:$P,6,FALSE))</f>
        <v>#VALUE!</v>
      </c>
      <c r="BW94" s="261"/>
      <c r="BX94" s="262">
        <f>IF(AG90&lt;AH90,AT90,IF(AH90&lt;AG90,AT90," "))</f>
        <v>1</v>
      </c>
      <c r="BY94" s="263"/>
      <c r="BZ94" s="266"/>
      <c r="CA94" s="262">
        <f>IF(AG89&lt;AH89,AT89,IF(AH89&lt;AG89,AT89," "))</f>
        <v>1</v>
      </c>
      <c r="CB94" s="266"/>
      <c r="CC94" s="264"/>
      <c r="CD94" s="262">
        <f>IF(AG93&lt;AH93,AT93,IF(AH93&lt;AG93,AT93," "))</f>
        <v>2</v>
      </c>
      <c r="CE94" s="263"/>
      <c r="CF94" s="643"/>
      <c r="CG94" s="643"/>
      <c r="CH94" s="643"/>
      <c r="CI94" s="317"/>
      <c r="CJ94" s="645">
        <f>BE94</f>
        <v>4</v>
      </c>
      <c r="CK94" s="628"/>
      <c r="CL94" s="630">
        <v>4</v>
      </c>
    </row>
    <row r="95" spans="1:90" ht="12.75" x14ac:dyDescent="0.2"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V95" s="201"/>
      <c r="AW95" s="201"/>
      <c r="AX95" s="201"/>
      <c r="AY95" s="201"/>
      <c r="AZ95" s="201"/>
      <c r="BE95" s="255"/>
      <c r="BF95" s="255"/>
      <c r="BG95" s="272"/>
      <c r="BH95" s="272"/>
      <c r="BK95" s="295"/>
      <c r="BL95" s="273"/>
      <c r="BM95" s="274"/>
      <c r="BN95" s="275"/>
      <c r="BO95" s="276"/>
      <c r="BP95" s="637"/>
      <c r="BQ95" s="639"/>
      <c r="BR95" s="632"/>
      <c r="BS95" s="632"/>
      <c r="BT95" s="632"/>
      <c r="BU95" s="256" t="e">
        <f>IF(BQ94=0,0,VLOOKUP(BQ94,[3]Список!$A:P,8,FALSE))</f>
        <v>#VALUE!</v>
      </c>
      <c r="BV95" s="642"/>
      <c r="BW95" s="633" t="str">
        <f>IF(AI90&gt;AJ90,BC90,IF(AJ90&gt;AI90,BD90," "))</f>
        <v>0 - 3</v>
      </c>
      <c r="BX95" s="634"/>
      <c r="BY95" s="635"/>
      <c r="BZ95" s="634" t="str">
        <f>IF(AI89&gt;AJ89,BC89,IF(AJ89&gt;AI89,BD89," "))</f>
        <v>0 - 3</v>
      </c>
      <c r="CA95" s="634"/>
      <c r="CB95" s="634"/>
      <c r="CC95" s="633" t="s">
        <v>226</v>
      </c>
      <c r="CD95" s="634"/>
      <c r="CE95" s="635"/>
      <c r="CF95" s="644"/>
      <c r="CG95" s="644"/>
      <c r="CH95" s="644"/>
      <c r="CI95" s="316"/>
      <c r="CJ95" s="646"/>
      <c r="CK95" s="629"/>
      <c r="CL95" s="631"/>
    </row>
    <row r="96" spans="1:90" ht="12.75" x14ac:dyDescent="0.2">
      <c r="Z96" s="212"/>
      <c r="BI96" s="298"/>
      <c r="BJ96" s="299"/>
      <c r="BR96" s="626" t="s">
        <v>245</v>
      </c>
      <c r="BS96" s="626"/>
      <c r="BT96" s="626"/>
      <c r="BU96" s="626"/>
      <c r="BV96" s="626"/>
      <c r="BW96" s="626"/>
      <c r="BX96" s="626"/>
      <c r="BY96" s="626"/>
      <c r="BZ96" s="626"/>
      <c r="CA96" s="626"/>
      <c r="CB96" s="626"/>
      <c r="CC96" s="626"/>
      <c r="CD96" s="626"/>
      <c r="CE96" s="626"/>
      <c r="CF96" s="626"/>
      <c r="CG96" s="626"/>
      <c r="CH96" s="626"/>
      <c r="CI96" s="626"/>
      <c r="CJ96" s="626"/>
      <c r="CK96" s="626"/>
    </row>
    <row r="97" spans="26:89" ht="12.75" x14ac:dyDescent="0.2">
      <c r="Z97" s="212"/>
      <c r="BI97" s="298"/>
      <c r="BJ97" s="299"/>
      <c r="BR97" s="627" t="s">
        <v>246</v>
      </c>
      <c r="BS97" s="627"/>
      <c r="BT97" s="627"/>
      <c r="BU97" s="627"/>
      <c r="BV97" s="627"/>
      <c r="BW97" s="627"/>
      <c r="BX97" s="627"/>
      <c r="BY97" s="627"/>
      <c r="BZ97" s="627"/>
      <c r="CA97" s="627"/>
      <c r="CB97" s="627"/>
      <c r="CC97" s="627"/>
      <c r="CD97" s="627"/>
      <c r="CE97" s="627"/>
      <c r="CF97" s="627"/>
      <c r="CG97" s="627"/>
      <c r="CH97" s="627"/>
      <c r="CI97" s="627"/>
      <c r="CJ97" s="627"/>
      <c r="CK97" s="627"/>
    </row>
    <row r="98" spans="26:89" ht="12.75" x14ac:dyDescent="0.2">
      <c r="Z98" s="212"/>
      <c r="BI98" s="298"/>
      <c r="BJ98" s="299"/>
    </row>
    <row r="99" spans="26:89" ht="12.75" x14ac:dyDescent="0.2">
      <c r="Z99" s="212"/>
      <c r="BI99" s="298"/>
      <c r="BJ99" s="299"/>
    </row>
    <row r="100" spans="26:89" ht="12.75" x14ac:dyDescent="0.2">
      <c r="Z100" s="212"/>
      <c r="BI100" s="298"/>
      <c r="BJ100" s="299"/>
    </row>
    <row r="101" spans="26:89" ht="12.75" x14ac:dyDescent="0.2">
      <c r="Z101" s="212"/>
      <c r="BI101" s="298"/>
      <c r="BJ101" s="299"/>
    </row>
    <row r="102" spans="26:89" ht="12.75" x14ac:dyDescent="0.2">
      <c r="Z102" s="212"/>
      <c r="BI102" s="298"/>
      <c r="BJ102" s="299"/>
    </row>
    <row r="103" spans="26:89" ht="12.75" x14ac:dyDescent="0.2">
      <c r="Z103" s="212"/>
      <c r="BI103" s="298"/>
      <c r="BJ103" s="299"/>
    </row>
    <row r="104" spans="26:89" ht="12.75" x14ac:dyDescent="0.2">
      <c r="Z104" s="212"/>
      <c r="BI104" s="298"/>
      <c r="BJ104" s="299"/>
    </row>
    <row r="105" spans="26:89" ht="12.75" x14ac:dyDescent="0.2">
      <c r="Z105" s="212"/>
      <c r="BI105" s="298"/>
      <c r="BJ105" s="299"/>
    </row>
    <row r="106" spans="26:89" ht="12.75" x14ac:dyDescent="0.2">
      <c r="Z106" s="212"/>
      <c r="BI106" s="298"/>
      <c r="BJ106" s="299"/>
    </row>
    <row r="107" spans="26:89" ht="12.75" x14ac:dyDescent="0.2">
      <c r="Z107" s="212"/>
      <c r="BI107" s="298"/>
      <c r="BJ107" s="299"/>
    </row>
    <row r="108" spans="26:89" ht="12.75" x14ac:dyDescent="0.2">
      <c r="Z108" s="212"/>
      <c r="BI108" s="298"/>
      <c r="BJ108" s="299"/>
    </row>
    <row r="109" spans="26:89" ht="12.75" x14ac:dyDescent="0.2">
      <c r="Z109" s="212"/>
      <c r="BI109" s="298"/>
      <c r="BJ109" s="299"/>
    </row>
    <row r="110" spans="26:89" ht="12.75" x14ac:dyDescent="0.2">
      <c r="Z110" s="212"/>
      <c r="BI110" s="298"/>
      <c r="BJ110" s="299"/>
    </row>
    <row r="111" spans="26:89" ht="12.75" x14ac:dyDescent="0.2">
      <c r="Z111" s="212"/>
      <c r="BI111" s="298"/>
      <c r="BJ111" s="299"/>
    </row>
    <row r="112" spans="26:89" ht="12.75" x14ac:dyDescent="0.2">
      <c r="Z112" s="212"/>
      <c r="BI112" s="298"/>
      <c r="BJ112" s="299"/>
    </row>
    <row r="113" spans="26:62" ht="12.75" x14ac:dyDescent="0.2">
      <c r="Z113" s="212"/>
      <c r="BI113" s="298"/>
      <c r="BJ113" s="299"/>
    </row>
    <row r="114" spans="26:62" ht="12.75" x14ac:dyDescent="0.2">
      <c r="Z114" s="212"/>
      <c r="BI114" s="298"/>
      <c r="BJ114" s="299"/>
    </row>
    <row r="115" spans="26:62" ht="12.75" x14ac:dyDescent="0.2">
      <c r="Z115" s="212"/>
      <c r="BI115" s="298"/>
      <c r="BJ115" s="299"/>
    </row>
    <row r="116" spans="26:62" ht="12.75" x14ac:dyDescent="0.2">
      <c r="Z116" s="212"/>
      <c r="BI116" s="298"/>
      <c r="BJ116" s="299"/>
    </row>
    <row r="117" spans="26:62" ht="12.75" x14ac:dyDescent="0.2">
      <c r="Z117" s="212"/>
      <c r="BI117" s="298"/>
      <c r="BJ117" s="299"/>
    </row>
    <row r="118" spans="26:62" ht="12.75" x14ac:dyDescent="0.2">
      <c r="Z118" s="212"/>
      <c r="BI118" s="298"/>
      <c r="BJ118" s="299"/>
    </row>
    <row r="119" spans="26:62" ht="12.75" x14ac:dyDescent="0.2">
      <c r="Z119" s="212"/>
      <c r="BI119" s="298"/>
      <c r="BJ119" s="299"/>
    </row>
    <row r="120" spans="26:62" ht="12.75" x14ac:dyDescent="0.2">
      <c r="Z120" s="212"/>
      <c r="BI120" s="298"/>
      <c r="BJ120" s="299"/>
    </row>
    <row r="121" spans="26:62" ht="12.75" x14ac:dyDescent="0.2">
      <c r="Z121" s="212"/>
      <c r="BI121" s="298"/>
      <c r="BJ121" s="299"/>
    </row>
    <row r="122" spans="26:62" ht="12.75" x14ac:dyDescent="0.2">
      <c r="Z122" s="212"/>
      <c r="BI122" s="298"/>
      <c r="BJ122" s="299"/>
    </row>
    <row r="123" spans="26:62" ht="12.75" x14ac:dyDescent="0.2">
      <c r="Z123" s="212"/>
      <c r="BI123" s="298"/>
      <c r="BJ123" s="299"/>
    </row>
    <row r="124" spans="26:62" ht="12.75" x14ac:dyDescent="0.2">
      <c r="Z124" s="212"/>
      <c r="BI124" s="298"/>
      <c r="BJ124" s="299"/>
    </row>
    <row r="125" spans="26:62" ht="12.75" x14ac:dyDescent="0.2">
      <c r="Z125" s="212"/>
      <c r="BI125" s="298"/>
      <c r="BJ125" s="299"/>
    </row>
    <row r="126" spans="26:62" ht="12.75" x14ac:dyDescent="0.2">
      <c r="Z126" s="212"/>
      <c r="BI126" s="298"/>
      <c r="BJ126" s="299"/>
    </row>
    <row r="127" spans="26:62" ht="12.75" x14ac:dyDescent="0.2">
      <c r="Z127" s="212"/>
      <c r="BI127" s="298"/>
      <c r="BJ127" s="299"/>
    </row>
    <row r="128" spans="26:62" ht="12.75" x14ac:dyDescent="0.2">
      <c r="Z128" s="212"/>
      <c r="BI128" s="298"/>
      <c r="BJ128" s="299"/>
    </row>
    <row r="129" spans="26:62" ht="12.75" x14ac:dyDescent="0.2">
      <c r="Z129" s="212"/>
      <c r="BI129" s="298"/>
      <c r="BJ129" s="299"/>
    </row>
    <row r="130" spans="26:62" ht="12.75" x14ac:dyDescent="0.2">
      <c r="Z130" s="212"/>
      <c r="BI130" s="298"/>
      <c r="BJ130" s="299"/>
    </row>
    <row r="131" spans="26:62" ht="12.75" x14ac:dyDescent="0.2">
      <c r="Z131" s="212"/>
      <c r="BI131" s="298"/>
      <c r="BJ131" s="299"/>
    </row>
    <row r="132" spans="26:62" ht="12.75" x14ac:dyDescent="0.2">
      <c r="Z132" s="212"/>
      <c r="BI132" s="298"/>
      <c r="BJ132" s="299"/>
    </row>
    <row r="133" spans="26:62" ht="12.75" x14ac:dyDescent="0.2">
      <c r="Z133" s="212"/>
      <c r="BI133" s="298"/>
      <c r="BJ133" s="299"/>
    </row>
    <row r="134" spans="26:62" ht="12.75" x14ac:dyDescent="0.2">
      <c r="Z134" s="212"/>
      <c r="BI134" s="298"/>
      <c r="BJ134" s="299"/>
    </row>
    <row r="135" spans="26:62" ht="12.75" x14ac:dyDescent="0.2">
      <c r="Z135" s="212"/>
      <c r="BI135" s="298"/>
      <c r="BJ135" s="299"/>
    </row>
    <row r="136" spans="26:62" ht="12.75" x14ac:dyDescent="0.2">
      <c r="Z136" s="212"/>
      <c r="BI136" s="298"/>
      <c r="BJ136" s="299"/>
    </row>
    <row r="137" spans="26:62" ht="12.75" x14ac:dyDescent="0.2">
      <c r="Z137" s="212"/>
      <c r="BI137" s="298"/>
      <c r="BJ137" s="299"/>
    </row>
    <row r="138" spans="26:62" ht="12.75" x14ac:dyDescent="0.2">
      <c r="Z138" s="212"/>
      <c r="BI138" s="298"/>
      <c r="BJ138" s="299"/>
    </row>
    <row r="139" spans="26:62" ht="12.75" x14ac:dyDescent="0.2">
      <c r="Z139" s="212"/>
      <c r="BI139" s="298"/>
      <c r="BJ139" s="299"/>
    </row>
    <row r="140" spans="26:62" ht="12.75" x14ac:dyDescent="0.2">
      <c r="Z140" s="212"/>
      <c r="BI140" s="298"/>
      <c r="BJ140" s="299"/>
    </row>
    <row r="141" spans="26:62" ht="12.75" x14ac:dyDescent="0.2">
      <c r="Z141" s="212"/>
      <c r="BI141" s="298"/>
      <c r="BJ141" s="299"/>
    </row>
    <row r="142" spans="26:62" ht="12.75" x14ac:dyDescent="0.2">
      <c r="Z142" s="212"/>
      <c r="BI142" s="298"/>
      <c r="BJ142" s="299"/>
    </row>
    <row r="143" spans="26:62" ht="12.75" x14ac:dyDescent="0.2">
      <c r="Z143" s="212"/>
      <c r="BI143" s="298"/>
      <c r="BJ143" s="299"/>
    </row>
    <row r="144" spans="26:62" ht="12.75" x14ac:dyDescent="0.2">
      <c r="Z144" s="212"/>
      <c r="BI144" s="298"/>
      <c r="BJ144" s="299"/>
    </row>
    <row r="145" spans="26:62" ht="12.75" x14ac:dyDescent="0.2">
      <c r="Z145" s="212"/>
      <c r="BI145" s="298"/>
      <c r="BJ145" s="299"/>
    </row>
    <row r="146" spans="26:62" ht="12.75" x14ac:dyDescent="0.2">
      <c r="Z146" s="212"/>
      <c r="BI146" s="298"/>
      <c r="BJ146" s="299"/>
    </row>
    <row r="147" spans="26:62" ht="12.75" x14ac:dyDescent="0.2">
      <c r="Z147" s="212"/>
      <c r="BI147" s="298"/>
      <c r="BJ147" s="299"/>
    </row>
    <row r="148" spans="26:62" ht="12.75" x14ac:dyDescent="0.2">
      <c r="Z148" s="212"/>
      <c r="BI148" s="298"/>
      <c r="BJ148" s="299"/>
    </row>
    <row r="149" spans="26:62" ht="12.75" x14ac:dyDescent="0.2">
      <c r="Z149" s="212"/>
      <c r="BI149" s="298"/>
      <c r="BJ149" s="299"/>
    </row>
    <row r="150" spans="26:62" ht="12.75" x14ac:dyDescent="0.2">
      <c r="Z150" s="212"/>
      <c r="BI150" s="298"/>
      <c r="BJ150" s="299"/>
    </row>
    <row r="151" spans="26:62" ht="12.75" x14ac:dyDescent="0.2">
      <c r="Z151" s="212"/>
      <c r="BI151" s="298"/>
      <c r="BJ151" s="299"/>
    </row>
    <row r="152" spans="26:62" ht="12.75" x14ac:dyDescent="0.2">
      <c r="Z152" s="212"/>
      <c r="BI152" s="298"/>
      <c r="BJ152" s="299"/>
    </row>
    <row r="153" spans="26:62" ht="12.75" x14ac:dyDescent="0.2">
      <c r="Z153" s="212"/>
      <c r="BI153" s="298"/>
      <c r="BJ153" s="299"/>
    </row>
    <row r="154" spans="26:62" ht="12.75" x14ac:dyDescent="0.2">
      <c r="Z154" s="212"/>
      <c r="BI154" s="298"/>
      <c r="BJ154" s="299"/>
    </row>
    <row r="155" spans="26:62" ht="12.75" x14ac:dyDescent="0.2">
      <c r="Z155" s="212"/>
      <c r="BI155" s="298"/>
      <c r="BJ155" s="299"/>
    </row>
    <row r="156" spans="26:62" ht="12.75" x14ac:dyDescent="0.2">
      <c r="Z156" s="212"/>
      <c r="BI156" s="298"/>
      <c r="BJ156" s="299"/>
    </row>
    <row r="157" spans="26:62" ht="12.75" x14ac:dyDescent="0.2">
      <c r="Z157" s="212"/>
      <c r="BI157" s="298"/>
      <c r="BJ157" s="299"/>
    </row>
    <row r="158" spans="26:62" ht="12.75" x14ac:dyDescent="0.2">
      <c r="Z158" s="212"/>
      <c r="BI158" s="298"/>
      <c r="BJ158" s="299"/>
    </row>
    <row r="159" spans="26:62" ht="12.75" x14ac:dyDescent="0.2">
      <c r="Z159" s="212"/>
      <c r="BI159" s="298"/>
      <c r="BJ159" s="299"/>
    </row>
    <row r="160" spans="26:62" ht="12.75" x14ac:dyDescent="0.2">
      <c r="Z160" s="212"/>
      <c r="BI160" s="298"/>
      <c r="BJ160" s="299"/>
    </row>
    <row r="161" spans="26:62" ht="12.75" x14ac:dyDescent="0.2">
      <c r="Z161" s="212"/>
      <c r="BI161" s="298"/>
      <c r="BJ161" s="299"/>
    </row>
    <row r="162" spans="26:62" ht="12.75" x14ac:dyDescent="0.2">
      <c r="Z162" s="212"/>
      <c r="BI162" s="298"/>
      <c r="BJ162" s="299"/>
    </row>
    <row r="163" spans="26:62" ht="12.75" x14ac:dyDescent="0.2">
      <c r="Z163" s="212"/>
      <c r="BI163" s="298"/>
      <c r="BJ163" s="299"/>
    </row>
    <row r="164" spans="26:62" ht="12.75" x14ac:dyDescent="0.2">
      <c r="Z164" s="212"/>
      <c r="BI164" s="298"/>
      <c r="BJ164" s="299"/>
    </row>
    <row r="165" spans="26:62" ht="12.75" x14ac:dyDescent="0.2">
      <c r="Z165" s="212"/>
      <c r="BI165" s="298"/>
      <c r="BJ165" s="299"/>
    </row>
    <row r="166" spans="26:62" ht="12.75" x14ac:dyDescent="0.2">
      <c r="Z166" s="212"/>
      <c r="BI166" s="298"/>
      <c r="BJ166" s="299"/>
    </row>
    <row r="167" spans="26:62" ht="12.75" x14ac:dyDescent="0.2">
      <c r="Z167" s="212"/>
      <c r="BI167" s="298"/>
      <c r="BJ167" s="299"/>
    </row>
    <row r="168" spans="26:62" ht="12.75" x14ac:dyDescent="0.2">
      <c r="Z168" s="212"/>
      <c r="BI168" s="298"/>
      <c r="BJ168" s="299"/>
    </row>
    <row r="169" spans="26:62" ht="12.75" x14ac:dyDescent="0.2">
      <c r="Z169" s="212"/>
      <c r="BI169" s="298"/>
      <c r="BJ169" s="299"/>
    </row>
    <row r="170" spans="26:62" ht="12.75" x14ac:dyDescent="0.2">
      <c r="Z170" s="212"/>
      <c r="BI170" s="298"/>
      <c r="BJ170" s="299"/>
    </row>
    <row r="171" spans="26:62" ht="12.75" x14ac:dyDescent="0.2">
      <c r="Z171" s="212"/>
      <c r="BI171" s="298"/>
      <c r="BJ171" s="299"/>
    </row>
    <row r="172" spans="26:62" ht="12.75" x14ac:dyDescent="0.2">
      <c r="Z172" s="212"/>
      <c r="BI172" s="298"/>
      <c r="BJ172" s="299"/>
    </row>
    <row r="173" spans="26:62" ht="12.75" x14ac:dyDescent="0.2">
      <c r="Z173" s="212"/>
      <c r="BI173" s="298"/>
      <c r="BJ173" s="299"/>
    </row>
    <row r="174" spans="26:62" ht="12.75" x14ac:dyDescent="0.2">
      <c r="Z174" s="212"/>
      <c r="BI174" s="298"/>
      <c r="BJ174" s="299"/>
    </row>
    <row r="175" spans="26:62" ht="12.75" x14ac:dyDescent="0.2">
      <c r="Z175" s="212"/>
      <c r="BI175" s="298"/>
      <c r="BJ175" s="299"/>
    </row>
    <row r="176" spans="26:62" ht="12.75" x14ac:dyDescent="0.2">
      <c r="Z176" s="212"/>
      <c r="BI176" s="298"/>
      <c r="BJ176" s="299"/>
    </row>
    <row r="177" spans="26:62" ht="12.75" x14ac:dyDescent="0.2">
      <c r="Z177" s="212"/>
      <c r="BI177" s="298"/>
      <c r="BJ177" s="299"/>
    </row>
    <row r="178" spans="26:62" ht="12.75" x14ac:dyDescent="0.2">
      <c r="Z178" s="212"/>
      <c r="BI178" s="298"/>
      <c r="BJ178" s="299"/>
    </row>
    <row r="179" spans="26:62" ht="12.75" x14ac:dyDescent="0.2">
      <c r="Z179" s="212"/>
      <c r="BI179" s="298"/>
      <c r="BJ179" s="299"/>
    </row>
    <row r="180" spans="26:62" ht="12.75" x14ac:dyDescent="0.2">
      <c r="Z180" s="212"/>
      <c r="BI180" s="298"/>
      <c r="BJ180" s="299"/>
    </row>
    <row r="181" spans="26:62" ht="12.75" x14ac:dyDescent="0.2">
      <c r="Z181" s="212"/>
      <c r="BI181" s="298"/>
      <c r="BJ181" s="299"/>
    </row>
    <row r="182" spans="26:62" ht="12.75" x14ac:dyDescent="0.2">
      <c r="Z182" s="212"/>
      <c r="BI182" s="298"/>
      <c r="BJ182" s="299"/>
    </row>
    <row r="183" spans="26:62" ht="12.75" x14ac:dyDescent="0.2">
      <c r="Z183" s="212"/>
      <c r="BI183" s="298"/>
      <c r="BJ183" s="299"/>
    </row>
    <row r="184" spans="26:62" ht="12.75" x14ac:dyDescent="0.2">
      <c r="Z184" s="212"/>
      <c r="BI184" s="298"/>
      <c r="BJ184" s="299"/>
    </row>
    <row r="185" spans="26:62" ht="12.75" x14ac:dyDescent="0.2">
      <c r="Z185" s="212"/>
      <c r="BI185" s="298"/>
      <c r="BJ185" s="299"/>
    </row>
    <row r="186" spans="26:62" ht="12.75" x14ac:dyDescent="0.2">
      <c r="Z186" s="212"/>
      <c r="BI186" s="298"/>
      <c r="BJ186" s="299"/>
    </row>
    <row r="187" spans="26:62" ht="12.75" x14ac:dyDescent="0.2">
      <c r="Z187" s="212"/>
      <c r="BI187" s="298"/>
      <c r="BJ187" s="299"/>
    </row>
    <row r="188" spans="26:62" ht="12.75" x14ac:dyDescent="0.2">
      <c r="Z188" s="212"/>
      <c r="BI188" s="298"/>
      <c r="BJ188" s="299"/>
    </row>
    <row r="189" spans="26:62" ht="12.75" x14ac:dyDescent="0.2">
      <c r="Z189" s="212"/>
      <c r="BI189" s="298"/>
      <c r="BJ189" s="299"/>
    </row>
    <row r="190" spans="26:62" ht="12.75" x14ac:dyDescent="0.2">
      <c r="Z190" s="212"/>
      <c r="BI190" s="298"/>
      <c r="BJ190" s="299"/>
    </row>
    <row r="191" spans="26:62" ht="12.75" x14ac:dyDescent="0.2">
      <c r="Z191" s="212"/>
      <c r="BI191" s="298"/>
      <c r="BJ191" s="299"/>
    </row>
    <row r="192" spans="26:62" ht="12.75" x14ac:dyDescent="0.2">
      <c r="Z192" s="212"/>
      <c r="BI192" s="298"/>
      <c r="BJ192" s="299"/>
    </row>
    <row r="193" spans="26:62" ht="12.75" x14ac:dyDescent="0.2">
      <c r="Z193" s="212"/>
      <c r="BI193" s="298"/>
      <c r="BJ193" s="299"/>
    </row>
    <row r="194" spans="26:62" ht="12.75" x14ac:dyDescent="0.2">
      <c r="Z194" s="212"/>
      <c r="BI194" s="298"/>
      <c r="BJ194" s="299"/>
    </row>
    <row r="195" spans="26:62" ht="12.75" x14ac:dyDescent="0.2">
      <c r="Z195" s="212"/>
      <c r="BI195" s="298"/>
      <c r="BJ195" s="299"/>
    </row>
    <row r="196" spans="26:62" ht="12.75" x14ac:dyDescent="0.2">
      <c r="Z196" s="212"/>
      <c r="BI196" s="298"/>
      <c r="BJ196" s="299"/>
    </row>
    <row r="197" spans="26:62" ht="12.75" x14ac:dyDescent="0.2">
      <c r="Z197" s="212"/>
      <c r="BI197" s="298"/>
      <c r="BJ197" s="299"/>
    </row>
    <row r="198" spans="26:62" ht="12.75" x14ac:dyDescent="0.2">
      <c r="Z198" s="212"/>
      <c r="BI198" s="298"/>
      <c r="BJ198" s="299"/>
    </row>
    <row r="199" spans="26:62" ht="12.75" x14ac:dyDescent="0.2">
      <c r="Z199" s="212"/>
      <c r="BI199" s="298"/>
      <c r="BJ199" s="299"/>
    </row>
    <row r="200" spans="26:62" ht="12.75" x14ac:dyDescent="0.2">
      <c r="Z200" s="212"/>
      <c r="BI200" s="298"/>
      <c r="BJ200" s="299"/>
    </row>
    <row r="201" spans="26:62" ht="12.75" x14ac:dyDescent="0.2">
      <c r="Z201" s="212"/>
      <c r="BI201" s="298"/>
      <c r="BJ201" s="299"/>
    </row>
    <row r="202" spans="26:62" ht="12.75" x14ac:dyDescent="0.2">
      <c r="Z202" s="212"/>
      <c r="BI202" s="298"/>
      <c r="BJ202" s="299"/>
    </row>
    <row r="203" spans="26:62" ht="12.75" x14ac:dyDescent="0.2">
      <c r="Z203" s="212"/>
      <c r="BI203" s="298"/>
      <c r="BJ203" s="299"/>
    </row>
    <row r="204" spans="26:62" ht="12.75" x14ac:dyDescent="0.2">
      <c r="Z204" s="212"/>
      <c r="BI204" s="298"/>
      <c r="BJ204" s="299"/>
    </row>
    <row r="205" spans="26:62" ht="12.75" x14ac:dyDescent="0.2">
      <c r="Z205" s="212"/>
      <c r="BI205" s="298"/>
      <c r="BJ205" s="299"/>
    </row>
    <row r="206" spans="26:62" ht="12.75" x14ac:dyDescent="0.2">
      <c r="Z206" s="212"/>
      <c r="BI206" s="298"/>
      <c r="BJ206" s="299"/>
    </row>
    <row r="207" spans="26:62" ht="12.75" x14ac:dyDescent="0.2">
      <c r="Z207" s="212"/>
      <c r="BI207" s="298"/>
      <c r="BJ207" s="299"/>
    </row>
    <row r="208" spans="26:62" ht="12.75" x14ac:dyDescent="0.2">
      <c r="Z208" s="212"/>
      <c r="BI208" s="298"/>
      <c r="BJ208" s="299"/>
    </row>
    <row r="209" spans="26:62" ht="12.75" x14ac:dyDescent="0.2">
      <c r="Z209" s="212"/>
      <c r="BI209" s="298"/>
      <c r="BJ209" s="299"/>
    </row>
    <row r="210" spans="26:62" ht="12.75" x14ac:dyDescent="0.2">
      <c r="Z210" s="212"/>
      <c r="BI210" s="298"/>
      <c r="BJ210" s="299"/>
    </row>
    <row r="211" spans="26:62" ht="12.75" x14ac:dyDescent="0.2">
      <c r="Z211" s="212"/>
      <c r="BI211" s="298"/>
      <c r="BJ211" s="299"/>
    </row>
    <row r="212" spans="26:62" ht="12.75" x14ac:dyDescent="0.2">
      <c r="Z212" s="212"/>
      <c r="BI212" s="298"/>
      <c r="BJ212" s="299"/>
    </row>
    <row r="213" spans="26:62" ht="12.75" x14ac:dyDescent="0.2">
      <c r="Z213" s="212"/>
      <c r="BI213" s="298"/>
      <c r="BJ213" s="299"/>
    </row>
    <row r="214" spans="26:62" ht="12.75" x14ac:dyDescent="0.2">
      <c r="Z214" s="212"/>
      <c r="BI214" s="298"/>
      <c r="BJ214" s="299"/>
    </row>
    <row r="215" spans="26:62" ht="12.75" x14ac:dyDescent="0.2">
      <c r="Z215" s="212"/>
      <c r="BI215" s="298"/>
      <c r="BJ215" s="299"/>
    </row>
    <row r="216" spans="26:62" ht="12.75" x14ac:dyDescent="0.2">
      <c r="Z216" s="212"/>
      <c r="BI216" s="298"/>
      <c r="BJ216" s="299"/>
    </row>
    <row r="217" spans="26:62" ht="12.75" x14ac:dyDescent="0.2">
      <c r="Z217" s="212"/>
      <c r="BI217" s="298"/>
      <c r="BJ217" s="299"/>
    </row>
    <row r="218" spans="26:62" ht="12.75" x14ac:dyDescent="0.2">
      <c r="Z218" s="212"/>
      <c r="BI218" s="298"/>
      <c r="BJ218" s="299"/>
    </row>
    <row r="219" spans="26:62" ht="12.75" x14ac:dyDescent="0.2">
      <c r="Z219" s="212"/>
      <c r="BI219" s="298"/>
      <c r="BJ219" s="299"/>
    </row>
    <row r="220" spans="26:62" ht="12.75" x14ac:dyDescent="0.2">
      <c r="Z220" s="212"/>
      <c r="BI220" s="298"/>
      <c r="BJ220" s="299"/>
    </row>
    <row r="221" spans="26:62" ht="12.75" x14ac:dyDescent="0.2">
      <c r="Z221" s="212"/>
      <c r="BI221" s="298"/>
      <c r="BJ221" s="299"/>
    </row>
    <row r="222" spans="26:62" ht="12.75" x14ac:dyDescent="0.2">
      <c r="Z222" s="212"/>
      <c r="BI222" s="298"/>
      <c r="BJ222" s="299"/>
    </row>
    <row r="223" spans="26:62" ht="12.75" x14ac:dyDescent="0.2">
      <c r="Z223" s="212"/>
      <c r="BI223" s="298"/>
      <c r="BJ223" s="299"/>
    </row>
    <row r="224" spans="26:62" ht="12.75" x14ac:dyDescent="0.2">
      <c r="Z224" s="212"/>
      <c r="BI224" s="298"/>
      <c r="BJ224" s="299"/>
    </row>
    <row r="225" spans="26:62" ht="12.75" x14ac:dyDescent="0.2">
      <c r="Z225" s="212"/>
      <c r="BI225" s="298"/>
      <c r="BJ225" s="299"/>
    </row>
    <row r="226" spans="26:62" ht="12.75" x14ac:dyDescent="0.2">
      <c r="Z226" s="212"/>
      <c r="BI226" s="298"/>
      <c r="BJ226" s="299"/>
    </row>
    <row r="227" spans="26:62" ht="12.75" x14ac:dyDescent="0.2">
      <c r="Z227" s="212"/>
      <c r="BI227" s="298"/>
      <c r="BJ227" s="299"/>
    </row>
    <row r="228" spans="26:62" ht="12.75" x14ac:dyDescent="0.2">
      <c r="Z228" s="212"/>
      <c r="BI228" s="298"/>
      <c r="BJ228" s="299"/>
    </row>
    <row r="229" spans="26:62" ht="12.75" x14ac:dyDescent="0.2">
      <c r="Z229" s="212"/>
      <c r="BI229" s="298"/>
      <c r="BJ229" s="299"/>
    </row>
    <row r="230" spans="26:62" ht="12.75" x14ac:dyDescent="0.2">
      <c r="Z230" s="212"/>
      <c r="BI230" s="298"/>
      <c r="BJ230" s="299"/>
    </row>
    <row r="231" spans="26:62" ht="12.75" x14ac:dyDescent="0.2">
      <c r="Z231" s="212"/>
      <c r="BI231" s="298"/>
      <c r="BJ231" s="299"/>
    </row>
    <row r="232" spans="26:62" ht="12.75" x14ac:dyDescent="0.2">
      <c r="Z232" s="212"/>
      <c r="BI232" s="298"/>
      <c r="BJ232" s="299"/>
    </row>
    <row r="233" spans="26:62" ht="12.75" x14ac:dyDescent="0.2">
      <c r="Z233" s="212"/>
      <c r="BI233" s="298"/>
      <c r="BJ233" s="299"/>
    </row>
    <row r="234" spans="26:62" ht="12.75" x14ac:dyDescent="0.2">
      <c r="Z234" s="212"/>
      <c r="BI234" s="298"/>
      <c r="BJ234" s="299"/>
    </row>
    <row r="235" spans="26:62" ht="12.75" x14ac:dyDescent="0.2">
      <c r="Z235" s="212"/>
      <c r="BI235" s="298"/>
      <c r="BJ235" s="299"/>
    </row>
    <row r="236" spans="26:62" ht="12.75" x14ac:dyDescent="0.2">
      <c r="Z236" s="212"/>
      <c r="BI236" s="298"/>
      <c r="BJ236" s="299"/>
    </row>
    <row r="237" spans="26:62" ht="12.75" x14ac:dyDescent="0.2">
      <c r="Z237" s="212"/>
      <c r="BI237" s="298"/>
      <c r="BJ237" s="299"/>
    </row>
    <row r="238" spans="26:62" ht="12.75" x14ac:dyDescent="0.2">
      <c r="Z238" s="212"/>
      <c r="BI238" s="298"/>
      <c r="BJ238" s="299"/>
    </row>
    <row r="239" spans="26:62" ht="12.75" x14ac:dyDescent="0.2">
      <c r="Z239" s="212"/>
      <c r="BI239" s="298"/>
      <c r="BJ239" s="299"/>
    </row>
    <row r="240" spans="26:62" ht="12.75" x14ac:dyDescent="0.2">
      <c r="Z240" s="212"/>
      <c r="BI240" s="298"/>
      <c r="BJ240" s="299"/>
    </row>
    <row r="241" spans="26:62" ht="12.75" x14ac:dyDescent="0.2">
      <c r="Z241" s="212"/>
      <c r="BI241" s="298"/>
      <c r="BJ241" s="299"/>
    </row>
    <row r="242" spans="26:62" ht="12.75" x14ac:dyDescent="0.2">
      <c r="Z242" s="212"/>
      <c r="BI242" s="298"/>
      <c r="BJ242" s="299"/>
    </row>
    <row r="243" spans="26:62" ht="12.75" x14ac:dyDescent="0.2">
      <c r="Z243" s="212"/>
      <c r="BI243" s="298"/>
      <c r="BJ243" s="299"/>
    </row>
    <row r="244" spans="26:62" ht="12.75" x14ac:dyDescent="0.2">
      <c r="Z244" s="212"/>
      <c r="BI244" s="298"/>
      <c r="BJ244" s="299"/>
    </row>
    <row r="245" spans="26:62" ht="12.75" x14ac:dyDescent="0.2">
      <c r="Z245" s="212"/>
      <c r="BI245" s="298"/>
      <c r="BJ245" s="299"/>
    </row>
    <row r="246" spans="26:62" ht="12.75" x14ac:dyDescent="0.2">
      <c r="Z246" s="212"/>
      <c r="BI246" s="298"/>
      <c r="BJ246" s="299"/>
    </row>
    <row r="247" spans="26:62" ht="12.75" x14ac:dyDescent="0.2">
      <c r="Z247" s="212"/>
      <c r="BI247" s="298"/>
      <c r="BJ247" s="299"/>
    </row>
    <row r="248" spans="26:62" ht="12.75" x14ac:dyDescent="0.2">
      <c r="Z248" s="212"/>
      <c r="BI248" s="298"/>
      <c r="BJ248" s="299"/>
    </row>
    <row r="249" spans="26:62" ht="12.75" x14ac:dyDescent="0.2">
      <c r="Z249" s="212"/>
      <c r="BI249" s="298"/>
      <c r="BJ249" s="299"/>
    </row>
    <row r="250" spans="26:62" ht="12.75" x14ac:dyDescent="0.2">
      <c r="Z250" s="212"/>
      <c r="BI250" s="298"/>
      <c r="BJ250" s="299"/>
    </row>
    <row r="251" spans="26:62" ht="12.75" x14ac:dyDescent="0.2">
      <c r="Z251" s="212"/>
      <c r="BI251" s="298"/>
      <c r="BJ251" s="299"/>
    </row>
    <row r="252" spans="26:62" ht="12.75" x14ac:dyDescent="0.2">
      <c r="Z252" s="212"/>
      <c r="BI252" s="298"/>
      <c r="BJ252" s="299"/>
    </row>
    <row r="253" spans="26:62" ht="12.75" x14ac:dyDescent="0.2">
      <c r="Z253" s="212"/>
      <c r="BI253" s="298"/>
      <c r="BJ253" s="299"/>
    </row>
    <row r="254" spans="26:62" ht="12.75" x14ac:dyDescent="0.2">
      <c r="Z254" s="212"/>
      <c r="BI254" s="298"/>
      <c r="BJ254" s="299"/>
    </row>
    <row r="255" spans="26:62" ht="12.75" x14ac:dyDescent="0.2">
      <c r="Z255" s="212"/>
      <c r="BI255" s="298"/>
      <c r="BJ255" s="299"/>
    </row>
    <row r="256" spans="26:62" ht="12.75" x14ac:dyDescent="0.2">
      <c r="Z256" s="212"/>
      <c r="BI256" s="298"/>
      <c r="BJ256" s="299"/>
    </row>
    <row r="257" spans="26:62" ht="12.75" x14ac:dyDescent="0.2">
      <c r="Z257" s="212"/>
      <c r="BI257" s="298"/>
      <c r="BJ257" s="299"/>
    </row>
    <row r="258" spans="26:62" ht="12.75" x14ac:dyDescent="0.2">
      <c r="Z258" s="212"/>
      <c r="BI258" s="298"/>
      <c r="BJ258" s="299"/>
    </row>
    <row r="259" spans="26:62" ht="12.75" x14ac:dyDescent="0.2">
      <c r="Z259" s="212"/>
      <c r="BI259" s="298"/>
      <c r="BJ259" s="299"/>
    </row>
    <row r="260" spans="26:62" ht="12.75" x14ac:dyDescent="0.2">
      <c r="Z260" s="212"/>
      <c r="BI260" s="298"/>
      <c r="BJ260" s="299"/>
    </row>
    <row r="261" spans="26:62" ht="12.75" x14ac:dyDescent="0.2">
      <c r="Z261" s="212"/>
      <c r="BI261" s="298"/>
      <c r="BJ261" s="299"/>
    </row>
    <row r="262" spans="26:62" ht="12.75" x14ac:dyDescent="0.2">
      <c r="Z262" s="212"/>
      <c r="BI262" s="298"/>
      <c r="BJ262" s="299"/>
    </row>
    <row r="263" spans="26:62" ht="12.75" x14ac:dyDescent="0.2">
      <c r="Z263" s="212"/>
      <c r="BI263" s="298"/>
      <c r="BJ263" s="299"/>
    </row>
    <row r="264" spans="26:62" ht="12.75" x14ac:dyDescent="0.2">
      <c r="Z264" s="212"/>
      <c r="BI264" s="298"/>
      <c r="BJ264" s="299"/>
    </row>
    <row r="265" spans="26:62" ht="12.75" x14ac:dyDescent="0.2">
      <c r="Z265" s="212"/>
      <c r="BI265" s="298"/>
      <c r="BJ265" s="299"/>
    </row>
    <row r="266" spans="26:62" ht="12.75" x14ac:dyDescent="0.2">
      <c r="Z266" s="212"/>
      <c r="BI266" s="298"/>
      <c r="BJ266" s="299"/>
    </row>
    <row r="267" spans="26:62" ht="12.75" x14ac:dyDescent="0.2">
      <c r="Z267" s="212"/>
      <c r="BI267" s="298"/>
      <c r="BJ267" s="299"/>
    </row>
    <row r="268" spans="26:62" ht="12.75" x14ac:dyDescent="0.2">
      <c r="Z268" s="212"/>
      <c r="BI268" s="298"/>
      <c r="BJ268" s="299"/>
    </row>
    <row r="269" spans="26:62" ht="12.75" x14ac:dyDescent="0.2">
      <c r="Z269" s="212"/>
      <c r="BI269" s="298"/>
      <c r="BJ269" s="299"/>
    </row>
    <row r="270" spans="26:62" ht="12.75" x14ac:dyDescent="0.2">
      <c r="Z270" s="212"/>
      <c r="BI270" s="298"/>
      <c r="BJ270" s="299"/>
    </row>
    <row r="271" spans="26:62" ht="12.75" x14ac:dyDescent="0.2">
      <c r="Z271" s="212"/>
      <c r="BI271" s="298"/>
      <c r="BJ271" s="299"/>
    </row>
    <row r="272" spans="26:62" ht="12.75" x14ac:dyDescent="0.2">
      <c r="Z272" s="212"/>
      <c r="BI272" s="298"/>
      <c r="BJ272" s="299"/>
    </row>
    <row r="273" spans="26:62" ht="12.75" x14ac:dyDescent="0.2">
      <c r="Z273" s="212"/>
      <c r="BI273" s="298"/>
      <c r="BJ273" s="299"/>
    </row>
    <row r="274" spans="26:62" ht="12.75" x14ac:dyDescent="0.2">
      <c r="Z274" s="212"/>
      <c r="BI274" s="298"/>
      <c r="BJ274" s="299"/>
    </row>
    <row r="275" spans="26:62" ht="12.75" x14ac:dyDescent="0.2">
      <c r="Z275" s="212"/>
      <c r="BI275" s="298"/>
      <c r="BJ275" s="299"/>
    </row>
    <row r="276" spans="26:62" ht="12.75" x14ac:dyDescent="0.2">
      <c r="Z276" s="212"/>
      <c r="BI276" s="298"/>
      <c r="BJ276" s="299"/>
    </row>
    <row r="277" spans="26:62" ht="12.75" x14ac:dyDescent="0.2">
      <c r="Z277" s="212"/>
      <c r="BI277" s="298"/>
      <c r="BJ277" s="299"/>
    </row>
    <row r="278" spans="26:62" ht="12.75" x14ac:dyDescent="0.2">
      <c r="Z278" s="212"/>
      <c r="BI278" s="298"/>
      <c r="BJ278" s="299"/>
    </row>
    <row r="279" spans="26:62" ht="12.75" x14ac:dyDescent="0.2">
      <c r="Z279" s="212"/>
      <c r="BI279" s="298"/>
      <c r="BJ279" s="299"/>
    </row>
    <row r="280" spans="26:62" ht="12.75" x14ac:dyDescent="0.2">
      <c r="Z280" s="212"/>
      <c r="BI280" s="298"/>
      <c r="BJ280" s="299"/>
    </row>
    <row r="281" spans="26:62" ht="12.75" x14ac:dyDescent="0.2">
      <c r="Z281" s="212"/>
      <c r="BI281" s="298"/>
      <c r="BJ281" s="299"/>
    </row>
    <row r="282" spans="26:62" ht="12.75" x14ac:dyDescent="0.2">
      <c r="Z282" s="212"/>
      <c r="BI282" s="298"/>
      <c r="BJ282" s="299"/>
    </row>
    <row r="283" spans="26:62" ht="12.75" x14ac:dyDescent="0.2">
      <c r="Z283" s="212"/>
      <c r="BI283" s="298"/>
      <c r="BJ283" s="299"/>
    </row>
    <row r="284" spans="26:62" ht="12.75" x14ac:dyDescent="0.2">
      <c r="Z284" s="212"/>
      <c r="BI284" s="298"/>
      <c r="BJ284" s="299"/>
    </row>
    <row r="285" spans="26:62" ht="12.75" x14ac:dyDescent="0.2">
      <c r="Z285" s="212"/>
      <c r="BI285" s="298"/>
      <c r="BJ285" s="299"/>
    </row>
    <row r="286" spans="26:62" ht="12.75" x14ac:dyDescent="0.2">
      <c r="Z286" s="212"/>
      <c r="BI286" s="298"/>
      <c r="BJ286" s="299"/>
    </row>
    <row r="287" spans="26:62" ht="12.75" x14ac:dyDescent="0.2">
      <c r="Z287" s="212"/>
      <c r="BI287" s="298"/>
      <c r="BJ287" s="299"/>
    </row>
    <row r="288" spans="26:62" ht="12.75" x14ac:dyDescent="0.2">
      <c r="Z288" s="212"/>
      <c r="BI288" s="298"/>
      <c r="BJ288" s="299"/>
    </row>
    <row r="289" spans="26:62" ht="12.75" x14ac:dyDescent="0.2">
      <c r="Z289" s="212"/>
      <c r="BI289" s="298"/>
      <c r="BJ289" s="299"/>
    </row>
    <row r="290" spans="26:62" ht="12.75" x14ac:dyDescent="0.2">
      <c r="Z290" s="212"/>
      <c r="BI290" s="298"/>
      <c r="BJ290" s="299"/>
    </row>
    <row r="291" spans="26:62" ht="12.75" x14ac:dyDescent="0.2">
      <c r="Z291" s="212"/>
      <c r="BI291" s="298"/>
      <c r="BJ291" s="299"/>
    </row>
    <row r="292" spans="26:62" ht="12.75" x14ac:dyDescent="0.2">
      <c r="Z292" s="212"/>
      <c r="BI292" s="298"/>
      <c r="BJ292" s="299"/>
    </row>
    <row r="293" spans="26:62" ht="12.75" x14ac:dyDescent="0.2">
      <c r="Z293" s="212"/>
      <c r="BI293" s="298"/>
      <c r="BJ293" s="299"/>
    </row>
    <row r="294" spans="26:62" ht="12.75" x14ac:dyDescent="0.2">
      <c r="Z294" s="212"/>
      <c r="BI294" s="298"/>
      <c r="BJ294" s="299"/>
    </row>
    <row r="295" spans="26:62" ht="12.75" x14ac:dyDescent="0.2">
      <c r="Z295" s="212"/>
      <c r="BI295" s="298"/>
      <c r="BJ295" s="299"/>
    </row>
    <row r="296" spans="26:62" ht="12.75" x14ac:dyDescent="0.2">
      <c r="Z296" s="212"/>
      <c r="BI296" s="298"/>
      <c r="BJ296" s="299"/>
    </row>
    <row r="297" spans="26:62" ht="12.75" x14ac:dyDescent="0.2">
      <c r="Z297" s="212"/>
      <c r="BI297" s="298"/>
      <c r="BJ297" s="299"/>
    </row>
    <row r="298" spans="26:62" ht="12.75" x14ac:dyDescent="0.2">
      <c r="Z298" s="212"/>
      <c r="BI298" s="298"/>
      <c r="BJ298" s="299"/>
    </row>
    <row r="299" spans="26:62" ht="12.75" x14ac:dyDescent="0.2">
      <c r="Z299" s="212"/>
      <c r="BI299" s="298"/>
      <c r="BJ299" s="299"/>
    </row>
    <row r="300" spans="26:62" ht="12.75" x14ac:dyDescent="0.2">
      <c r="Z300" s="212"/>
      <c r="BI300" s="298"/>
      <c r="BJ300" s="299"/>
    </row>
    <row r="301" spans="26:62" ht="12.75" x14ac:dyDescent="0.2">
      <c r="Z301" s="212"/>
      <c r="BI301" s="298"/>
      <c r="BJ301" s="299"/>
    </row>
    <row r="302" spans="26:62" ht="12.75" x14ac:dyDescent="0.2">
      <c r="Z302" s="212"/>
      <c r="BI302" s="298"/>
      <c r="BJ302" s="299"/>
    </row>
    <row r="303" spans="26:62" ht="12.75" x14ac:dyDescent="0.2">
      <c r="Z303" s="212"/>
      <c r="BI303" s="298"/>
      <c r="BJ303" s="299"/>
    </row>
    <row r="304" spans="26:62" ht="12.75" x14ac:dyDescent="0.2">
      <c r="Z304" s="212"/>
      <c r="BI304" s="298"/>
      <c r="BJ304" s="299"/>
    </row>
    <row r="305" spans="26:62" ht="12.75" x14ac:dyDescent="0.2">
      <c r="Z305" s="212"/>
      <c r="BI305" s="298"/>
      <c r="BJ305" s="299"/>
    </row>
    <row r="306" spans="26:62" ht="12.75" x14ac:dyDescent="0.2">
      <c r="Z306" s="212"/>
      <c r="BI306" s="298"/>
      <c r="BJ306" s="299"/>
    </row>
    <row r="307" spans="26:62" ht="12.75" x14ac:dyDescent="0.2">
      <c r="Z307" s="212"/>
      <c r="BI307" s="298"/>
      <c r="BJ307" s="299"/>
    </row>
    <row r="308" spans="26:62" ht="12.75" x14ac:dyDescent="0.2">
      <c r="Z308" s="212"/>
      <c r="BI308" s="298"/>
      <c r="BJ308" s="299"/>
    </row>
    <row r="309" spans="26:62" ht="12.75" x14ac:dyDescent="0.2">
      <c r="Z309" s="212"/>
      <c r="BI309" s="298"/>
      <c r="BJ309" s="299"/>
    </row>
    <row r="310" spans="26:62" ht="12.75" x14ac:dyDescent="0.2">
      <c r="Z310" s="212"/>
      <c r="BI310" s="298"/>
      <c r="BJ310" s="299"/>
    </row>
    <row r="311" spans="26:62" ht="12.75" x14ac:dyDescent="0.2">
      <c r="Z311" s="212"/>
      <c r="BI311" s="298"/>
      <c r="BJ311" s="299"/>
    </row>
    <row r="312" spans="26:62" ht="12.75" x14ac:dyDescent="0.2">
      <c r="Z312" s="212"/>
      <c r="BI312" s="298"/>
      <c r="BJ312" s="299"/>
    </row>
    <row r="313" spans="26:62" ht="12.75" x14ac:dyDescent="0.2">
      <c r="Z313" s="212"/>
      <c r="BI313" s="298"/>
      <c r="BJ313" s="299"/>
    </row>
    <row r="314" spans="26:62" ht="12.75" x14ac:dyDescent="0.2">
      <c r="Z314" s="212"/>
      <c r="BI314" s="298"/>
      <c r="BJ314" s="299"/>
    </row>
    <row r="315" spans="26:62" ht="12.75" x14ac:dyDescent="0.2">
      <c r="Z315" s="212"/>
      <c r="BI315" s="298"/>
      <c r="BJ315" s="299"/>
    </row>
    <row r="316" spans="26:62" ht="12.75" x14ac:dyDescent="0.2">
      <c r="Z316" s="212"/>
      <c r="BI316" s="298"/>
      <c r="BJ316" s="299"/>
    </row>
    <row r="317" spans="26:62" ht="12.75" x14ac:dyDescent="0.2">
      <c r="Z317" s="212"/>
      <c r="BI317" s="298"/>
      <c r="BJ317" s="299"/>
    </row>
    <row r="318" spans="26:62" ht="12.75" x14ac:dyDescent="0.2">
      <c r="Z318" s="212"/>
      <c r="BI318" s="298"/>
      <c r="BJ318" s="299"/>
    </row>
    <row r="319" spans="26:62" ht="12.75" x14ac:dyDescent="0.2">
      <c r="Z319" s="212"/>
      <c r="BI319" s="298"/>
      <c r="BJ319" s="299"/>
    </row>
    <row r="320" spans="26:62" ht="12.75" x14ac:dyDescent="0.2">
      <c r="Z320" s="212"/>
      <c r="BI320" s="298"/>
      <c r="BJ320" s="299"/>
    </row>
    <row r="321" spans="26:62" ht="12.75" x14ac:dyDescent="0.2">
      <c r="Z321" s="212"/>
      <c r="BI321" s="298"/>
      <c r="BJ321" s="299"/>
    </row>
    <row r="322" spans="26:62" ht="12.75" x14ac:dyDescent="0.2">
      <c r="Z322" s="212"/>
      <c r="BI322" s="298"/>
      <c r="BJ322" s="299"/>
    </row>
    <row r="323" spans="26:62" ht="12.75" x14ac:dyDescent="0.2">
      <c r="Z323" s="212"/>
      <c r="BI323" s="298"/>
      <c r="BJ323" s="299"/>
    </row>
    <row r="324" spans="26:62" ht="12.75" x14ac:dyDescent="0.2">
      <c r="Z324" s="212"/>
      <c r="BI324" s="298"/>
      <c r="BJ324" s="299"/>
    </row>
    <row r="325" spans="26:62" ht="12.75" x14ac:dyDescent="0.2">
      <c r="Z325" s="212"/>
      <c r="BI325" s="298"/>
      <c r="BJ325" s="299"/>
    </row>
    <row r="326" spans="26:62" ht="12.75" x14ac:dyDescent="0.2">
      <c r="Z326" s="212"/>
      <c r="BI326" s="298"/>
      <c r="BJ326" s="299"/>
    </row>
    <row r="327" spans="26:62" ht="12.75" x14ac:dyDescent="0.2">
      <c r="Z327" s="212"/>
      <c r="BI327" s="298"/>
      <c r="BJ327" s="299"/>
    </row>
    <row r="328" spans="26:62" ht="12.75" x14ac:dyDescent="0.2">
      <c r="Z328" s="212"/>
      <c r="BI328" s="298"/>
      <c r="BJ328" s="299"/>
    </row>
    <row r="329" spans="26:62" ht="12.75" x14ac:dyDescent="0.2">
      <c r="Z329" s="212"/>
      <c r="BI329" s="298"/>
      <c r="BJ329" s="299"/>
    </row>
    <row r="330" spans="26:62" ht="12.75" x14ac:dyDescent="0.2">
      <c r="Z330" s="212"/>
      <c r="BI330" s="298"/>
      <c r="BJ330" s="299"/>
    </row>
    <row r="331" spans="26:62" ht="12.75" x14ac:dyDescent="0.2">
      <c r="Z331" s="212"/>
      <c r="BI331" s="298"/>
      <c r="BJ331" s="299"/>
    </row>
    <row r="332" spans="26:62" ht="12.75" x14ac:dyDescent="0.2">
      <c r="Z332" s="212"/>
      <c r="BI332" s="298"/>
      <c r="BJ332" s="299"/>
    </row>
    <row r="333" spans="26:62" ht="12.75" x14ac:dyDescent="0.2">
      <c r="Z333" s="212"/>
      <c r="BI333" s="298"/>
      <c r="BJ333" s="299"/>
    </row>
    <row r="334" spans="26:62" ht="12.75" x14ac:dyDescent="0.2">
      <c r="Z334" s="212"/>
      <c r="BI334" s="298"/>
      <c r="BJ334" s="299"/>
    </row>
    <row r="335" spans="26:62" ht="12.75" x14ac:dyDescent="0.2">
      <c r="Z335" s="212"/>
      <c r="BI335" s="298"/>
      <c r="BJ335" s="299"/>
    </row>
    <row r="336" spans="26:62" ht="12.75" x14ac:dyDescent="0.2">
      <c r="Z336" s="212"/>
      <c r="BI336" s="298"/>
      <c r="BJ336" s="299"/>
    </row>
    <row r="337" spans="26:62" ht="12.75" x14ac:dyDescent="0.2">
      <c r="Z337" s="212"/>
      <c r="BI337" s="298"/>
      <c r="BJ337" s="299"/>
    </row>
    <row r="338" spans="26:62" ht="12.75" x14ac:dyDescent="0.2">
      <c r="Z338" s="212"/>
      <c r="BI338" s="298"/>
      <c r="BJ338" s="299"/>
    </row>
    <row r="339" spans="26:62" ht="12.75" x14ac:dyDescent="0.2">
      <c r="Z339" s="212"/>
      <c r="BI339" s="298"/>
      <c r="BJ339" s="299"/>
    </row>
    <row r="340" spans="26:62" ht="12.75" x14ac:dyDescent="0.2">
      <c r="Z340" s="212"/>
      <c r="BI340" s="298"/>
      <c r="BJ340" s="299"/>
    </row>
    <row r="341" spans="26:62" ht="12.75" x14ac:dyDescent="0.2">
      <c r="Z341" s="212"/>
      <c r="BI341" s="298"/>
      <c r="BJ341" s="299"/>
    </row>
    <row r="342" spans="26:62" ht="12.75" x14ac:dyDescent="0.2">
      <c r="Z342" s="212"/>
      <c r="BI342" s="298"/>
      <c r="BJ342" s="299"/>
    </row>
    <row r="343" spans="26:62" ht="12.75" x14ac:dyDescent="0.2">
      <c r="Z343" s="212"/>
      <c r="BI343" s="298"/>
      <c r="BJ343" s="299"/>
    </row>
    <row r="344" spans="26:62" ht="12.75" x14ac:dyDescent="0.2">
      <c r="Z344" s="212"/>
      <c r="BI344" s="298"/>
      <c r="BJ344" s="299"/>
    </row>
    <row r="345" spans="26:62" ht="12.75" x14ac:dyDescent="0.2">
      <c r="Z345" s="212"/>
      <c r="BI345" s="298"/>
      <c r="BJ345" s="299"/>
    </row>
    <row r="346" spans="26:62" ht="12.75" x14ac:dyDescent="0.2">
      <c r="Z346" s="212"/>
      <c r="BI346" s="298"/>
      <c r="BJ346" s="299"/>
    </row>
    <row r="347" spans="26:62" ht="12.75" x14ac:dyDescent="0.2">
      <c r="Z347" s="212"/>
      <c r="BI347" s="298"/>
      <c r="BJ347" s="299"/>
    </row>
    <row r="348" spans="26:62" ht="12.75" x14ac:dyDescent="0.2">
      <c r="Z348" s="212"/>
      <c r="BI348" s="298"/>
      <c r="BJ348" s="299"/>
    </row>
    <row r="349" spans="26:62" ht="12.75" x14ac:dyDescent="0.2">
      <c r="Z349" s="212"/>
      <c r="BI349" s="298"/>
      <c r="BJ349" s="299"/>
    </row>
    <row r="350" spans="26:62" ht="12.75" x14ac:dyDescent="0.2">
      <c r="Z350" s="212"/>
      <c r="BI350" s="298"/>
      <c r="BJ350" s="299"/>
    </row>
    <row r="351" spans="26:62" ht="12.75" x14ac:dyDescent="0.2">
      <c r="Z351" s="212"/>
      <c r="BI351" s="298"/>
      <c r="BJ351" s="299"/>
    </row>
    <row r="352" spans="26:62" ht="12.75" x14ac:dyDescent="0.2">
      <c r="Z352" s="212"/>
      <c r="BI352" s="298"/>
      <c r="BJ352" s="299"/>
    </row>
    <row r="353" spans="26:62" ht="12.75" x14ac:dyDescent="0.2">
      <c r="Z353" s="212"/>
      <c r="BI353" s="298"/>
      <c r="BJ353" s="299"/>
    </row>
    <row r="354" spans="26:62" ht="12.75" x14ac:dyDescent="0.2">
      <c r="Z354" s="212"/>
      <c r="BI354" s="298"/>
      <c r="BJ354" s="299"/>
    </row>
    <row r="355" spans="26:62" ht="12.75" x14ac:dyDescent="0.2">
      <c r="Z355" s="212"/>
      <c r="BI355" s="298"/>
      <c r="BJ355" s="299"/>
    </row>
    <row r="356" spans="26:62" ht="12.75" x14ac:dyDescent="0.2">
      <c r="Z356" s="212"/>
      <c r="BI356" s="298"/>
      <c r="BJ356" s="299"/>
    </row>
    <row r="357" spans="26:62" ht="12.75" x14ac:dyDescent="0.2">
      <c r="Z357" s="212"/>
      <c r="BI357" s="298"/>
      <c r="BJ357" s="299"/>
    </row>
    <row r="358" spans="26:62" ht="12.75" x14ac:dyDescent="0.2">
      <c r="Z358" s="212"/>
      <c r="BI358" s="298"/>
      <c r="BJ358" s="299"/>
    </row>
    <row r="359" spans="26:62" ht="12.75" x14ac:dyDescent="0.2">
      <c r="Z359" s="212"/>
      <c r="BI359" s="298"/>
      <c r="BJ359" s="299"/>
    </row>
    <row r="360" spans="26:62" ht="12.75" x14ac:dyDescent="0.2">
      <c r="Z360" s="212"/>
      <c r="BI360" s="298"/>
      <c r="BJ360" s="299"/>
    </row>
    <row r="361" spans="26:62" ht="12.75" x14ac:dyDescent="0.2">
      <c r="Z361" s="212"/>
      <c r="BI361" s="298"/>
      <c r="BJ361" s="299"/>
    </row>
    <row r="362" spans="26:62" ht="12.75" x14ac:dyDescent="0.2">
      <c r="Z362" s="212"/>
      <c r="BI362" s="298"/>
      <c r="BJ362" s="299"/>
    </row>
    <row r="363" spans="26:62" ht="12.75" x14ac:dyDescent="0.2">
      <c r="Z363" s="212"/>
      <c r="BI363" s="298"/>
      <c r="BJ363" s="299"/>
    </row>
    <row r="364" spans="26:62" ht="12.75" x14ac:dyDescent="0.2">
      <c r="Z364" s="212"/>
      <c r="BI364" s="298"/>
      <c r="BJ364" s="299"/>
    </row>
    <row r="365" spans="26:62" ht="12.75" x14ac:dyDescent="0.2">
      <c r="Z365" s="212"/>
      <c r="BI365" s="298"/>
      <c r="BJ365" s="299"/>
    </row>
    <row r="366" spans="26:62" ht="12.75" x14ac:dyDescent="0.2">
      <c r="Z366" s="212"/>
      <c r="BI366" s="298"/>
      <c r="BJ366" s="299"/>
    </row>
    <row r="367" spans="26:62" ht="12.75" x14ac:dyDescent="0.2">
      <c r="Z367" s="212"/>
      <c r="BI367" s="298"/>
      <c r="BJ367" s="299"/>
    </row>
    <row r="368" spans="26:62" ht="12.75" x14ac:dyDescent="0.2">
      <c r="Z368" s="212"/>
      <c r="BI368" s="298"/>
      <c r="BJ368" s="299"/>
    </row>
    <row r="369" spans="26:62" ht="12.75" x14ac:dyDescent="0.2">
      <c r="Z369" s="212"/>
      <c r="BI369" s="298"/>
      <c r="BJ369" s="299"/>
    </row>
    <row r="370" spans="26:62" ht="12.75" x14ac:dyDescent="0.2">
      <c r="Z370" s="212"/>
      <c r="BI370" s="298"/>
      <c r="BJ370" s="299"/>
    </row>
    <row r="371" spans="26:62" ht="12.75" x14ac:dyDescent="0.2">
      <c r="Z371" s="212"/>
      <c r="BI371" s="298"/>
      <c r="BJ371" s="299"/>
    </row>
    <row r="372" spans="26:62" ht="12.75" x14ac:dyDescent="0.2">
      <c r="Z372" s="212"/>
      <c r="BI372" s="298"/>
      <c r="BJ372" s="299"/>
    </row>
    <row r="373" spans="26:62" ht="12.75" x14ac:dyDescent="0.2">
      <c r="Z373" s="212"/>
      <c r="BI373" s="298"/>
      <c r="BJ373" s="299"/>
    </row>
    <row r="374" spans="26:62" ht="12.75" x14ac:dyDescent="0.2">
      <c r="Z374" s="212"/>
      <c r="BI374" s="298"/>
      <c r="BJ374" s="299"/>
    </row>
    <row r="375" spans="26:62" ht="12.75" x14ac:dyDescent="0.2">
      <c r="Z375" s="212"/>
      <c r="BI375" s="298"/>
      <c r="BJ375" s="299"/>
    </row>
    <row r="376" spans="26:62" ht="12.75" x14ac:dyDescent="0.2">
      <c r="Z376" s="212"/>
      <c r="BI376" s="298"/>
      <c r="BJ376" s="299"/>
    </row>
    <row r="377" spans="26:62" ht="12.75" x14ac:dyDescent="0.2">
      <c r="Z377" s="212"/>
      <c r="BI377" s="298"/>
      <c r="BJ377" s="299"/>
    </row>
    <row r="378" spans="26:62" ht="12.75" x14ac:dyDescent="0.2">
      <c r="Z378" s="212"/>
      <c r="BI378" s="298"/>
      <c r="BJ378" s="299"/>
    </row>
    <row r="379" spans="26:62" ht="12.75" x14ac:dyDescent="0.2">
      <c r="Z379" s="212"/>
      <c r="BI379" s="298"/>
      <c r="BJ379" s="299"/>
    </row>
    <row r="380" spans="26:62" ht="12.75" x14ac:dyDescent="0.2">
      <c r="Z380" s="212"/>
      <c r="BI380" s="298"/>
      <c r="BJ380" s="299"/>
    </row>
    <row r="381" spans="26:62" ht="12.75" x14ac:dyDescent="0.2">
      <c r="Z381" s="212"/>
      <c r="BI381" s="298"/>
      <c r="BJ381" s="299"/>
    </row>
    <row r="382" spans="26:62" ht="12.75" x14ac:dyDescent="0.2">
      <c r="Z382" s="212"/>
      <c r="BI382" s="298"/>
      <c r="BJ382" s="299"/>
    </row>
    <row r="383" spans="26:62" ht="12.75" x14ac:dyDescent="0.2">
      <c r="Z383" s="212"/>
      <c r="BI383" s="298"/>
      <c r="BJ383" s="299"/>
    </row>
    <row r="384" spans="26:62" ht="12.75" x14ac:dyDescent="0.2">
      <c r="Z384" s="212"/>
      <c r="BI384" s="298"/>
      <c r="BJ384" s="299"/>
    </row>
    <row r="385" spans="26:62" ht="12.75" x14ac:dyDescent="0.2">
      <c r="Z385" s="212"/>
      <c r="BI385" s="298"/>
      <c r="BJ385" s="299"/>
    </row>
    <row r="386" spans="26:62" ht="12.75" x14ac:dyDescent="0.2">
      <c r="Z386" s="212"/>
      <c r="BI386" s="298"/>
      <c r="BJ386" s="299"/>
    </row>
    <row r="387" spans="26:62" ht="12.75" x14ac:dyDescent="0.2">
      <c r="Z387" s="212"/>
      <c r="BI387" s="298"/>
      <c r="BJ387" s="299"/>
    </row>
    <row r="388" spans="26:62" ht="12.75" x14ac:dyDescent="0.2">
      <c r="Z388" s="212"/>
      <c r="BI388" s="298"/>
      <c r="BJ388" s="299"/>
    </row>
    <row r="389" spans="26:62" ht="12.75" x14ac:dyDescent="0.2">
      <c r="Z389" s="212"/>
      <c r="BI389" s="298"/>
      <c r="BJ389" s="299"/>
    </row>
    <row r="390" spans="26:62" ht="12.75" x14ac:dyDescent="0.2">
      <c r="Z390" s="212"/>
      <c r="BI390" s="298"/>
      <c r="BJ390" s="299"/>
    </row>
    <row r="391" spans="26:62" ht="12.75" x14ac:dyDescent="0.2">
      <c r="Z391" s="212"/>
      <c r="BI391" s="298"/>
      <c r="BJ391" s="299"/>
    </row>
    <row r="392" spans="26:62" ht="12.75" x14ac:dyDescent="0.2">
      <c r="Z392" s="212"/>
      <c r="BI392" s="298"/>
      <c r="BJ392" s="299"/>
    </row>
    <row r="393" spans="26:62" ht="12.75" x14ac:dyDescent="0.2">
      <c r="Z393" s="212"/>
      <c r="BI393" s="298"/>
      <c r="BJ393" s="299"/>
    </row>
    <row r="394" spans="26:62" ht="12.75" x14ac:dyDescent="0.2">
      <c r="Z394" s="212"/>
      <c r="BI394" s="298"/>
      <c r="BJ394" s="299"/>
    </row>
    <row r="395" spans="26:62" ht="12.75" x14ac:dyDescent="0.2">
      <c r="Z395" s="212"/>
      <c r="BI395" s="298"/>
      <c r="BJ395" s="299"/>
    </row>
    <row r="396" spans="26:62" ht="12.75" x14ac:dyDescent="0.2">
      <c r="Z396" s="212"/>
      <c r="BI396" s="298"/>
      <c r="BJ396" s="299"/>
    </row>
    <row r="397" spans="26:62" ht="12.75" x14ac:dyDescent="0.2">
      <c r="Z397" s="212"/>
      <c r="BI397" s="298"/>
      <c r="BJ397" s="299"/>
    </row>
    <row r="398" spans="26:62" ht="12.75" x14ac:dyDescent="0.2">
      <c r="Z398" s="212"/>
      <c r="BI398" s="298"/>
      <c r="BJ398" s="299"/>
    </row>
    <row r="399" spans="26:62" ht="12.75" x14ac:dyDescent="0.2">
      <c r="Z399" s="212"/>
      <c r="BI399" s="298"/>
      <c r="BJ399" s="299"/>
    </row>
    <row r="400" spans="26:62" ht="12.75" x14ac:dyDescent="0.2">
      <c r="Z400" s="212"/>
      <c r="BI400" s="298"/>
      <c r="BJ400" s="299"/>
    </row>
    <row r="401" spans="26:62" ht="12.75" x14ac:dyDescent="0.2">
      <c r="Z401" s="212"/>
      <c r="BI401" s="298"/>
      <c r="BJ401" s="299"/>
    </row>
    <row r="402" spans="26:62" ht="12.75" x14ac:dyDescent="0.2">
      <c r="Z402" s="212"/>
      <c r="BI402" s="298"/>
      <c r="BJ402" s="299"/>
    </row>
    <row r="403" spans="26:62" ht="12.75" x14ac:dyDescent="0.2">
      <c r="Z403" s="212"/>
      <c r="BI403" s="298"/>
      <c r="BJ403" s="299"/>
    </row>
    <row r="404" spans="26:62" ht="12.75" x14ac:dyDescent="0.2">
      <c r="Z404" s="212"/>
      <c r="BI404" s="298"/>
      <c r="BJ404" s="299"/>
    </row>
    <row r="405" spans="26:62" ht="12.75" x14ac:dyDescent="0.2">
      <c r="Z405" s="212"/>
      <c r="BI405" s="298"/>
      <c r="BJ405" s="299"/>
    </row>
    <row r="406" spans="26:62" ht="12.75" x14ac:dyDescent="0.2">
      <c r="Z406" s="212"/>
      <c r="BI406" s="298"/>
      <c r="BJ406" s="299"/>
    </row>
    <row r="407" spans="26:62" ht="12.75" x14ac:dyDescent="0.2">
      <c r="Z407" s="212"/>
      <c r="BI407" s="298"/>
      <c r="BJ407" s="299"/>
    </row>
    <row r="408" spans="26:62" ht="12.75" x14ac:dyDescent="0.2">
      <c r="Z408" s="212"/>
      <c r="BI408" s="298"/>
      <c r="BJ408" s="299"/>
    </row>
    <row r="409" spans="26:62" ht="12.75" x14ac:dyDescent="0.2">
      <c r="Z409" s="212"/>
      <c r="BI409" s="298"/>
      <c r="BJ409" s="299"/>
    </row>
    <row r="410" spans="26:62" ht="12.75" x14ac:dyDescent="0.2">
      <c r="Z410" s="212"/>
      <c r="BI410" s="298"/>
      <c r="BJ410" s="299"/>
    </row>
    <row r="411" spans="26:62" ht="12.75" x14ac:dyDescent="0.2">
      <c r="Z411" s="212"/>
      <c r="BI411" s="298"/>
      <c r="BJ411" s="299"/>
    </row>
    <row r="412" spans="26:62" ht="12.75" x14ac:dyDescent="0.2">
      <c r="Z412" s="212"/>
      <c r="BI412" s="298"/>
      <c r="BJ412" s="299"/>
    </row>
    <row r="413" spans="26:62" ht="12.75" x14ac:dyDescent="0.2">
      <c r="Z413" s="212"/>
      <c r="BI413" s="298"/>
      <c r="BJ413" s="299"/>
    </row>
    <row r="414" spans="26:62" ht="12.75" x14ac:dyDescent="0.2">
      <c r="Z414" s="212"/>
      <c r="BI414" s="298"/>
      <c r="BJ414" s="299"/>
    </row>
    <row r="415" spans="26:62" ht="12.75" x14ac:dyDescent="0.2">
      <c r="Z415" s="212"/>
      <c r="BI415" s="298"/>
      <c r="BJ415" s="299"/>
    </row>
    <row r="416" spans="26:62" ht="12.75" x14ac:dyDescent="0.2">
      <c r="Z416" s="212"/>
      <c r="BI416" s="298"/>
      <c r="BJ416" s="299"/>
    </row>
    <row r="417" spans="26:62" ht="12.75" x14ac:dyDescent="0.2">
      <c r="Z417" s="212"/>
      <c r="BI417" s="298"/>
      <c r="BJ417" s="299"/>
    </row>
    <row r="418" spans="26:62" ht="12.75" x14ac:dyDescent="0.2">
      <c r="Z418" s="212"/>
      <c r="BI418" s="298"/>
      <c r="BJ418" s="299"/>
    </row>
    <row r="419" spans="26:62" ht="12.75" x14ac:dyDescent="0.2">
      <c r="Z419" s="212"/>
      <c r="BI419" s="298"/>
      <c r="BJ419" s="299"/>
    </row>
    <row r="420" spans="26:62" ht="12.75" x14ac:dyDescent="0.2">
      <c r="Z420" s="212"/>
      <c r="BI420" s="298"/>
      <c r="BJ420" s="299"/>
    </row>
    <row r="421" spans="26:62" ht="12.75" x14ac:dyDescent="0.2">
      <c r="Z421" s="212"/>
      <c r="BI421" s="298"/>
      <c r="BJ421" s="299"/>
    </row>
    <row r="422" spans="26:62" ht="12.75" x14ac:dyDescent="0.2">
      <c r="Z422" s="212"/>
      <c r="BI422" s="298"/>
      <c r="BJ422" s="299"/>
    </row>
    <row r="423" spans="26:62" ht="12.75" x14ac:dyDescent="0.2">
      <c r="Z423" s="212"/>
      <c r="BI423" s="298"/>
      <c r="BJ423" s="299"/>
    </row>
    <row r="424" spans="26:62" ht="12.75" x14ac:dyDescent="0.2">
      <c r="Z424" s="212"/>
      <c r="BI424" s="298"/>
      <c r="BJ424" s="299"/>
    </row>
    <row r="425" spans="26:62" ht="12.75" x14ac:dyDescent="0.2">
      <c r="Z425" s="212"/>
      <c r="BI425" s="298"/>
      <c r="BJ425" s="299"/>
    </row>
    <row r="426" spans="26:62" ht="12.75" x14ac:dyDescent="0.2">
      <c r="Z426" s="212"/>
      <c r="BI426" s="298"/>
      <c r="BJ426" s="299"/>
    </row>
    <row r="427" spans="26:62" ht="12.75" x14ac:dyDescent="0.2">
      <c r="Z427" s="212"/>
      <c r="BI427" s="298"/>
      <c r="BJ427" s="299"/>
    </row>
    <row r="428" spans="26:62" ht="12.75" x14ac:dyDescent="0.2">
      <c r="Z428" s="212"/>
      <c r="BI428" s="298"/>
      <c r="BJ428" s="299"/>
    </row>
    <row r="429" spans="26:62" ht="12.75" x14ac:dyDescent="0.2">
      <c r="Z429" s="212"/>
      <c r="BI429" s="298"/>
      <c r="BJ429" s="299"/>
    </row>
    <row r="430" spans="26:62" ht="12.75" x14ac:dyDescent="0.2">
      <c r="Z430" s="212"/>
      <c r="BI430" s="298"/>
      <c r="BJ430" s="299"/>
    </row>
    <row r="431" spans="26:62" ht="12.75" x14ac:dyDescent="0.2">
      <c r="Z431" s="212"/>
      <c r="BI431" s="298"/>
      <c r="BJ431" s="299"/>
    </row>
    <row r="432" spans="26:62" ht="12.75" x14ac:dyDescent="0.2">
      <c r="Z432" s="212"/>
      <c r="BI432" s="298"/>
      <c r="BJ432" s="299"/>
    </row>
    <row r="433" spans="26:62" ht="12.75" x14ac:dyDescent="0.2">
      <c r="Z433" s="212"/>
      <c r="BI433" s="298"/>
      <c r="BJ433" s="299"/>
    </row>
    <row r="434" spans="26:62" ht="12.75" x14ac:dyDescent="0.2">
      <c r="Z434" s="212"/>
      <c r="BI434" s="298"/>
      <c r="BJ434" s="299"/>
    </row>
    <row r="435" spans="26:62" ht="12.75" x14ac:dyDescent="0.2">
      <c r="Z435" s="212"/>
      <c r="BI435" s="298"/>
      <c r="BJ435" s="299"/>
    </row>
    <row r="436" spans="26:62" ht="12.75" x14ac:dyDescent="0.2">
      <c r="Z436" s="212"/>
      <c r="BI436" s="298"/>
      <c r="BJ436" s="299"/>
    </row>
    <row r="437" spans="26:62" ht="12.75" x14ac:dyDescent="0.2">
      <c r="Z437" s="212"/>
      <c r="BI437" s="298"/>
      <c r="BJ437" s="299"/>
    </row>
    <row r="438" spans="26:62" ht="12.75" x14ac:dyDescent="0.2">
      <c r="Z438" s="212"/>
      <c r="BI438" s="298"/>
      <c r="BJ438" s="299"/>
    </row>
    <row r="439" spans="26:62" ht="12.75" x14ac:dyDescent="0.2">
      <c r="Z439" s="212"/>
      <c r="BI439" s="298"/>
      <c r="BJ439" s="299"/>
    </row>
    <row r="440" spans="26:62" ht="12.75" x14ac:dyDescent="0.2">
      <c r="Z440" s="212"/>
      <c r="BI440" s="298"/>
      <c r="BJ440" s="299"/>
    </row>
    <row r="441" spans="26:62" ht="12.75" x14ac:dyDescent="0.2">
      <c r="Z441" s="212"/>
      <c r="BI441" s="298"/>
      <c r="BJ441" s="299"/>
    </row>
    <row r="442" spans="26:62" ht="12.75" x14ac:dyDescent="0.2">
      <c r="Z442" s="212"/>
      <c r="BI442" s="298"/>
      <c r="BJ442" s="299"/>
    </row>
    <row r="443" spans="26:62" ht="12.75" x14ac:dyDescent="0.2">
      <c r="Z443" s="212"/>
      <c r="BI443" s="298"/>
      <c r="BJ443" s="299"/>
    </row>
    <row r="444" spans="26:62" ht="12.75" x14ac:dyDescent="0.2">
      <c r="Z444" s="212"/>
      <c r="BI444" s="298"/>
      <c r="BJ444" s="299"/>
    </row>
    <row r="445" spans="26:62" ht="12.75" x14ac:dyDescent="0.2">
      <c r="Z445" s="212"/>
      <c r="BI445" s="298"/>
      <c r="BJ445" s="299"/>
    </row>
    <row r="446" spans="26:62" ht="12.75" x14ac:dyDescent="0.2">
      <c r="Z446" s="212"/>
      <c r="BI446" s="298"/>
      <c r="BJ446" s="299"/>
    </row>
    <row r="447" spans="26:62" ht="12.75" x14ac:dyDescent="0.2">
      <c r="Z447" s="212"/>
      <c r="BI447" s="298"/>
      <c r="BJ447" s="299"/>
    </row>
    <row r="448" spans="26:62" ht="12.75" x14ac:dyDescent="0.2">
      <c r="Z448" s="212"/>
      <c r="BI448" s="298"/>
      <c r="BJ448" s="299"/>
    </row>
    <row r="449" spans="26:62" ht="12.75" x14ac:dyDescent="0.2">
      <c r="Z449" s="212"/>
      <c r="BI449" s="298"/>
      <c r="BJ449" s="299"/>
    </row>
    <row r="450" spans="26:62" ht="12.75" x14ac:dyDescent="0.2">
      <c r="Z450" s="212"/>
      <c r="BI450" s="298"/>
      <c r="BJ450" s="299"/>
    </row>
    <row r="451" spans="26:62" ht="12.75" x14ac:dyDescent="0.2">
      <c r="Z451" s="212"/>
      <c r="BI451" s="298"/>
      <c r="BJ451" s="299"/>
    </row>
    <row r="452" spans="26:62" ht="12.75" x14ac:dyDescent="0.2">
      <c r="Z452" s="212"/>
      <c r="BI452" s="298"/>
      <c r="BJ452" s="299"/>
    </row>
    <row r="453" spans="26:62" ht="12.75" x14ac:dyDescent="0.2">
      <c r="Z453" s="212"/>
      <c r="BI453" s="298"/>
      <c r="BJ453" s="299"/>
    </row>
    <row r="454" spans="26:62" ht="12.75" x14ac:dyDescent="0.2">
      <c r="Z454" s="212"/>
      <c r="BI454" s="298"/>
      <c r="BJ454" s="299"/>
    </row>
    <row r="455" spans="26:62" ht="12.75" x14ac:dyDescent="0.2">
      <c r="Z455" s="212"/>
      <c r="BI455" s="298"/>
      <c r="BJ455" s="299"/>
    </row>
    <row r="456" spans="26:62" ht="12.75" x14ac:dyDescent="0.2">
      <c r="Z456" s="212"/>
      <c r="BI456" s="298"/>
      <c r="BJ456" s="299"/>
    </row>
    <row r="457" spans="26:62" ht="12.75" x14ac:dyDescent="0.2">
      <c r="Z457" s="212"/>
      <c r="BI457" s="298"/>
      <c r="BJ457" s="299"/>
    </row>
    <row r="458" spans="26:62" ht="12.75" x14ac:dyDescent="0.2">
      <c r="Z458" s="212"/>
      <c r="BI458" s="298"/>
      <c r="BJ458" s="299"/>
    </row>
    <row r="459" spans="26:62" ht="12.75" x14ac:dyDescent="0.2">
      <c r="Z459" s="212"/>
      <c r="BI459" s="298"/>
      <c r="BJ459" s="299"/>
    </row>
    <row r="460" spans="26:62" ht="12.75" x14ac:dyDescent="0.2">
      <c r="Z460" s="212"/>
      <c r="BI460" s="298"/>
      <c r="BJ460" s="299"/>
    </row>
    <row r="461" spans="26:62" ht="12.75" x14ac:dyDescent="0.2">
      <c r="Z461" s="212"/>
      <c r="BI461" s="298"/>
      <c r="BJ461" s="299"/>
    </row>
    <row r="462" spans="26:62" ht="12.75" x14ac:dyDescent="0.2">
      <c r="Z462" s="212"/>
      <c r="BI462" s="298"/>
      <c r="BJ462" s="299"/>
    </row>
    <row r="463" spans="26:62" ht="12.75" x14ac:dyDescent="0.2">
      <c r="Z463" s="212"/>
      <c r="BI463" s="298"/>
      <c r="BJ463" s="299"/>
    </row>
    <row r="464" spans="26:62" ht="12.75" x14ac:dyDescent="0.2">
      <c r="Z464" s="212"/>
      <c r="BI464" s="298"/>
      <c r="BJ464" s="299"/>
    </row>
    <row r="465" spans="26:62" ht="12.75" x14ac:dyDescent="0.2">
      <c r="Z465" s="212"/>
      <c r="BI465" s="298"/>
      <c r="BJ465" s="299"/>
    </row>
    <row r="466" spans="26:62" ht="12.75" x14ac:dyDescent="0.2">
      <c r="Z466" s="212"/>
      <c r="BI466" s="298"/>
      <c r="BJ466" s="299"/>
    </row>
    <row r="467" spans="26:62" ht="12.75" x14ac:dyDescent="0.2">
      <c r="Z467" s="212"/>
      <c r="BI467" s="298"/>
      <c r="BJ467" s="299"/>
    </row>
    <row r="468" spans="26:62" ht="12.75" x14ac:dyDescent="0.2">
      <c r="Z468" s="212"/>
      <c r="BI468" s="298"/>
      <c r="BJ468" s="299"/>
    </row>
    <row r="469" spans="26:62" ht="12.75" x14ac:dyDescent="0.2">
      <c r="Z469" s="212"/>
      <c r="BI469" s="298"/>
      <c r="BJ469" s="299"/>
    </row>
    <row r="470" spans="26:62" ht="12.75" x14ac:dyDescent="0.2">
      <c r="Z470" s="212"/>
      <c r="BI470" s="298"/>
      <c r="BJ470" s="299"/>
    </row>
    <row r="471" spans="26:62" ht="12.75" x14ac:dyDescent="0.2">
      <c r="Z471" s="212"/>
      <c r="BI471" s="298"/>
      <c r="BJ471" s="299"/>
    </row>
    <row r="472" spans="26:62" ht="12.75" x14ac:dyDescent="0.2">
      <c r="Z472" s="212"/>
      <c r="BI472" s="298"/>
      <c r="BJ472" s="299"/>
    </row>
    <row r="473" spans="26:62" ht="12.75" x14ac:dyDescent="0.2">
      <c r="Z473" s="212"/>
      <c r="BI473" s="298"/>
      <c r="BJ473" s="299"/>
    </row>
    <row r="474" spans="26:62" ht="12.75" x14ac:dyDescent="0.2">
      <c r="Z474" s="212"/>
      <c r="BI474" s="298"/>
      <c r="BJ474" s="299"/>
    </row>
    <row r="475" spans="26:62" ht="12.75" x14ac:dyDescent="0.2">
      <c r="Z475" s="212"/>
      <c r="BI475" s="298"/>
      <c r="BJ475" s="299"/>
    </row>
    <row r="476" spans="26:62" ht="12.75" x14ac:dyDescent="0.2">
      <c r="Z476" s="212"/>
      <c r="BI476" s="298"/>
      <c r="BJ476" s="299"/>
    </row>
    <row r="477" spans="26:62" ht="12.75" x14ac:dyDescent="0.2">
      <c r="Z477" s="212"/>
      <c r="BI477" s="298"/>
      <c r="BJ477" s="299"/>
    </row>
    <row r="478" spans="26:62" ht="12.75" x14ac:dyDescent="0.2">
      <c r="Z478" s="212"/>
      <c r="BI478" s="298"/>
      <c r="BJ478" s="299"/>
    </row>
    <row r="479" spans="26:62" ht="12.75" x14ac:dyDescent="0.2">
      <c r="Z479" s="212"/>
      <c r="BI479" s="298"/>
      <c r="BJ479" s="299"/>
    </row>
    <row r="480" spans="26:62" ht="12.75" x14ac:dyDescent="0.2">
      <c r="Z480" s="212"/>
      <c r="BI480" s="298"/>
      <c r="BJ480" s="299"/>
    </row>
    <row r="481" spans="26:62" ht="12.75" x14ac:dyDescent="0.2">
      <c r="Z481" s="212"/>
      <c r="BI481" s="298"/>
      <c r="BJ481" s="299"/>
    </row>
    <row r="482" spans="26:62" ht="12.75" x14ac:dyDescent="0.2">
      <c r="Z482" s="212"/>
      <c r="BI482" s="298"/>
      <c r="BJ482" s="299"/>
    </row>
    <row r="483" spans="26:62" ht="12.75" x14ac:dyDescent="0.2">
      <c r="Z483" s="212"/>
      <c r="BI483" s="298"/>
      <c r="BJ483" s="299"/>
    </row>
    <row r="484" spans="26:62" ht="12.75" x14ac:dyDescent="0.2">
      <c r="Z484" s="212"/>
      <c r="BI484" s="298"/>
      <c r="BJ484" s="299"/>
    </row>
    <row r="485" spans="26:62" ht="12.75" x14ac:dyDescent="0.2">
      <c r="Z485" s="212"/>
      <c r="BI485" s="298"/>
      <c r="BJ485" s="299"/>
    </row>
    <row r="486" spans="26:62" ht="12.75" x14ac:dyDescent="0.2">
      <c r="Z486" s="212"/>
      <c r="BI486" s="298"/>
      <c r="BJ486" s="299"/>
    </row>
    <row r="487" spans="26:62" ht="12.75" x14ac:dyDescent="0.2">
      <c r="Z487" s="212"/>
      <c r="BI487" s="298"/>
      <c r="BJ487" s="299"/>
    </row>
    <row r="488" spans="26:62" ht="12.75" x14ac:dyDescent="0.2">
      <c r="Z488" s="212"/>
      <c r="BI488" s="298"/>
      <c r="BJ488" s="299"/>
    </row>
    <row r="489" spans="26:62" ht="12.75" x14ac:dyDescent="0.2">
      <c r="Z489" s="212"/>
      <c r="BI489" s="298"/>
      <c r="BJ489" s="299"/>
    </row>
    <row r="490" spans="26:62" ht="12.75" x14ac:dyDescent="0.2">
      <c r="Z490" s="212"/>
      <c r="BI490" s="298"/>
      <c r="BJ490" s="299"/>
    </row>
    <row r="491" spans="26:62" ht="12.75" x14ac:dyDescent="0.2">
      <c r="Z491" s="212"/>
      <c r="BI491" s="298"/>
      <c r="BJ491" s="299"/>
    </row>
    <row r="492" spans="26:62" ht="12.75" x14ac:dyDescent="0.2">
      <c r="Z492" s="212"/>
      <c r="BI492" s="298"/>
      <c r="BJ492" s="299"/>
    </row>
    <row r="493" spans="26:62" ht="12.75" x14ac:dyDescent="0.2">
      <c r="Z493" s="212"/>
      <c r="BI493" s="298"/>
      <c r="BJ493" s="299"/>
    </row>
    <row r="494" spans="26:62" ht="12.75" x14ac:dyDescent="0.2">
      <c r="Z494" s="212"/>
      <c r="BI494" s="298"/>
      <c r="BJ494" s="299"/>
    </row>
    <row r="495" spans="26:62" ht="12.75" x14ac:dyDescent="0.2">
      <c r="Z495" s="212"/>
      <c r="BI495" s="298"/>
      <c r="BJ495" s="299"/>
    </row>
    <row r="496" spans="26:62" ht="12.75" x14ac:dyDescent="0.2">
      <c r="Z496" s="212"/>
      <c r="BI496" s="298"/>
      <c r="BJ496" s="299"/>
    </row>
    <row r="497" spans="26:62" ht="12.75" x14ac:dyDescent="0.2">
      <c r="Z497" s="212"/>
      <c r="BI497" s="298"/>
      <c r="BJ497" s="299"/>
    </row>
    <row r="498" spans="26:62" ht="12.75" x14ac:dyDescent="0.2">
      <c r="Z498" s="212"/>
      <c r="BI498" s="298"/>
      <c r="BJ498" s="299"/>
    </row>
    <row r="499" spans="26:62" ht="12.75" x14ac:dyDescent="0.2">
      <c r="Z499" s="212"/>
      <c r="BI499" s="298"/>
      <c r="BJ499" s="299"/>
    </row>
    <row r="500" spans="26:62" ht="12.75" x14ac:dyDescent="0.2">
      <c r="BI500" s="298"/>
      <c r="BJ500" s="299"/>
    </row>
    <row r="501" spans="26:62" ht="12.75" x14ac:dyDescent="0.2">
      <c r="BI501" s="298"/>
      <c r="BJ501" s="299"/>
    </row>
    <row r="502" spans="26:62" ht="12.75" x14ac:dyDescent="0.2">
      <c r="BI502" s="298"/>
      <c r="BJ502" s="299"/>
    </row>
    <row r="503" spans="26:62" ht="12.75" x14ac:dyDescent="0.2">
      <c r="BI503" s="298"/>
      <c r="BJ503" s="299"/>
    </row>
    <row r="504" spans="26:62" ht="12.75" x14ac:dyDescent="0.2">
      <c r="BI504" s="298"/>
      <c r="BJ504" s="299"/>
    </row>
    <row r="505" spans="26:62" ht="12.75" x14ac:dyDescent="0.2">
      <c r="BI505" s="298"/>
      <c r="BJ505" s="299"/>
    </row>
    <row r="506" spans="26:62" ht="12.75" x14ac:dyDescent="0.2">
      <c r="BI506" s="298"/>
      <c r="BJ506" s="299"/>
    </row>
    <row r="507" spans="26:62" ht="12.75" x14ac:dyDescent="0.2">
      <c r="BI507" s="298"/>
      <c r="BJ507" s="299"/>
    </row>
    <row r="508" spans="26:62" ht="12.75" x14ac:dyDescent="0.2">
      <c r="BI508" s="298"/>
      <c r="BJ508" s="299"/>
    </row>
    <row r="509" spans="26:62" ht="12.75" x14ac:dyDescent="0.2">
      <c r="BI509" s="298"/>
      <c r="BJ509" s="299"/>
    </row>
    <row r="510" spans="26:62" ht="12.75" x14ac:dyDescent="0.2">
      <c r="BI510" s="298"/>
      <c r="BJ510" s="299"/>
    </row>
    <row r="511" spans="26:62" ht="12.75" x14ac:dyDescent="0.2">
      <c r="BI511" s="298"/>
      <c r="BJ511" s="299"/>
    </row>
    <row r="512" spans="26:62" ht="12.75" x14ac:dyDescent="0.2">
      <c r="BI512" s="298"/>
      <c r="BJ512" s="299"/>
    </row>
    <row r="513" spans="61:62" ht="12.75" x14ac:dyDescent="0.2">
      <c r="BI513" s="298"/>
      <c r="BJ513" s="299"/>
    </row>
    <row r="514" spans="61:62" ht="12.75" x14ac:dyDescent="0.2">
      <c r="BI514" s="298"/>
      <c r="BJ514" s="299"/>
    </row>
    <row r="515" spans="61:62" ht="12.75" x14ac:dyDescent="0.2">
      <c r="BI515" s="298"/>
      <c r="BJ515" s="299"/>
    </row>
    <row r="516" spans="61:62" ht="12.75" x14ac:dyDescent="0.2">
      <c r="BI516" s="298"/>
      <c r="BJ516" s="299"/>
    </row>
    <row r="517" spans="61:62" ht="12.75" x14ac:dyDescent="0.2">
      <c r="BI517" s="298"/>
      <c r="BJ517" s="299"/>
    </row>
    <row r="518" spans="61:62" ht="12.75" x14ac:dyDescent="0.2">
      <c r="BI518" s="298"/>
      <c r="BJ518" s="299"/>
    </row>
    <row r="519" spans="61:62" ht="12.75" x14ac:dyDescent="0.2">
      <c r="BI519" s="298"/>
      <c r="BJ519" s="299"/>
    </row>
    <row r="520" spans="61:62" ht="12.75" x14ac:dyDescent="0.2">
      <c r="BI520" s="298"/>
      <c r="BJ520" s="299"/>
    </row>
    <row r="521" spans="61:62" ht="12.75" x14ac:dyDescent="0.2">
      <c r="BI521" s="298"/>
      <c r="BJ521" s="299"/>
    </row>
    <row r="522" spans="61:62" ht="12.75" x14ac:dyDescent="0.2">
      <c r="BI522" s="298"/>
      <c r="BJ522" s="299"/>
    </row>
    <row r="523" spans="61:62" ht="12.75" x14ac:dyDescent="0.2">
      <c r="BI523" s="298"/>
      <c r="BJ523" s="299"/>
    </row>
    <row r="524" spans="61:62" ht="12.75" x14ac:dyDescent="0.2">
      <c r="BI524" s="298"/>
      <c r="BJ524" s="299"/>
    </row>
    <row r="525" spans="61:62" ht="12.75" x14ac:dyDescent="0.2">
      <c r="BI525" s="298"/>
      <c r="BJ525" s="299"/>
    </row>
    <row r="526" spans="61:62" ht="12.75" x14ac:dyDescent="0.2">
      <c r="BI526" s="298"/>
      <c r="BJ526" s="299"/>
    </row>
    <row r="527" spans="61:62" ht="12.75" x14ac:dyDescent="0.2">
      <c r="BI527" s="298"/>
      <c r="BJ527" s="299"/>
    </row>
    <row r="528" spans="61:62" ht="12.75" x14ac:dyDescent="0.2">
      <c r="BI528" s="298"/>
      <c r="BJ528" s="299"/>
    </row>
    <row r="529" spans="61:62" ht="12.75" x14ac:dyDescent="0.2">
      <c r="BI529" s="298"/>
      <c r="BJ529" s="299"/>
    </row>
    <row r="530" spans="61:62" ht="12.75" x14ac:dyDescent="0.2">
      <c r="BI530" s="298"/>
      <c r="BJ530" s="299"/>
    </row>
    <row r="531" spans="61:62" ht="12.75" x14ac:dyDescent="0.2">
      <c r="BI531" s="298"/>
      <c r="BJ531" s="299"/>
    </row>
    <row r="532" spans="61:62" ht="12.75" x14ac:dyDescent="0.2">
      <c r="BI532" s="298"/>
      <c r="BJ532" s="299"/>
    </row>
    <row r="533" spans="61:62" ht="12.75" x14ac:dyDescent="0.2">
      <c r="BI533" s="298"/>
      <c r="BJ533" s="299"/>
    </row>
    <row r="534" spans="61:62" ht="12.75" x14ac:dyDescent="0.2">
      <c r="BI534" s="298"/>
      <c r="BJ534" s="299"/>
    </row>
    <row r="535" spans="61:62" ht="12.75" x14ac:dyDescent="0.2">
      <c r="BI535" s="298"/>
      <c r="BJ535" s="299"/>
    </row>
    <row r="536" spans="61:62" ht="12.75" x14ac:dyDescent="0.2">
      <c r="BI536" s="298"/>
      <c r="BJ536" s="299"/>
    </row>
    <row r="537" spans="61:62" ht="12.75" x14ac:dyDescent="0.2">
      <c r="BI537" s="298"/>
      <c r="BJ537" s="299"/>
    </row>
    <row r="538" spans="61:62" ht="12.75" x14ac:dyDescent="0.2">
      <c r="BI538" s="298"/>
      <c r="BJ538" s="299"/>
    </row>
    <row r="539" spans="61:62" ht="12.75" x14ac:dyDescent="0.2">
      <c r="BI539" s="298"/>
      <c r="BJ539" s="299"/>
    </row>
    <row r="540" spans="61:62" ht="12.75" x14ac:dyDescent="0.2">
      <c r="BI540" s="298"/>
      <c r="BJ540" s="299"/>
    </row>
    <row r="541" spans="61:62" ht="12.75" x14ac:dyDescent="0.2">
      <c r="BI541" s="298"/>
      <c r="BJ541" s="299"/>
    </row>
    <row r="542" spans="61:62" ht="12.75" x14ac:dyDescent="0.2">
      <c r="BI542" s="298"/>
      <c r="BJ542" s="299"/>
    </row>
    <row r="543" spans="61:62" ht="12.75" x14ac:dyDescent="0.2">
      <c r="BI543" s="298"/>
      <c r="BJ543" s="299"/>
    </row>
    <row r="544" spans="61:62" ht="12.75" x14ac:dyDescent="0.2">
      <c r="BI544" s="298"/>
      <c r="BJ544" s="299"/>
    </row>
    <row r="545" spans="61:62" ht="12.75" x14ac:dyDescent="0.2">
      <c r="BI545" s="298"/>
      <c r="BJ545" s="299"/>
    </row>
    <row r="546" spans="61:62" ht="12.75" x14ac:dyDescent="0.2">
      <c r="BI546" s="298"/>
      <c r="BJ546" s="299"/>
    </row>
    <row r="547" spans="61:62" ht="12.75" x14ac:dyDescent="0.2">
      <c r="BI547" s="298"/>
      <c r="BJ547" s="299"/>
    </row>
    <row r="548" spans="61:62" ht="12.75" x14ac:dyDescent="0.2">
      <c r="BI548" s="298"/>
      <c r="BJ548" s="299"/>
    </row>
    <row r="549" spans="61:62" ht="12.75" x14ac:dyDescent="0.2">
      <c r="BI549" s="298"/>
      <c r="BJ549" s="299"/>
    </row>
    <row r="550" spans="61:62" ht="12.75" x14ac:dyDescent="0.2">
      <c r="BI550" s="298"/>
      <c r="BJ550" s="299"/>
    </row>
    <row r="551" spans="61:62" ht="12.75" x14ac:dyDescent="0.2">
      <c r="BI551" s="298"/>
      <c r="BJ551" s="299"/>
    </row>
    <row r="552" spans="61:62" ht="12.75" x14ac:dyDescent="0.2">
      <c r="BI552" s="298"/>
      <c r="BJ552" s="299"/>
    </row>
    <row r="553" spans="61:62" ht="12.75" x14ac:dyDescent="0.2">
      <c r="BI553" s="298"/>
      <c r="BJ553" s="299"/>
    </row>
    <row r="554" spans="61:62" ht="12.75" x14ac:dyDescent="0.2">
      <c r="BI554" s="298"/>
      <c r="BJ554" s="299"/>
    </row>
    <row r="555" spans="61:62" ht="12.75" x14ac:dyDescent="0.2">
      <c r="BI555" s="298"/>
      <c r="BJ555" s="299"/>
    </row>
    <row r="556" spans="61:62" ht="12.75" x14ac:dyDescent="0.2">
      <c r="BI556" s="298"/>
      <c r="BJ556" s="299"/>
    </row>
    <row r="557" spans="61:62" ht="12.75" x14ac:dyDescent="0.2">
      <c r="BI557" s="298"/>
      <c r="BJ557" s="299"/>
    </row>
    <row r="558" spans="61:62" ht="12.75" x14ac:dyDescent="0.2">
      <c r="BI558" s="298"/>
      <c r="BJ558" s="299"/>
    </row>
    <row r="559" spans="61:62" ht="12.75" x14ac:dyDescent="0.2">
      <c r="BI559" s="298"/>
      <c r="BJ559" s="299"/>
    </row>
    <row r="560" spans="61:62" ht="12.75" x14ac:dyDescent="0.2">
      <c r="BI560" s="298"/>
      <c r="BJ560" s="299"/>
    </row>
    <row r="561" spans="61:62" ht="12.75" x14ac:dyDescent="0.2">
      <c r="BI561" s="298"/>
      <c r="BJ561" s="299"/>
    </row>
    <row r="562" spans="61:62" ht="12.75" x14ac:dyDescent="0.2">
      <c r="BI562" s="298"/>
      <c r="BJ562" s="299"/>
    </row>
    <row r="563" spans="61:62" ht="12.75" x14ac:dyDescent="0.2">
      <c r="BI563" s="298"/>
      <c r="BJ563" s="299"/>
    </row>
    <row r="564" spans="61:62" ht="12.75" x14ac:dyDescent="0.2">
      <c r="BI564" s="298"/>
      <c r="BJ564" s="299"/>
    </row>
    <row r="565" spans="61:62" ht="12.75" x14ac:dyDescent="0.2">
      <c r="BI565" s="298"/>
      <c r="BJ565" s="299"/>
    </row>
    <row r="566" spans="61:62" ht="12.75" x14ac:dyDescent="0.2">
      <c r="BI566" s="298"/>
      <c r="BJ566" s="299"/>
    </row>
    <row r="567" spans="61:62" ht="12.75" x14ac:dyDescent="0.2">
      <c r="BI567" s="298"/>
      <c r="BJ567" s="299"/>
    </row>
    <row r="568" spans="61:62" ht="12.75" x14ac:dyDescent="0.2">
      <c r="BI568" s="298"/>
      <c r="BJ568" s="299"/>
    </row>
    <row r="569" spans="61:62" ht="12.75" x14ac:dyDescent="0.2">
      <c r="BI569" s="298"/>
      <c r="BJ569" s="299"/>
    </row>
    <row r="570" spans="61:62" ht="12.75" x14ac:dyDescent="0.2">
      <c r="BI570" s="298"/>
      <c r="BJ570" s="299"/>
    </row>
    <row r="571" spans="61:62" ht="12.75" x14ac:dyDescent="0.2">
      <c r="BI571" s="298"/>
      <c r="BJ571" s="299"/>
    </row>
    <row r="572" spans="61:62" ht="12.75" x14ac:dyDescent="0.2">
      <c r="BI572" s="298"/>
      <c r="BJ572" s="299"/>
    </row>
    <row r="573" spans="61:62" ht="12.75" x14ac:dyDescent="0.2">
      <c r="BI573" s="298"/>
      <c r="BJ573" s="299"/>
    </row>
    <row r="574" spans="61:62" ht="12.75" x14ac:dyDescent="0.2">
      <c r="BI574" s="298"/>
      <c r="BJ574" s="299"/>
    </row>
    <row r="575" spans="61:62" ht="12.75" x14ac:dyDescent="0.2">
      <c r="BI575" s="298"/>
      <c r="BJ575" s="299"/>
    </row>
    <row r="576" spans="61:62" ht="12.75" x14ac:dyDescent="0.2">
      <c r="BI576" s="298"/>
      <c r="BJ576" s="299"/>
    </row>
    <row r="577" spans="61:62" ht="12.75" x14ac:dyDescent="0.2">
      <c r="BI577" s="298"/>
      <c r="BJ577" s="299"/>
    </row>
    <row r="578" spans="61:62" ht="12.75" x14ac:dyDescent="0.2">
      <c r="BI578" s="298"/>
      <c r="BJ578" s="299"/>
    </row>
    <row r="579" spans="61:62" ht="12.75" x14ac:dyDescent="0.2">
      <c r="BI579" s="298"/>
      <c r="BJ579" s="299"/>
    </row>
    <row r="580" spans="61:62" ht="12.75" x14ac:dyDescent="0.2">
      <c r="BI580" s="298"/>
      <c r="BJ580" s="299"/>
    </row>
    <row r="581" spans="61:62" ht="12.75" x14ac:dyDescent="0.2">
      <c r="BI581" s="298"/>
      <c r="BJ581" s="299"/>
    </row>
    <row r="582" spans="61:62" ht="12.75" x14ac:dyDescent="0.2">
      <c r="BI582" s="298"/>
      <c r="BJ582" s="299"/>
    </row>
    <row r="583" spans="61:62" ht="12.75" x14ac:dyDescent="0.2">
      <c r="BI583" s="298"/>
      <c r="BJ583" s="299"/>
    </row>
    <row r="584" spans="61:62" ht="12.75" x14ac:dyDescent="0.2">
      <c r="BI584" s="298"/>
      <c r="BJ584" s="299"/>
    </row>
    <row r="585" spans="61:62" ht="12.75" x14ac:dyDescent="0.2">
      <c r="BI585" s="298"/>
      <c r="BJ585" s="299"/>
    </row>
    <row r="586" spans="61:62" ht="12.75" x14ac:dyDescent="0.2">
      <c r="BI586" s="298"/>
      <c r="BJ586" s="299"/>
    </row>
    <row r="587" spans="61:62" ht="12.75" x14ac:dyDescent="0.2">
      <c r="BI587" s="298"/>
      <c r="BJ587" s="299"/>
    </row>
    <row r="588" spans="61:62" ht="12.75" x14ac:dyDescent="0.2">
      <c r="BI588" s="298"/>
      <c r="BJ588" s="299"/>
    </row>
    <row r="589" spans="61:62" ht="12.75" x14ac:dyDescent="0.2">
      <c r="BI589" s="298"/>
      <c r="BJ589" s="299"/>
    </row>
    <row r="590" spans="61:62" ht="12.75" x14ac:dyDescent="0.2">
      <c r="BI590" s="298"/>
      <c r="BJ590" s="299"/>
    </row>
    <row r="591" spans="61:62" ht="12.75" x14ac:dyDescent="0.2">
      <c r="BI591" s="298"/>
      <c r="BJ591" s="299"/>
    </row>
    <row r="592" spans="61:62" ht="12.75" x14ac:dyDescent="0.2">
      <c r="BI592" s="298"/>
      <c r="BJ592" s="299"/>
    </row>
    <row r="593" spans="61:62" ht="12.75" x14ac:dyDescent="0.2">
      <c r="BI593" s="298"/>
      <c r="BJ593" s="299"/>
    </row>
    <row r="594" spans="61:62" ht="12.75" x14ac:dyDescent="0.2">
      <c r="BI594" s="298"/>
      <c r="BJ594" s="299"/>
    </row>
    <row r="595" spans="61:62" ht="12.75" x14ac:dyDescent="0.2">
      <c r="BI595" s="298"/>
      <c r="BJ595" s="299"/>
    </row>
    <row r="596" spans="61:62" ht="12.75" x14ac:dyDescent="0.2">
      <c r="BI596" s="298"/>
      <c r="BJ596" s="299"/>
    </row>
    <row r="597" spans="61:62" ht="12.75" x14ac:dyDescent="0.2">
      <c r="BI597" s="298"/>
      <c r="BJ597" s="299"/>
    </row>
    <row r="598" spans="61:62" ht="12.75" x14ac:dyDescent="0.2">
      <c r="BI598" s="298"/>
      <c r="BJ598" s="299"/>
    </row>
    <row r="599" spans="61:62" ht="12.75" x14ac:dyDescent="0.2">
      <c r="BI599" s="298"/>
      <c r="BJ599" s="299"/>
    </row>
    <row r="600" spans="61:62" ht="12.75" x14ac:dyDescent="0.2">
      <c r="BI600" s="298"/>
      <c r="BJ600" s="299"/>
    </row>
    <row r="601" spans="61:62" ht="12.75" x14ac:dyDescent="0.2">
      <c r="BI601" s="298"/>
      <c r="BJ601" s="299"/>
    </row>
    <row r="602" spans="61:62" ht="12.75" x14ac:dyDescent="0.2">
      <c r="BI602" s="298"/>
      <c r="BJ602" s="299"/>
    </row>
    <row r="603" spans="61:62" ht="12.75" x14ac:dyDescent="0.2">
      <c r="BI603" s="298"/>
      <c r="BJ603" s="299"/>
    </row>
    <row r="604" spans="61:62" ht="12.75" x14ac:dyDescent="0.2">
      <c r="BI604" s="298"/>
      <c r="BJ604" s="299"/>
    </row>
    <row r="605" spans="61:62" ht="12.75" x14ac:dyDescent="0.2">
      <c r="BI605" s="298"/>
      <c r="BJ605" s="299"/>
    </row>
    <row r="606" spans="61:62" ht="12.75" x14ac:dyDescent="0.2">
      <c r="BI606" s="298"/>
      <c r="BJ606" s="299"/>
    </row>
    <row r="607" spans="61:62" ht="12.75" x14ac:dyDescent="0.2">
      <c r="BI607" s="298"/>
      <c r="BJ607" s="299"/>
    </row>
    <row r="608" spans="61:62" ht="12.75" x14ac:dyDescent="0.2">
      <c r="BI608" s="298"/>
      <c r="BJ608" s="299"/>
    </row>
    <row r="609" spans="61:62" ht="12.75" x14ac:dyDescent="0.2">
      <c r="BI609" s="298"/>
      <c r="BJ609" s="299"/>
    </row>
    <row r="610" spans="61:62" ht="12.75" x14ac:dyDescent="0.2">
      <c r="BI610" s="298"/>
      <c r="BJ610" s="299"/>
    </row>
    <row r="611" spans="61:62" ht="12.75" x14ac:dyDescent="0.2">
      <c r="BI611" s="298"/>
      <c r="BJ611" s="299"/>
    </row>
    <row r="612" spans="61:62" ht="12.75" x14ac:dyDescent="0.2">
      <c r="BI612" s="298"/>
      <c r="BJ612" s="299"/>
    </row>
    <row r="613" spans="61:62" ht="12.75" x14ac:dyDescent="0.2">
      <c r="BI613" s="298"/>
      <c r="BJ613" s="299"/>
    </row>
    <row r="614" spans="61:62" ht="12.75" x14ac:dyDescent="0.2">
      <c r="BI614" s="298"/>
      <c r="BJ614" s="299"/>
    </row>
    <row r="615" spans="61:62" ht="12.75" x14ac:dyDescent="0.2">
      <c r="BI615" s="298"/>
      <c r="BJ615" s="299"/>
    </row>
    <row r="616" spans="61:62" ht="12.75" x14ac:dyDescent="0.2">
      <c r="BI616" s="298"/>
      <c r="BJ616" s="299"/>
    </row>
    <row r="617" spans="61:62" ht="12.75" x14ac:dyDescent="0.2">
      <c r="BI617" s="298"/>
      <c r="BJ617" s="299"/>
    </row>
    <row r="618" spans="61:62" ht="12.75" x14ac:dyDescent="0.2">
      <c r="BI618" s="298"/>
      <c r="BJ618" s="299"/>
    </row>
    <row r="619" spans="61:62" ht="12.75" x14ac:dyDescent="0.2">
      <c r="BI619" s="298"/>
      <c r="BJ619" s="299"/>
    </row>
    <row r="620" spans="61:62" ht="12.75" x14ac:dyDescent="0.2">
      <c r="BI620" s="298"/>
      <c r="BJ620" s="299"/>
    </row>
    <row r="621" spans="61:62" ht="12.75" x14ac:dyDescent="0.2">
      <c r="BI621" s="298"/>
      <c r="BJ621" s="299"/>
    </row>
    <row r="622" spans="61:62" ht="12.75" x14ac:dyDescent="0.2">
      <c r="BI622" s="298"/>
      <c r="BJ622" s="299"/>
    </row>
    <row r="623" spans="61:62" ht="12.75" x14ac:dyDescent="0.2">
      <c r="BI623" s="298"/>
      <c r="BJ623" s="299"/>
    </row>
    <row r="624" spans="61:62" ht="12.75" x14ac:dyDescent="0.2">
      <c r="BI624" s="298"/>
      <c r="BJ624" s="299"/>
    </row>
    <row r="625" spans="61:62" ht="12.75" x14ac:dyDescent="0.2">
      <c r="BI625" s="298"/>
      <c r="BJ625" s="299"/>
    </row>
    <row r="626" spans="61:62" ht="12.75" x14ac:dyDescent="0.2">
      <c r="BI626" s="298"/>
      <c r="BJ626" s="299"/>
    </row>
    <row r="627" spans="61:62" ht="12.75" x14ac:dyDescent="0.2">
      <c r="BI627" s="298"/>
      <c r="BJ627" s="299"/>
    </row>
    <row r="628" spans="61:62" ht="12.75" x14ac:dyDescent="0.2">
      <c r="BI628" s="298"/>
      <c r="BJ628" s="299"/>
    </row>
    <row r="629" spans="61:62" ht="12.75" x14ac:dyDescent="0.2">
      <c r="BI629" s="298"/>
      <c r="BJ629" s="299"/>
    </row>
    <row r="630" spans="61:62" ht="12.75" x14ac:dyDescent="0.2">
      <c r="BI630" s="298"/>
      <c r="BJ630" s="299"/>
    </row>
    <row r="631" spans="61:62" ht="12.75" x14ac:dyDescent="0.2">
      <c r="BI631" s="298"/>
      <c r="BJ631" s="299"/>
    </row>
    <row r="632" spans="61:62" ht="12.75" x14ac:dyDescent="0.2">
      <c r="BI632" s="298"/>
      <c r="BJ632" s="299"/>
    </row>
    <row r="633" spans="61:62" ht="12.75" x14ac:dyDescent="0.2">
      <c r="BI633" s="298"/>
      <c r="BJ633" s="299"/>
    </row>
    <row r="634" spans="61:62" ht="12.75" x14ac:dyDescent="0.2">
      <c r="BI634" s="298"/>
      <c r="BJ634" s="299"/>
    </row>
    <row r="635" spans="61:62" ht="12.75" x14ac:dyDescent="0.2">
      <c r="BI635" s="298"/>
      <c r="BJ635" s="299"/>
    </row>
    <row r="636" spans="61:62" ht="12.75" x14ac:dyDescent="0.2">
      <c r="BI636" s="298"/>
      <c r="BJ636" s="299"/>
    </row>
    <row r="637" spans="61:62" ht="12.75" x14ac:dyDescent="0.2">
      <c r="BI637" s="298"/>
      <c r="BJ637" s="299"/>
    </row>
    <row r="638" spans="61:62" ht="12.75" x14ac:dyDescent="0.2">
      <c r="BI638" s="298"/>
      <c r="BJ638" s="299"/>
    </row>
    <row r="639" spans="61:62" ht="12.75" x14ac:dyDescent="0.2">
      <c r="BI639" s="298"/>
      <c r="BJ639" s="299"/>
    </row>
    <row r="640" spans="61:62" ht="12.75" x14ac:dyDescent="0.2">
      <c r="BI640" s="298"/>
      <c r="BJ640" s="299"/>
    </row>
    <row r="641" spans="61:62" ht="12.75" x14ac:dyDescent="0.2">
      <c r="BI641" s="298"/>
      <c r="BJ641" s="299"/>
    </row>
    <row r="642" spans="61:62" ht="12.75" x14ac:dyDescent="0.2">
      <c r="BI642" s="298"/>
      <c r="BJ642" s="299"/>
    </row>
    <row r="643" spans="61:62" ht="12.75" x14ac:dyDescent="0.2">
      <c r="BI643" s="298"/>
      <c r="BJ643" s="299"/>
    </row>
    <row r="644" spans="61:62" ht="12.75" x14ac:dyDescent="0.2">
      <c r="BI644" s="298"/>
      <c r="BJ644" s="299"/>
    </row>
    <row r="645" spans="61:62" ht="12.75" x14ac:dyDescent="0.2">
      <c r="BI645" s="298"/>
      <c r="BJ645" s="299"/>
    </row>
    <row r="646" spans="61:62" ht="12.75" x14ac:dyDescent="0.2">
      <c r="BI646" s="298"/>
      <c r="BJ646" s="299"/>
    </row>
    <row r="647" spans="61:62" ht="12.75" x14ac:dyDescent="0.2">
      <c r="BI647" s="298"/>
      <c r="BJ647" s="299"/>
    </row>
    <row r="648" spans="61:62" ht="12.75" x14ac:dyDescent="0.2">
      <c r="BI648" s="298"/>
      <c r="BJ648" s="299"/>
    </row>
    <row r="649" spans="61:62" ht="12.75" x14ac:dyDescent="0.2">
      <c r="BI649" s="298"/>
      <c r="BJ649" s="299"/>
    </row>
    <row r="650" spans="61:62" ht="12.75" x14ac:dyDescent="0.2">
      <c r="BI650" s="298"/>
      <c r="BJ650" s="299"/>
    </row>
    <row r="651" spans="61:62" ht="12.75" x14ac:dyDescent="0.2">
      <c r="BI651" s="298"/>
      <c r="BJ651" s="299"/>
    </row>
    <row r="652" spans="61:62" ht="12.75" x14ac:dyDescent="0.2">
      <c r="BI652" s="298"/>
      <c r="BJ652" s="299"/>
    </row>
    <row r="653" spans="61:62" ht="12.75" x14ac:dyDescent="0.2">
      <c r="BI653" s="298"/>
      <c r="BJ653" s="299"/>
    </row>
    <row r="654" spans="61:62" ht="12.75" x14ac:dyDescent="0.2">
      <c r="BI654" s="298"/>
      <c r="BJ654" s="299"/>
    </row>
    <row r="655" spans="61:62" ht="12.75" x14ac:dyDescent="0.2">
      <c r="BI655" s="298"/>
      <c r="BJ655" s="299"/>
    </row>
    <row r="656" spans="61:62" ht="12.75" x14ac:dyDescent="0.2">
      <c r="BI656" s="298"/>
      <c r="BJ656" s="299"/>
    </row>
    <row r="657" spans="61:62" ht="12.75" x14ac:dyDescent="0.2">
      <c r="BI657" s="298"/>
      <c r="BJ657" s="299"/>
    </row>
    <row r="658" spans="61:62" ht="12.75" x14ac:dyDescent="0.2">
      <c r="BI658" s="298"/>
      <c r="BJ658" s="299"/>
    </row>
    <row r="659" spans="61:62" ht="12.75" x14ac:dyDescent="0.2">
      <c r="BI659" s="298"/>
      <c r="BJ659" s="299"/>
    </row>
    <row r="660" spans="61:62" ht="12.75" x14ac:dyDescent="0.2">
      <c r="BI660" s="298"/>
      <c r="BJ660" s="299"/>
    </row>
    <row r="661" spans="61:62" ht="12.75" x14ac:dyDescent="0.2">
      <c r="BI661" s="298"/>
      <c r="BJ661" s="299"/>
    </row>
    <row r="662" spans="61:62" ht="12.75" x14ac:dyDescent="0.2">
      <c r="BI662" s="298"/>
      <c r="BJ662" s="299"/>
    </row>
    <row r="663" spans="61:62" ht="12.75" x14ac:dyDescent="0.2">
      <c r="BI663" s="298"/>
      <c r="BJ663" s="299"/>
    </row>
    <row r="664" spans="61:62" ht="12.75" x14ac:dyDescent="0.2">
      <c r="BI664" s="298"/>
      <c r="BJ664" s="299"/>
    </row>
    <row r="665" spans="61:62" ht="12.75" x14ac:dyDescent="0.2">
      <c r="BI665" s="298"/>
      <c r="BJ665" s="299"/>
    </row>
    <row r="666" spans="61:62" ht="12.75" x14ac:dyDescent="0.2">
      <c r="BI666" s="298"/>
      <c r="BJ666" s="299"/>
    </row>
    <row r="667" spans="61:62" ht="12.75" x14ac:dyDescent="0.2">
      <c r="BI667" s="298"/>
      <c r="BJ667" s="299"/>
    </row>
    <row r="668" spans="61:62" ht="12.75" x14ac:dyDescent="0.2">
      <c r="BI668" s="298"/>
      <c r="BJ668" s="299"/>
    </row>
    <row r="669" spans="61:62" ht="12.75" x14ac:dyDescent="0.2">
      <c r="BI669" s="298"/>
      <c r="BJ669" s="299"/>
    </row>
    <row r="670" spans="61:62" ht="12.75" x14ac:dyDescent="0.2">
      <c r="BI670" s="298"/>
      <c r="BJ670" s="299"/>
    </row>
    <row r="671" spans="61:62" ht="12.75" x14ac:dyDescent="0.2">
      <c r="BI671" s="298"/>
      <c r="BJ671" s="299"/>
    </row>
    <row r="672" spans="61:62" ht="12.75" x14ac:dyDescent="0.2">
      <c r="BI672" s="298"/>
      <c r="BJ672" s="299"/>
    </row>
    <row r="673" spans="61:62" ht="12.75" x14ac:dyDescent="0.2">
      <c r="BI673" s="298"/>
      <c r="BJ673" s="299"/>
    </row>
    <row r="674" spans="61:62" ht="12.75" x14ac:dyDescent="0.2">
      <c r="BI674" s="298"/>
      <c r="BJ674" s="299"/>
    </row>
    <row r="675" spans="61:62" ht="12.75" x14ac:dyDescent="0.2">
      <c r="BI675" s="298"/>
      <c r="BJ675" s="299"/>
    </row>
    <row r="676" spans="61:62" ht="12.75" x14ac:dyDescent="0.2">
      <c r="BI676" s="298"/>
      <c r="BJ676" s="299"/>
    </row>
    <row r="677" spans="61:62" ht="12.75" x14ac:dyDescent="0.2">
      <c r="BI677" s="298"/>
      <c r="BJ677" s="299"/>
    </row>
    <row r="678" spans="61:62" ht="12.75" x14ac:dyDescent="0.2">
      <c r="BI678" s="298"/>
      <c r="BJ678" s="299"/>
    </row>
    <row r="679" spans="61:62" ht="12.75" x14ac:dyDescent="0.2">
      <c r="BI679" s="298"/>
      <c r="BJ679" s="299"/>
    </row>
    <row r="680" spans="61:62" ht="12.75" x14ac:dyDescent="0.2">
      <c r="BI680" s="298"/>
      <c r="BJ680" s="299"/>
    </row>
    <row r="681" spans="61:62" ht="12.75" x14ac:dyDescent="0.2">
      <c r="BI681" s="298"/>
      <c r="BJ681" s="299"/>
    </row>
    <row r="682" spans="61:62" ht="12.75" x14ac:dyDescent="0.2">
      <c r="BI682" s="298"/>
      <c r="BJ682" s="299"/>
    </row>
    <row r="683" spans="61:62" ht="12.75" x14ac:dyDescent="0.2">
      <c r="BI683" s="298"/>
      <c r="BJ683" s="299"/>
    </row>
    <row r="684" spans="61:62" ht="12.75" x14ac:dyDescent="0.2">
      <c r="BI684" s="298"/>
      <c r="BJ684" s="299"/>
    </row>
    <row r="685" spans="61:62" ht="12.75" x14ac:dyDescent="0.2">
      <c r="BI685" s="298"/>
      <c r="BJ685" s="299"/>
    </row>
    <row r="686" spans="61:62" ht="12.75" x14ac:dyDescent="0.2">
      <c r="BI686" s="298"/>
      <c r="BJ686" s="299"/>
    </row>
    <row r="687" spans="61:62" ht="12.75" x14ac:dyDescent="0.2">
      <c r="BI687" s="298"/>
      <c r="BJ687" s="299"/>
    </row>
    <row r="688" spans="61:62" ht="12.75" x14ac:dyDescent="0.2">
      <c r="BI688" s="298"/>
      <c r="BJ688" s="299"/>
    </row>
    <row r="689" spans="61:62" ht="12.75" x14ac:dyDescent="0.2">
      <c r="BI689" s="298"/>
      <c r="BJ689" s="299"/>
    </row>
    <row r="690" spans="61:62" ht="12.75" x14ac:dyDescent="0.2">
      <c r="BI690" s="298"/>
      <c r="BJ690" s="299"/>
    </row>
    <row r="691" spans="61:62" ht="12.75" x14ac:dyDescent="0.2">
      <c r="BI691" s="298"/>
      <c r="BJ691" s="299"/>
    </row>
    <row r="692" spans="61:62" ht="12.75" x14ac:dyDescent="0.2">
      <c r="BI692" s="298"/>
      <c r="BJ692" s="299"/>
    </row>
    <row r="693" spans="61:62" ht="12.75" x14ac:dyDescent="0.2">
      <c r="BI693" s="298"/>
      <c r="BJ693" s="299"/>
    </row>
    <row r="694" spans="61:62" ht="12.75" x14ac:dyDescent="0.2">
      <c r="BI694" s="298"/>
      <c r="BJ694" s="299"/>
    </row>
    <row r="695" spans="61:62" ht="12.75" x14ac:dyDescent="0.2">
      <c r="BI695" s="298"/>
      <c r="BJ695" s="299"/>
    </row>
    <row r="696" spans="61:62" ht="12.75" x14ac:dyDescent="0.2">
      <c r="BI696" s="298"/>
      <c r="BJ696" s="299"/>
    </row>
    <row r="697" spans="61:62" ht="12.75" x14ac:dyDescent="0.2">
      <c r="BI697" s="298"/>
      <c r="BJ697" s="299"/>
    </row>
    <row r="698" spans="61:62" ht="12.75" x14ac:dyDescent="0.2">
      <c r="BI698" s="298"/>
      <c r="BJ698" s="299"/>
    </row>
    <row r="699" spans="61:62" ht="12.75" x14ac:dyDescent="0.2">
      <c r="BI699" s="298"/>
      <c r="BJ699" s="299"/>
    </row>
    <row r="700" spans="61:62" ht="12.75" x14ac:dyDescent="0.2">
      <c r="BI700" s="298"/>
      <c r="BJ700" s="299"/>
    </row>
    <row r="701" spans="61:62" ht="12.75" x14ac:dyDescent="0.2">
      <c r="BI701" s="298"/>
      <c r="BJ701" s="299"/>
    </row>
    <row r="702" spans="61:62" ht="12.75" x14ac:dyDescent="0.2">
      <c r="BI702" s="298"/>
      <c r="BJ702" s="299"/>
    </row>
    <row r="703" spans="61:62" ht="12.75" x14ac:dyDescent="0.2">
      <c r="BI703" s="298"/>
      <c r="BJ703" s="299"/>
    </row>
    <row r="704" spans="61:62" ht="12.75" x14ac:dyDescent="0.2">
      <c r="BI704" s="298"/>
      <c r="BJ704" s="299"/>
    </row>
    <row r="705" spans="61:62" ht="12.75" x14ac:dyDescent="0.2">
      <c r="BI705" s="298"/>
      <c r="BJ705" s="299"/>
    </row>
    <row r="706" spans="61:62" ht="12.75" x14ac:dyDescent="0.2">
      <c r="BI706" s="298"/>
      <c r="BJ706" s="299"/>
    </row>
    <row r="707" spans="61:62" ht="12.75" x14ac:dyDescent="0.2">
      <c r="BI707" s="298"/>
      <c r="BJ707" s="299"/>
    </row>
    <row r="708" spans="61:62" ht="12.75" x14ac:dyDescent="0.2">
      <c r="BI708" s="298"/>
      <c r="BJ708" s="299"/>
    </row>
    <row r="709" spans="61:62" ht="12.75" x14ac:dyDescent="0.2">
      <c r="BI709" s="298"/>
      <c r="BJ709" s="299"/>
    </row>
    <row r="710" spans="61:62" ht="12.75" x14ac:dyDescent="0.2">
      <c r="BI710" s="298"/>
      <c r="BJ710" s="299"/>
    </row>
    <row r="711" spans="61:62" ht="12.75" x14ac:dyDescent="0.2">
      <c r="BI711" s="298"/>
      <c r="BJ711" s="299"/>
    </row>
    <row r="712" spans="61:62" ht="12.75" x14ac:dyDescent="0.2">
      <c r="BI712" s="298"/>
      <c r="BJ712" s="299"/>
    </row>
    <row r="713" spans="61:62" ht="12.75" x14ac:dyDescent="0.2">
      <c r="BI713" s="298"/>
      <c r="BJ713" s="299"/>
    </row>
    <row r="714" spans="61:62" ht="12.75" x14ac:dyDescent="0.2">
      <c r="BI714" s="298"/>
      <c r="BJ714" s="299"/>
    </row>
    <row r="715" spans="61:62" ht="12.75" x14ac:dyDescent="0.2">
      <c r="BI715" s="298"/>
      <c r="BJ715" s="299"/>
    </row>
    <row r="716" spans="61:62" ht="12.75" x14ac:dyDescent="0.2">
      <c r="BI716" s="298"/>
      <c r="BJ716" s="299"/>
    </row>
    <row r="717" spans="61:62" ht="12.75" x14ac:dyDescent="0.2">
      <c r="BI717" s="298"/>
      <c r="BJ717" s="299"/>
    </row>
    <row r="718" spans="61:62" ht="12.75" x14ac:dyDescent="0.2">
      <c r="BI718" s="298"/>
      <c r="BJ718" s="299"/>
    </row>
    <row r="719" spans="61:62" ht="12.75" x14ac:dyDescent="0.2">
      <c r="BI719" s="298"/>
      <c r="BJ719" s="299"/>
    </row>
    <row r="720" spans="61:62" ht="12.75" x14ac:dyDescent="0.2">
      <c r="BI720" s="298"/>
      <c r="BJ720" s="299"/>
    </row>
    <row r="721" spans="61:62" ht="12.75" x14ac:dyDescent="0.2">
      <c r="BI721" s="298"/>
      <c r="BJ721" s="299"/>
    </row>
    <row r="722" spans="61:62" ht="12.75" x14ac:dyDescent="0.2">
      <c r="BI722" s="298"/>
      <c r="BJ722" s="299"/>
    </row>
    <row r="723" spans="61:62" ht="12.75" x14ac:dyDescent="0.2">
      <c r="BI723" s="298"/>
      <c r="BJ723" s="299"/>
    </row>
    <row r="724" spans="61:62" ht="12.75" x14ac:dyDescent="0.2">
      <c r="BI724" s="298"/>
      <c r="BJ724" s="299"/>
    </row>
    <row r="725" spans="61:62" ht="12.75" x14ac:dyDescent="0.2">
      <c r="BI725" s="298"/>
      <c r="BJ725" s="299"/>
    </row>
    <row r="726" spans="61:62" ht="12.75" x14ac:dyDescent="0.2">
      <c r="BI726" s="298"/>
      <c r="BJ726" s="299"/>
    </row>
    <row r="727" spans="61:62" ht="12.75" x14ac:dyDescent="0.2">
      <c r="BI727" s="298"/>
      <c r="BJ727" s="299"/>
    </row>
    <row r="728" spans="61:62" ht="12.75" x14ac:dyDescent="0.2">
      <c r="BI728" s="298"/>
      <c r="BJ728" s="299"/>
    </row>
    <row r="729" spans="61:62" ht="12.75" x14ac:dyDescent="0.2">
      <c r="BI729" s="298"/>
      <c r="BJ729" s="299"/>
    </row>
    <row r="730" spans="61:62" ht="12.75" x14ac:dyDescent="0.2">
      <c r="BI730" s="298"/>
      <c r="BJ730" s="299"/>
    </row>
    <row r="731" spans="61:62" ht="12.75" x14ac:dyDescent="0.2">
      <c r="BI731" s="298"/>
      <c r="BJ731" s="299"/>
    </row>
    <row r="732" spans="61:62" ht="12.75" x14ac:dyDescent="0.2">
      <c r="BI732" s="298"/>
      <c r="BJ732" s="299"/>
    </row>
    <row r="733" spans="61:62" ht="12.75" x14ac:dyDescent="0.2">
      <c r="BI733" s="298"/>
      <c r="BJ733" s="299"/>
    </row>
    <row r="734" spans="61:62" ht="12.75" x14ac:dyDescent="0.2">
      <c r="BI734" s="298"/>
      <c r="BJ734" s="299"/>
    </row>
    <row r="735" spans="61:62" ht="12.75" x14ac:dyDescent="0.2">
      <c r="BI735" s="298"/>
      <c r="BJ735" s="299"/>
    </row>
    <row r="736" spans="61:62" ht="12.75" x14ac:dyDescent="0.2">
      <c r="BI736" s="298"/>
      <c r="BJ736" s="299"/>
    </row>
    <row r="737" spans="61:62" ht="12.75" x14ac:dyDescent="0.2">
      <c r="BI737" s="298"/>
      <c r="BJ737" s="299"/>
    </row>
    <row r="738" spans="61:62" ht="12.75" x14ac:dyDescent="0.2">
      <c r="BI738" s="298"/>
      <c r="BJ738" s="299"/>
    </row>
    <row r="739" spans="61:62" ht="12.75" x14ac:dyDescent="0.2">
      <c r="BI739" s="298"/>
      <c r="BJ739" s="299"/>
    </row>
    <row r="740" spans="61:62" ht="12.75" x14ac:dyDescent="0.2">
      <c r="BI740" s="298"/>
      <c r="BJ740" s="299"/>
    </row>
    <row r="741" spans="61:62" ht="12.75" x14ac:dyDescent="0.2">
      <c r="BI741" s="298"/>
      <c r="BJ741" s="299"/>
    </row>
    <row r="742" spans="61:62" ht="12.75" x14ac:dyDescent="0.2">
      <c r="BI742" s="298"/>
      <c r="BJ742" s="299"/>
    </row>
    <row r="743" spans="61:62" ht="12.75" x14ac:dyDescent="0.2">
      <c r="BI743" s="298"/>
      <c r="BJ743" s="299"/>
    </row>
    <row r="744" spans="61:62" ht="12.75" x14ac:dyDescent="0.2">
      <c r="BI744" s="298"/>
      <c r="BJ744" s="299"/>
    </row>
    <row r="745" spans="61:62" ht="12.75" x14ac:dyDescent="0.2">
      <c r="BI745" s="298"/>
      <c r="BJ745" s="299"/>
    </row>
    <row r="746" spans="61:62" ht="12.75" x14ac:dyDescent="0.2">
      <c r="BI746" s="298"/>
      <c r="BJ746" s="299"/>
    </row>
    <row r="747" spans="61:62" ht="12.75" x14ac:dyDescent="0.2">
      <c r="BI747" s="298"/>
      <c r="BJ747" s="299"/>
    </row>
    <row r="748" spans="61:62" ht="12.75" x14ac:dyDescent="0.2">
      <c r="BI748" s="298"/>
      <c r="BJ748" s="299"/>
    </row>
    <row r="749" spans="61:62" ht="12.75" x14ac:dyDescent="0.2">
      <c r="BI749" s="298"/>
      <c r="BJ749" s="299"/>
    </row>
    <row r="750" spans="61:62" ht="12.75" x14ac:dyDescent="0.2">
      <c r="BI750" s="298"/>
      <c r="BJ750" s="299"/>
    </row>
    <row r="751" spans="61:62" ht="12.75" x14ac:dyDescent="0.2">
      <c r="BI751" s="298"/>
      <c r="BJ751" s="299"/>
    </row>
    <row r="752" spans="61:62" ht="12.75" x14ac:dyDescent="0.2">
      <c r="BI752" s="298"/>
      <c r="BJ752" s="299"/>
    </row>
    <row r="753" spans="61:62" ht="12.75" x14ac:dyDescent="0.2">
      <c r="BI753" s="298"/>
      <c r="BJ753" s="299"/>
    </row>
    <row r="754" spans="61:62" ht="12.75" x14ac:dyDescent="0.2">
      <c r="BI754" s="298"/>
      <c r="BJ754" s="299"/>
    </row>
    <row r="755" spans="61:62" ht="12.75" x14ac:dyDescent="0.2">
      <c r="BI755" s="298"/>
      <c r="BJ755" s="299"/>
    </row>
    <row r="756" spans="61:62" ht="12.75" x14ac:dyDescent="0.2">
      <c r="BI756" s="298"/>
      <c r="BJ756" s="299"/>
    </row>
    <row r="757" spans="61:62" ht="12.75" x14ac:dyDescent="0.2">
      <c r="BI757" s="298"/>
      <c r="BJ757" s="299"/>
    </row>
    <row r="758" spans="61:62" ht="12.75" x14ac:dyDescent="0.2">
      <c r="BI758" s="298"/>
      <c r="BJ758" s="299"/>
    </row>
    <row r="759" spans="61:62" ht="12.75" x14ac:dyDescent="0.2">
      <c r="BI759" s="298"/>
      <c r="BJ759" s="299"/>
    </row>
    <row r="760" spans="61:62" ht="12.75" x14ac:dyDescent="0.2">
      <c r="BI760" s="298"/>
      <c r="BJ760" s="299"/>
    </row>
    <row r="761" spans="61:62" ht="12.75" x14ac:dyDescent="0.2">
      <c r="BI761" s="298"/>
      <c r="BJ761" s="299"/>
    </row>
    <row r="762" spans="61:62" ht="12.75" x14ac:dyDescent="0.2">
      <c r="BI762" s="298"/>
      <c r="BJ762" s="299"/>
    </row>
    <row r="763" spans="61:62" ht="12.75" x14ac:dyDescent="0.2">
      <c r="BI763" s="298"/>
      <c r="BJ763" s="299"/>
    </row>
    <row r="764" spans="61:62" ht="12.75" x14ac:dyDescent="0.2">
      <c r="BI764" s="298"/>
      <c r="BJ764" s="299"/>
    </row>
    <row r="765" spans="61:62" ht="12.75" x14ac:dyDescent="0.2">
      <c r="BI765" s="298"/>
      <c r="BJ765" s="299"/>
    </row>
    <row r="766" spans="61:62" ht="12.75" x14ac:dyDescent="0.2">
      <c r="BI766" s="298"/>
      <c r="BJ766" s="299"/>
    </row>
    <row r="767" spans="61:62" ht="12.75" x14ac:dyDescent="0.2">
      <c r="BI767" s="298"/>
      <c r="BJ767" s="299"/>
    </row>
    <row r="768" spans="61:62" ht="12.75" x14ac:dyDescent="0.2">
      <c r="BI768" s="298"/>
      <c r="BJ768" s="299"/>
    </row>
    <row r="769" spans="61:62" ht="12.75" x14ac:dyDescent="0.2">
      <c r="BI769" s="298"/>
      <c r="BJ769" s="299"/>
    </row>
    <row r="770" spans="61:62" ht="12.75" x14ac:dyDescent="0.2">
      <c r="BI770" s="298"/>
      <c r="BJ770" s="299"/>
    </row>
    <row r="771" spans="61:62" ht="12.75" x14ac:dyDescent="0.2">
      <c r="BI771" s="298"/>
      <c r="BJ771" s="299"/>
    </row>
    <row r="772" spans="61:62" ht="12.75" x14ac:dyDescent="0.2">
      <c r="BI772" s="298"/>
      <c r="BJ772" s="299"/>
    </row>
    <row r="773" spans="61:62" ht="12.75" x14ac:dyDescent="0.2">
      <c r="BI773" s="298"/>
      <c r="BJ773" s="299"/>
    </row>
    <row r="774" spans="61:62" ht="12.75" x14ac:dyDescent="0.2">
      <c r="BI774" s="298"/>
      <c r="BJ774" s="299"/>
    </row>
    <row r="775" spans="61:62" ht="12.75" x14ac:dyDescent="0.2">
      <c r="BI775" s="298"/>
      <c r="BJ775" s="299"/>
    </row>
    <row r="776" spans="61:62" ht="12.75" x14ac:dyDescent="0.2">
      <c r="BI776" s="298"/>
      <c r="BJ776" s="299"/>
    </row>
    <row r="777" spans="61:62" ht="12.75" x14ac:dyDescent="0.2">
      <c r="BI777" s="298"/>
      <c r="BJ777" s="299"/>
    </row>
    <row r="778" spans="61:62" ht="12.75" x14ac:dyDescent="0.2">
      <c r="BI778" s="298"/>
      <c r="BJ778" s="299"/>
    </row>
    <row r="779" spans="61:62" ht="12.75" x14ac:dyDescent="0.2">
      <c r="BI779" s="298"/>
      <c r="BJ779" s="299"/>
    </row>
    <row r="780" spans="61:62" ht="12.75" x14ac:dyDescent="0.2">
      <c r="BI780" s="298"/>
      <c r="BJ780" s="299"/>
    </row>
    <row r="781" spans="61:62" ht="12.75" x14ac:dyDescent="0.2">
      <c r="BI781" s="298"/>
      <c r="BJ781" s="299"/>
    </row>
    <row r="782" spans="61:62" ht="12.75" x14ac:dyDescent="0.2">
      <c r="BI782" s="298"/>
      <c r="BJ782" s="299"/>
    </row>
    <row r="783" spans="61:62" ht="12.75" x14ac:dyDescent="0.2">
      <c r="BI783" s="298"/>
      <c r="BJ783" s="299"/>
    </row>
    <row r="784" spans="61:62" ht="12.75" x14ac:dyDescent="0.2">
      <c r="BI784" s="298"/>
      <c r="BJ784" s="299"/>
    </row>
    <row r="785" spans="61:62" ht="12.75" x14ac:dyDescent="0.2">
      <c r="BI785" s="298"/>
      <c r="BJ785" s="299"/>
    </row>
    <row r="786" spans="61:62" ht="12.75" x14ac:dyDescent="0.2">
      <c r="BI786" s="298"/>
      <c r="BJ786" s="299"/>
    </row>
    <row r="787" spans="61:62" ht="12.75" x14ac:dyDescent="0.2">
      <c r="BI787" s="298"/>
      <c r="BJ787" s="299"/>
    </row>
    <row r="788" spans="61:62" ht="12.75" x14ac:dyDescent="0.2">
      <c r="BI788" s="298"/>
      <c r="BJ788" s="299"/>
    </row>
    <row r="789" spans="61:62" ht="12.75" x14ac:dyDescent="0.2">
      <c r="BI789" s="298"/>
      <c r="BJ789" s="299"/>
    </row>
    <row r="790" spans="61:62" ht="12.75" x14ac:dyDescent="0.2">
      <c r="BI790" s="298"/>
      <c r="BJ790" s="299"/>
    </row>
    <row r="791" spans="61:62" ht="12.75" x14ac:dyDescent="0.2">
      <c r="BI791" s="298"/>
      <c r="BJ791" s="299"/>
    </row>
    <row r="792" spans="61:62" ht="12.75" x14ac:dyDescent="0.2">
      <c r="BI792" s="298"/>
      <c r="BJ792" s="299"/>
    </row>
    <row r="793" spans="61:62" ht="12.75" x14ac:dyDescent="0.2">
      <c r="BI793" s="298"/>
      <c r="BJ793" s="299"/>
    </row>
    <row r="794" spans="61:62" ht="12.75" x14ac:dyDescent="0.2">
      <c r="BI794" s="298"/>
      <c r="BJ794" s="299"/>
    </row>
    <row r="795" spans="61:62" ht="12.75" x14ac:dyDescent="0.2">
      <c r="BI795" s="298"/>
      <c r="BJ795" s="299"/>
    </row>
    <row r="796" spans="61:62" ht="12.75" x14ac:dyDescent="0.2">
      <c r="BI796" s="298"/>
      <c r="BJ796" s="299"/>
    </row>
    <row r="797" spans="61:62" ht="12.75" x14ac:dyDescent="0.2">
      <c r="BI797" s="298"/>
      <c r="BJ797" s="299"/>
    </row>
    <row r="798" spans="61:62" ht="12.75" x14ac:dyDescent="0.2">
      <c r="BI798" s="298"/>
      <c r="BJ798" s="299"/>
    </row>
    <row r="799" spans="61:62" ht="12.75" x14ac:dyDescent="0.2">
      <c r="BI799" s="298"/>
      <c r="BJ799" s="299"/>
    </row>
    <row r="800" spans="61:62" ht="12.75" x14ac:dyDescent="0.2">
      <c r="BI800" s="298"/>
      <c r="BJ800" s="299"/>
    </row>
    <row r="801" spans="61:62" ht="12.75" x14ac:dyDescent="0.2">
      <c r="BI801" s="298"/>
      <c r="BJ801" s="299"/>
    </row>
    <row r="802" spans="61:62" ht="12.75" x14ac:dyDescent="0.2">
      <c r="BI802" s="298"/>
      <c r="BJ802" s="299"/>
    </row>
    <row r="803" spans="61:62" ht="12.75" x14ac:dyDescent="0.2">
      <c r="BI803" s="298"/>
      <c r="BJ803" s="299"/>
    </row>
    <row r="804" spans="61:62" ht="12.75" x14ac:dyDescent="0.2">
      <c r="BI804" s="298"/>
      <c r="BJ804" s="299"/>
    </row>
    <row r="805" spans="61:62" ht="12.75" x14ac:dyDescent="0.2">
      <c r="BI805" s="298"/>
      <c r="BJ805" s="299"/>
    </row>
    <row r="806" spans="61:62" ht="12.75" x14ac:dyDescent="0.2">
      <c r="BI806" s="298"/>
      <c r="BJ806" s="299"/>
    </row>
    <row r="807" spans="61:62" ht="12.75" x14ac:dyDescent="0.2">
      <c r="BI807" s="298"/>
      <c r="BJ807" s="299"/>
    </row>
    <row r="808" spans="61:62" ht="12.75" x14ac:dyDescent="0.2">
      <c r="BI808" s="298"/>
      <c r="BJ808" s="299"/>
    </row>
    <row r="809" spans="61:62" ht="12.75" x14ac:dyDescent="0.2">
      <c r="BI809" s="298"/>
      <c r="BJ809" s="299"/>
    </row>
    <row r="810" spans="61:62" ht="12.75" x14ac:dyDescent="0.2">
      <c r="BI810" s="298"/>
      <c r="BJ810" s="299"/>
    </row>
    <row r="811" spans="61:62" ht="12.75" x14ac:dyDescent="0.2">
      <c r="BI811" s="298"/>
      <c r="BJ811" s="299"/>
    </row>
    <row r="812" spans="61:62" ht="12.75" x14ac:dyDescent="0.2">
      <c r="BI812" s="298"/>
      <c r="BJ812" s="299"/>
    </row>
    <row r="813" spans="61:62" ht="12.75" x14ac:dyDescent="0.2">
      <c r="BI813" s="298"/>
      <c r="BJ813" s="299"/>
    </row>
    <row r="814" spans="61:62" ht="12.75" x14ac:dyDescent="0.2">
      <c r="BI814" s="298"/>
      <c r="BJ814" s="299"/>
    </row>
    <row r="815" spans="61:62" ht="12.75" x14ac:dyDescent="0.2">
      <c r="BI815" s="298"/>
      <c r="BJ815" s="299"/>
    </row>
    <row r="816" spans="61:62" ht="12.75" x14ac:dyDescent="0.2">
      <c r="BI816" s="298"/>
      <c r="BJ816" s="299"/>
    </row>
    <row r="817" spans="61:62" ht="12.75" x14ac:dyDescent="0.2">
      <c r="BI817" s="298"/>
      <c r="BJ817" s="299"/>
    </row>
    <row r="818" spans="61:62" ht="12.75" x14ac:dyDescent="0.2">
      <c r="BI818" s="298"/>
      <c r="BJ818" s="299"/>
    </row>
    <row r="819" spans="61:62" ht="12.75" x14ac:dyDescent="0.2">
      <c r="BI819" s="298"/>
      <c r="BJ819" s="299"/>
    </row>
    <row r="820" spans="61:62" ht="12.75" x14ac:dyDescent="0.2">
      <c r="BI820" s="298"/>
      <c r="BJ820" s="299"/>
    </row>
    <row r="821" spans="61:62" ht="12.75" x14ac:dyDescent="0.2">
      <c r="BI821" s="298"/>
      <c r="BJ821" s="299"/>
    </row>
    <row r="822" spans="61:62" ht="12.75" x14ac:dyDescent="0.2">
      <c r="BI822" s="298"/>
      <c r="BJ822" s="299"/>
    </row>
    <row r="823" spans="61:62" ht="12.75" x14ac:dyDescent="0.2">
      <c r="BI823" s="298"/>
      <c r="BJ823" s="299"/>
    </row>
    <row r="824" spans="61:62" ht="12.75" x14ac:dyDescent="0.2">
      <c r="BI824" s="298"/>
      <c r="BJ824" s="299"/>
    </row>
    <row r="825" spans="61:62" ht="12.75" x14ac:dyDescent="0.2">
      <c r="BI825" s="298"/>
      <c r="BJ825" s="299"/>
    </row>
    <row r="826" spans="61:62" ht="12.75" x14ac:dyDescent="0.2">
      <c r="BI826" s="298"/>
      <c r="BJ826" s="299"/>
    </row>
    <row r="827" spans="61:62" ht="12.75" x14ac:dyDescent="0.2">
      <c r="BI827" s="298"/>
      <c r="BJ827" s="299"/>
    </row>
    <row r="828" spans="61:62" ht="12.75" x14ac:dyDescent="0.2">
      <c r="BI828" s="298"/>
      <c r="BJ828" s="299"/>
    </row>
    <row r="829" spans="61:62" ht="12.75" x14ac:dyDescent="0.2">
      <c r="BI829" s="298"/>
      <c r="BJ829" s="299"/>
    </row>
    <row r="830" spans="61:62" ht="12.75" x14ac:dyDescent="0.2">
      <c r="BI830" s="298"/>
      <c r="BJ830" s="299"/>
    </row>
    <row r="831" spans="61:62" ht="12.75" x14ac:dyDescent="0.2">
      <c r="BI831" s="298"/>
      <c r="BJ831" s="299"/>
    </row>
    <row r="832" spans="61:62" ht="12.75" x14ac:dyDescent="0.2">
      <c r="BI832" s="298"/>
      <c r="BJ832" s="299"/>
    </row>
    <row r="833" spans="61:62" ht="12.75" x14ac:dyDescent="0.2">
      <c r="BI833" s="298"/>
      <c r="BJ833" s="299"/>
    </row>
    <row r="834" spans="61:62" ht="12.75" x14ac:dyDescent="0.2">
      <c r="BI834" s="298"/>
      <c r="BJ834" s="299"/>
    </row>
    <row r="835" spans="61:62" ht="12.75" x14ac:dyDescent="0.2">
      <c r="BI835" s="298"/>
      <c r="BJ835" s="299"/>
    </row>
    <row r="836" spans="61:62" ht="12.75" x14ac:dyDescent="0.2">
      <c r="BI836" s="298"/>
      <c r="BJ836" s="299"/>
    </row>
    <row r="837" spans="61:62" ht="12.75" x14ac:dyDescent="0.2">
      <c r="BI837" s="298"/>
      <c r="BJ837" s="299"/>
    </row>
    <row r="838" spans="61:62" ht="12.75" x14ac:dyDescent="0.2">
      <c r="BI838" s="298"/>
      <c r="BJ838" s="299"/>
    </row>
    <row r="839" spans="61:62" ht="12.75" x14ac:dyDescent="0.2">
      <c r="BI839" s="298"/>
      <c r="BJ839" s="299"/>
    </row>
    <row r="840" spans="61:62" ht="12.75" x14ac:dyDescent="0.2">
      <c r="BI840" s="298"/>
      <c r="BJ840" s="299"/>
    </row>
    <row r="841" spans="61:62" ht="12.75" x14ac:dyDescent="0.2">
      <c r="BI841" s="298"/>
      <c r="BJ841" s="299"/>
    </row>
    <row r="842" spans="61:62" ht="12.75" x14ac:dyDescent="0.2">
      <c r="BI842" s="298"/>
      <c r="BJ842" s="299"/>
    </row>
    <row r="843" spans="61:62" ht="12.75" x14ac:dyDescent="0.2">
      <c r="BI843" s="298"/>
      <c r="BJ843" s="299"/>
    </row>
    <row r="844" spans="61:62" ht="12.75" x14ac:dyDescent="0.2">
      <c r="BI844" s="298"/>
      <c r="BJ844" s="299"/>
    </row>
    <row r="845" spans="61:62" ht="12.75" x14ac:dyDescent="0.2">
      <c r="BI845" s="298"/>
      <c r="BJ845" s="299"/>
    </row>
    <row r="846" spans="61:62" ht="12.75" x14ac:dyDescent="0.2">
      <c r="BI846" s="298"/>
      <c r="BJ846" s="299"/>
    </row>
    <row r="847" spans="61:62" ht="12.75" x14ac:dyDescent="0.2">
      <c r="BI847" s="298"/>
      <c r="BJ847" s="299"/>
    </row>
    <row r="848" spans="61:62" ht="12.75" x14ac:dyDescent="0.2">
      <c r="BI848" s="298"/>
      <c r="BJ848" s="299"/>
    </row>
    <row r="849" spans="61:62" ht="12.75" x14ac:dyDescent="0.2">
      <c r="BI849" s="298"/>
      <c r="BJ849" s="299"/>
    </row>
    <row r="850" spans="61:62" ht="12.75" x14ac:dyDescent="0.2">
      <c r="BI850" s="298"/>
      <c r="BJ850" s="299"/>
    </row>
    <row r="851" spans="61:62" ht="12.75" x14ac:dyDescent="0.2">
      <c r="BI851" s="298"/>
      <c r="BJ851" s="299"/>
    </row>
    <row r="852" spans="61:62" ht="12.75" x14ac:dyDescent="0.2">
      <c r="BI852" s="298"/>
      <c r="BJ852" s="299"/>
    </row>
    <row r="853" spans="61:62" ht="12.75" x14ac:dyDescent="0.2">
      <c r="BI853" s="298"/>
      <c r="BJ853" s="299"/>
    </row>
    <row r="854" spans="61:62" ht="12.75" x14ac:dyDescent="0.2">
      <c r="BI854" s="298"/>
      <c r="BJ854" s="299"/>
    </row>
    <row r="855" spans="61:62" ht="12.75" x14ac:dyDescent="0.2">
      <c r="BI855" s="298"/>
      <c r="BJ855" s="299"/>
    </row>
    <row r="856" spans="61:62" ht="12.75" x14ac:dyDescent="0.2">
      <c r="BI856" s="298"/>
      <c r="BJ856" s="299"/>
    </row>
    <row r="857" spans="61:62" ht="12.75" x14ac:dyDescent="0.2">
      <c r="BI857" s="298"/>
      <c r="BJ857" s="299"/>
    </row>
    <row r="858" spans="61:62" ht="12.75" x14ac:dyDescent="0.2">
      <c r="BI858" s="298"/>
      <c r="BJ858" s="299"/>
    </row>
    <row r="859" spans="61:62" ht="12.75" x14ac:dyDescent="0.2">
      <c r="BI859" s="298"/>
      <c r="BJ859" s="299"/>
    </row>
    <row r="860" spans="61:62" ht="12.75" x14ac:dyDescent="0.2">
      <c r="BI860" s="298"/>
      <c r="BJ860" s="299"/>
    </row>
    <row r="861" spans="61:62" ht="12.75" x14ac:dyDescent="0.2">
      <c r="BI861" s="298"/>
      <c r="BJ861" s="299"/>
    </row>
    <row r="862" spans="61:62" ht="12.75" x14ac:dyDescent="0.2">
      <c r="BI862" s="298"/>
      <c r="BJ862" s="299"/>
    </row>
    <row r="863" spans="61:62" ht="12.75" x14ac:dyDescent="0.2">
      <c r="BI863" s="298"/>
      <c r="BJ863" s="299"/>
    </row>
    <row r="864" spans="61:62" ht="12.75" x14ac:dyDescent="0.2">
      <c r="BI864" s="298"/>
      <c r="BJ864" s="299"/>
    </row>
    <row r="865" spans="61:62" ht="12.75" x14ac:dyDescent="0.2">
      <c r="BI865" s="298"/>
      <c r="BJ865" s="299"/>
    </row>
    <row r="866" spans="61:62" ht="12.75" x14ac:dyDescent="0.2">
      <c r="BI866" s="298"/>
      <c r="BJ866" s="299"/>
    </row>
    <row r="867" spans="61:62" ht="12.75" x14ac:dyDescent="0.2">
      <c r="BI867" s="298"/>
      <c r="BJ867" s="299"/>
    </row>
    <row r="868" spans="61:62" ht="12.75" x14ac:dyDescent="0.2">
      <c r="BI868" s="298"/>
      <c r="BJ868" s="299"/>
    </row>
    <row r="869" spans="61:62" ht="12.75" x14ac:dyDescent="0.2">
      <c r="BI869" s="298"/>
      <c r="BJ869" s="299"/>
    </row>
    <row r="870" spans="61:62" ht="12.75" x14ac:dyDescent="0.2">
      <c r="BI870" s="298"/>
      <c r="BJ870" s="299"/>
    </row>
    <row r="871" spans="61:62" ht="12.75" x14ac:dyDescent="0.2">
      <c r="BI871" s="298"/>
      <c r="BJ871" s="299"/>
    </row>
    <row r="872" spans="61:62" ht="12.75" x14ac:dyDescent="0.2">
      <c r="BI872" s="298"/>
      <c r="BJ872" s="299"/>
    </row>
    <row r="873" spans="61:62" ht="12.75" x14ac:dyDescent="0.2">
      <c r="BI873" s="298"/>
      <c r="BJ873" s="299"/>
    </row>
    <row r="874" spans="61:62" ht="12.75" x14ac:dyDescent="0.2">
      <c r="BI874" s="298"/>
      <c r="BJ874" s="299"/>
    </row>
    <row r="875" spans="61:62" ht="12.75" x14ac:dyDescent="0.2">
      <c r="BI875" s="298"/>
      <c r="BJ875" s="299"/>
    </row>
    <row r="876" spans="61:62" ht="12.75" x14ac:dyDescent="0.2">
      <c r="BI876" s="298"/>
      <c r="BJ876" s="299"/>
    </row>
    <row r="877" spans="61:62" ht="12.75" x14ac:dyDescent="0.2">
      <c r="BI877" s="298"/>
      <c r="BJ877" s="299"/>
    </row>
    <row r="878" spans="61:62" ht="12.75" x14ac:dyDescent="0.2">
      <c r="BI878" s="298"/>
      <c r="BJ878" s="299"/>
    </row>
    <row r="879" spans="61:62" ht="12.75" x14ac:dyDescent="0.2">
      <c r="BI879" s="298"/>
      <c r="BJ879" s="299"/>
    </row>
    <row r="880" spans="61:62" ht="12.75" x14ac:dyDescent="0.2">
      <c r="BI880" s="298"/>
      <c r="BJ880" s="299"/>
    </row>
    <row r="881" spans="61:62" ht="12.75" x14ac:dyDescent="0.2">
      <c r="BI881" s="298"/>
      <c r="BJ881" s="299"/>
    </row>
    <row r="882" spans="61:62" ht="12.75" x14ac:dyDescent="0.2">
      <c r="BI882" s="298"/>
      <c r="BJ882" s="299"/>
    </row>
    <row r="883" spans="61:62" ht="12.75" x14ac:dyDescent="0.2">
      <c r="BI883" s="298"/>
      <c r="BJ883" s="299"/>
    </row>
    <row r="884" spans="61:62" ht="12.75" x14ac:dyDescent="0.2">
      <c r="BI884" s="298"/>
      <c r="BJ884" s="299"/>
    </row>
    <row r="885" spans="61:62" ht="12.75" x14ac:dyDescent="0.2">
      <c r="BI885" s="298"/>
      <c r="BJ885" s="299"/>
    </row>
    <row r="886" spans="61:62" ht="12.75" x14ac:dyDescent="0.2">
      <c r="BI886" s="298"/>
      <c r="BJ886" s="299"/>
    </row>
    <row r="887" spans="61:62" ht="12.75" x14ac:dyDescent="0.2">
      <c r="BI887" s="298"/>
      <c r="BJ887" s="299"/>
    </row>
    <row r="888" spans="61:62" ht="12.75" x14ac:dyDescent="0.2">
      <c r="BI888" s="298"/>
      <c r="BJ888" s="299"/>
    </row>
    <row r="889" spans="61:62" ht="12.75" x14ac:dyDescent="0.2">
      <c r="BI889" s="298"/>
      <c r="BJ889" s="299"/>
    </row>
    <row r="890" spans="61:62" ht="12.75" x14ac:dyDescent="0.2">
      <c r="BI890" s="298"/>
      <c r="BJ890" s="299"/>
    </row>
    <row r="891" spans="61:62" ht="12.75" x14ac:dyDescent="0.2">
      <c r="BI891" s="298"/>
      <c r="BJ891" s="299"/>
    </row>
    <row r="892" spans="61:62" ht="12.75" x14ac:dyDescent="0.2">
      <c r="BI892" s="298"/>
      <c r="BJ892" s="299"/>
    </row>
    <row r="893" spans="61:62" ht="12.75" x14ac:dyDescent="0.2">
      <c r="BI893" s="298"/>
      <c r="BJ893" s="299"/>
    </row>
    <row r="894" spans="61:62" ht="12.75" x14ac:dyDescent="0.2">
      <c r="BI894" s="298"/>
      <c r="BJ894" s="299"/>
    </row>
    <row r="895" spans="61:62" ht="12.75" x14ac:dyDescent="0.2">
      <c r="BI895" s="298"/>
      <c r="BJ895" s="299"/>
    </row>
    <row r="896" spans="61:62" ht="12.75" x14ac:dyDescent="0.2">
      <c r="BI896" s="298"/>
      <c r="BJ896" s="299"/>
    </row>
    <row r="897" spans="61:62" ht="12.75" x14ac:dyDescent="0.2">
      <c r="BI897" s="298"/>
      <c r="BJ897" s="299"/>
    </row>
    <row r="898" spans="61:62" ht="12.75" x14ac:dyDescent="0.2">
      <c r="BI898" s="298"/>
      <c r="BJ898" s="299"/>
    </row>
    <row r="899" spans="61:62" ht="12.75" x14ac:dyDescent="0.2">
      <c r="BI899" s="298"/>
      <c r="BJ899" s="299"/>
    </row>
    <row r="900" spans="61:62" ht="12.75" x14ac:dyDescent="0.2">
      <c r="BI900" s="298"/>
      <c r="BJ900" s="299"/>
    </row>
    <row r="901" spans="61:62" ht="12.75" x14ac:dyDescent="0.2">
      <c r="BI901" s="298"/>
      <c r="BJ901" s="299"/>
    </row>
    <row r="902" spans="61:62" ht="12.75" x14ac:dyDescent="0.2">
      <c r="BI902" s="298"/>
      <c r="BJ902" s="299"/>
    </row>
    <row r="903" spans="61:62" ht="12.75" x14ac:dyDescent="0.2">
      <c r="BI903" s="298"/>
      <c r="BJ903" s="299"/>
    </row>
    <row r="904" spans="61:62" ht="12.75" x14ac:dyDescent="0.2">
      <c r="BI904" s="298"/>
      <c r="BJ904" s="299"/>
    </row>
    <row r="905" spans="61:62" ht="12.75" x14ac:dyDescent="0.2">
      <c r="BI905" s="298"/>
      <c r="BJ905" s="299"/>
    </row>
    <row r="906" spans="61:62" ht="12.75" x14ac:dyDescent="0.2">
      <c r="BI906" s="298"/>
      <c r="BJ906" s="299"/>
    </row>
    <row r="907" spans="61:62" ht="12.75" x14ac:dyDescent="0.2">
      <c r="BI907" s="298"/>
      <c r="BJ907" s="299"/>
    </row>
    <row r="908" spans="61:62" ht="12.75" x14ac:dyDescent="0.2">
      <c r="BI908" s="298"/>
      <c r="BJ908" s="299"/>
    </row>
    <row r="909" spans="61:62" ht="12.75" x14ac:dyDescent="0.2">
      <c r="BI909" s="298"/>
      <c r="BJ909" s="299"/>
    </row>
    <row r="910" spans="61:62" ht="12.75" x14ac:dyDescent="0.2">
      <c r="BI910" s="298"/>
      <c r="BJ910" s="299"/>
    </row>
    <row r="911" spans="61:62" ht="12.75" x14ac:dyDescent="0.2">
      <c r="BI911" s="298"/>
      <c r="BJ911" s="299"/>
    </row>
    <row r="912" spans="61:62" ht="12.75" x14ac:dyDescent="0.2">
      <c r="BI912" s="298"/>
      <c r="BJ912" s="299"/>
    </row>
    <row r="913" spans="61:62" ht="12.75" x14ac:dyDescent="0.2">
      <c r="BI913" s="298"/>
      <c r="BJ913" s="299"/>
    </row>
    <row r="914" spans="61:62" ht="12.75" x14ac:dyDescent="0.2">
      <c r="BI914" s="298"/>
      <c r="BJ914" s="299"/>
    </row>
    <row r="915" spans="61:62" ht="12.75" x14ac:dyDescent="0.2">
      <c r="BI915" s="298"/>
      <c r="BJ915" s="299"/>
    </row>
    <row r="916" spans="61:62" ht="12.75" x14ac:dyDescent="0.2">
      <c r="BI916" s="298"/>
      <c r="BJ916" s="299"/>
    </row>
    <row r="917" spans="61:62" ht="12.75" x14ac:dyDescent="0.2">
      <c r="BI917" s="298"/>
      <c r="BJ917" s="299"/>
    </row>
    <row r="918" spans="61:62" ht="12.75" x14ac:dyDescent="0.2">
      <c r="BI918" s="298"/>
      <c r="BJ918" s="299"/>
    </row>
    <row r="919" spans="61:62" ht="12.75" x14ac:dyDescent="0.2">
      <c r="BI919" s="298"/>
      <c r="BJ919" s="299"/>
    </row>
    <row r="920" spans="61:62" ht="12.75" x14ac:dyDescent="0.2">
      <c r="BI920" s="298"/>
      <c r="BJ920" s="299"/>
    </row>
    <row r="921" spans="61:62" ht="12.75" x14ac:dyDescent="0.2">
      <c r="BI921" s="298"/>
      <c r="BJ921" s="299"/>
    </row>
    <row r="922" spans="61:62" ht="12.75" x14ac:dyDescent="0.2">
      <c r="BI922" s="298"/>
      <c r="BJ922" s="299"/>
    </row>
    <row r="923" spans="61:62" ht="12.75" x14ac:dyDescent="0.2">
      <c r="BI923" s="298"/>
      <c r="BJ923" s="299"/>
    </row>
    <row r="924" spans="61:62" ht="12.75" x14ac:dyDescent="0.2">
      <c r="BI924" s="298"/>
      <c r="BJ924" s="299"/>
    </row>
    <row r="925" spans="61:62" ht="12.75" x14ac:dyDescent="0.2">
      <c r="BI925" s="298"/>
      <c r="BJ925" s="299"/>
    </row>
    <row r="926" spans="61:62" ht="12.75" x14ac:dyDescent="0.2">
      <c r="BI926" s="298"/>
      <c r="BJ926" s="299"/>
    </row>
    <row r="927" spans="61:62" ht="12.75" x14ac:dyDescent="0.2">
      <c r="BI927" s="298"/>
      <c r="BJ927" s="299"/>
    </row>
    <row r="928" spans="61:62" ht="12.75" x14ac:dyDescent="0.2">
      <c r="BI928" s="298"/>
      <c r="BJ928" s="299"/>
    </row>
    <row r="929" spans="61:62" ht="12.75" x14ac:dyDescent="0.2">
      <c r="BI929" s="298"/>
      <c r="BJ929" s="299"/>
    </row>
    <row r="930" spans="61:62" ht="12.75" x14ac:dyDescent="0.2">
      <c r="BI930" s="298"/>
      <c r="BJ930" s="299"/>
    </row>
    <row r="931" spans="61:62" ht="12.75" x14ac:dyDescent="0.2">
      <c r="BI931" s="298"/>
      <c r="BJ931" s="299"/>
    </row>
    <row r="932" spans="61:62" ht="12.75" x14ac:dyDescent="0.2">
      <c r="BI932" s="298"/>
      <c r="BJ932" s="299"/>
    </row>
    <row r="933" spans="61:62" ht="12.75" x14ac:dyDescent="0.2">
      <c r="BI933" s="298"/>
      <c r="BJ933" s="299"/>
    </row>
    <row r="934" spans="61:62" ht="12.75" x14ac:dyDescent="0.2">
      <c r="BI934" s="298"/>
      <c r="BJ934" s="299"/>
    </row>
    <row r="935" spans="61:62" ht="12.75" x14ac:dyDescent="0.2">
      <c r="BI935" s="298"/>
      <c r="BJ935" s="299"/>
    </row>
    <row r="936" spans="61:62" ht="12.75" x14ac:dyDescent="0.2">
      <c r="BI936" s="298"/>
      <c r="BJ936" s="299"/>
    </row>
    <row r="937" spans="61:62" ht="12.75" x14ac:dyDescent="0.2">
      <c r="BI937" s="298"/>
      <c r="BJ937" s="299"/>
    </row>
    <row r="938" spans="61:62" ht="12.75" x14ac:dyDescent="0.2">
      <c r="BI938" s="298"/>
      <c r="BJ938" s="299"/>
    </row>
    <row r="939" spans="61:62" ht="12.75" x14ac:dyDescent="0.2">
      <c r="BI939" s="298"/>
      <c r="BJ939" s="299"/>
    </row>
    <row r="940" spans="61:62" ht="12.75" x14ac:dyDescent="0.2">
      <c r="BI940" s="298"/>
      <c r="BJ940" s="299"/>
    </row>
    <row r="941" spans="61:62" ht="12.75" x14ac:dyDescent="0.2">
      <c r="BI941" s="298"/>
      <c r="BJ941" s="299"/>
    </row>
    <row r="942" spans="61:62" ht="12.75" x14ac:dyDescent="0.2">
      <c r="BI942" s="298"/>
      <c r="BJ942" s="299"/>
    </row>
    <row r="943" spans="61:62" ht="12.75" x14ac:dyDescent="0.2">
      <c r="BI943" s="298"/>
      <c r="BJ943" s="299"/>
    </row>
    <row r="944" spans="61:62" ht="12.75" x14ac:dyDescent="0.2">
      <c r="BI944" s="298"/>
      <c r="BJ944" s="299"/>
    </row>
    <row r="945" spans="61:62" ht="12.75" x14ac:dyDescent="0.2">
      <c r="BI945" s="298"/>
      <c r="BJ945" s="299"/>
    </row>
    <row r="946" spans="61:62" ht="12.75" x14ac:dyDescent="0.2">
      <c r="BI946" s="298"/>
      <c r="BJ946" s="299"/>
    </row>
    <row r="947" spans="61:62" ht="12.75" x14ac:dyDescent="0.2">
      <c r="BI947" s="298"/>
      <c r="BJ947" s="299"/>
    </row>
    <row r="948" spans="61:62" ht="12.75" x14ac:dyDescent="0.2">
      <c r="BI948" s="298"/>
      <c r="BJ948" s="299"/>
    </row>
    <row r="949" spans="61:62" ht="12.75" x14ac:dyDescent="0.2">
      <c r="BI949" s="298"/>
      <c r="BJ949" s="299"/>
    </row>
    <row r="950" spans="61:62" ht="12.75" x14ac:dyDescent="0.2">
      <c r="BI950" s="298"/>
      <c r="BJ950" s="299"/>
    </row>
    <row r="951" spans="61:62" ht="12.75" x14ac:dyDescent="0.2">
      <c r="BI951" s="298"/>
      <c r="BJ951" s="299"/>
    </row>
    <row r="952" spans="61:62" ht="12.75" x14ac:dyDescent="0.2">
      <c r="BI952" s="298"/>
      <c r="BJ952" s="299"/>
    </row>
    <row r="953" spans="61:62" ht="12.75" x14ac:dyDescent="0.2">
      <c r="BI953" s="298"/>
      <c r="BJ953" s="299"/>
    </row>
    <row r="954" spans="61:62" ht="12.75" x14ac:dyDescent="0.2">
      <c r="BI954" s="298"/>
      <c r="BJ954" s="299"/>
    </row>
    <row r="955" spans="61:62" ht="12.75" x14ac:dyDescent="0.2">
      <c r="BI955" s="298"/>
      <c r="BJ955" s="299"/>
    </row>
    <row r="956" spans="61:62" ht="12.75" x14ac:dyDescent="0.2">
      <c r="BI956" s="298"/>
      <c r="BJ956" s="299"/>
    </row>
    <row r="957" spans="61:62" ht="12.75" x14ac:dyDescent="0.2">
      <c r="BI957" s="298"/>
      <c r="BJ957" s="299"/>
    </row>
    <row r="958" spans="61:62" ht="12.75" x14ac:dyDescent="0.2">
      <c r="BI958" s="298"/>
      <c r="BJ958" s="299"/>
    </row>
    <row r="959" spans="61:62" ht="12.75" x14ac:dyDescent="0.2">
      <c r="BI959" s="298"/>
      <c r="BJ959" s="299"/>
    </row>
    <row r="960" spans="61:62" ht="12.75" x14ac:dyDescent="0.2">
      <c r="BI960" s="298"/>
      <c r="BJ960" s="299"/>
    </row>
    <row r="961" spans="18:64" ht="12.75" x14ac:dyDescent="0.2">
      <c r="BI961" s="298"/>
      <c r="BJ961" s="299"/>
    </row>
    <row r="962" spans="18:64" ht="12.75" x14ac:dyDescent="0.2">
      <c r="BI962" s="298"/>
      <c r="BJ962" s="299"/>
    </row>
    <row r="963" spans="18:64" ht="12.75" x14ac:dyDescent="0.2">
      <c r="BI963" s="298"/>
      <c r="BJ963" s="299"/>
    </row>
    <row r="964" spans="18:64" ht="12.75" x14ac:dyDescent="0.2">
      <c r="BI964" s="298"/>
      <c r="BJ964" s="299"/>
    </row>
    <row r="965" spans="18:64" ht="12.75" x14ac:dyDescent="0.2">
      <c r="BI965" s="298"/>
      <c r="BJ965" s="299"/>
    </row>
    <row r="966" spans="18:64" ht="12.75" x14ac:dyDescent="0.2">
      <c r="BI966" s="298"/>
      <c r="BJ966" s="299"/>
    </row>
    <row r="967" spans="18:64" ht="12.75" x14ac:dyDescent="0.2">
      <c r="BI967" s="298"/>
      <c r="BJ967" s="299"/>
    </row>
    <row r="968" spans="18:64" ht="12.75" x14ac:dyDescent="0.2">
      <c r="BI968" s="298"/>
      <c r="BJ968" s="299"/>
    </row>
    <row r="969" spans="18:64" ht="12.75" x14ac:dyDescent="0.2">
      <c r="BI969" s="298"/>
      <c r="BJ969" s="299"/>
    </row>
    <row r="970" spans="18:64" ht="12.75" x14ac:dyDescent="0.2">
      <c r="BI970" s="298"/>
      <c r="BJ970" s="299"/>
    </row>
    <row r="971" spans="18:64" ht="12.75" x14ac:dyDescent="0.2">
      <c r="BI971" s="298"/>
      <c r="BJ971" s="299"/>
    </row>
    <row r="972" spans="18:64" ht="12.75" x14ac:dyDescent="0.2">
      <c r="BI972" s="298"/>
      <c r="BJ972" s="299"/>
    </row>
    <row r="973" spans="18:64" ht="12.75" x14ac:dyDescent="0.2">
      <c r="BI973" s="298"/>
      <c r="BJ973" s="299"/>
    </row>
    <row r="974" spans="18:64" ht="12.75" x14ac:dyDescent="0.2">
      <c r="BI974" s="298"/>
      <c r="BJ974" s="299"/>
    </row>
    <row r="975" spans="18:64" ht="12.75" x14ac:dyDescent="0.2">
      <c r="R975" s="212"/>
      <c r="S975" s="212"/>
      <c r="T975" s="212"/>
      <c r="U975" s="212"/>
      <c r="V975" s="212"/>
      <c r="W975" s="212"/>
      <c r="X975" s="212"/>
      <c r="Y975" s="212"/>
      <c r="Z975" s="212"/>
      <c r="AA975" s="212"/>
      <c r="AB975" s="212"/>
      <c r="AC975" s="212"/>
      <c r="AD975" s="212"/>
      <c r="AE975" s="212"/>
      <c r="AF975" s="212"/>
      <c r="AG975" s="212"/>
      <c r="AH975" s="212"/>
      <c r="AI975" s="212"/>
      <c r="AJ975" s="212"/>
      <c r="AK975" s="212"/>
      <c r="AL975" s="212"/>
      <c r="AM975" s="212"/>
      <c r="AN975" s="212"/>
      <c r="AP975" s="203"/>
      <c r="AQ975" s="203"/>
      <c r="AR975" s="203"/>
      <c r="AS975" s="203"/>
      <c r="AT975" s="203"/>
      <c r="AU975" s="203"/>
      <c r="AV975" s="212"/>
      <c r="AW975" s="212"/>
      <c r="AX975" s="212"/>
      <c r="AY975" s="212"/>
      <c r="BA975" s="203"/>
      <c r="BB975" s="203"/>
      <c r="BC975" s="203"/>
      <c r="BD975" s="203"/>
      <c r="BE975" s="212"/>
      <c r="BF975" s="212"/>
      <c r="BG975" s="203"/>
      <c r="BH975" s="203"/>
      <c r="BI975" s="298"/>
      <c r="BJ975" s="299"/>
      <c r="BK975" s="203"/>
      <c r="BL975" s="319"/>
    </row>
    <row r="976" spans="18:64" ht="12.75" x14ac:dyDescent="0.2">
      <c r="R976" s="212"/>
      <c r="S976" s="212"/>
      <c r="T976" s="212"/>
      <c r="U976" s="212"/>
      <c r="V976" s="212"/>
      <c r="W976" s="212"/>
      <c r="X976" s="212"/>
      <c r="Y976" s="212"/>
      <c r="Z976" s="212"/>
      <c r="AA976" s="212"/>
      <c r="AB976" s="212"/>
      <c r="AC976" s="212"/>
      <c r="AD976" s="212"/>
      <c r="AE976" s="212"/>
      <c r="AF976" s="212"/>
      <c r="AG976" s="212"/>
      <c r="AH976" s="212"/>
      <c r="AI976" s="212"/>
      <c r="AJ976" s="212"/>
      <c r="AK976" s="212"/>
      <c r="AL976" s="212"/>
      <c r="AM976" s="212"/>
      <c r="AN976" s="212"/>
      <c r="AP976" s="203"/>
      <c r="AQ976" s="203"/>
      <c r="AR976" s="203"/>
      <c r="AS976" s="203"/>
      <c r="AT976" s="203"/>
      <c r="AU976" s="203"/>
      <c r="AV976" s="212"/>
      <c r="AW976" s="212"/>
      <c r="AX976" s="212"/>
      <c r="AY976" s="212"/>
      <c r="BA976" s="203"/>
      <c r="BB976" s="203"/>
      <c r="BC976" s="203"/>
      <c r="BD976" s="203"/>
      <c r="BE976" s="212"/>
      <c r="BF976" s="212"/>
      <c r="BG976" s="203"/>
      <c r="BH976" s="203"/>
      <c r="BI976" s="298"/>
      <c r="BJ976" s="299"/>
      <c r="BK976" s="203"/>
      <c r="BL976" s="319"/>
    </row>
    <row r="977" spans="18:64" ht="12.75" x14ac:dyDescent="0.2">
      <c r="R977" s="212"/>
      <c r="S977" s="212"/>
      <c r="T977" s="212"/>
      <c r="U977" s="212"/>
      <c r="V977" s="212"/>
      <c r="W977" s="212"/>
      <c r="X977" s="212"/>
      <c r="Y977" s="212"/>
      <c r="Z977" s="212"/>
      <c r="AA977" s="212"/>
      <c r="AB977" s="212"/>
      <c r="AC977" s="212"/>
      <c r="AD977" s="212"/>
      <c r="AE977" s="212"/>
      <c r="AF977" s="212"/>
      <c r="AG977" s="212"/>
      <c r="AH977" s="212"/>
      <c r="AI977" s="212"/>
      <c r="AJ977" s="212"/>
      <c r="AK977" s="212"/>
      <c r="AL977" s="212"/>
      <c r="AM977" s="212"/>
      <c r="AN977" s="212"/>
      <c r="AP977" s="203"/>
      <c r="AQ977" s="203"/>
      <c r="AR977" s="203"/>
      <c r="AS977" s="203"/>
      <c r="AT977" s="203"/>
      <c r="AU977" s="203"/>
      <c r="AV977" s="212"/>
      <c r="AW977" s="212"/>
      <c r="AX977" s="212"/>
      <c r="AY977" s="212"/>
      <c r="BA977" s="203"/>
      <c r="BB977" s="203"/>
      <c r="BC977" s="203"/>
      <c r="BD977" s="203"/>
      <c r="BE977" s="212"/>
      <c r="BF977" s="212"/>
      <c r="BG977" s="203"/>
      <c r="BH977" s="203"/>
      <c r="BI977" s="298"/>
      <c r="BJ977" s="299"/>
      <c r="BK977" s="203"/>
      <c r="BL977" s="319"/>
    </row>
    <row r="978" spans="18:64" ht="12.75" x14ac:dyDescent="0.2">
      <c r="R978" s="212"/>
      <c r="S978" s="212"/>
      <c r="T978" s="212"/>
      <c r="U978" s="212"/>
      <c r="V978" s="212"/>
      <c r="W978" s="212"/>
      <c r="X978" s="212"/>
      <c r="Y978" s="212"/>
      <c r="Z978" s="212"/>
      <c r="AA978" s="212"/>
      <c r="AB978" s="212"/>
      <c r="AC978" s="212"/>
      <c r="AD978" s="212"/>
      <c r="AE978" s="212"/>
      <c r="AF978" s="212"/>
      <c r="AG978" s="212"/>
      <c r="AH978" s="212"/>
      <c r="AI978" s="212"/>
      <c r="AJ978" s="212"/>
      <c r="AK978" s="212"/>
      <c r="AL978" s="212"/>
      <c r="AM978" s="212"/>
      <c r="AN978" s="212"/>
      <c r="AP978" s="203"/>
      <c r="AQ978" s="203"/>
      <c r="AR978" s="203"/>
      <c r="AS978" s="203"/>
      <c r="AT978" s="203"/>
      <c r="AU978" s="203"/>
      <c r="AV978" s="212"/>
      <c r="AW978" s="212"/>
      <c r="AX978" s="212"/>
      <c r="AY978" s="212"/>
      <c r="BA978" s="203"/>
      <c r="BB978" s="203"/>
      <c r="BC978" s="203"/>
      <c r="BD978" s="203"/>
      <c r="BE978" s="212"/>
      <c r="BF978" s="212"/>
      <c r="BG978" s="203"/>
      <c r="BH978" s="203"/>
      <c r="BI978" s="298"/>
      <c r="BJ978" s="299"/>
      <c r="BK978" s="203"/>
      <c r="BL978" s="319"/>
    </row>
    <row r="979" spans="18:64" ht="12.75" x14ac:dyDescent="0.2">
      <c r="R979" s="212"/>
      <c r="S979" s="212"/>
      <c r="T979" s="212"/>
      <c r="U979" s="212"/>
      <c r="V979" s="212"/>
      <c r="W979" s="212"/>
      <c r="X979" s="212"/>
      <c r="Y979" s="212"/>
      <c r="Z979" s="212"/>
      <c r="AA979" s="212"/>
      <c r="AB979" s="212"/>
      <c r="AC979" s="212"/>
      <c r="AD979" s="212"/>
      <c r="AE979" s="212"/>
      <c r="AF979" s="212"/>
      <c r="AG979" s="212"/>
      <c r="AH979" s="212"/>
      <c r="AI979" s="212"/>
      <c r="AJ979" s="212"/>
      <c r="AK979" s="212"/>
      <c r="AL979" s="212"/>
      <c r="AM979" s="212"/>
      <c r="AN979" s="212"/>
      <c r="AP979" s="203"/>
      <c r="AQ979" s="203"/>
      <c r="AR979" s="203"/>
      <c r="AS979" s="203"/>
      <c r="AT979" s="203"/>
      <c r="AU979" s="203"/>
      <c r="AV979" s="212"/>
      <c r="AW979" s="212"/>
      <c r="AX979" s="212"/>
      <c r="AY979" s="212"/>
      <c r="BA979" s="203"/>
      <c r="BB979" s="203"/>
      <c r="BC979" s="203"/>
      <c r="BD979" s="203"/>
      <c r="BE979" s="212"/>
      <c r="BF979" s="212"/>
      <c r="BG979" s="203"/>
      <c r="BH979" s="203"/>
      <c r="BI979" s="298"/>
      <c r="BJ979" s="299"/>
      <c r="BK979" s="203"/>
      <c r="BL979" s="319"/>
    </row>
    <row r="980" spans="18:64" ht="12.75" x14ac:dyDescent="0.2">
      <c r="R980" s="212"/>
      <c r="S980" s="212"/>
      <c r="T980" s="212"/>
      <c r="U980" s="212"/>
      <c r="V980" s="212"/>
      <c r="W980" s="212"/>
      <c r="X980" s="212"/>
      <c r="Y980" s="212"/>
      <c r="Z980" s="212"/>
      <c r="AA980" s="212"/>
      <c r="AB980" s="212"/>
      <c r="AC980" s="212"/>
      <c r="AD980" s="212"/>
      <c r="AE980" s="212"/>
      <c r="AF980" s="212"/>
      <c r="AG980" s="212"/>
      <c r="AH980" s="212"/>
      <c r="AI980" s="212"/>
      <c r="AJ980" s="212"/>
      <c r="AK980" s="212"/>
      <c r="AL980" s="212"/>
      <c r="AM980" s="212"/>
      <c r="AN980" s="212"/>
      <c r="AP980" s="203"/>
      <c r="AQ980" s="203"/>
      <c r="AR980" s="203"/>
      <c r="AS980" s="203"/>
      <c r="AT980" s="203"/>
      <c r="AU980" s="203"/>
      <c r="AV980" s="212"/>
      <c r="AW980" s="212"/>
      <c r="AX980" s="212"/>
      <c r="AY980" s="212"/>
      <c r="BA980" s="203"/>
      <c r="BB980" s="203"/>
      <c r="BC980" s="203"/>
      <c r="BD980" s="203"/>
      <c r="BE980" s="212"/>
      <c r="BF980" s="212"/>
      <c r="BG980" s="203"/>
      <c r="BH980" s="203"/>
      <c r="BI980" s="298"/>
      <c r="BJ980" s="299"/>
      <c r="BK980" s="203"/>
      <c r="BL980" s="319"/>
    </row>
    <row r="981" spans="18:64" ht="12.75" x14ac:dyDescent="0.2">
      <c r="R981" s="212"/>
      <c r="S981" s="212"/>
      <c r="T981" s="212"/>
      <c r="U981" s="212"/>
      <c r="V981" s="212"/>
      <c r="W981" s="212"/>
      <c r="X981" s="212"/>
      <c r="Y981" s="212"/>
      <c r="Z981" s="212"/>
      <c r="AA981" s="212"/>
      <c r="AB981" s="212"/>
      <c r="AC981" s="212"/>
      <c r="AD981" s="212"/>
      <c r="AE981" s="212"/>
      <c r="AF981" s="212"/>
      <c r="AG981" s="212"/>
      <c r="AH981" s="212"/>
      <c r="AI981" s="212"/>
      <c r="AJ981" s="212"/>
      <c r="AK981" s="212"/>
      <c r="AL981" s="212"/>
      <c r="AM981" s="212"/>
      <c r="AN981" s="212"/>
      <c r="AP981" s="203"/>
      <c r="AQ981" s="203"/>
      <c r="AR981" s="203"/>
      <c r="AS981" s="203"/>
      <c r="AT981" s="203"/>
      <c r="AU981" s="203"/>
      <c r="AV981" s="212"/>
      <c r="AW981" s="212"/>
      <c r="AX981" s="212"/>
      <c r="AY981" s="212"/>
      <c r="BA981" s="203"/>
      <c r="BB981" s="203"/>
      <c r="BC981" s="203"/>
      <c r="BD981" s="203"/>
      <c r="BE981" s="212"/>
      <c r="BF981" s="212"/>
      <c r="BG981" s="203"/>
      <c r="BH981" s="203"/>
      <c r="BI981" s="298"/>
      <c r="BJ981" s="299"/>
      <c r="BK981" s="203"/>
      <c r="BL981" s="319"/>
    </row>
    <row r="982" spans="18:64" ht="12.75" x14ac:dyDescent="0.2">
      <c r="R982" s="212"/>
      <c r="S982" s="212"/>
      <c r="T982" s="212"/>
      <c r="U982" s="212"/>
      <c r="V982" s="212"/>
      <c r="W982" s="212"/>
      <c r="X982" s="212"/>
      <c r="Y982" s="212"/>
      <c r="Z982" s="212"/>
      <c r="AA982" s="212"/>
      <c r="AB982" s="212"/>
      <c r="AC982" s="212"/>
      <c r="AD982" s="212"/>
      <c r="AE982" s="212"/>
      <c r="AF982" s="212"/>
      <c r="AG982" s="212"/>
      <c r="AH982" s="212"/>
      <c r="AI982" s="212"/>
      <c r="AJ982" s="212"/>
      <c r="AK982" s="212"/>
      <c r="AL982" s="212"/>
      <c r="AM982" s="212"/>
      <c r="AN982" s="212"/>
      <c r="AP982" s="203"/>
      <c r="AQ982" s="203"/>
      <c r="AR982" s="203"/>
      <c r="AS982" s="203"/>
      <c r="AT982" s="203"/>
      <c r="AU982" s="203"/>
      <c r="AV982" s="212"/>
      <c r="AW982" s="212"/>
      <c r="AX982" s="212"/>
      <c r="AY982" s="212"/>
      <c r="BA982" s="203"/>
      <c r="BB982" s="203"/>
      <c r="BC982" s="203"/>
      <c r="BD982" s="203"/>
      <c r="BE982" s="212"/>
      <c r="BF982" s="212"/>
      <c r="BG982" s="203"/>
      <c r="BH982" s="203"/>
      <c r="BI982" s="298"/>
      <c r="BJ982" s="299"/>
      <c r="BK982" s="203"/>
      <c r="BL982" s="319"/>
    </row>
    <row r="983" spans="18:64" ht="12.75" x14ac:dyDescent="0.2">
      <c r="R983" s="212"/>
      <c r="S983" s="212"/>
      <c r="T983" s="212"/>
      <c r="U983" s="212"/>
      <c r="V983" s="212"/>
      <c r="W983" s="212"/>
      <c r="X983" s="212"/>
      <c r="Y983" s="212"/>
      <c r="Z983" s="212"/>
      <c r="AA983" s="212"/>
      <c r="AB983" s="212"/>
      <c r="AC983" s="212"/>
      <c r="AD983" s="212"/>
      <c r="AE983" s="212"/>
      <c r="AF983" s="212"/>
      <c r="AG983" s="212"/>
      <c r="AH983" s="212"/>
      <c r="AI983" s="212"/>
      <c r="AJ983" s="212"/>
      <c r="AK983" s="212"/>
      <c r="AL983" s="212"/>
      <c r="AM983" s="212"/>
      <c r="AN983" s="212"/>
      <c r="AP983" s="203"/>
      <c r="AQ983" s="203"/>
      <c r="AR983" s="203"/>
      <c r="AS983" s="203"/>
      <c r="AT983" s="203"/>
      <c r="AU983" s="203"/>
      <c r="AV983" s="212"/>
      <c r="AW983" s="212"/>
      <c r="AX983" s="212"/>
      <c r="AY983" s="212"/>
      <c r="BA983" s="203"/>
      <c r="BB983" s="203"/>
      <c r="BC983" s="203"/>
      <c r="BD983" s="203"/>
      <c r="BE983" s="212"/>
      <c r="BF983" s="212"/>
      <c r="BG983" s="203"/>
      <c r="BH983" s="203"/>
      <c r="BI983" s="298"/>
      <c r="BJ983" s="299"/>
      <c r="BK983" s="203"/>
      <c r="BL983" s="319"/>
    </row>
    <row r="984" spans="18:64" ht="12.75" x14ac:dyDescent="0.2">
      <c r="R984" s="212"/>
      <c r="S984" s="212"/>
      <c r="T984" s="212"/>
      <c r="U984" s="212"/>
      <c r="V984" s="212"/>
      <c r="W984" s="212"/>
      <c r="X984" s="212"/>
      <c r="Y984" s="212"/>
      <c r="Z984" s="212"/>
      <c r="AA984" s="212"/>
      <c r="AB984" s="212"/>
      <c r="AC984" s="212"/>
      <c r="AD984" s="212"/>
      <c r="AE984" s="212"/>
      <c r="AF984" s="212"/>
      <c r="AG984" s="212"/>
      <c r="AH984" s="212"/>
      <c r="AI984" s="212"/>
      <c r="AJ984" s="212"/>
      <c r="AK984" s="212"/>
      <c r="AL984" s="212"/>
      <c r="AM984" s="212"/>
      <c r="AN984" s="212"/>
      <c r="AP984" s="203"/>
      <c r="AQ984" s="203"/>
      <c r="AR984" s="203"/>
      <c r="AS984" s="203"/>
      <c r="AT984" s="203"/>
      <c r="AU984" s="203"/>
      <c r="AV984" s="212"/>
      <c r="AW984" s="212"/>
      <c r="AX984" s="212"/>
      <c r="AY984" s="212"/>
      <c r="BA984" s="203"/>
      <c r="BB984" s="203"/>
      <c r="BC984" s="203"/>
      <c r="BD984" s="203"/>
      <c r="BE984" s="212"/>
      <c r="BF984" s="212"/>
      <c r="BG984" s="203"/>
      <c r="BH984" s="203"/>
      <c r="BI984" s="298"/>
      <c r="BJ984" s="299"/>
      <c r="BK984" s="203"/>
      <c r="BL984" s="319"/>
    </row>
    <row r="985" spans="18:64" ht="12.75" x14ac:dyDescent="0.2">
      <c r="R985" s="212"/>
      <c r="S985" s="212"/>
      <c r="T985" s="212"/>
      <c r="U985" s="212"/>
      <c r="V985" s="212"/>
      <c r="W985" s="212"/>
      <c r="X985" s="212"/>
      <c r="Y985" s="212"/>
      <c r="Z985" s="212"/>
      <c r="AA985" s="212"/>
      <c r="AB985" s="212"/>
      <c r="AC985" s="212"/>
      <c r="AD985" s="212"/>
      <c r="AE985" s="212"/>
      <c r="AF985" s="212"/>
      <c r="AG985" s="212"/>
      <c r="AH985" s="212"/>
      <c r="AI985" s="212"/>
      <c r="AJ985" s="212"/>
      <c r="AK985" s="212"/>
      <c r="AL985" s="212"/>
      <c r="AM985" s="212"/>
      <c r="AN985" s="212"/>
      <c r="AP985" s="203"/>
      <c r="AQ985" s="203"/>
      <c r="AR985" s="203"/>
      <c r="AS985" s="203"/>
      <c r="AT985" s="203"/>
      <c r="AU985" s="203"/>
      <c r="AV985" s="212"/>
      <c r="AW985" s="212"/>
      <c r="AX985" s="212"/>
      <c r="AY985" s="212"/>
      <c r="BA985" s="203"/>
      <c r="BB985" s="203"/>
      <c r="BC985" s="203"/>
      <c r="BD985" s="203"/>
      <c r="BE985" s="212"/>
      <c r="BF985" s="212"/>
      <c r="BG985" s="203"/>
      <c r="BH985" s="203"/>
      <c r="BI985" s="298"/>
      <c r="BJ985" s="299"/>
      <c r="BK985" s="203"/>
      <c r="BL985" s="319"/>
    </row>
    <row r="986" spans="18:64" ht="12.75" x14ac:dyDescent="0.2">
      <c r="R986" s="212"/>
      <c r="S986" s="212"/>
      <c r="T986" s="212"/>
      <c r="U986" s="212"/>
      <c r="V986" s="212"/>
      <c r="W986" s="212"/>
      <c r="X986" s="212"/>
      <c r="Y986" s="212"/>
      <c r="Z986" s="212"/>
      <c r="AA986" s="212"/>
      <c r="AB986" s="212"/>
      <c r="AC986" s="212"/>
      <c r="AD986" s="212"/>
      <c r="AE986" s="212"/>
      <c r="AF986" s="212"/>
      <c r="AG986" s="212"/>
      <c r="AH986" s="212"/>
      <c r="AI986" s="212"/>
      <c r="AJ986" s="212"/>
      <c r="AK986" s="212"/>
      <c r="AL986" s="212"/>
      <c r="AM986" s="212"/>
      <c r="AN986" s="212"/>
      <c r="AP986" s="203"/>
      <c r="AQ986" s="203"/>
      <c r="AR986" s="203"/>
      <c r="AS986" s="203"/>
      <c r="AT986" s="203"/>
      <c r="AU986" s="203"/>
      <c r="AV986" s="212"/>
      <c r="AW986" s="212"/>
      <c r="AX986" s="212"/>
      <c r="AY986" s="212"/>
      <c r="BA986" s="203"/>
      <c r="BB986" s="203"/>
      <c r="BC986" s="203"/>
      <c r="BD986" s="203"/>
      <c r="BE986" s="212"/>
      <c r="BF986" s="212"/>
      <c r="BG986" s="203"/>
      <c r="BH986" s="203"/>
      <c r="BI986" s="298"/>
      <c r="BJ986" s="299"/>
      <c r="BK986" s="203"/>
      <c r="BL986" s="319"/>
    </row>
    <row r="987" spans="18:64" ht="12.75" x14ac:dyDescent="0.2">
      <c r="R987" s="212"/>
      <c r="S987" s="212"/>
      <c r="T987" s="212"/>
      <c r="U987" s="212"/>
      <c r="V987" s="212"/>
      <c r="W987" s="212"/>
      <c r="X987" s="212"/>
      <c r="Y987" s="212"/>
      <c r="Z987" s="212"/>
      <c r="AA987" s="212"/>
      <c r="AB987" s="212"/>
      <c r="AC987" s="212"/>
      <c r="AD987" s="212"/>
      <c r="AE987" s="212"/>
      <c r="AF987" s="212"/>
      <c r="AG987" s="212"/>
      <c r="AH987" s="212"/>
      <c r="AI987" s="212"/>
      <c r="AJ987" s="212"/>
      <c r="AK987" s="212"/>
      <c r="AL987" s="212"/>
      <c r="AM987" s="212"/>
      <c r="AN987" s="212"/>
      <c r="AP987" s="203"/>
      <c r="AQ987" s="203"/>
      <c r="AR987" s="203"/>
      <c r="AS987" s="203"/>
      <c r="AT987" s="203"/>
      <c r="AU987" s="203"/>
      <c r="AV987" s="212"/>
      <c r="AW987" s="212"/>
      <c r="AX987" s="212"/>
      <c r="AY987" s="212"/>
      <c r="BA987" s="203"/>
      <c r="BB987" s="203"/>
      <c r="BC987" s="203"/>
      <c r="BD987" s="203"/>
      <c r="BE987" s="212"/>
      <c r="BF987" s="212"/>
      <c r="BG987" s="203"/>
      <c r="BH987" s="203"/>
      <c r="BI987" s="298"/>
      <c r="BJ987" s="299"/>
      <c r="BK987" s="203"/>
      <c r="BL987" s="319"/>
    </row>
    <row r="988" spans="18:64" ht="12.75" x14ac:dyDescent="0.2">
      <c r="R988" s="212"/>
      <c r="S988" s="212"/>
      <c r="T988" s="212"/>
      <c r="U988" s="212"/>
      <c r="V988" s="212"/>
      <c r="W988" s="212"/>
      <c r="X988" s="212"/>
      <c r="Y988" s="212"/>
      <c r="Z988" s="212"/>
      <c r="AA988" s="212"/>
      <c r="AB988" s="212"/>
      <c r="AC988" s="212"/>
      <c r="AD988" s="212"/>
      <c r="AE988" s="212"/>
      <c r="AF988" s="212"/>
      <c r="AG988" s="212"/>
      <c r="AH988" s="212"/>
      <c r="AI988" s="212"/>
      <c r="AJ988" s="212"/>
      <c r="AK988" s="212"/>
      <c r="AL988" s="212"/>
      <c r="AM988" s="212"/>
      <c r="AN988" s="212"/>
      <c r="AP988" s="203"/>
      <c r="AQ988" s="203"/>
      <c r="AR988" s="203"/>
      <c r="AS988" s="203"/>
      <c r="AT988" s="203"/>
      <c r="AU988" s="203"/>
      <c r="AV988" s="212"/>
      <c r="AW988" s="212"/>
      <c r="AX988" s="212"/>
      <c r="AY988" s="212"/>
      <c r="BA988" s="203"/>
      <c r="BB988" s="203"/>
      <c r="BC988" s="203"/>
      <c r="BD988" s="203"/>
      <c r="BE988" s="212"/>
      <c r="BF988" s="212"/>
      <c r="BG988" s="203"/>
      <c r="BH988" s="203"/>
      <c r="BI988" s="298"/>
      <c r="BJ988" s="299"/>
      <c r="BK988" s="203"/>
      <c r="BL988" s="319"/>
    </row>
    <row r="989" spans="18:64" ht="12.75" x14ac:dyDescent="0.2">
      <c r="R989" s="212"/>
      <c r="S989" s="212"/>
      <c r="T989" s="212"/>
      <c r="U989" s="212"/>
      <c r="V989" s="212"/>
      <c r="W989" s="212"/>
      <c r="X989" s="212"/>
      <c r="Y989" s="212"/>
      <c r="Z989" s="212"/>
      <c r="AA989" s="212"/>
      <c r="AB989" s="212"/>
      <c r="AC989" s="212"/>
      <c r="AD989" s="212"/>
      <c r="AE989" s="212"/>
      <c r="AF989" s="212"/>
      <c r="AG989" s="212"/>
      <c r="AH989" s="212"/>
      <c r="AI989" s="212"/>
      <c r="AJ989" s="212"/>
      <c r="AK989" s="212"/>
      <c r="AL989" s="212"/>
      <c r="AM989" s="212"/>
      <c r="AN989" s="212"/>
      <c r="AP989" s="203"/>
      <c r="AQ989" s="203"/>
      <c r="AR989" s="203"/>
      <c r="AS989" s="203"/>
      <c r="AT989" s="203"/>
      <c r="AU989" s="203"/>
      <c r="AV989" s="212"/>
      <c r="AW989" s="212"/>
      <c r="AX989" s="212"/>
      <c r="AY989" s="212"/>
      <c r="BA989" s="203"/>
      <c r="BB989" s="203"/>
      <c r="BC989" s="203"/>
      <c r="BD989" s="203"/>
      <c r="BE989" s="212"/>
      <c r="BF989" s="212"/>
      <c r="BG989" s="203"/>
      <c r="BH989" s="203"/>
      <c r="BI989" s="298"/>
      <c r="BJ989" s="299"/>
      <c r="BK989" s="203"/>
      <c r="BL989" s="319"/>
    </row>
    <row r="990" spans="18:64" ht="12.75" x14ac:dyDescent="0.2">
      <c r="R990" s="212"/>
      <c r="S990" s="212"/>
      <c r="T990" s="212"/>
      <c r="U990" s="212"/>
      <c r="V990" s="212"/>
      <c r="W990" s="212"/>
      <c r="X990" s="212"/>
      <c r="Y990" s="212"/>
      <c r="Z990" s="212"/>
      <c r="AA990" s="212"/>
      <c r="AB990" s="212"/>
      <c r="AC990" s="212"/>
      <c r="AD990" s="212"/>
      <c r="AE990" s="212"/>
      <c r="AF990" s="212"/>
      <c r="AG990" s="212"/>
      <c r="AH990" s="212"/>
      <c r="AI990" s="212"/>
      <c r="AJ990" s="212"/>
      <c r="AK990" s="212"/>
      <c r="AL990" s="212"/>
      <c r="AM990" s="212"/>
      <c r="AN990" s="212"/>
      <c r="AP990" s="203"/>
      <c r="AQ990" s="203"/>
      <c r="AR990" s="203"/>
      <c r="AS990" s="203"/>
      <c r="AT990" s="203"/>
      <c r="AU990" s="203"/>
      <c r="AV990" s="212"/>
      <c r="AW990" s="212"/>
      <c r="AX990" s="212"/>
      <c r="AY990" s="212"/>
      <c r="BA990" s="203"/>
      <c r="BB990" s="203"/>
      <c r="BC990" s="203"/>
      <c r="BD990" s="203"/>
      <c r="BE990" s="212"/>
      <c r="BF990" s="212"/>
      <c r="BG990" s="203"/>
      <c r="BH990" s="203"/>
      <c r="BI990" s="298"/>
      <c r="BJ990" s="299"/>
      <c r="BK990" s="203"/>
      <c r="BL990" s="319"/>
    </row>
    <row r="991" spans="18:64" ht="12.75" x14ac:dyDescent="0.2">
      <c r="R991" s="212"/>
      <c r="S991" s="212"/>
      <c r="T991" s="212"/>
      <c r="U991" s="212"/>
      <c r="V991" s="212"/>
      <c r="W991" s="212"/>
      <c r="X991" s="212"/>
      <c r="Y991" s="212"/>
      <c r="Z991" s="212"/>
      <c r="AA991" s="212"/>
      <c r="AB991" s="212"/>
      <c r="AC991" s="212"/>
      <c r="AD991" s="212"/>
      <c r="AE991" s="212"/>
      <c r="AF991" s="212"/>
      <c r="AG991" s="212"/>
      <c r="AH991" s="212"/>
      <c r="AI991" s="212"/>
      <c r="AJ991" s="212"/>
      <c r="AK991" s="212"/>
      <c r="AL991" s="212"/>
      <c r="AM991" s="212"/>
      <c r="AN991" s="212"/>
      <c r="AP991" s="203"/>
      <c r="AQ991" s="203"/>
      <c r="AR991" s="203"/>
      <c r="AS991" s="203"/>
      <c r="AT991" s="203"/>
      <c r="AU991" s="203"/>
      <c r="AV991" s="212"/>
      <c r="AW991" s="212"/>
      <c r="AX991" s="212"/>
      <c r="AY991" s="212"/>
      <c r="BA991" s="203"/>
      <c r="BB991" s="203"/>
      <c r="BC991" s="203"/>
      <c r="BD991" s="203"/>
      <c r="BE991" s="212"/>
      <c r="BF991" s="212"/>
      <c r="BG991" s="203"/>
      <c r="BH991" s="203"/>
      <c r="BI991" s="298"/>
      <c r="BJ991" s="299"/>
      <c r="BK991" s="203"/>
      <c r="BL991" s="319"/>
    </row>
    <row r="992" spans="18:64" ht="12.75" x14ac:dyDescent="0.2">
      <c r="R992" s="212"/>
      <c r="S992" s="212"/>
      <c r="T992" s="212"/>
      <c r="U992" s="212"/>
      <c r="V992" s="212"/>
      <c r="W992" s="212"/>
      <c r="X992" s="212"/>
      <c r="Y992" s="212"/>
      <c r="Z992" s="212"/>
      <c r="AA992" s="212"/>
      <c r="AB992" s="212"/>
      <c r="AC992" s="212"/>
      <c r="AD992" s="212"/>
      <c r="AE992" s="212"/>
      <c r="AF992" s="212"/>
      <c r="AG992" s="212"/>
      <c r="AH992" s="212"/>
      <c r="AI992" s="212"/>
      <c r="AJ992" s="212"/>
      <c r="AK992" s="212"/>
      <c r="AL992" s="212"/>
      <c r="AM992" s="212"/>
      <c r="AN992" s="212"/>
      <c r="AP992" s="203"/>
      <c r="AQ992" s="203"/>
      <c r="AR992" s="203"/>
      <c r="AS992" s="203"/>
      <c r="AT992" s="203"/>
      <c r="AU992" s="203"/>
      <c r="AV992" s="212"/>
      <c r="AW992" s="212"/>
      <c r="AX992" s="212"/>
      <c r="AY992" s="212"/>
      <c r="BA992" s="203"/>
      <c r="BB992" s="203"/>
      <c r="BC992" s="203"/>
      <c r="BD992" s="203"/>
      <c r="BE992" s="212"/>
      <c r="BF992" s="212"/>
      <c r="BG992" s="203"/>
      <c r="BH992" s="203"/>
      <c r="BI992" s="298"/>
      <c r="BJ992" s="299"/>
      <c r="BK992" s="203"/>
      <c r="BL992" s="319"/>
    </row>
    <row r="993" spans="18:64" ht="12.75" x14ac:dyDescent="0.2">
      <c r="R993" s="212"/>
      <c r="S993" s="212"/>
      <c r="T993" s="212"/>
      <c r="U993" s="212"/>
      <c r="V993" s="212"/>
      <c r="W993" s="212"/>
      <c r="X993" s="212"/>
      <c r="Y993" s="212"/>
      <c r="Z993" s="212"/>
      <c r="AA993" s="212"/>
      <c r="AB993" s="212"/>
      <c r="AC993" s="212"/>
      <c r="AD993" s="212"/>
      <c r="AE993" s="212"/>
      <c r="AF993" s="212"/>
      <c r="AG993" s="212"/>
      <c r="AH993" s="212"/>
      <c r="AI993" s="212"/>
      <c r="AJ993" s="212"/>
      <c r="AK993" s="212"/>
      <c r="AL993" s="212"/>
      <c r="AM993" s="212"/>
      <c r="AN993" s="212"/>
      <c r="AP993" s="203"/>
      <c r="AQ993" s="203"/>
      <c r="AR993" s="203"/>
      <c r="AS993" s="203"/>
      <c r="AT993" s="203"/>
      <c r="AU993" s="203"/>
      <c r="AV993" s="212"/>
      <c r="AW993" s="212"/>
      <c r="AX993" s="212"/>
      <c r="AY993" s="212"/>
      <c r="BA993" s="203"/>
      <c r="BB993" s="203"/>
      <c r="BC993" s="203"/>
      <c r="BD993" s="203"/>
      <c r="BE993" s="212"/>
      <c r="BF993" s="212"/>
      <c r="BG993" s="203"/>
      <c r="BH993" s="203"/>
      <c r="BI993" s="298"/>
      <c r="BJ993" s="299"/>
      <c r="BK993" s="203"/>
      <c r="BL993" s="319"/>
    </row>
    <row r="994" spans="18:64" ht="12.75" x14ac:dyDescent="0.2">
      <c r="R994" s="212"/>
      <c r="S994" s="212"/>
      <c r="T994" s="212"/>
      <c r="U994" s="212"/>
      <c r="V994" s="212"/>
      <c r="W994" s="212"/>
      <c r="X994" s="212"/>
      <c r="Y994" s="212"/>
      <c r="Z994" s="212"/>
      <c r="AA994" s="212"/>
      <c r="AB994" s="212"/>
      <c r="AC994" s="212"/>
      <c r="AD994" s="212"/>
      <c r="AE994" s="212"/>
      <c r="AF994" s="212"/>
      <c r="AG994" s="212"/>
      <c r="AH994" s="212"/>
      <c r="AI994" s="212"/>
      <c r="AJ994" s="212"/>
      <c r="AK994" s="212"/>
      <c r="AL994" s="212"/>
      <c r="AM994" s="212"/>
      <c r="AN994" s="212"/>
      <c r="AP994" s="203"/>
      <c r="AQ994" s="203"/>
      <c r="AR994" s="203"/>
      <c r="AS994" s="203"/>
      <c r="AT994" s="203"/>
      <c r="AU994" s="203"/>
      <c r="AV994" s="212"/>
      <c r="AW994" s="212"/>
      <c r="AX994" s="212"/>
      <c r="AY994" s="212"/>
      <c r="BA994" s="203"/>
      <c r="BB994" s="203"/>
      <c r="BC994" s="203"/>
      <c r="BD994" s="203"/>
      <c r="BE994" s="212"/>
      <c r="BF994" s="212"/>
      <c r="BG994" s="203"/>
      <c r="BH994" s="203"/>
      <c r="BI994" s="298"/>
      <c r="BJ994" s="299"/>
      <c r="BK994" s="203"/>
      <c r="BL994" s="319"/>
    </row>
    <row r="995" spans="18:64" ht="12.75" x14ac:dyDescent="0.2">
      <c r="R995" s="212"/>
      <c r="S995" s="212"/>
      <c r="T995" s="212"/>
      <c r="U995" s="212"/>
      <c r="V995" s="212"/>
      <c r="W995" s="212"/>
      <c r="X995" s="212"/>
      <c r="Y995" s="212"/>
      <c r="Z995" s="212"/>
      <c r="AA995" s="212"/>
      <c r="AB995" s="212"/>
      <c r="AC995" s="212"/>
      <c r="AD995" s="212"/>
      <c r="AE995" s="212"/>
      <c r="AF995" s="212"/>
      <c r="AG995" s="212"/>
      <c r="AH995" s="212"/>
      <c r="AI995" s="212"/>
      <c r="AJ995" s="212"/>
      <c r="AK995" s="212"/>
      <c r="AL995" s="212"/>
      <c r="AM995" s="212"/>
      <c r="AN995" s="212"/>
      <c r="AP995" s="203"/>
      <c r="AQ995" s="203"/>
      <c r="AR995" s="203"/>
      <c r="AS995" s="203"/>
      <c r="AT995" s="203"/>
      <c r="AU995" s="203"/>
      <c r="AV995" s="212"/>
      <c r="AW995" s="212"/>
      <c r="AX995" s="212"/>
      <c r="AY995" s="212"/>
      <c r="BA995" s="203"/>
      <c r="BB995" s="203"/>
      <c r="BC995" s="203"/>
      <c r="BD995" s="203"/>
      <c r="BE995" s="212"/>
      <c r="BF995" s="212"/>
      <c r="BG995" s="203"/>
      <c r="BH995" s="203"/>
      <c r="BI995" s="298"/>
      <c r="BJ995" s="299"/>
      <c r="BK995" s="203"/>
      <c r="BL995" s="319"/>
    </row>
    <row r="996" spans="18:64" ht="12.75" x14ac:dyDescent="0.2">
      <c r="R996" s="212"/>
      <c r="S996" s="212"/>
      <c r="T996" s="212"/>
      <c r="U996" s="212"/>
      <c r="V996" s="212"/>
      <c r="W996" s="212"/>
      <c r="X996" s="212"/>
      <c r="Y996" s="212"/>
      <c r="Z996" s="212"/>
      <c r="AA996" s="212"/>
      <c r="AB996" s="212"/>
      <c r="AC996" s="212"/>
      <c r="AD996" s="212"/>
      <c r="AE996" s="212"/>
      <c r="AF996" s="212"/>
      <c r="AG996" s="212"/>
      <c r="AH996" s="212"/>
      <c r="AI996" s="212"/>
      <c r="AJ996" s="212"/>
      <c r="AK996" s="212"/>
      <c r="AL996" s="212"/>
      <c r="AM996" s="212"/>
      <c r="AN996" s="212"/>
      <c r="AP996" s="203"/>
      <c r="AQ996" s="203"/>
      <c r="AR996" s="203"/>
      <c r="AS996" s="203"/>
      <c r="AT996" s="203"/>
      <c r="AU996" s="203"/>
      <c r="AV996" s="212"/>
      <c r="AW996" s="212"/>
      <c r="AX996" s="212"/>
      <c r="AY996" s="212"/>
      <c r="BA996" s="203"/>
      <c r="BB996" s="203"/>
      <c r="BC996" s="203"/>
      <c r="BD996" s="203"/>
      <c r="BE996" s="212"/>
      <c r="BF996" s="212"/>
      <c r="BG996" s="203"/>
      <c r="BH996" s="203"/>
      <c r="BI996" s="298"/>
      <c r="BJ996" s="299"/>
      <c r="BK996" s="203"/>
      <c r="BL996" s="319"/>
    </row>
    <row r="997" spans="18:64" ht="12.75" x14ac:dyDescent="0.2">
      <c r="R997" s="212"/>
      <c r="S997" s="212"/>
      <c r="T997" s="212"/>
      <c r="U997" s="212"/>
      <c r="V997" s="212"/>
      <c r="W997" s="212"/>
      <c r="X997" s="212"/>
      <c r="Y997" s="212"/>
      <c r="Z997" s="212"/>
      <c r="AA997" s="212"/>
      <c r="AB997" s="212"/>
      <c r="AC997" s="212"/>
      <c r="AD997" s="212"/>
      <c r="AE997" s="212"/>
      <c r="AF997" s="212"/>
      <c r="AG997" s="212"/>
      <c r="AH997" s="212"/>
      <c r="AI997" s="212"/>
      <c r="AJ997" s="212"/>
      <c r="AK997" s="212"/>
      <c r="AL997" s="212"/>
      <c r="AM997" s="212"/>
      <c r="AN997" s="212"/>
      <c r="AP997" s="203"/>
      <c r="AQ997" s="203"/>
      <c r="AR997" s="203"/>
      <c r="AS997" s="203"/>
      <c r="AT997" s="203"/>
      <c r="AU997" s="203"/>
      <c r="AV997" s="212"/>
      <c r="AW997" s="212"/>
      <c r="AX997" s="212"/>
      <c r="AY997" s="212"/>
      <c r="BA997" s="203"/>
      <c r="BB997" s="203"/>
      <c r="BC997" s="203"/>
      <c r="BD997" s="203"/>
      <c r="BE997" s="212"/>
      <c r="BF997" s="212"/>
      <c r="BG997" s="203"/>
      <c r="BH997" s="203"/>
      <c r="BI997" s="298"/>
      <c r="BJ997" s="299"/>
      <c r="BK997" s="203"/>
      <c r="BL997" s="319"/>
    </row>
    <row r="998" spans="18:64" ht="12.75" x14ac:dyDescent="0.2">
      <c r="R998" s="212"/>
      <c r="S998" s="212"/>
      <c r="T998" s="212"/>
      <c r="U998" s="212"/>
      <c r="V998" s="212"/>
      <c r="W998" s="212"/>
      <c r="X998" s="212"/>
      <c r="Y998" s="212"/>
      <c r="Z998" s="212"/>
      <c r="AA998" s="212"/>
      <c r="AB998" s="212"/>
      <c r="AC998" s="212"/>
      <c r="AD998" s="212"/>
      <c r="AE998" s="212"/>
      <c r="AF998" s="212"/>
      <c r="AG998" s="212"/>
      <c r="AH998" s="212"/>
      <c r="AI998" s="212"/>
      <c r="AJ998" s="212"/>
      <c r="AK998" s="212"/>
      <c r="AL998" s="212"/>
      <c r="AM998" s="212"/>
      <c r="AN998" s="212"/>
      <c r="AP998" s="203"/>
      <c r="AQ998" s="203"/>
      <c r="AR998" s="203"/>
      <c r="AS998" s="203"/>
      <c r="AT998" s="203"/>
      <c r="AU998" s="203"/>
      <c r="AV998" s="212"/>
      <c r="AW998" s="212"/>
      <c r="AX998" s="212"/>
      <c r="AY998" s="212"/>
      <c r="BA998" s="203"/>
      <c r="BB998" s="203"/>
      <c r="BC998" s="203"/>
      <c r="BD998" s="203"/>
      <c r="BE998" s="212"/>
      <c r="BF998" s="212"/>
      <c r="BG998" s="203"/>
      <c r="BH998" s="203"/>
      <c r="BI998" s="298"/>
      <c r="BJ998" s="299"/>
      <c r="BK998" s="203"/>
      <c r="BL998" s="319"/>
    </row>
    <row r="999" spans="18:64" ht="12.75" x14ac:dyDescent="0.2">
      <c r="R999" s="212"/>
      <c r="S999" s="212"/>
      <c r="T999" s="212"/>
      <c r="U999" s="212"/>
      <c r="V999" s="212"/>
      <c r="W999" s="212"/>
      <c r="X999" s="212"/>
      <c r="Y999" s="212"/>
      <c r="Z999" s="212"/>
      <c r="AA999" s="212"/>
      <c r="AB999" s="212"/>
      <c r="AC999" s="212"/>
      <c r="AD999" s="212"/>
      <c r="AE999" s="212"/>
      <c r="AF999" s="212"/>
      <c r="AG999" s="212"/>
      <c r="AH999" s="212"/>
      <c r="AI999" s="212"/>
      <c r="AJ999" s="212"/>
      <c r="AK999" s="212"/>
      <c r="AL999" s="212"/>
      <c r="AM999" s="212"/>
      <c r="AN999" s="212"/>
      <c r="AP999" s="203"/>
      <c r="AQ999" s="203"/>
      <c r="AR999" s="203"/>
      <c r="AS999" s="203"/>
      <c r="AT999" s="203"/>
      <c r="AU999" s="203"/>
      <c r="AV999" s="212"/>
      <c r="AW999" s="212"/>
      <c r="AX999" s="212"/>
      <c r="AY999" s="212"/>
      <c r="BA999" s="203"/>
      <c r="BB999" s="203"/>
      <c r="BC999" s="203"/>
      <c r="BD999" s="203"/>
      <c r="BE999" s="212"/>
      <c r="BF999" s="212"/>
      <c r="BG999" s="203"/>
      <c r="BH999" s="203"/>
      <c r="BI999" s="298"/>
      <c r="BJ999" s="299"/>
      <c r="BK999" s="203"/>
      <c r="BL999" s="319"/>
    </row>
    <row r="1000" spans="18:64" ht="12.75" x14ac:dyDescent="0.2">
      <c r="R1000" s="212"/>
      <c r="S1000" s="212"/>
      <c r="T1000" s="212"/>
      <c r="U1000" s="212"/>
      <c r="V1000" s="212"/>
      <c r="W1000" s="212"/>
      <c r="X1000" s="212"/>
      <c r="Y1000" s="212"/>
      <c r="Z1000" s="212"/>
      <c r="AA1000" s="212"/>
      <c r="AB1000" s="212"/>
      <c r="AC1000" s="212"/>
      <c r="AD1000" s="212"/>
      <c r="AE1000" s="212"/>
      <c r="AF1000" s="212"/>
      <c r="AG1000" s="212"/>
      <c r="AH1000" s="212"/>
      <c r="AI1000" s="212"/>
      <c r="AJ1000" s="212"/>
      <c r="AK1000" s="212"/>
      <c r="AL1000" s="212"/>
      <c r="AM1000" s="212"/>
      <c r="AN1000" s="212"/>
      <c r="AP1000" s="203"/>
      <c r="AQ1000" s="203"/>
      <c r="AR1000" s="203"/>
      <c r="AS1000" s="203"/>
      <c r="AT1000" s="203"/>
      <c r="AU1000" s="203"/>
      <c r="AV1000" s="212"/>
      <c r="AW1000" s="212"/>
      <c r="AX1000" s="212"/>
      <c r="AY1000" s="212"/>
      <c r="BA1000" s="203"/>
      <c r="BB1000" s="203"/>
      <c r="BC1000" s="203"/>
      <c r="BD1000" s="203"/>
      <c r="BE1000" s="212"/>
      <c r="BF1000" s="212"/>
      <c r="BG1000" s="203"/>
      <c r="BH1000" s="203"/>
      <c r="BI1000" s="298"/>
      <c r="BJ1000" s="299"/>
      <c r="BK1000" s="203"/>
      <c r="BL1000" s="319"/>
    </row>
    <row r="1001" spans="18:64" ht="12.75" x14ac:dyDescent="0.2">
      <c r="R1001" s="212"/>
      <c r="S1001" s="212"/>
      <c r="T1001" s="212"/>
      <c r="U1001" s="212"/>
      <c r="V1001" s="212"/>
      <c r="W1001" s="212"/>
      <c r="X1001" s="212"/>
      <c r="Y1001" s="212"/>
      <c r="Z1001" s="212"/>
      <c r="AA1001" s="212"/>
      <c r="AB1001" s="212"/>
      <c r="AC1001" s="212"/>
      <c r="AD1001" s="212"/>
      <c r="AE1001" s="212"/>
      <c r="AF1001" s="212"/>
      <c r="AG1001" s="212"/>
      <c r="AH1001" s="212"/>
      <c r="AI1001" s="212"/>
      <c r="AJ1001" s="212"/>
      <c r="AK1001" s="212"/>
      <c r="AL1001" s="212"/>
      <c r="AM1001" s="212"/>
      <c r="AN1001" s="212"/>
      <c r="AP1001" s="203"/>
      <c r="AQ1001" s="203"/>
      <c r="AR1001" s="203"/>
      <c r="AS1001" s="203"/>
      <c r="AT1001" s="203"/>
      <c r="AU1001" s="203"/>
      <c r="AV1001" s="212"/>
      <c r="AW1001" s="212"/>
      <c r="AX1001" s="212"/>
      <c r="AY1001" s="212"/>
      <c r="BA1001" s="203"/>
      <c r="BB1001" s="203"/>
      <c r="BC1001" s="203"/>
      <c r="BD1001" s="203"/>
      <c r="BE1001" s="212"/>
      <c r="BF1001" s="212"/>
      <c r="BG1001" s="203"/>
      <c r="BH1001" s="203"/>
      <c r="BI1001" s="298"/>
      <c r="BJ1001" s="299"/>
      <c r="BK1001" s="203"/>
      <c r="BL1001" s="319"/>
    </row>
    <row r="1002" spans="18:64" ht="12.75" x14ac:dyDescent="0.2">
      <c r="R1002" s="212"/>
      <c r="S1002" s="212"/>
      <c r="T1002" s="212"/>
      <c r="U1002" s="212"/>
      <c r="V1002" s="212"/>
      <c r="W1002" s="212"/>
      <c r="X1002" s="212"/>
      <c r="Y1002" s="212"/>
      <c r="Z1002" s="212"/>
      <c r="AA1002" s="212"/>
      <c r="AB1002" s="212"/>
      <c r="AC1002" s="212"/>
      <c r="AD1002" s="212"/>
      <c r="AE1002" s="212"/>
      <c r="AF1002" s="212"/>
      <c r="AG1002" s="212"/>
      <c r="AH1002" s="212"/>
      <c r="AI1002" s="212"/>
      <c r="AJ1002" s="212"/>
      <c r="AK1002" s="212"/>
      <c r="AL1002" s="212"/>
      <c r="AM1002" s="212"/>
      <c r="AN1002" s="212"/>
      <c r="AP1002" s="203"/>
      <c r="AQ1002" s="203"/>
      <c r="AR1002" s="203"/>
      <c r="AS1002" s="203"/>
      <c r="AT1002" s="203"/>
      <c r="AU1002" s="203"/>
      <c r="AV1002" s="212"/>
      <c r="AW1002" s="212"/>
      <c r="AX1002" s="212"/>
      <c r="AY1002" s="212"/>
      <c r="BA1002" s="203"/>
      <c r="BB1002" s="203"/>
      <c r="BC1002" s="203"/>
      <c r="BD1002" s="203"/>
      <c r="BE1002" s="212"/>
      <c r="BF1002" s="212"/>
      <c r="BG1002" s="203"/>
      <c r="BH1002" s="203"/>
      <c r="BI1002" s="298"/>
      <c r="BJ1002" s="299"/>
      <c r="BK1002" s="203"/>
      <c r="BL1002" s="319"/>
    </row>
    <row r="1003" spans="18:64" ht="12.75" x14ac:dyDescent="0.2">
      <c r="R1003" s="212"/>
      <c r="S1003" s="212"/>
      <c r="T1003" s="212"/>
      <c r="U1003" s="212"/>
      <c r="V1003" s="212"/>
      <c r="W1003" s="212"/>
      <c r="X1003" s="212"/>
      <c r="Y1003" s="212"/>
      <c r="Z1003" s="212"/>
      <c r="AA1003" s="212"/>
      <c r="AB1003" s="212"/>
      <c r="AC1003" s="212"/>
      <c r="AD1003" s="212"/>
      <c r="AE1003" s="212"/>
      <c r="AF1003" s="212"/>
      <c r="AG1003" s="212"/>
      <c r="AH1003" s="212"/>
      <c r="AI1003" s="212"/>
      <c r="AJ1003" s="212"/>
      <c r="AK1003" s="212"/>
      <c r="AL1003" s="212"/>
      <c r="AM1003" s="212"/>
      <c r="AN1003" s="212"/>
      <c r="AP1003" s="203"/>
      <c r="AQ1003" s="203"/>
      <c r="AR1003" s="203"/>
      <c r="AS1003" s="203"/>
      <c r="AT1003" s="203"/>
      <c r="AU1003" s="203"/>
      <c r="AV1003" s="212"/>
      <c r="AW1003" s="212"/>
      <c r="AX1003" s="212"/>
      <c r="AY1003" s="212"/>
      <c r="BA1003" s="203"/>
      <c r="BB1003" s="203"/>
      <c r="BC1003" s="203"/>
      <c r="BD1003" s="203"/>
      <c r="BE1003" s="212"/>
      <c r="BF1003" s="212"/>
      <c r="BG1003" s="203"/>
      <c r="BH1003" s="203"/>
      <c r="BI1003" s="298"/>
      <c r="BJ1003" s="299"/>
      <c r="BK1003" s="203"/>
      <c r="BL1003" s="319"/>
    </row>
    <row r="1004" spans="18:64" ht="12.75" x14ac:dyDescent="0.2">
      <c r="R1004" s="212"/>
      <c r="S1004" s="212"/>
      <c r="T1004" s="212"/>
      <c r="U1004" s="212"/>
      <c r="V1004" s="212"/>
      <c r="W1004" s="212"/>
      <c r="X1004" s="212"/>
      <c r="Y1004" s="212"/>
      <c r="Z1004" s="212"/>
      <c r="AA1004" s="212"/>
      <c r="AB1004" s="212"/>
      <c r="AC1004" s="212"/>
      <c r="AD1004" s="212"/>
      <c r="AE1004" s="212"/>
      <c r="AF1004" s="212"/>
      <c r="AG1004" s="212"/>
      <c r="AH1004" s="212"/>
      <c r="AI1004" s="212"/>
      <c r="AJ1004" s="212"/>
      <c r="AK1004" s="212"/>
      <c r="AL1004" s="212"/>
      <c r="AM1004" s="212"/>
      <c r="AN1004" s="212"/>
      <c r="AP1004" s="203"/>
      <c r="AQ1004" s="203"/>
      <c r="AR1004" s="203"/>
      <c r="AS1004" s="203"/>
      <c r="AT1004" s="203"/>
      <c r="AU1004" s="203"/>
      <c r="AV1004" s="212"/>
      <c r="AW1004" s="212"/>
      <c r="AX1004" s="212"/>
      <c r="AY1004" s="212"/>
      <c r="BA1004" s="203"/>
      <c r="BB1004" s="203"/>
      <c r="BC1004" s="203"/>
      <c r="BD1004" s="203"/>
      <c r="BE1004" s="212"/>
      <c r="BF1004" s="212"/>
      <c r="BG1004" s="203"/>
      <c r="BH1004" s="203"/>
      <c r="BI1004" s="298"/>
      <c r="BJ1004" s="299"/>
      <c r="BK1004" s="203"/>
      <c r="BL1004" s="319"/>
    </row>
    <row r="1005" spans="18:64" ht="12.75" x14ac:dyDescent="0.2">
      <c r="R1005" s="212"/>
      <c r="S1005" s="212"/>
      <c r="T1005" s="212"/>
      <c r="U1005" s="212"/>
      <c r="V1005" s="212"/>
      <c r="W1005" s="212"/>
      <c r="X1005" s="212"/>
      <c r="Y1005" s="212"/>
      <c r="Z1005" s="212"/>
      <c r="AA1005" s="212"/>
      <c r="AB1005" s="212"/>
      <c r="AC1005" s="212"/>
      <c r="AD1005" s="212"/>
      <c r="AE1005" s="212"/>
      <c r="AF1005" s="212"/>
      <c r="AG1005" s="212"/>
      <c r="AH1005" s="212"/>
      <c r="AI1005" s="212"/>
      <c r="AJ1005" s="212"/>
      <c r="AK1005" s="212"/>
      <c r="AL1005" s="212"/>
      <c r="AM1005" s="212"/>
      <c r="AN1005" s="212"/>
      <c r="AP1005" s="203"/>
      <c r="AQ1005" s="203"/>
      <c r="AR1005" s="203"/>
      <c r="AS1005" s="203"/>
      <c r="AT1005" s="203"/>
      <c r="AU1005" s="203"/>
      <c r="AV1005" s="212"/>
      <c r="AW1005" s="212"/>
      <c r="AX1005" s="212"/>
      <c r="AY1005" s="212"/>
      <c r="BA1005" s="203"/>
      <c r="BB1005" s="203"/>
      <c r="BC1005" s="203"/>
      <c r="BD1005" s="203"/>
      <c r="BE1005" s="212"/>
      <c r="BF1005" s="212"/>
      <c r="BG1005" s="203"/>
      <c r="BH1005" s="203"/>
      <c r="BI1005" s="298"/>
      <c r="BJ1005" s="299"/>
      <c r="BK1005" s="203"/>
      <c r="BL1005" s="319"/>
    </row>
    <row r="1006" spans="18:64" ht="12.75" x14ac:dyDescent="0.2">
      <c r="R1006" s="212"/>
      <c r="S1006" s="212"/>
      <c r="T1006" s="212"/>
      <c r="U1006" s="212"/>
      <c r="V1006" s="212"/>
      <c r="W1006" s="212"/>
      <c r="X1006" s="212"/>
      <c r="Y1006" s="212"/>
      <c r="Z1006" s="212"/>
      <c r="AA1006" s="212"/>
      <c r="AB1006" s="212"/>
      <c r="AC1006" s="212"/>
      <c r="AD1006" s="212"/>
      <c r="AE1006" s="212"/>
      <c r="AF1006" s="212"/>
      <c r="AG1006" s="212"/>
      <c r="AH1006" s="212"/>
      <c r="AI1006" s="212"/>
      <c r="AJ1006" s="212"/>
      <c r="AK1006" s="212"/>
      <c r="AL1006" s="212"/>
      <c r="AM1006" s="212"/>
      <c r="AN1006" s="212"/>
      <c r="AP1006" s="203"/>
      <c r="AQ1006" s="203"/>
      <c r="AR1006" s="203"/>
      <c r="AS1006" s="203"/>
      <c r="AT1006" s="203"/>
      <c r="AU1006" s="203"/>
      <c r="AV1006" s="212"/>
      <c r="AW1006" s="212"/>
      <c r="AX1006" s="212"/>
      <c r="AY1006" s="212"/>
      <c r="BA1006" s="203"/>
      <c r="BB1006" s="203"/>
      <c r="BC1006" s="203"/>
      <c r="BD1006" s="203"/>
      <c r="BE1006" s="212"/>
      <c r="BF1006" s="212"/>
      <c r="BG1006" s="203"/>
      <c r="BH1006" s="203"/>
      <c r="BI1006" s="298"/>
      <c r="BJ1006" s="299"/>
      <c r="BK1006" s="203"/>
      <c r="BL1006" s="319"/>
    </row>
    <row r="1007" spans="18:64" ht="12.75" x14ac:dyDescent="0.2">
      <c r="R1007" s="212"/>
      <c r="S1007" s="212"/>
      <c r="T1007" s="212"/>
      <c r="U1007" s="212"/>
      <c r="V1007" s="212"/>
      <c r="W1007" s="212"/>
      <c r="X1007" s="212"/>
      <c r="Y1007" s="212"/>
      <c r="Z1007" s="212"/>
      <c r="AA1007" s="212"/>
      <c r="AB1007" s="212"/>
      <c r="AC1007" s="212"/>
      <c r="AD1007" s="212"/>
      <c r="AE1007" s="212"/>
      <c r="AF1007" s="212"/>
      <c r="AG1007" s="212"/>
      <c r="AH1007" s="212"/>
      <c r="AI1007" s="212"/>
      <c r="AJ1007" s="212"/>
      <c r="AK1007" s="212"/>
      <c r="AL1007" s="212"/>
      <c r="AM1007" s="212"/>
      <c r="AN1007" s="212"/>
      <c r="AP1007" s="203"/>
      <c r="AQ1007" s="203"/>
      <c r="AR1007" s="203"/>
      <c r="AS1007" s="203"/>
      <c r="AT1007" s="203"/>
      <c r="AU1007" s="203"/>
      <c r="AV1007" s="212"/>
      <c r="AW1007" s="212"/>
      <c r="AX1007" s="212"/>
      <c r="AY1007" s="212"/>
      <c r="BA1007" s="203"/>
      <c r="BB1007" s="203"/>
      <c r="BC1007" s="203"/>
      <c r="BD1007" s="203"/>
      <c r="BE1007" s="212"/>
      <c r="BF1007" s="212"/>
      <c r="BG1007" s="203"/>
      <c r="BH1007" s="203"/>
      <c r="BI1007" s="298"/>
      <c r="BJ1007" s="299"/>
      <c r="BK1007" s="203"/>
      <c r="BL1007" s="319"/>
    </row>
    <row r="1008" spans="18:64" ht="12.75" x14ac:dyDescent="0.2">
      <c r="R1008" s="212"/>
      <c r="S1008" s="212"/>
      <c r="T1008" s="212"/>
      <c r="U1008" s="212"/>
      <c r="V1008" s="212"/>
      <c r="W1008" s="212"/>
      <c r="X1008" s="212"/>
      <c r="Y1008" s="212"/>
      <c r="Z1008" s="212"/>
      <c r="AA1008" s="212"/>
      <c r="AB1008" s="212"/>
      <c r="AC1008" s="212"/>
      <c r="AD1008" s="212"/>
      <c r="AE1008" s="212"/>
      <c r="AF1008" s="212"/>
      <c r="AG1008" s="212"/>
      <c r="AH1008" s="212"/>
      <c r="AI1008" s="212"/>
      <c r="AJ1008" s="212"/>
      <c r="AK1008" s="212"/>
      <c r="AL1008" s="212"/>
      <c r="AM1008" s="212"/>
      <c r="AN1008" s="212"/>
      <c r="AP1008" s="203"/>
      <c r="AQ1008" s="203"/>
      <c r="AR1008" s="203"/>
      <c r="AS1008" s="203"/>
      <c r="AT1008" s="203"/>
      <c r="AU1008" s="203"/>
      <c r="AV1008" s="212"/>
      <c r="AW1008" s="212"/>
      <c r="AX1008" s="212"/>
      <c r="AY1008" s="212"/>
      <c r="BA1008" s="203"/>
      <c r="BB1008" s="203"/>
      <c r="BC1008" s="203"/>
      <c r="BD1008" s="203"/>
      <c r="BE1008" s="212"/>
      <c r="BF1008" s="212"/>
      <c r="BG1008" s="203"/>
      <c r="BH1008" s="203"/>
      <c r="BI1008" s="298"/>
      <c r="BJ1008" s="299"/>
      <c r="BK1008" s="203"/>
      <c r="BL1008" s="319"/>
    </row>
    <row r="1009" spans="18:64" ht="12.75" x14ac:dyDescent="0.2">
      <c r="R1009" s="212"/>
      <c r="S1009" s="212"/>
      <c r="T1009" s="212"/>
      <c r="U1009" s="212"/>
      <c r="V1009" s="212"/>
      <c r="W1009" s="212"/>
      <c r="X1009" s="212"/>
      <c r="Y1009" s="212"/>
      <c r="Z1009" s="212"/>
      <c r="AA1009" s="212"/>
      <c r="AB1009" s="212"/>
      <c r="AC1009" s="212"/>
      <c r="AD1009" s="212"/>
      <c r="AE1009" s="212"/>
      <c r="AF1009" s="212"/>
      <c r="AG1009" s="212"/>
      <c r="AH1009" s="212"/>
      <c r="AI1009" s="212"/>
      <c r="AJ1009" s="212"/>
      <c r="AK1009" s="212"/>
      <c r="AL1009" s="212"/>
      <c r="AM1009" s="212"/>
      <c r="AN1009" s="212"/>
      <c r="AP1009" s="203"/>
      <c r="AQ1009" s="203"/>
      <c r="AR1009" s="203"/>
      <c r="AS1009" s="203"/>
      <c r="AT1009" s="203"/>
      <c r="AU1009" s="203"/>
      <c r="AV1009" s="212"/>
      <c r="AW1009" s="212"/>
      <c r="AX1009" s="212"/>
      <c r="AY1009" s="212"/>
      <c r="BA1009" s="203"/>
      <c r="BB1009" s="203"/>
      <c r="BC1009" s="203"/>
      <c r="BD1009" s="203"/>
      <c r="BE1009" s="212"/>
      <c r="BF1009" s="212"/>
      <c r="BG1009" s="203"/>
      <c r="BH1009" s="203"/>
      <c r="BI1009" s="298"/>
      <c r="BJ1009" s="299"/>
      <c r="BK1009" s="203"/>
      <c r="BL1009" s="319"/>
    </row>
    <row r="1010" spans="18:64" ht="12.75" x14ac:dyDescent="0.2">
      <c r="R1010" s="212"/>
      <c r="S1010" s="212"/>
      <c r="T1010" s="212"/>
      <c r="U1010" s="212"/>
      <c r="V1010" s="212"/>
      <c r="W1010" s="212"/>
      <c r="X1010" s="212"/>
      <c r="Y1010" s="212"/>
      <c r="Z1010" s="212"/>
      <c r="AA1010" s="212"/>
      <c r="AB1010" s="212"/>
      <c r="AC1010" s="212"/>
      <c r="AD1010" s="212"/>
      <c r="AE1010" s="212"/>
      <c r="AF1010" s="212"/>
      <c r="AG1010" s="212"/>
      <c r="AH1010" s="212"/>
      <c r="AI1010" s="212"/>
      <c r="AJ1010" s="212"/>
      <c r="AK1010" s="212"/>
      <c r="AL1010" s="212"/>
      <c r="AM1010" s="212"/>
      <c r="AN1010" s="212"/>
      <c r="AP1010" s="203"/>
      <c r="AQ1010" s="203"/>
      <c r="AR1010" s="203"/>
      <c r="AS1010" s="203"/>
      <c r="AT1010" s="203"/>
      <c r="AU1010" s="203"/>
      <c r="AV1010" s="212"/>
      <c r="AW1010" s="212"/>
      <c r="AX1010" s="212"/>
      <c r="AY1010" s="212"/>
      <c r="BA1010" s="203"/>
      <c r="BB1010" s="203"/>
      <c r="BC1010" s="203"/>
      <c r="BD1010" s="203"/>
      <c r="BE1010" s="212"/>
      <c r="BF1010" s="212"/>
      <c r="BG1010" s="203"/>
      <c r="BH1010" s="203"/>
      <c r="BI1010" s="298"/>
      <c r="BJ1010" s="299"/>
      <c r="BK1010" s="203"/>
      <c r="BL1010" s="319"/>
    </row>
    <row r="1011" spans="18:64" ht="12.75" x14ac:dyDescent="0.2">
      <c r="R1011" s="212"/>
      <c r="S1011" s="212"/>
      <c r="T1011" s="212"/>
      <c r="U1011" s="212"/>
      <c r="V1011" s="212"/>
      <c r="W1011" s="212"/>
      <c r="X1011" s="212"/>
      <c r="Y1011" s="212"/>
      <c r="Z1011" s="212"/>
      <c r="AA1011" s="212"/>
      <c r="AB1011" s="212"/>
      <c r="AC1011" s="212"/>
      <c r="AD1011" s="212"/>
      <c r="AE1011" s="212"/>
      <c r="AF1011" s="212"/>
      <c r="AG1011" s="212"/>
      <c r="AH1011" s="212"/>
      <c r="AI1011" s="212"/>
      <c r="AJ1011" s="212"/>
      <c r="AK1011" s="212"/>
      <c r="AL1011" s="212"/>
      <c r="AM1011" s="212"/>
      <c r="AN1011" s="212"/>
      <c r="AP1011" s="203"/>
      <c r="AQ1011" s="203"/>
      <c r="AR1011" s="203"/>
      <c r="AS1011" s="203"/>
      <c r="AT1011" s="203"/>
      <c r="AU1011" s="203"/>
      <c r="AV1011" s="212"/>
      <c r="AW1011" s="212"/>
      <c r="AX1011" s="212"/>
      <c r="AY1011" s="212"/>
      <c r="BA1011" s="203"/>
      <c r="BB1011" s="203"/>
      <c r="BC1011" s="203"/>
      <c r="BD1011" s="203"/>
      <c r="BE1011" s="212"/>
      <c r="BF1011" s="212"/>
      <c r="BG1011" s="203"/>
      <c r="BH1011" s="203"/>
      <c r="BI1011" s="298"/>
      <c r="BJ1011" s="299"/>
      <c r="BK1011" s="203"/>
      <c r="BL1011" s="319"/>
    </row>
    <row r="1012" spans="18:64" ht="12.75" x14ac:dyDescent="0.2">
      <c r="R1012" s="212"/>
      <c r="S1012" s="212"/>
      <c r="T1012" s="212"/>
      <c r="U1012" s="212"/>
      <c r="V1012" s="212"/>
      <c r="W1012" s="212"/>
      <c r="X1012" s="212"/>
      <c r="Y1012" s="212"/>
      <c r="Z1012" s="212"/>
      <c r="AA1012" s="212"/>
      <c r="AB1012" s="212"/>
      <c r="AC1012" s="212"/>
      <c r="AD1012" s="212"/>
      <c r="AE1012" s="212"/>
      <c r="AF1012" s="212"/>
      <c r="AG1012" s="212"/>
      <c r="AH1012" s="212"/>
      <c r="AI1012" s="212"/>
      <c r="AJ1012" s="212"/>
      <c r="AK1012" s="212"/>
      <c r="AL1012" s="212"/>
      <c r="AM1012" s="212"/>
      <c r="AN1012" s="212"/>
      <c r="AP1012" s="203"/>
      <c r="AQ1012" s="203"/>
      <c r="AR1012" s="203"/>
      <c r="AS1012" s="203"/>
      <c r="AT1012" s="203"/>
      <c r="AU1012" s="203"/>
      <c r="AV1012" s="212"/>
      <c r="AW1012" s="212"/>
      <c r="AX1012" s="212"/>
      <c r="AY1012" s="212"/>
      <c r="BA1012" s="203"/>
      <c r="BB1012" s="203"/>
      <c r="BC1012" s="203"/>
      <c r="BD1012" s="203"/>
      <c r="BE1012" s="212"/>
      <c r="BF1012" s="212"/>
      <c r="BG1012" s="203"/>
      <c r="BH1012" s="203"/>
      <c r="BI1012" s="298"/>
      <c r="BJ1012" s="299"/>
      <c r="BK1012" s="203"/>
      <c r="BL1012" s="319"/>
    </row>
    <row r="1013" spans="18:64" ht="12.75" x14ac:dyDescent="0.2">
      <c r="R1013" s="212"/>
      <c r="S1013" s="212"/>
      <c r="T1013" s="212"/>
      <c r="U1013" s="212"/>
      <c r="V1013" s="212"/>
      <c r="W1013" s="212"/>
      <c r="X1013" s="212"/>
      <c r="Y1013" s="212"/>
      <c r="Z1013" s="212"/>
      <c r="AA1013" s="212"/>
      <c r="AB1013" s="212"/>
      <c r="AC1013" s="212"/>
      <c r="AD1013" s="212"/>
      <c r="AE1013" s="212"/>
      <c r="AF1013" s="212"/>
      <c r="AG1013" s="212"/>
      <c r="AH1013" s="212"/>
      <c r="AI1013" s="212"/>
      <c r="AJ1013" s="212"/>
      <c r="AK1013" s="212"/>
      <c r="AL1013" s="212"/>
      <c r="AM1013" s="212"/>
      <c r="AN1013" s="212"/>
      <c r="AP1013" s="203"/>
      <c r="AQ1013" s="203"/>
      <c r="AR1013" s="203"/>
      <c r="AS1013" s="203"/>
      <c r="AT1013" s="203"/>
      <c r="AU1013" s="203"/>
      <c r="AV1013" s="212"/>
      <c r="AW1013" s="212"/>
      <c r="AX1013" s="212"/>
      <c r="AY1013" s="212"/>
      <c r="BA1013" s="203"/>
      <c r="BB1013" s="203"/>
      <c r="BC1013" s="203"/>
      <c r="BD1013" s="203"/>
      <c r="BE1013" s="212"/>
      <c r="BF1013" s="212"/>
      <c r="BG1013" s="203"/>
      <c r="BH1013" s="203"/>
      <c r="BI1013" s="298"/>
      <c r="BJ1013" s="299"/>
      <c r="BK1013" s="203"/>
      <c r="BL1013" s="319"/>
    </row>
    <row r="1014" spans="18:64" ht="12.75" x14ac:dyDescent="0.2">
      <c r="R1014" s="212"/>
      <c r="S1014" s="212"/>
      <c r="T1014" s="212"/>
      <c r="U1014" s="212"/>
      <c r="V1014" s="212"/>
      <c r="W1014" s="212"/>
      <c r="X1014" s="212"/>
      <c r="Y1014" s="212"/>
      <c r="Z1014" s="212"/>
      <c r="AA1014" s="212"/>
      <c r="AB1014" s="212"/>
      <c r="AC1014" s="212"/>
      <c r="AD1014" s="212"/>
      <c r="AE1014" s="212"/>
      <c r="AF1014" s="212"/>
      <c r="AG1014" s="212"/>
      <c r="AH1014" s="212"/>
      <c r="AI1014" s="212"/>
      <c r="AJ1014" s="212"/>
      <c r="AK1014" s="212"/>
      <c r="AL1014" s="212"/>
      <c r="AM1014" s="212"/>
      <c r="AN1014" s="212"/>
      <c r="AP1014" s="203"/>
      <c r="AQ1014" s="203"/>
      <c r="AR1014" s="203"/>
      <c r="AS1014" s="203"/>
      <c r="AT1014" s="203"/>
      <c r="AU1014" s="203"/>
      <c r="AV1014" s="212"/>
      <c r="AW1014" s="212"/>
      <c r="AX1014" s="212"/>
      <c r="AY1014" s="212"/>
      <c r="BA1014" s="203"/>
      <c r="BB1014" s="203"/>
      <c r="BC1014" s="203"/>
      <c r="BD1014" s="203"/>
      <c r="BE1014" s="212"/>
      <c r="BF1014" s="212"/>
      <c r="BG1014" s="203"/>
      <c r="BH1014" s="203"/>
      <c r="BI1014" s="298"/>
      <c r="BJ1014" s="299"/>
      <c r="BK1014" s="203"/>
      <c r="BL1014" s="319"/>
    </row>
    <row r="1015" spans="18:64" ht="12.75" x14ac:dyDescent="0.2">
      <c r="R1015" s="212"/>
      <c r="S1015" s="212"/>
      <c r="T1015" s="212"/>
      <c r="U1015" s="212"/>
      <c r="V1015" s="212"/>
      <c r="W1015" s="212"/>
      <c r="X1015" s="212"/>
      <c r="Y1015" s="212"/>
      <c r="Z1015" s="212"/>
      <c r="AA1015" s="212"/>
      <c r="AB1015" s="212"/>
      <c r="AC1015" s="212"/>
      <c r="AD1015" s="212"/>
      <c r="AE1015" s="212"/>
      <c r="AF1015" s="212"/>
      <c r="AG1015" s="212"/>
      <c r="AH1015" s="212"/>
      <c r="AI1015" s="212"/>
      <c r="AJ1015" s="212"/>
      <c r="AK1015" s="212"/>
      <c r="AL1015" s="212"/>
      <c r="AM1015" s="212"/>
      <c r="AN1015" s="212"/>
      <c r="AP1015" s="203"/>
      <c r="AQ1015" s="203"/>
      <c r="AR1015" s="203"/>
      <c r="AS1015" s="203"/>
      <c r="AT1015" s="203"/>
      <c r="AU1015" s="203"/>
      <c r="AV1015" s="212"/>
      <c r="AW1015" s="212"/>
      <c r="AX1015" s="212"/>
      <c r="AY1015" s="212"/>
      <c r="BA1015" s="203"/>
      <c r="BB1015" s="203"/>
      <c r="BC1015" s="203"/>
      <c r="BD1015" s="203"/>
      <c r="BE1015" s="212"/>
      <c r="BF1015" s="212"/>
      <c r="BG1015" s="203"/>
      <c r="BH1015" s="203"/>
      <c r="BI1015" s="298"/>
      <c r="BJ1015" s="299"/>
      <c r="BK1015" s="203"/>
      <c r="BL1015" s="319"/>
    </row>
    <row r="1016" spans="18:64" ht="12.75" x14ac:dyDescent="0.2">
      <c r="R1016" s="212"/>
      <c r="S1016" s="212"/>
      <c r="T1016" s="212"/>
      <c r="U1016" s="212"/>
      <c r="V1016" s="212"/>
      <c r="W1016" s="212"/>
      <c r="X1016" s="212"/>
      <c r="Y1016" s="212"/>
      <c r="Z1016" s="212"/>
      <c r="AA1016" s="212"/>
      <c r="AB1016" s="212"/>
      <c r="AC1016" s="212"/>
      <c r="AD1016" s="212"/>
      <c r="AE1016" s="212"/>
      <c r="AF1016" s="212"/>
      <c r="AG1016" s="212"/>
      <c r="AH1016" s="212"/>
      <c r="AI1016" s="212"/>
      <c r="AJ1016" s="212"/>
      <c r="AK1016" s="212"/>
      <c r="AL1016" s="212"/>
      <c r="AM1016" s="212"/>
      <c r="AN1016" s="212"/>
      <c r="AP1016" s="203"/>
      <c r="AQ1016" s="203"/>
      <c r="AR1016" s="203"/>
      <c r="AS1016" s="203"/>
      <c r="AT1016" s="203"/>
      <c r="AU1016" s="203"/>
      <c r="AV1016" s="212"/>
      <c r="AW1016" s="212"/>
      <c r="AX1016" s="212"/>
      <c r="AY1016" s="212"/>
      <c r="BA1016" s="203"/>
      <c r="BB1016" s="203"/>
      <c r="BC1016" s="203"/>
      <c r="BD1016" s="203"/>
      <c r="BE1016" s="212"/>
      <c r="BF1016" s="212"/>
      <c r="BG1016" s="203"/>
      <c r="BH1016" s="203"/>
      <c r="BI1016" s="298"/>
      <c r="BJ1016" s="299"/>
      <c r="BK1016" s="203"/>
      <c r="BL1016" s="319"/>
    </row>
    <row r="1017" spans="18:64" ht="12.75" x14ac:dyDescent="0.2">
      <c r="R1017" s="212"/>
      <c r="S1017" s="212"/>
      <c r="T1017" s="212"/>
      <c r="U1017" s="212"/>
      <c r="V1017" s="212"/>
      <c r="W1017" s="212"/>
      <c r="X1017" s="212"/>
      <c r="Y1017" s="212"/>
      <c r="Z1017" s="212"/>
      <c r="AA1017" s="212"/>
      <c r="AB1017" s="212"/>
      <c r="AC1017" s="212"/>
      <c r="AD1017" s="212"/>
      <c r="AE1017" s="212"/>
      <c r="AF1017" s="212"/>
      <c r="AG1017" s="212"/>
      <c r="AH1017" s="212"/>
      <c r="AI1017" s="212"/>
      <c r="AJ1017" s="212"/>
      <c r="AK1017" s="212"/>
      <c r="AL1017" s="212"/>
      <c r="AM1017" s="212"/>
      <c r="AN1017" s="212"/>
      <c r="AP1017" s="203"/>
      <c r="AQ1017" s="203"/>
      <c r="AR1017" s="203"/>
      <c r="AS1017" s="203"/>
      <c r="AT1017" s="203"/>
      <c r="AU1017" s="203"/>
      <c r="AV1017" s="212"/>
      <c r="AW1017" s="212"/>
      <c r="AX1017" s="212"/>
      <c r="AY1017" s="212"/>
      <c r="BA1017" s="203"/>
      <c r="BB1017" s="203"/>
      <c r="BC1017" s="203"/>
      <c r="BD1017" s="203"/>
      <c r="BE1017" s="212"/>
      <c r="BF1017" s="212"/>
      <c r="BG1017" s="203"/>
      <c r="BH1017" s="203"/>
      <c r="BI1017" s="298"/>
      <c r="BJ1017" s="299"/>
      <c r="BK1017" s="203"/>
      <c r="BL1017" s="319"/>
    </row>
    <row r="1018" spans="18:64" ht="12.75" x14ac:dyDescent="0.2">
      <c r="R1018" s="212"/>
      <c r="S1018" s="212"/>
      <c r="T1018" s="212"/>
      <c r="U1018" s="212"/>
      <c r="V1018" s="212"/>
      <c r="W1018" s="212"/>
      <c r="X1018" s="212"/>
      <c r="Y1018" s="212"/>
      <c r="Z1018" s="212"/>
      <c r="AA1018" s="212"/>
      <c r="AB1018" s="212"/>
      <c r="AC1018" s="212"/>
      <c r="AD1018" s="212"/>
      <c r="AE1018" s="212"/>
      <c r="AF1018" s="212"/>
      <c r="AG1018" s="212"/>
      <c r="AH1018" s="212"/>
      <c r="AI1018" s="212"/>
      <c r="AJ1018" s="212"/>
      <c r="AK1018" s="212"/>
      <c r="AL1018" s="212"/>
      <c r="AM1018" s="212"/>
      <c r="AN1018" s="212"/>
      <c r="AP1018" s="203"/>
      <c r="AQ1018" s="203"/>
      <c r="AR1018" s="203"/>
      <c r="AS1018" s="203"/>
      <c r="AT1018" s="203"/>
      <c r="AU1018" s="203"/>
      <c r="AV1018" s="212"/>
      <c r="AW1018" s="212"/>
      <c r="AX1018" s="212"/>
      <c r="AY1018" s="212"/>
      <c r="BA1018" s="203"/>
      <c r="BB1018" s="203"/>
      <c r="BC1018" s="203"/>
      <c r="BD1018" s="203"/>
      <c r="BE1018" s="212"/>
      <c r="BF1018" s="212"/>
      <c r="BG1018" s="203"/>
      <c r="BH1018" s="203"/>
      <c r="BI1018" s="298"/>
      <c r="BJ1018" s="299"/>
      <c r="BK1018" s="203"/>
      <c r="BL1018" s="319"/>
    </row>
    <row r="1019" spans="18:64" ht="12.75" x14ac:dyDescent="0.2">
      <c r="R1019" s="212"/>
      <c r="S1019" s="212"/>
      <c r="T1019" s="212"/>
      <c r="U1019" s="212"/>
      <c r="V1019" s="212"/>
      <c r="W1019" s="212"/>
      <c r="X1019" s="212"/>
      <c r="Y1019" s="212"/>
      <c r="Z1019" s="212"/>
      <c r="AA1019" s="212"/>
      <c r="AB1019" s="212"/>
      <c r="AC1019" s="212"/>
      <c r="AD1019" s="212"/>
      <c r="AE1019" s="212"/>
      <c r="AF1019" s="212"/>
      <c r="AG1019" s="212"/>
      <c r="AH1019" s="212"/>
      <c r="AI1019" s="212"/>
      <c r="AJ1019" s="212"/>
      <c r="AK1019" s="212"/>
      <c r="AL1019" s="212"/>
      <c r="AM1019" s="212"/>
      <c r="AN1019" s="212"/>
      <c r="AP1019" s="203"/>
      <c r="AQ1019" s="203"/>
      <c r="AR1019" s="203"/>
      <c r="AS1019" s="203"/>
      <c r="AT1019" s="203"/>
      <c r="AU1019" s="203"/>
      <c r="AV1019" s="212"/>
      <c r="AW1019" s="212"/>
      <c r="AX1019" s="212"/>
      <c r="AY1019" s="212"/>
      <c r="BA1019" s="203"/>
      <c r="BB1019" s="203"/>
      <c r="BC1019" s="203"/>
      <c r="BD1019" s="203"/>
      <c r="BE1019" s="212"/>
      <c r="BF1019" s="212"/>
      <c r="BG1019" s="203"/>
      <c r="BH1019" s="203"/>
      <c r="BI1019" s="298"/>
      <c r="BJ1019" s="299"/>
      <c r="BK1019" s="203"/>
      <c r="BL1019" s="319"/>
    </row>
    <row r="1020" spans="18:64" ht="12.75" x14ac:dyDescent="0.2">
      <c r="R1020" s="212"/>
      <c r="S1020" s="212"/>
      <c r="T1020" s="212"/>
      <c r="U1020" s="212"/>
      <c r="V1020" s="212"/>
      <c r="W1020" s="212"/>
      <c r="X1020" s="212"/>
      <c r="Y1020" s="212"/>
      <c r="Z1020" s="212"/>
      <c r="AA1020" s="212"/>
      <c r="AB1020" s="212"/>
      <c r="AC1020" s="212"/>
      <c r="AD1020" s="212"/>
      <c r="AE1020" s="212"/>
      <c r="AF1020" s="212"/>
      <c r="AG1020" s="212"/>
      <c r="AH1020" s="212"/>
      <c r="AI1020" s="212"/>
      <c r="AJ1020" s="212"/>
      <c r="AK1020" s="212"/>
      <c r="AL1020" s="212"/>
      <c r="AM1020" s="212"/>
      <c r="AN1020" s="212"/>
      <c r="AP1020" s="203"/>
      <c r="AQ1020" s="203"/>
      <c r="AR1020" s="203"/>
      <c r="AS1020" s="203"/>
      <c r="AT1020" s="203"/>
      <c r="AU1020" s="203"/>
      <c r="AV1020" s="212"/>
      <c r="AW1020" s="212"/>
      <c r="AX1020" s="212"/>
      <c r="AY1020" s="212"/>
      <c r="BA1020" s="203"/>
      <c r="BB1020" s="203"/>
      <c r="BC1020" s="203"/>
      <c r="BD1020" s="203"/>
      <c r="BE1020" s="212"/>
      <c r="BF1020" s="212"/>
      <c r="BG1020" s="203"/>
      <c r="BH1020" s="203"/>
      <c r="BI1020" s="298"/>
      <c r="BJ1020" s="299"/>
      <c r="BK1020" s="203"/>
      <c r="BL1020" s="319"/>
    </row>
    <row r="1021" spans="18:64" ht="12.75" x14ac:dyDescent="0.2">
      <c r="R1021" s="212"/>
      <c r="S1021" s="212"/>
      <c r="T1021" s="212"/>
      <c r="U1021" s="212"/>
      <c r="V1021" s="212"/>
      <c r="W1021" s="212"/>
      <c r="X1021" s="212"/>
      <c r="Y1021" s="212"/>
      <c r="Z1021" s="212"/>
      <c r="AA1021" s="212"/>
      <c r="AB1021" s="212"/>
      <c r="AC1021" s="212"/>
      <c r="AD1021" s="212"/>
      <c r="AE1021" s="212"/>
      <c r="AF1021" s="212"/>
      <c r="AG1021" s="212"/>
      <c r="AH1021" s="212"/>
      <c r="AI1021" s="212"/>
      <c r="AJ1021" s="212"/>
      <c r="AK1021" s="212"/>
      <c r="AL1021" s="212"/>
      <c r="AM1021" s="212"/>
      <c r="AN1021" s="212"/>
      <c r="AP1021" s="203"/>
      <c r="AQ1021" s="203"/>
      <c r="AR1021" s="203"/>
      <c r="AS1021" s="203"/>
      <c r="AT1021" s="203"/>
      <c r="AU1021" s="203"/>
      <c r="AV1021" s="212"/>
      <c r="AW1021" s="212"/>
      <c r="AX1021" s="212"/>
      <c r="AY1021" s="212"/>
      <c r="BA1021" s="203"/>
      <c r="BB1021" s="203"/>
      <c r="BC1021" s="203"/>
      <c r="BD1021" s="203"/>
      <c r="BE1021" s="212"/>
      <c r="BF1021" s="212"/>
      <c r="BG1021" s="203"/>
      <c r="BH1021" s="203"/>
      <c r="BI1021" s="298"/>
      <c r="BJ1021" s="299"/>
      <c r="BK1021" s="203"/>
      <c r="BL1021" s="319"/>
    </row>
    <row r="1022" spans="18:64" ht="12.75" x14ac:dyDescent="0.2">
      <c r="R1022" s="212"/>
      <c r="S1022" s="212"/>
      <c r="T1022" s="212"/>
      <c r="U1022" s="212"/>
      <c r="V1022" s="212"/>
      <c r="W1022" s="212"/>
      <c r="X1022" s="212"/>
      <c r="Y1022" s="212"/>
      <c r="Z1022" s="212"/>
      <c r="AA1022" s="212"/>
      <c r="AB1022" s="212"/>
      <c r="AC1022" s="212"/>
      <c r="AD1022" s="212"/>
      <c r="AE1022" s="212"/>
      <c r="AF1022" s="212"/>
      <c r="AG1022" s="212"/>
      <c r="AH1022" s="212"/>
      <c r="AI1022" s="212"/>
      <c r="AJ1022" s="212"/>
      <c r="AK1022" s="212"/>
      <c r="AL1022" s="212"/>
      <c r="AM1022" s="212"/>
      <c r="AN1022" s="212"/>
      <c r="AP1022" s="203"/>
      <c r="AQ1022" s="203"/>
      <c r="AR1022" s="203"/>
      <c r="AS1022" s="203"/>
      <c r="AT1022" s="203"/>
      <c r="AU1022" s="203"/>
      <c r="AV1022" s="212"/>
      <c r="AW1022" s="212"/>
      <c r="AX1022" s="212"/>
      <c r="AY1022" s="212"/>
      <c r="BA1022" s="203"/>
      <c r="BB1022" s="203"/>
      <c r="BC1022" s="203"/>
      <c r="BD1022" s="203"/>
      <c r="BE1022" s="212"/>
      <c r="BF1022" s="212"/>
      <c r="BG1022" s="203"/>
      <c r="BH1022" s="203"/>
      <c r="BI1022" s="298"/>
      <c r="BJ1022" s="299"/>
      <c r="BK1022" s="203"/>
      <c r="BL1022" s="319"/>
    </row>
    <row r="1023" spans="18:64" ht="12.75" x14ac:dyDescent="0.2">
      <c r="R1023" s="212"/>
      <c r="S1023" s="212"/>
      <c r="T1023" s="212"/>
      <c r="U1023" s="212"/>
      <c r="V1023" s="212"/>
      <c r="W1023" s="212"/>
      <c r="X1023" s="212"/>
      <c r="Y1023" s="212"/>
      <c r="Z1023" s="212"/>
      <c r="AA1023" s="212"/>
      <c r="AB1023" s="212"/>
      <c r="AC1023" s="212"/>
      <c r="AD1023" s="212"/>
      <c r="AE1023" s="212"/>
      <c r="AF1023" s="212"/>
      <c r="AG1023" s="212"/>
      <c r="AH1023" s="212"/>
      <c r="AI1023" s="212"/>
      <c r="AJ1023" s="212"/>
      <c r="AK1023" s="212"/>
      <c r="AL1023" s="212"/>
      <c r="AM1023" s="212"/>
      <c r="AN1023" s="212"/>
      <c r="AP1023" s="203"/>
      <c r="AQ1023" s="203"/>
      <c r="AR1023" s="203"/>
      <c r="AS1023" s="203"/>
      <c r="AT1023" s="203"/>
      <c r="AU1023" s="203"/>
      <c r="AV1023" s="212"/>
      <c r="AW1023" s="212"/>
      <c r="AX1023" s="212"/>
      <c r="AY1023" s="212"/>
      <c r="BA1023" s="203"/>
      <c r="BB1023" s="203"/>
      <c r="BC1023" s="203"/>
      <c r="BD1023" s="203"/>
      <c r="BE1023" s="212"/>
      <c r="BF1023" s="212"/>
      <c r="BG1023" s="203"/>
      <c r="BH1023" s="203"/>
      <c r="BI1023" s="298"/>
      <c r="BJ1023" s="299"/>
      <c r="BK1023" s="203"/>
      <c r="BL1023" s="319"/>
    </row>
    <row r="1024" spans="18:64" ht="12.75" x14ac:dyDescent="0.2">
      <c r="R1024" s="212"/>
      <c r="S1024" s="212"/>
      <c r="T1024" s="212"/>
      <c r="U1024" s="212"/>
      <c r="V1024" s="212"/>
      <c r="W1024" s="212"/>
      <c r="X1024" s="212"/>
      <c r="Y1024" s="212"/>
      <c r="Z1024" s="212"/>
      <c r="AA1024" s="212"/>
      <c r="AB1024" s="212"/>
      <c r="AC1024" s="212"/>
      <c r="AD1024" s="212"/>
      <c r="AE1024" s="212"/>
      <c r="AF1024" s="212"/>
      <c r="AG1024" s="212"/>
      <c r="AH1024" s="212"/>
      <c r="AI1024" s="212"/>
      <c r="AJ1024" s="212"/>
      <c r="AK1024" s="212"/>
      <c r="AL1024" s="212"/>
      <c r="AM1024" s="212"/>
      <c r="AN1024" s="212"/>
      <c r="AP1024" s="203"/>
      <c r="AQ1024" s="203"/>
      <c r="AR1024" s="203"/>
      <c r="AS1024" s="203"/>
      <c r="AT1024" s="203"/>
      <c r="AU1024" s="203"/>
      <c r="AV1024" s="212"/>
      <c r="AW1024" s="212"/>
      <c r="AX1024" s="212"/>
      <c r="AY1024" s="212"/>
      <c r="BA1024" s="203"/>
      <c r="BB1024" s="203"/>
      <c r="BC1024" s="203"/>
      <c r="BD1024" s="203"/>
      <c r="BE1024" s="212"/>
      <c r="BF1024" s="212"/>
      <c r="BG1024" s="203"/>
      <c r="BH1024" s="203"/>
      <c r="BI1024" s="298"/>
      <c r="BJ1024" s="299"/>
      <c r="BK1024" s="203"/>
      <c r="BL1024" s="319"/>
    </row>
    <row r="1025" spans="18:64" ht="12.75" x14ac:dyDescent="0.2">
      <c r="R1025" s="212"/>
      <c r="S1025" s="212"/>
      <c r="T1025" s="212"/>
      <c r="U1025" s="212"/>
      <c r="V1025" s="212"/>
      <c r="W1025" s="212"/>
      <c r="X1025" s="212"/>
      <c r="Y1025" s="212"/>
      <c r="Z1025" s="212"/>
      <c r="AA1025" s="212"/>
      <c r="AB1025" s="212"/>
      <c r="AC1025" s="212"/>
      <c r="AD1025" s="212"/>
      <c r="AE1025" s="212"/>
      <c r="AF1025" s="212"/>
      <c r="AG1025" s="212"/>
      <c r="AH1025" s="212"/>
      <c r="AI1025" s="212"/>
      <c r="AJ1025" s="212"/>
      <c r="AK1025" s="212"/>
      <c r="AL1025" s="212"/>
      <c r="AM1025" s="212"/>
      <c r="AN1025" s="212"/>
      <c r="AP1025" s="203"/>
      <c r="AQ1025" s="203"/>
      <c r="AR1025" s="203"/>
      <c r="AS1025" s="203"/>
      <c r="AT1025" s="203"/>
      <c r="AU1025" s="203"/>
      <c r="AV1025" s="212"/>
      <c r="AW1025" s="212"/>
      <c r="AX1025" s="212"/>
      <c r="AY1025" s="212"/>
      <c r="BA1025" s="203"/>
      <c r="BB1025" s="203"/>
      <c r="BC1025" s="203"/>
      <c r="BD1025" s="203"/>
      <c r="BE1025" s="212"/>
      <c r="BF1025" s="212"/>
      <c r="BG1025" s="203"/>
      <c r="BH1025" s="203"/>
      <c r="BI1025" s="298"/>
      <c r="BJ1025" s="299"/>
      <c r="BK1025" s="203"/>
      <c r="BL1025" s="319"/>
    </row>
    <row r="1026" spans="18:64" ht="12.75" x14ac:dyDescent="0.2">
      <c r="R1026" s="212"/>
      <c r="S1026" s="212"/>
      <c r="T1026" s="212"/>
      <c r="U1026" s="212"/>
      <c r="V1026" s="212"/>
      <c r="W1026" s="212"/>
      <c r="X1026" s="212"/>
      <c r="Y1026" s="212"/>
      <c r="Z1026" s="212"/>
      <c r="AA1026" s="212"/>
      <c r="AB1026" s="212"/>
      <c r="AC1026" s="212"/>
      <c r="AD1026" s="212"/>
      <c r="AE1026" s="212"/>
      <c r="AF1026" s="212"/>
      <c r="AG1026" s="212"/>
      <c r="AH1026" s="212"/>
      <c r="AI1026" s="212"/>
      <c r="AJ1026" s="212"/>
      <c r="AK1026" s="212"/>
      <c r="AL1026" s="212"/>
      <c r="AM1026" s="212"/>
      <c r="AN1026" s="212"/>
      <c r="AP1026" s="203"/>
      <c r="AQ1026" s="203"/>
      <c r="AR1026" s="203"/>
      <c r="AS1026" s="203"/>
      <c r="AT1026" s="203"/>
      <c r="AU1026" s="203"/>
      <c r="AV1026" s="212"/>
      <c r="AW1026" s="212"/>
      <c r="AX1026" s="212"/>
      <c r="AY1026" s="212"/>
      <c r="BA1026" s="203"/>
      <c r="BB1026" s="203"/>
      <c r="BC1026" s="203"/>
      <c r="BD1026" s="203"/>
      <c r="BE1026" s="212"/>
      <c r="BF1026" s="212"/>
      <c r="BG1026" s="203"/>
      <c r="BH1026" s="203"/>
      <c r="BI1026" s="298"/>
      <c r="BJ1026" s="299"/>
      <c r="BK1026" s="203"/>
      <c r="BL1026" s="319"/>
    </row>
    <row r="1027" spans="18:64" ht="12.75" x14ac:dyDescent="0.2">
      <c r="R1027" s="212"/>
      <c r="S1027" s="212"/>
      <c r="T1027" s="212"/>
      <c r="U1027" s="212"/>
      <c r="V1027" s="212"/>
      <c r="W1027" s="212"/>
      <c r="X1027" s="212"/>
      <c r="Y1027" s="212"/>
      <c r="Z1027" s="212"/>
      <c r="AA1027" s="212"/>
      <c r="AB1027" s="212"/>
      <c r="AC1027" s="212"/>
      <c r="AD1027" s="212"/>
      <c r="AE1027" s="212"/>
      <c r="AF1027" s="212"/>
      <c r="AG1027" s="212"/>
      <c r="AH1027" s="212"/>
      <c r="AI1027" s="212"/>
      <c r="AJ1027" s="212"/>
      <c r="AK1027" s="212"/>
      <c r="AL1027" s="212"/>
      <c r="AM1027" s="212"/>
      <c r="AN1027" s="212"/>
      <c r="AP1027" s="203"/>
      <c r="AQ1027" s="203"/>
      <c r="AR1027" s="203"/>
      <c r="AS1027" s="203"/>
      <c r="AT1027" s="203"/>
      <c r="AU1027" s="203"/>
      <c r="AV1027" s="212"/>
      <c r="AW1027" s="212"/>
      <c r="AX1027" s="212"/>
      <c r="AY1027" s="212"/>
      <c r="BA1027" s="203"/>
      <c r="BB1027" s="203"/>
      <c r="BC1027" s="203"/>
      <c r="BD1027" s="203"/>
      <c r="BE1027" s="212"/>
      <c r="BF1027" s="212"/>
      <c r="BG1027" s="203"/>
      <c r="BH1027" s="203"/>
      <c r="BI1027" s="298"/>
      <c r="BJ1027" s="299"/>
      <c r="BK1027" s="203"/>
      <c r="BL1027" s="319"/>
    </row>
    <row r="1028" spans="18:64" ht="12.75" x14ac:dyDescent="0.2">
      <c r="R1028" s="212"/>
      <c r="S1028" s="212"/>
      <c r="T1028" s="212"/>
      <c r="U1028" s="212"/>
      <c r="V1028" s="212"/>
      <c r="W1028" s="212"/>
      <c r="X1028" s="212"/>
      <c r="Y1028" s="212"/>
      <c r="Z1028" s="212"/>
      <c r="AA1028" s="212"/>
      <c r="AB1028" s="212"/>
      <c r="AC1028" s="212"/>
      <c r="AD1028" s="212"/>
      <c r="AE1028" s="212"/>
      <c r="AF1028" s="212"/>
      <c r="AG1028" s="212"/>
      <c r="AH1028" s="212"/>
      <c r="AI1028" s="212"/>
      <c r="AJ1028" s="212"/>
      <c r="AK1028" s="212"/>
      <c r="AL1028" s="212"/>
      <c r="AM1028" s="212"/>
      <c r="AN1028" s="212"/>
      <c r="AP1028" s="203"/>
      <c r="AQ1028" s="203"/>
      <c r="AR1028" s="203"/>
      <c r="AS1028" s="203"/>
      <c r="AT1028" s="203"/>
      <c r="AU1028" s="203"/>
      <c r="AV1028" s="212"/>
      <c r="AW1028" s="212"/>
      <c r="AX1028" s="212"/>
      <c r="AY1028" s="212"/>
      <c r="BA1028" s="203"/>
      <c r="BB1028" s="203"/>
      <c r="BC1028" s="203"/>
      <c r="BD1028" s="203"/>
      <c r="BE1028" s="212"/>
      <c r="BF1028" s="212"/>
      <c r="BG1028" s="203"/>
      <c r="BH1028" s="203"/>
      <c r="BI1028" s="298"/>
      <c r="BJ1028" s="299"/>
      <c r="BK1028" s="203"/>
      <c r="BL1028" s="319"/>
    </row>
    <row r="1029" spans="18:64" ht="12.75" x14ac:dyDescent="0.2">
      <c r="R1029" s="212"/>
      <c r="S1029" s="212"/>
      <c r="T1029" s="212"/>
      <c r="U1029" s="212"/>
      <c r="V1029" s="212"/>
      <c r="W1029" s="212"/>
      <c r="X1029" s="212"/>
      <c r="Y1029" s="212"/>
      <c r="Z1029" s="212"/>
      <c r="AA1029" s="212"/>
      <c r="AB1029" s="212"/>
      <c r="AC1029" s="212"/>
      <c r="AD1029" s="212"/>
      <c r="AE1029" s="212"/>
      <c r="AF1029" s="212"/>
      <c r="AG1029" s="212"/>
      <c r="AH1029" s="212"/>
      <c r="AI1029" s="212"/>
      <c r="AJ1029" s="212"/>
      <c r="AK1029" s="212"/>
      <c r="AL1029" s="212"/>
      <c r="AM1029" s="212"/>
      <c r="AN1029" s="212"/>
      <c r="AP1029" s="203"/>
      <c r="AQ1029" s="203"/>
      <c r="AR1029" s="203"/>
      <c r="AS1029" s="203"/>
      <c r="AT1029" s="203"/>
      <c r="AU1029" s="203"/>
      <c r="AV1029" s="212"/>
      <c r="AW1029" s="212"/>
      <c r="AX1029" s="212"/>
      <c r="AY1029" s="212"/>
      <c r="BA1029" s="203"/>
      <c r="BB1029" s="203"/>
      <c r="BC1029" s="203"/>
      <c r="BD1029" s="203"/>
      <c r="BE1029" s="212"/>
      <c r="BF1029" s="212"/>
      <c r="BG1029" s="203"/>
      <c r="BH1029" s="203"/>
      <c r="BI1029" s="298"/>
      <c r="BJ1029" s="299"/>
      <c r="BK1029" s="203"/>
      <c r="BL1029" s="319"/>
    </row>
    <row r="1030" spans="18:64" ht="12.75" x14ac:dyDescent="0.2">
      <c r="R1030" s="212"/>
      <c r="S1030" s="212"/>
      <c r="T1030" s="212"/>
      <c r="U1030" s="212"/>
      <c r="V1030" s="212"/>
      <c r="W1030" s="212"/>
      <c r="X1030" s="212"/>
      <c r="Y1030" s="212"/>
      <c r="Z1030" s="212"/>
      <c r="AA1030" s="212"/>
      <c r="AB1030" s="212"/>
      <c r="AC1030" s="212"/>
      <c r="AD1030" s="212"/>
      <c r="AE1030" s="212"/>
      <c r="AF1030" s="212"/>
      <c r="AG1030" s="212"/>
      <c r="AH1030" s="212"/>
      <c r="AI1030" s="212"/>
      <c r="AJ1030" s="212"/>
      <c r="AK1030" s="212"/>
      <c r="AL1030" s="212"/>
      <c r="AM1030" s="212"/>
      <c r="AN1030" s="212"/>
      <c r="AP1030" s="203"/>
      <c r="AQ1030" s="203"/>
      <c r="AR1030" s="203"/>
      <c r="AS1030" s="203"/>
      <c r="AT1030" s="203"/>
      <c r="AU1030" s="203"/>
      <c r="AV1030" s="212"/>
      <c r="AW1030" s="212"/>
      <c r="AX1030" s="212"/>
      <c r="AY1030" s="212"/>
      <c r="BA1030" s="203"/>
      <c r="BB1030" s="203"/>
      <c r="BC1030" s="203"/>
      <c r="BD1030" s="203"/>
      <c r="BE1030" s="212"/>
      <c r="BF1030" s="212"/>
      <c r="BG1030" s="203"/>
      <c r="BH1030" s="203"/>
      <c r="BI1030" s="298"/>
      <c r="BJ1030" s="299"/>
      <c r="BK1030" s="203"/>
      <c r="BL1030" s="319"/>
    </row>
    <row r="1031" spans="18:64" ht="12.75" x14ac:dyDescent="0.2">
      <c r="R1031" s="212"/>
      <c r="S1031" s="212"/>
      <c r="T1031" s="212"/>
      <c r="U1031" s="212"/>
      <c r="V1031" s="212"/>
      <c r="W1031" s="212"/>
      <c r="X1031" s="212"/>
      <c r="Y1031" s="212"/>
      <c r="Z1031" s="212"/>
      <c r="AA1031" s="212"/>
      <c r="AB1031" s="212"/>
      <c r="AC1031" s="212"/>
      <c r="AD1031" s="212"/>
      <c r="AE1031" s="212"/>
      <c r="AF1031" s="212"/>
      <c r="AG1031" s="212"/>
      <c r="AH1031" s="212"/>
      <c r="AI1031" s="212"/>
      <c r="AJ1031" s="212"/>
      <c r="AK1031" s="212"/>
      <c r="AL1031" s="212"/>
      <c r="AM1031" s="212"/>
      <c r="AN1031" s="212"/>
      <c r="AP1031" s="203"/>
      <c r="AQ1031" s="203"/>
      <c r="AR1031" s="203"/>
      <c r="AS1031" s="203"/>
      <c r="AT1031" s="203"/>
      <c r="AU1031" s="203"/>
      <c r="AV1031" s="212"/>
      <c r="AW1031" s="212"/>
      <c r="AX1031" s="212"/>
      <c r="AY1031" s="212"/>
      <c r="BA1031" s="203"/>
      <c r="BB1031" s="203"/>
      <c r="BC1031" s="203"/>
      <c r="BD1031" s="203"/>
      <c r="BE1031" s="212"/>
      <c r="BF1031" s="212"/>
      <c r="BG1031" s="203"/>
      <c r="BH1031" s="203"/>
      <c r="BI1031" s="298"/>
      <c r="BJ1031" s="299"/>
      <c r="BK1031" s="203"/>
      <c r="BL1031" s="319"/>
    </row>
    <row r="1032" spans="18:64" ht="12.75" x14ac:dyDescent="0.2">
      <c r="R1032" s="212"/>
      <c r="S1032" s="212"/>
      <c r="T1032" s="212"/>
      <c r="U1032" s="212"/>
      <c r="V1032" s="212"/>
      <c r="W1032" s="212"/>
      <c r="X1032" s="212"/>
      <c r="Y1032" s="212"/>
      <c r="Z1032" s="212"/>
      <c r="AA1032" s="212"/>
      <c r="AB1032" s="212"/>
      <c r="AC1032" s="212"/>
      <c r="AD1032" s="212"/>
      <c r="AE1032" s="212"/>
      <c r="AF1032" s="212"/>
      <c r="AG1032" s="212"/>
      <c r="AH1032" s="212"/>
      <c r="AI1032" s="212"/>
      <c r="AJ1032" s="212"/>
      <c r="AK1032" s="212"/>
      <c r="AL1032" s="212"/>
      <c r="AM1032" s="212"/>
      <c r="AN1032" s="212"/>
      <c r="AP1032" s="203"/>
      <c r="AQ1032" s="203"/>
      <c r="AR1032" s="203"/>
      <c r="AS1032" s="203"/>
      <c r="AT1032" s="203"/>
      <c r="AU1032" s="203"/>
      <c r="AV1032" s="212"/>
      <c r="AW1032" s="212"/>
      <c r="AX1032" s="212"/>
      <c r="AY1032" s="212"/>
      <c r="BA1032" s="203"/>
      <c r="BB1032" s="203"/>
      <c r="BC1032" s="203"/>
      <c r="BD1032" s="203"/>
      <c r="BE1032" s="212"/>
      <c r="BF1032" s="212"/>
      <c r="BG1032" s="203"/>
      <c r="BH1032" s="203"/>
      <c r="BI1032" s="298"/>
      <c r="BJ1032" s="299"/>
      <c r="BK1032" s="203"/>
      <c r="BL1032" s="319"/>
    </row>
    <row r="1033" spans="18:64" ht="12.75" x14ac:dyDescent="0.2">
      <c r="R1033" s="212"/>
      <c r="S1033" s="212"/>
      <c r="T1033" s="212"/>
      <c r="U1033" s="212"/>
      <c r="V1033" s="212"/>
      <c r="W1033" s="212"/>
      <c r="X1033" s="212"/>
      <c r="Y1033" s="212"/>
      <c r="Z1033" s="212"/>
      <c r="AA1033" s="212"/>
      <c r="AB1033" s="212"/>
      <c r="AC1033" s="212"/>
      <c r="AD1033" s="212"/>
      <c r="AE1033" s="212"/>
      <c r="AF1033" s="212"/>
      <c r="AG1033" s="212"/>
      <c r="AH1033" s="212"/>
      <c r="AI1033" s="212"/>
      <c r="AJ1033" s="212"/>
      <c r="AK1033" s="212"/>
      <c r="AL1033" s="212"/>
      <c r="AM1033" s="212"/>
      <c r="AN1033" s="212"/>
      <c r="AP1033" s="203"/>
      <c r="AQ1033" s="203"/>
      <c r="AR1033" s="203"/>
      <c r="AS1033" s="203"/>
      <c r="AT1033" s="203"/>
      <c r="AU1033" s="203"/>
      <c r="AV1033" s="212"/>
      <c r="AW1033" s="212"/>
      <c r="AX1033" s="212"/>
      <c r="AY1033" s="212"/>
      <c r="BA1033" s="203"/>
      <c r="BB1033" s="203"/>
      <c r="BC1033" s="203"/>
      <c r="BD1033" s="203"/>
      <c r="BE1033" s="212"/>
      <c r="BF1033" s="212"/>
      <c r="BG1033" s="203"/>
      <c r="BH1033" s="203"/>
      <c r="BI1033" s="298"/>
      <c r="BJ1033" s="299"/>
      <c r="BK1033" s="203"/>
      <c r="BL1033" s="319"/>
    </row>
    <row r="1034" spans="18:64" ht="12.75" x14ac:dyDescent="0.2">
      <c r="R1034" s="212"/>
      <c r="S1034" s="212"/>
      <c r="T1034" s="212"/>
      <c r="U1034" s="212"/>
      <c r="V1034" s="212"/>
      <c r="W1034" s="212"/>
      <c r="X1034" s="212"/>
      <c r="Y1034" s="212"/>
      <c r="Z1034" s="212"/>
      <c r="AA1034" s="212"/>
      <c r="AB1034" s="212"/>
      <c r="AC1034" s="212"/>
      <c r="AD1034" s="212"/>
      <c r="AE1034" s="212"/>
      <c r="AF1034" s="212"/>
      <c r="AG1034" s="212"/>
      <c r="AH1034" s="212"/>
      <c r="AI1034" s="212"/>
      <c r="AJ1034" s="212"/>
      <c r="AK1034" s="212"/>
      <c r="AL1034" s="212"/>
      <c r="AM1034" s="212"/>
      <c r="AN1034" s="212"/>
      <c r="AP1034" s="203"/>
      <c r="AQ1034" s="203"/>
      <c r="AR1034" s="203"/>
      <c r="AS1034" s="203"/>
      <c r="AT1034" s="203"/>
      <c r="AU1034" s="203"/>
      <c r="AV1034" s="212"/>
      <c r="AW1034" s="212"/>
      <c r="AX1034" s="212"/>
      <c r="AY1034" s="212"/>
      <c r="BA1034" s="203"/>
      <c r="BB1034" s="203"/>
      <c r="BC1034" s="203"/>
      <c r="BD1034" s="203"/>
      <c r="BE1034" s="212"/>
      <c r="BF1034" s="212"/>
      <c r="BG1034" s="203"/>
      <c r="BH1034" s="203"/>
      <c r="BI1034" s="298"/>
      <c r="BJ1034" s="299"/>
      <c r="BK1034" s="203"/>
      <c r="BL1034" s="319"/>
    </row>
    <row r="1035" spans="18:64" ht="12.75" x14ac:dyDescent="0.2">
      <c r="R1035" s="212"/>
      <c r="S1035" s="212"/>
      <c r="T1035" s="212"/>
      <c r="U1035" s="212"/>
      <c r="V1035" s="212"/>
      <c r="W1035" s="212"/>
      <c r="X1035" s="212"/>
      <c r="Y1035" s="212"/>
      <c r="Z1035" s="212"/>
      <c r="AA1035" s="212"/>
      <c r="AB1035" s="212"/>
      <c r="AC1035" s="212"/>
      <c r="AD1035" s="212"/>
      <c r="AE1035" s="212"/>
      <c r="AF1035" s="212"/>
      <c r="AG1035" s="212"/>
      <c r="AH1035" s="212"/>
      <c r="AI1035" s="212"/>
      <c r="AJ1035" s="212"/>
      <c r="AK1035" s="212"/>
      <c r="AL1035" s="212"/>
      <c r="AM1035" s="212"/>
      <c r="AN1035" s="212"/>
      <c r="AP1035" s="203"/>
      <c r="AQ1035" s="203"/>
      <c r="AR1035" s="203"/>
      <c r="AS1035" s="203"/>
      <c r="AT1035" s="203"/>
      <c r="AU1035" s="203"/>
      <c r="AV1035" s="212"/>
      <c r="AW1035" s="212"/>
      <c r="AX1035" s="212"/>
      <c r="AY1035" s="212"/>
      <c r="BA1035" s="203"/>
      <c r="BB1035" s="203"/>
      <c r="BC1035" s="203"/>
      <c r="BD1035" s="203"/>
      <c r="BE1035" s="212"/>
      <c r="BF1035" s="212"/>
      <c r="BG1035" s="203"/>
      <c r="BH1035" s="203"/>
      <c r="BI1035" s="298"/>
      <c r="BJ1035" s="299"/>
      <c r="BK1035" s="203"/>
      <c r="BL1035" s="319"/>
    </row>
    <row r="1036" spans="18:64" ht="12.75" x14ac:dyDescent="0.2">
      <c r="R1036" s="212"/>
      <c r="S1036" s="212"/>
      <c r="T1036" s="212"/>
      <c r="U1036" s="212"/>
      <c r="V1036" s="212"/>
      <c r="W1036" s="212"/>
      <c r="X1036" s="212"/>
      <c r="Y1036" s="212"/>
      <c r="Z1036" s="212"/>
      <c r="AA1036" s="212"/>
      <c r="AB1036" s="212"/>
      <c r="AC1036" s="212"/>
      <c r="AD1036" s="212"/>
      <c r="AE1036" s="212"/>
      <c r="AF1036" s="212"/>
      <c r="AG1036" s="212"/>
      <c r="AH1036" s="212"/>
      <c r="AI1036" s="212"/>
      <c r="AJ1036" s="212"/>
      <c r="AK1036" s="212"/>
      <c r="AL1036" s="212"/>
      <c r="AM1036" s="212"/>
      <c r="AN1036" s="212"/>
      <c r="AP1036" s="203"/>
      <c r="AQ1036" s="203"/>
      <c r="AR1036" s="203"/>
      <c r="AS1036" s="203"/>
      <c r="AT1036" s="203"/>
      <c r="AU1036" s="203"/>
      <c r="AV1036" s="212"/>
      <c r="AW1036" s="212"/>
      <c r="AX1036" s="212"/>
      <c r="AY1036" s="212"/>
      <c r="BA1036" s="203"/>
      <c r="BB1036" s="203"/>
      <c r="BC1036" s="203"/>
      <c r="BD1036" s="203"/>
      <c r="BE1036" s="212"/>
      <c r="BF1036" s="212"/>
      <c r="BG1036" s="203"/>
      <c r="BH1036" s="203"/>
      <c r="BI1036" s="298"/>
      <c r="BJ1036" s="299"/>
      <c r="BK1036" s="203"/>
      <c r="BL1036" s="319"/>
    </row>
    <row r="1037" spans="18:64" ht="12.75" x14ac:dyDescent="0.2">
      <c r="R1037" s="212"/>
      <c r="S1037" s="212"/>
      <c r="T1037" s="212"/>
      <c r="U1037" s="212"/>
      <c r="V1037" s="212"/>
      <c r="W1037" s="212"/>
      <c r="X1037" s="212"/>
      <c r="Y1037" s="212"/>
      <c r="Z1037" s="212"/>
      <c r="AA1037" s="212"/>
      <c r="AB1037" s="212"/>
      <c r="AC1037" s="212"/>
      <c r="AD1037" s="212"/>
      <c r="AE1037" s="212"/>
      <c r="AF1037" s="212"/>
      <c r="AG1037" s="212"/>
      <c r="AH1037" s="212"/>
      <c r="AI1037" s="212"/>
      <c r="AJ1037" s="212"/>
      <c r="AK1037" s="212"/>
      <c r="AL1037" s="212"/>
      <c r="AM1037" s="212"/>
      <c r="AN1037" s="212"/>
      <c r="AP1037" s="203"/>
      <c r="AQ1037" s="203"/>
      <c r="AR1037" s="203"/>
      <c r="AS1037" s="203"/>
      <c r="AT1037" s="203"/>
      <c r="AU1037" s="203"/>
      <c r="AV1037" s="212"/>
      <c r="AW1037" s="212"/>
      <c r="AX1037" s="212"/>
      <c r="AY1037" s="212"/>
      <c r="BA1037" s="203"/>
      <c r="BB1037" s="203"/>
      <c r="BC1037" s="203"/>
      <c r="BD1037" s="203"/>
      <c r="BE1037" s="212"/>
      <c r="BF1037" s="212"/>
      <c r="BG1037" s="203"/>
      <c r="BH1037" s="203"/>
      <c r="BI1037" s="298"/>
      <c r="BJ1037" s="299"/>
      <c r="BK1037" s="203"/>
      <c r="BL1037" s="319"/>
    </row>
    <row r="1038" spans="18:64" ht="12.75" x14ac:dyDescent="0.2">
      <c r="R1038" s="212"/>
      <c r="S1038" s="212"/>
      <c r="T1038" s="212"/>
      <c r="U1038" s="212"/>
      <c r="V1038" s="212"/>
      <c r="W1038" s="212"/>
      <c r="X1038" s="212"/>
      <c r="Y1038" s="212"/>
      <c r="Z1038" s="212"/>
      <c r="AA1038" s="212"/>
      <c r="AB1038" s="212"/>
      <c r="AC1038" s="212"/>
      <c r="AD1038" s="212"/>
      <c r="AE1038" s="212"/>
      <c r="AF1038" s="212"/>
      <c r="AG1038" s="212"/>
      <c r="AH1038" s="212"/>
      <c r="AI1038" s="212"/>
      <c r="AJ1038" s="212"/>
      <c r="AK1038" s="212"/>
      <c r="AL1038" s="212"/>
      <c r="AM1038" s="212"/>
      <c r="AN1038" s="212"/>
      <c r="AP1038" s="203"/>
      <c r="AQ1038" s="203"/>
      <c r="AR1038" s="203"/>
      <c r="AS1038" s="203"/>
      <c r="AT1038" s="203"/>
      <c r="AU1038" s="203"/>
      <c r="AV1038" s="212"/>
      <c r="AW1038" s="212"/>
      <c r="AX1038" s="212"/>
      <c r="AY1038" s="212"/>
      <c r="BA1038" s="203"/>
      <c r="BB1038" s="203"/>
      <c r="BC1038" s="203"/>
      <c r="BD1038" s="203"/>
      <c r="BE1038" s="212"/>
      <c r="BF1038" s="212"/>
      <c r="BG1038" s="203"/>
      <c r="BH1038" s="203"/>
      <c r="BI1038" s="298"/>
      <c r="BJ1038" s="299"/>
      <c r="BK1038" s="203"/>
      <c r="BL1038" s="319"/>
    </row>
    <row r="1039" spans="18:64" ht="12.75" x14ac:dyDescent="0.2">
      <c r="R1039" s="212"/>
      <c r="S1039" s="212"/>
      <c r="T1039" s="212"/>
      <c r="U1039" s="212"/>
      <c r="V1039" s="212"/>
      <c r="W1039" s="212"/>
      <c r="X1039" s="212"/>
      <c r="Y1039" s="212"/>
      <c r="Z1039" s="212"/>
      <c r="AA1039" s="212"/>
      <c r="AB1039" s="212"/>
      <c r="AC1039" s="212"/>
      <c r="AD1039" s="212"/>
      <c r="AE1039" s="212"/>
      <c r="AF1039" s="212"/>
      <c r="AG1039" s="212"/>
      <c r="AH1039" s="212"/>
      <c r="AI1039" s="212"/>
      <c r="AJ1039" s="212"/>
      <c r="AK1039" s="212"/>
      <c r="AL1039" s="212"/>
      <c r="AM1039" s="212"/>
      <c r="AN1039" s="212"/>
      <c r="AP1039" s="203"/>
      <c r="AQ1039" s="203"/>
      <c r="AR1039" s="203"/>
      <c r="AS1039" s="203"/>
      <c r="AT1039" s="203"/>
      <c r="AU1039" s="203"/>
      <c r="AV1039" s="212"/>
      <c r="AW1039" s="212"/>
      <c r="AX1039" s="212"/>
      <c r="AY1039" s="212"/>
      <c r="BA1039" s="203"/>
      <c r="BB1039" s="203"/>
      <c r="BC1039" s="203"/>
      <c r="BD1039" s="203"/>
      <c r="BE1039" s="212"/>
      <c r="BF1039" s="212"/>
      <c r="BG1039" s="203"/>
      <c r="BH1039" s="203"/>
      <c r="BI1039" s="298"/>
      <c r="BJ1039" s="299"/>
      <c r="BK1039" s="203"/>
      <c r="BL1039" s="319"/>
    </row>
    <row r="1040" spans="18:64" ht="12.75" x14ac:dyDescent="0.2">
      <c r="R1040" s="212"/>
      <c r="S1040" s="212"/>
      <c r="T1040" s="212"/>
      <c r="U1040" s="212"/>
      <c r="V1040" s="212"/>
      <c r="W1040" s="212"/>
      <c r="X1040" s="212"/>
      <c r="Y1040" s="212"/>
      <c r="Z1040" s="212"/>
      <c r="AA1040" s="212"/>
      <c r="AB1040" s="212"/>
      <c r="AC1040" s="212"/>
      <c r="AD1040" s="212"/>
      <c r="AE1040" s="212"/>
      <c r="AF1040" s="212"/>
      <c r="AG1040" s="212"/>
      <c r="AH1040" s="212"/>
      <c r="AI1040" s="212"/>
      <c r="AJ1040" s="212"/>
      <c r="AK1040" s="212"/>
      <c r="AL1040" s="212"/>
      <c r="AM1040" s="212"/>
      <c r="AN1040" s="212"/>
      <c r="AP1040" s="203"/>
      <c r="AQ1040" s="203"/>
      <c r="AR1040" s="203"/>
      <c r="AS1040" s="203"/>
      <c r="AT1040" s="203"/>
      <c r="AU1040" s="203"/>
      <c r="AV1040" s="212"/>
      <c r="AW1040" s="212"/>
      <c r="AX1040" s="212"/>
      <c r="AY1040" s="212"/>
      <c r="BA1040" s="203"/>
      <c r="BB1040" s="203"/>
      <c r="BC1040" s="203"/>
      <c r="BD1040" s="203"/>
      <c r="BE1040" s="212"/>
      <c r="BF1040" s="212"/>
      <c r="BG1040" s="203"/>
      <c r="BH1040" s="203"/>
      <c r="BI1040" s="298"/>
      <c r="BJ1040" s="299"/>
      <c r="BK1040" s="203"/>
      <c r="BL1040" s="319"/>
    </row>
    <row r="1041" spans="18:64" ht="12.75" x14ac:dyDescent="0.2">
      <c r="R1041" s="212"/>
      <c r="S1041" s="212"/>
      <c r="T1041" s="212"/>
      <c r="U1041" s="212"/>
      <c r="V1041" s="212"/>
      <c r="W1041" s="212"/>
      <c r="X1041" s="212"/>
      <c r="Y1041" s="212"/>
      <c r="Z1041" s="212"/>
      <c r="AA1041" s="212"/>
      <c r="AB1041" s="212"/>
      <c r="AC1041" s="212"/>
      <c r="AD1041" s="212"/>
      <c r="AE1041" s="212"/>
      <c r="AF1041" s="212"/>
      <c r="AG1041" s="212"/>
      <c r="AH1041" s="212"/>
      <c r="AI1041" s="212"/>
      <c r="AJ1041" s="212"/>
      <c r="AK1041" s="212"/>
      <c r="AL1041" s="212"/>
      <c r="AM1041" s="212"/>
      <c r="AN1041" s="212"/>
      <c r="AP1041" s="203"/>
      <c r="AQ1041" s="203"/>
      <c r="AR1041" s="203"/>
      <c r="AS1041" s="203"/>
      <c r="AT1041" s="203"/>
      <c r="AU1041" s="203"/>
      <c r="AV1041" s="212"/>
      <c r="AW1041" s="212"/>
      <c r="AX1041" s="212"/>
      <c r="AY1041" s="212"/>
      <c r="BA1041" s="203"/>
      <c r="BB1041" s="203"/>
      <c r="BC1041" s="203"/>
      <c r="BD1041" s="203"/>
      <c r="BE1041" s="212"/>
      <c r="BF1041" s="212"/>
      <c r="BG1041" s="203"/>
      <c r="BH1041" s="203"/>
      <c r="BI1041" s="298"/>
      <c r="BJ1041" s="299"/>
      <c r="BK1041" s="203"/>
      <c r="BL1041" s="319"/>
    </row>
    <row r="1042" spans="18:64" ht="12.75" x14ac:dyDescent="0.2">
      <c r="R1042" s="212"/>
      <c r="S1042" s="212"/>
      <c r="T1042" s="212"/>
      <c r="U1042" s="212"/>
      <c r="V1042" s="212"/>
      <c r="W1042" s="212"/>
      <c r="X1042" s="212"/>
      <c r="Y1042" s="212"/>
      <c r="Z1042" s="212"/>
      <c r="AA1042" s="212"/>
      <c r="AB1042" s="212"/>
      <c r="AC1042" s="212"/>
      <c r="AD1042" s="212"/>
      <c r="AE1042" s="212"/>
      <c r="AF1042" s="212"/>
      <c r="AG1042" s="212"/>
      <c r="AH1042" s="212"/>
      <c r="AI1042" s="212"/>
      <c r="AJ1042" s="212"/>
      <c r="AK1042" s="212"/>
      <c r="AL1042" s="212"/>
      <c r="AM1042" s="212"/>
      <c r="AN1042" s="212"/>
      <c r="AP1042" s="203"/>
      <c r="AQ1042" s="203"/>
      <c r="AR1042" s="203"/>
      <c r="AS1042" s="203"/>
      <c r="AT1042" s="203"/>
      <c r="AU1042" s="203"/>
      <c r="AV1042" s="212"/>
      <c r="AW1042" s="212"/>
      <c r="AX1042" s="212"/>
      <c r="AY1042" s="212"/>
      <c r="BA1042" s="203"/>
      <c r="BB1042" s="203"/>
      <c r="BC1042" s="203"/>
      <c r="BD1042" s="203"/>
      <c r="BE1042" s="212"/>
      <c r="BF1042" s="212"/>
      <c r="BG1042" s="203"/>
      <c r="BH1042" s="203"/>
      <c r="BI1042" s="298"/>
      <c r="BJ1042" s="299"/>
      <c r="BK1042" s="203"/>
      <c r="BL1042" s="319"/>
    </row>
    <row r="1043" spans="18:64" ht="12.75" x14ac:dyDescent="0.2">
      <c r="R1043" s="212"/>
      <c r="S1043" s="212"/>
      <c r="T1043" s="212"/>
      <c r="U1043" s="212"/>
      <c r="V1043" s="212"/>
      <c r="W1043" s="212"/>
      <c r="X1043" s="212"/>
      <c r="Y1043" s="212"/>
      <c r="Z1043" s="212"/>
      <c r="AA1043" s="212"/>
      <c r="AB1043" s="212"/>
      <c r="AC1043" s="212"/>
      <c r="AD1043" s="212"/>
      <c r="AE1043" s="212"/>
      <c r="AF1043" s="212"/>
      <c r="AG1043" s="212"/>
      <c r="AH1043" s="212"/>
      <c r="AI1043" s="212"/>
      <c r="AJ1043" s="212"/>
      <c r="AK1043" s="212"/>
      <c r="AL1043" s="212"/>
      <c r="AM1043" s="212"/>
      <c r="AN1043" s="212"/>
      <c r="AP1043" s="203"/>
      <c r="AQ1043" s="203"/>
      <c r="AR1043" s="203"/>
      <c r="AS1043" s="203"/>
      <c r="AT1043" s="203"/>
      <c r="AU1043" s="203"/>
      <c r="AV1043" s="212"/>
      <c r="AW1043" s="212"/>
      <c r="AX1043" s="212"/>
      <c r="AY1043" s="212"/>
      <c r="BA1043" s="203"/>
      <c r="BB1043" s="203"/>
      <c r="BC1043" s="203"/>
      <c r="BD1043" s="203"/>
      <c r="BE1043" s="212"/>
      <c r="BF1043" s="212"/>
      <c r="BG1043" s="203"/>
      <c r="BH1043" s="203"/>
      <c r="BI1043" s="298"/>
      <c r="BJ1043" s="299"/>
      <c r="BK1043" s="203"/>
      <c r="BL1043" s="319"/>
    </row>
    <row r="1044" spans="18:64" ht="12.75" x14ac:dyDescent="0.2">
      <c r="R1044" s="212"/>
      <c r="S1044" s="212"/>
      <c r="T1044" s="212"/>
      <c r="U1044" s="212"/>
      <c r="V1044" s="212"/>
      <c r="W1044" s="212"/>
      <c r="X1044" s="212"/>
      <c r="Y1044" s="212"/>
      <c r="Z1044" s="212"/>
      <c r="AA1044" s="212"/>
      <c r="AB1044" s="212"/>
      <c r="AC1044" s="212"/>
      <c r="AD1044" s="212"/>
      <c r="AE1044" s="212"/>
      <c r="AF1044" s="212"/>
      <c r="AG1044" s="212"/>
      <c r="AH1044" s="212"/>
      <c r="AI1044" s="212"/>
      <c r="AJ1044" s="212"/>
      <c r="AK1044" s="212"/>
      <c r="AL1044" s="212"/>
      <c r="AM1044" s="212"/>
      <c r="AN1044" s="212"/>
      <c r="AP1044" s="203"/>
      <c r="AQ1044" s="203"/>
      <c r="AR1044" s="203"/>
      <c r="AS1044" s="203"/>
      <c r="AT1044" s="203"/>
      <c r="AU1044" s="203"/>
      <c r="AV1044" s="212"/>
      <c r="AW1044" s="212"/>
      <c r="AX1044" s="212"/>
      <c r="AY1044" s="212"/>
      <c r="BA1044" s="203"/>
      <c r="BB1044" s="203"/>
      <c r="BC1044" s="203"/>
      <c r="BD1044" s="203"/>
      <c r="BE1044" s="212"/>
      <c r="BF1044" s="212"/>
      <c r="BG1044" s="203"/>
      <c r="BH1044" s="203"/>
      <c r="BI1044" s="298"/>
      <c r="BJ1044" s="299"/>
      <c r="BK1044" s="203"/>
      <c r="BL1044" s="319"/>
    </row>
    <row r="1045" spans="18:64" ht="12.75" x14ac:dyDescent="0.2">
      <c r="R1045" s="212"/>
      <c r="S1045" s="212"/>
      <c r="T1045" s="212"/>
      <c r="U1045" s="212"/>
      <c r="V1045" s="212"/>
      <c r="W1045" s="212"/>
      <c r="X1045" s="212"/>
      <c r="Y1045" s="212"/>
      <c r="Z1045" s="212"/>
      <c r="AA1045" s="212"/>
      <c r="AB1045" s="212"/>
      <c r="AC1045" s="212"/>
      <c r="AD1045" s="212"/>
      <c r="AE1045" s="212"/>
      <c r="AF1045" s="212"/>
      <c r="AG1045" s="212"/>
      <c r="AH1045" s="212"/>
      <c r="AI1045" s="212"/>
      <c r="AJ1045" s="212"/>
      <c r="AK1045" s="212"/>
      <c r="AL1045" s="212"/>
      <c r="AM1045" s="212"/>
      <c r="AN1045" s="212"/>
      <c r="AP1045" s="203"/>
      <c r="AQ1045" s="203"/>
      <c r="AR1045" s="203"/>
      <c r="AS1045" s="203"/>
      <c r="AT1045" s="203"/>
      <c r="AU1045" s="203"/>
      <c r="AV1045" s="212"/>
      <c r="AW1045" s="212"/>
      <c r="AX1045" s="212"/>
      <c r="AY1045" s="212"/>
      <c r="BA1045" s="203"/>
      <c r="BB1045" s="203"/>
      <c r="BC1045" s="203"/>
      <c r="BD1045" s="203"/>
      <c r="BE1045" s="212"/>
      <c r="BF1045" s="212"/>
      <c r="BG1045" s="203"/>
      <c r="BH1045" s="203"/>
      <c r="BI1045" s="298"/>
      <c r="BJ1045" s="299"/>
      <c r="BK1045" s="203"/>
      <c r="BL1045" s="319"/>
    </row>
    <row r="1046" spans="18:64" ht="12.75" x14ac:dyDescent="0.2">
      <c r="R1046" s="212"/>
      <c r="S1046" s="212"/>
      <c r="T1046" s="212"/>
      <c r="U1046" s="212"/>
      <c r="V1046" s="212"/>
      <c r="W1046" s="212"/>
      <c r="X1046" s="212"/>
      <c r="Y1046" s="212"/>
      <c r="Z1046" s="212"/>
      <c r="AA1046" s="212"/>
      <c r="AB1046" s="212"/>
      <c r="AC1046" s="212"/>
      <c r="AD1046" s="212"/>
      <c r="AE1046" s="212"/>
      <c r="AF1046" s="212"/>
      <c r="AG1046" s="212"/>
      <c r="AH1046" s="212"/>
      <c r="AI1046" s="212"/>
      <c r="AJ1046" s="212"/>
      <c r="AK1046" s="212"/>
      <c r="AL1046" s="212"/>
      <c r="AM1046" s="212"/>
      <c r="AN1046" s="212"/>
      <c r="AP1046" s="203"/>
      <c r="AQ1046" s="203"/>
      <c r="AR1046" s="203"/>
      <c r="AS1046" s="203"/>
      <c r="AT1046" s="203"/>
      <c r="AU1046" s="203"/>
      <c r="AV1046" s="212"/>
      <c r="AW1046" s="212"/>
      <c r="AX1046" s="212"/>
      <c r="AY1046" s="212"/>
      <c r="BA1046" s="203"/>
      <c r="BB1046" s="203"/>
      <c r="BC1046" s="203"/>
      <c r="BD1046" s="203"/>
      <c r="BE1046" s="212"/>
      <c r="BF1046" s="212"/>
      <c r="BG1046" s="203"/>
      <c r="BH1046" s="203"/>
      <c r="BI1046" s="298"/>
      <c r="BJ1046" s="299"/>
      <c r="BK1046" s="203"/>
      <c r="BL1046" s="319"/>
    </row>
    <row r="1047" spans="18:64" ht="12.75" x14ac:dyDescent="0.2">
      <c r="R1047" s="212"/>
      <c r="S1047" s="212"/>
      <c r="T1047" s="212"/>
      <c r="U1047" s="212"/>
      <c r="V1047" s="212"/>
      <c r="W1047" s="212"/>
      <c r="X1047" s="212"/>
      <c r="Y1047" s="212"/>
      <c r="Z1047" s="212"/>
      <c r="AA1047" s="212"/>
      <c r="AB1047" s="212"/>
      <c r="AC1047" s="212"/>
      <c r="AD1047" s="212"/>
      <c r="AE1047" s="212"/>
      <c r="AF1047" s="212"/>
      <c r="AG1047" s="212"/>
      <c r="AH1047" s="212"/>
      <c r="AI1047" s="212"/>
      <c r="AJ1047" s="212"/>
      <c r="AK1047" s="212"/>
      <c r="AL1047" s="212"/>
      <c r="AM1047" s="212"/>
      <c r="AN1047" s="212"/>
      <c r="AP1047" s="203"/>
      <c r="AQ1047" s="203"/>
      <c r="AR1047" s="203"/>
      <c r="AS1047" s="203"/>
      <c r="AT1047" s="203"/>
      <c r="AU1047" s="203"/>
      <c r="AV1047" s="212"/>
      <c r="AW1047" s="212"/>
      <c r="AX1047" s="212"/>
      <c r="AY1047" s="212"/>
      <c r="BA1047" s="203"/>
      <c r="BB1047" s="203"/>
      <c r="BC1047" s="203"/>
      <c r="BD1047" s="203"/>
      <c r="BE1047" s="212"/>
      <c r="BF1047" s="212"/>
      <c r="BG1047" s="203"/>
      <c r="BH1047" s="203"/>
      <c r="BI1047" s="298"/>
      <c r="BJ1047" s="299"/>
      <c r="BK1047" s="203"/>
      <c r="BL1047" s="319"/>
    </row>
    <row r="1048" spans="18:64" ht="12.75" x14ac:dyDescent="0.2">
      <c r="R1048" s="212"/>
      <c r="S1048" s="212"/>
      <c r="T1048" s="212"/>
      <c r="U1048" s="212"/>
      <c r="V1048" s="212"/>
      <c r="W1048" s="212"/>
      <c r="X1048" s="212"/>
      <c r="Y1048" s="212"/>
      <c r="Z1048" s="212"/>
      <c r="AA1048" s="212"/>
      <c r="AB1048" s="212"/>
      <c r="AC1048" s="212"/>
      <c r="AD1048" s="212"/>
      <c r="AE1048" s="212"/>
      <c r="AF1048" s="212"/>
      <c r="AG1048" s="212"/>
      <c r="AH1048" s="212"/>
      <c r="AI1048" s="212"/>
      <c r="AJ1048" s="212"/>
      <c r="AK1048" s="212"/>
      <c r="AL1048" s="212"/>
      <c r="AM1048" s="212"/>
      <c r="AN1048" s="212"/>
      <c r="AP1048" s="203"/>
      <c r="AQ1048" s="203"/>
      <c r="AR1048" s="203"/>
      <c r="AS1048" s="203"/>
      <c r="AT1048" s="203"/>
      <c r="AU1048" s="203"/>
      <c r="AV1048" s="212"/>
      <c r="AW1048" s="212"/>
      <c r="AX1048" s="212"/>
      <c r="AY1048" s="212"/>
      <c r="BA1048" s="203"/>
      <c r="BB1048" s="203"/>
      <c r="BC1048" s="203"/>
      <c r="BD1048" s="203"/>
      <c r="BE1048" s="212"/>
      <c r="BF1048" s="212"/>
      <c r="BG1048" s="203"/>
      <c r="BH1048" s="203"/>
      <c r="BI1048" s="298"/>
      <c r="BJ1048" s="299"/>
      <c r="BK1048" s="203"/>
      <c r="BL1048" s="319"/>
    </row>
    <row r="1049" spans="18:64" ht="12.75" x14ac:dyDescent="0.2">
      <c r="R1049" s="212"/>
      <c r="S1049" s="212"/>
      <c r="T1049" s="212"/>
      <c r="U1049" s="212"/>
      <c r="V1049" s="212"/>
      <c r="W1049" s="212"/>
      <c r="X1049" s="212"/>
      <c r="Y1049" s="212"/>
      <c r="Z1049" s="212"/>
      <c r="AA1049" s="212"/>
      <c r="AB1049" s="212"/>
      <c r="AC1049" s="212"/>
      <c r="AD1049" s="212"/>
      <c r="AE1049" s="212"/>
      <c r="AF1049" s="212"/>
      <c r="AG1049" s="212"/>
      <c r="AH1049" s="212"/>
      <c r="AI1049" s="212"/>
      <c r="AJ1049" s="212"/>
      <c r="AK1049" s="212"/>
      <c r="AL1049" s="212"/>
      <c r="AM1049" s="212"/>
      <c r="AN1049" s="212"/>
      <c r="AP1049" s="203"/>
      <c r="AQ1049" s="203"/>
      <c r="AR1049" s="203"/>
      <c r="AS1049" s="203"/>
      <c r="AT1049" s="203"/>
      <c r="AU1049" s="203"/>
      <c r="AV1049" s="212"/>
      <c r="AW1049" s="212"/>
      <c r="AX1049" s="212"/>
      <c r="AY1049" s="212"/>
      <c r="BA1049" s="203"/>
      <c r="BB1049" s="203"/>
      <c r="BC1049" s="203"/>
      <c r="BD1049" s="203"/>
      <c r="BE1049" s="212"/>
      <c r="BF1049" s="212"/>
      <c r="BG1049" s="203"/>
      <c r="BH1049" s="203"/>
      <c r="BI1049" s="298"/>
      <c r="BJ1049" s="299"/>
      <c r="BK1049" s="203"/>
      <c r="BL1049" s="319"/>
    </row>
    <row r="1050" spans="18:64" ht="12.75" x14ac:dyDescent="0.2">
      <c r="R1050" s="212"/>
      <c r="S1050" s="212"/>
      <c r="T1050" s="212"/>
      <c r="U1050" s="212"/>
      <c r="V1050" s="212"/>
      <c r="W1050" s="212"/>
      <c r="X1050" s="212"/>
      <c r="Y1050" s="212"/>
      <c r="Z1050" s="212"/>
      <c r="AA1050" s="212"/>
      <c r="AB1050" s="212"/>
      <c r="AC1050" s="212"/>
      <c r="AD1050" s="212"/>
      <c r="AE1050" s="212"/>
      <c r="AF1050" s="212"/>
      <c r="AG1050" s="212"/>
      <c r="AH1050" s="212"/>
      <c r="AI1050" s="212"/>
      <c r="AJ1050" s="212"/>
      <c r="AK1050" s="212"/>
      <c r="AL1050" s="212"/>
      <c r="AM1050" s="212"/>
      <c r="AN1050" s="212"/>
      <c r="AP1050" s="203"/>
      <c r="AQ1050" s="203"/>
      <c r="AR1050" s="203"/>
      <c r="AS1050" s="203"/>
      <c r="AT1050" s="203"/>
      <c r="AU1050" s="203"/>
      <c r="AV1050" s="212"/>
      <c r="AW1050" s="212"/>
      <c r="AX1050" s="212"/>
      <c r="AY1050" s="212"/>
      <c r="BA1050" s="203"/>
      <c r="BB1050" s="203"/>
      <c r="BC1050" s="203"/>
      <c r="BD1050" s="203"/>
      <c r="BE1050" s="212"/>
      <c r="BF1050" s="212"/>
      <c r="BG1050" s="203"/>
      <c r="BH1050" s="203"/>
      <c r="BI1050" s="298"/>
      <c r="BJ1050" s="299"/>
      <c r="BK1050" s="203"/>
      <c r="BL1050" s="319"/>
    </row>
    <row r="1051" spans="18:64" ht="12.75" x14ac:dyDescent="0.2">
      <c r="R1051" s="212"/>
      <c r="S1051" s="212"/>
      <c r="T1051" s="212"/>
      <c r="U1051" s="212"/>
      <c r="V1051" s="212"/>
      <c r="W1051" s="212"/>
      <c r="X1051" s="212"/>
      <c r="Y1051" s="212"/>
      <c r="Z1051" s="212"/>
      <c r="AA1051" s="212"/>
      <c r="AB1051" s="212"/>
      <c r="AC1051" s="212"/>
      <c r="AD1051" s="212"/>
      <c r="AE1051" s="212"/>
      <c r="AF1051" s="212"/>
      <c r="AG1051" s="212"/>
      <c r="AH1051" s="212"/>
      <c r="AI1051" s="212"/>
      <c r="AJ1051" s="212"/>
      <c r="AK1051" s="212"/>
      <c r="AL1051" s="212"/>
      <c r="AM1051" s="212"/>
      <c r="AN1051" s="212"/>
      <c r="AP1051" s="203"/>
      <c r="AQ1051" s="203"/>
      <c r="AR1051" s="203"/>
      <c r="AS1051" s="203"/>
      <c r="AT1051" s="203"/>
      <c r="AU1051" s="203"/>
      <c r="AV1051" s="212"/>
      <c r="AW1051" s="212"/>
      <c r="AX1051" s="212"/>
      <c r="AY1051" s="212"/>
      <c r="BA1051" s="203"/>
      <c r="BB1051" s="203"/>
      <c r="BC1051" s="203"/>
      <c r="BD1051" s="203"/>
      <c r="BE1051" s="212"/>
      <c r="BF1051" s="212"/>
      <c r="BG1051" s="203"/>
      <c r="BH1051" s="203"/>
      <c r="BI1051" s="298"/>
      <c r="BJ1051" s="299"/>
      <c r="BK1051" s="203"/>
      <c r="BL1051" s="319"/>
    </row>
    <row r="1052" spans="18:64" ht="12.75" x14ac:dyDescent="0.2">
      <c r="R1052" s="212"/>
      <c r="S1052" s="212"/>
      <c r="T1052" s="212"/>
      <c r="U1052" s="212"/>
      <c r="V1052" s="212"/>
      <c r="W1052" s="212"/>
      <c r="X1052" s="212"/>
      <c r="Y1052" s="212"/>
      <c r="Z1052" s="212"/>
      <c r="AA1052" s="212"/>
      <c r="AB1052" s="212"/>
      <c r="AC1052" s="212"/>
      <c r="AD1052" s="212"/>
      <c r="AE1052" s="212"/>
      <c r="AF1052" s="212"/>
      <c r="AG1052" s="212"/>
      <c r="AH1052" s="212"/>
      <c r="AI1052" s="212"/>
      <c r="AJ1052" s="212"/>
      <c r="AK1052" s="212"/>
      <c r="AL1052" s="212"/>
      <c r="AM1052" s="212"/>
      <c r="AN1052" s="212"/>
      <c r="AP1052" s="203"/>
      <c r="AQ1052" s="203"/>
      <c r="AR1052" s="203"/>
      <c r="AS1052" s="203"/>
      <c r="AT1052" s="203"/>
      <c r="AU1052" s="203"/>
      <c r="AV1052" s="212"/>
      <c r="AW1052" s="212"/>
      <c r="AX1052" s="212"/>
      <c r="AY1052" s="212"/>
      <c r="BA1052" s="203"/>
      <c r="BB1052" s="203"/>
      <c r="BC1052" s="203"/>
      <c r="BD1052" s="203"/>
      <c r="BE1052" s="212"/>
      <c r="BF1052" s="212"/>
      <c r="BG1052" s="203"/>
      <c r="BH1052" s="203"/>
      <c r="BI1052" s="298"/>
      <c r="BJ1052" s="299"/>
      <c r="BK1052" s="203"/>
      <c r="BL1052" s="319"/>
    </row>
    <row r="1053" spans="18:64" ht="12.75" x14ac:dyDescent="0.2">
      <c r="R1053" s="212"/>
      <c r="S1053" s="212"/>
      <c r="T1053" s="212"/>
      <c r="U1053" s="212"/>
      <c r="V1053" s="212"/>
      <c r="W1053" s="212"/>
      <c r="X1053" s="212"/>
      <c r="Y1053" s="212"/>
      <c r="Z1053" s="212"/>
      <c r="AA1053" s="212"/>
      <c r="AB1053" s="212"/>
      <c r="AC1053" s="212"/>
      <c r="AD1053" s="212"/>
      <c r="AE1053" s="212"/>
      <c r="AF1053" s="212"/>
      <c r="AG1053" s="212"/>
      <c r="AH1053" s="212"/>
      <c r="AI1053" s="212"/>
      <c r="AJ1053" s="212"/>
      <c r="AK1053" s="212"/>
      <c r="AL1053" s="212"/>
      <c r="AM1053" s="212"/>
      <c r="AN1053" s="212"/>
      <c r="AP1053" s="203"/>
      <c r="AQ1053" s="203"/>
      <c r="AR1053" s="203"/>
      <c r="AS1053" s="203"/>
      <c r="AT1053" s="203"/>
      <c r="AU1053" s="203"/>
      <c r="AV1053" s="212"/>
      <c r="AW1053" s="212"/>
      <c r="AX1053" s="212"/>
      <c r="AY1053" s="212"/>
      <c r="BA1053" s="203"/>
      <c r="BB1053" s="203"/>
      <c r="BC1053" s="203"/>
      <c r="BD1053" s="203"/>
      <c r="BE1053" s="212"/>
      <c r="BF1053" s="212"/>
      <c r="BG1053" s="203"/>
      <c r="BH1053" s="203"/>
      <c r="BI1053" s="298"/>
      <c r="BJ1053" s="299"/>
      <c r="BK1053" s="203"/>
      <c r="BL1053" s="319"/>
    </row>
    <row r="1054" spans="18:64" ht="12.75" x14ac:dyDescent="0.2">
      <c r="R1054" s="212"/>
      <c r="S1054" s="212"/>
      <c r="T1054" s="212"/>
      <c r="U1054" s="212"/>
      <c r="V1054" s="212"/>
      <c r="W1054" s="212"/>
      <c r="X1054" s="212"/>
      <c r="Y1054" s="212"/>
      <c r="Z1054" s="212"/>
      <c r="AA1054" s="212"/>
      <c r="AB1054" s="212"/>
      <c r="AC1054" s="212"/>
      <c r="AD1054" s="212"/>
      <c r="AE1054" s="212"/>
      <c r="AF1054" s="212"/>
      <c r="AG1054" s="212"/>
      <c r="AH1054" s="212"/>
      <c r="AI1054" s="212"/>
      <c r="AJ1054" s="212"/>
      <c r="AK1054" s="212"/>
      <c r="AL1054" s="212"/>
      <c r="AM1054" s="212"/>
      <c r="AN1054" s="212"/>
      <c r="AP1054" s="203"/>
      <c r="AQ1054" s="203"/>
      <c r="AR1054" s="203"/>
      <c r="AS1054" s="203"/>
      <c r="AT1054" s="203"/>
      <c r="AU1054" s="203"/>
      <c r="AV1054" s="212"/>
      <c r="AW1054" s="212"/>
      <c r="AX1054" s="212"/>
      <c r="AY1054" s="212"/>
      <c r="BA1054" s="203"/>
      <c r="BB1054" s="203"/>
      <c r="BC1054" s="203"/>
      <c r="BD1054" s="203"/>
      <c r="BE1054" s="212"/>
      <c r="BF1054" s="212"/>
      <c r="BG1054" s="203"/>
      <c r="BH1054" s="203"/>
      <c r="BI1054" s="298"/>
      <c r="BJ1054" s="299"/>
      <c r="BK1054" s="203"/>
      <c r="BL1054" s="319"/>
    </row>
    <row r="1055" spans="18:64" ht="12.75" x14ac:dyDescent="0.2">
      <c r="R1055" s="212"/>
      <c r="S1055" s="212"/>
      <c r="T1055" s="212"/>
      <c r="U1055" s="212"/>
      <c r="V1055" s="212"/>
      <c r="W1055" s="212"/>
      <c r="X1055" s="212"/>
      <c r="Y1055" s="212"/>
      <c r="Z1055" s="212"/>
      <c r="AA1055" s="212"/>
      <c r="AB1055" s="212"/>
      <c r="AC1055" s="212"/>
      <c r="AD1055" s="212"/>
      <c r="AE1055" s="212"/>
      <c r="AF1055" s="212"/>
      <c r="AG1055" s="212"/>
      <c r="AH1055" s="212"/>
      <c r="AI1055" s="212"/>
      <c r="AJ1055" s="212"/>
      <c r="AK1055" s="212"/>
      <c r="AL1055" s="212"/>
      <c r="AM1055" s="212"/>
      <c r="AN1055" s="212"/>
      <c r="AP1055" s="203"/>
      <c r="AQ1055" s="203"/>
      <c r="AR1055" s="203"/>
      <c r="AS1055" s="203"/>
      <c r="AT1055" s="203"/>
      <c r="AU1055" s="203"/>
      <c r="AV1055" s="212"/>
      <c r="AW1055" s="212"/>
      <c r="AX1055" s="212"/>
      <c r="AY1055" s="212"/>
      <c r="BA1055" s="203"/>
      <c r="BB1055" s="203"/>
      <c r="BC1055" s="203"/>
      <c r="BD1055" s="203"/>
      <c r="BE1055" s="212"/>
      <c r="BF1055" s="212"/>
      <c r="BG1055" s="203"/>
      <c r="BH1055" s="203"/>
      <c r="BI1055" s="298"/>
      <c r="BJ1055" s="299"/>
      <c r="BK1055" s="203"/>
      <c r="BL1055" s="319"/>
    </row>
    <row r="1056" spans="18:64" ht="12.75" x14ac:dyDescent="0.2">
      <c r="R1056" s="212"/>
      <c r="S1056" s="212"/>
      <c r="T1056" s="212"/>
      <c r="U1056" s="212"/>
      <c r="V1056" s="212"/>
      <c r="W1056" s="212"/>
      <c r="X1056" s="212"/>
      <c r="Y1056" s="212"/>
      <c r="Z1056" s="212"/>
      <c r="AA1056" s="212"/>
      <c r="AB1056" s="212"/>
      <c r="AC1056" s="212"/>
      <c r="AD1056" s="212"/>
      <c r="AE1056" s="212"/>
      <c r="AF1056" s="212"/>
      <c r="AG1056" s="212"/>
      <c r="AH1056" s="212"/>
      <c r="AI1056" s="212"/>
      <c r="AJ1056" s="212"/>
      <c r="AK1056" s="212"/>
      <c r="AL1056" s="212"/>
      <c r="AM1056" s="212"/>
      <c r="AN1056" s="212"/>
      <c r="AP1056" s="203"/>
      <c r="AQ1056" s="203"/>
      <c r="AR1056" s="203"/>
      <c r="AS1056" s="203"/>
      <c r="AT1056" s="203"/>
      <c r="AU1056" s="203"/>
      <c r="AV1056" s="212"/>
      <c r="AW1056" s="212"/>
      <c r="AX1056" s="212"/>
      <c r="AY1056" s="212"/>
      <c r="BA1056" s="203"/>
      <c r="BB1056" s="203"/>
      <c r="BC1056" s="203"/>
      <c r="BD1056" s="203"/>
      <c r="BE1056" s="212"/>
      <c r="BF1056" s="212"/>
      <c r="BG1056" s="203"/>
      <c r="BH1056" s="203"/>
      <c r="BI1056" s="298"/>
      <c r="BJ1056" s="299"/>
      <c r="BK1056" s="203"/>
      <c r="BL1056" s="319"/>
    </row>
    <row r="1057" spans="18:64" ht="12.75" x14ac:dyDescent="0.2">
      <c r="R1057" s="212"/>
      <c r="S1057" s="212"/>
      <c r="T1057" s="212"/>
      <c r="U1057" s="212"/>
      <c r="V1057" s="212"/>
      <c r="W1057" s="212"/>
      <c r="X1057" s="212"/>
      <c r="Y1057" s="212"/>
      <c r="Z1057" s="212"/>
      <c r="AA1057" s="212"/>
      <c r="AB1057" s="212"/>
      <c r="AC1057" s="212"/>
      <c r="AD1057" s="212"/>
      <c r="AE1057" s="212"/>
      <c r="AF1057" s="212"/>
      <c r="AG1057" s="212"/>
      <c r="AH1057" s="212"/>
      <c r="AI1057" s="212"/>
      <c r="AJ1057" s="212"/>
      <c r="AK1057" s="212"/>
      <c r="AL1057" s="212"/>
      <c r="AM1057" s="212"/>
      <c r="AN1057" s="212"/>
      <c r="AP1057" s="203"/>
      <c r="AQ1057" s="203"/>
      <c r="AR1057" s="203"/>
      <c r="AS1057" s="203"/>
      <c r="AT1057" s="203"/>
      <c r="AU1057" s="203"/>
      <c r="AV1057" s="212"/>
      <c r="AW1057" s="212"/>
      <c r="AX1057" s="212"/>
      <c r="AY1057" s="212"/>
      <c r="BA1057" s="203"/>
      <c r="BB1057" s="203"/>
      <c r="BC1057" s="203"/>
      <c r="BD1057" s="203"/>
      <c r="BE1057" s="212"/>
      <c r="BF1057" s="212"/>
      <c r="BG1057" s="203"/>
      <c r="BH1057" s="203"/>
      <c r="BI1057" s="298"/>
      <c r="BJ1057" s="299"/>
      <c r="BK1057" s="203"/>
      <c r="BL1057" s="319"/>
    </row>
    <row r="1058" spans="18:64" ht="12.75" x14ac:dyDescent="0.2">
      <c r="R1058" s="212"/>
      <c r="S1058" s="212"/>
      <c r="T1058" s="212"/>
      <c r="U1058" s="212"/>
      <c r="V1058" s="212"/>
      <c r="W1058" s="212"/>
      <c r="X1058" s="212"/>
      <c r="Y1058" s="212"/>
      <c r="Z1058" s="212"/>
      <c r="AA1058" s="212"/>
      <c r="AB1058" s="212"/>
      <c r="AC1058" s="212"/>
      <c r="AD1058" s="212"/>
      <c r="AE1058" s="212"/>
      <c r="AF1058" s="212"/>
      <c r="AG1058" s="212"/>
      <c r="AH1058" s="212"/>
      <c r="AI1058" s="212"/>
      <c r="AJ1058" s="212"/>
      <c r="AK1058" s="212"/>
      <c r="AL1058" s="212"/>
      <c r="AM1058" s="212"/>
      <c r="AN1058" s="212"/>
      <c r="AP1058" s="203"/>
      <c r="AQ1058" s="203"/>
      <c r="AR1058" s="203"/>
      <c r="AS1058" s="203"/>
      <c r="AT1058" s="203"/>
      <c r="AU1058" s="203"/>
      <c r="AV1058" s="212"/>
      <c r="AW1058" s="212"/>
      <c r="AX1058" s="212"/>
      <c r="AY1058" s="212"/>
      <c r="BA1058" s="203"/>
      <c r="BB1058" s="203"/>
      <c r="BC1058" s="203"/>
      <c r="BD1058" s="203"/>
      <c r="BE1058" s="212"/>
      <c r="BF1058" s="212"/>
      <c r="BG1058" s="203"/>
      <c r="BH1058" s="203"/>
      <c r="BI1058" s="298"/>
      <c r="BJ1058" s="299"/>
      <c r="BK1058" s="203"/>
      <c r="BL1058" s="319"/>
    </row>
    <row r="1059" spans="18:64" ht="12.75" x14ac:dyDescent="0.2">
      <c r="R1059" s="212"/>
      <c r="S1059" s="212"/>
      <c r="T1059" s="212"/>
      <c r="U1059" s="212"/>
      <c r="V1059" s="212"/>
      <c r="W1059" s="212"/>
      <c r="X1059" s="212"/>
      <c r="Y1059" s="212"/>
      <c r="Z1059" s="212"/>
      <c r="AA1059" s="212"/>
      <c r="AB1059" s="212"/>
      <c r="AC1059" s="212"/>
      <c r="AD1059" s="212"/>
      <c r="AE1059" s="212"/>
      <c r="AF1059" s="212"/>
      <c r="AG1059" s="212"/>
      <c r="AH1059" s="212"/>
      <c r="AI1059" s="212"/>
      <c r="AJ1059" s="212"/>
      <c r="AK1059" s="212"/>
      <c r="AL1059" s="212"/>
      <c r="AM1059" s="212"/>
      <c r="AN1059" s="212"/>
      <c r="AP1059" s="203"/>
      <c r="AQ1059" s="203"/>
      <c r="AR1059" s="203"/>
      <c r="AS1059" s="203"/>
      <c r="AT1059" s="203"/>
      <c r="AU1059" s="203"/>
      <c r="AV1059" s="212"/>
      <c r="AW1059" s="212"/>
      <c r="AX1059" s="212"/>
      <c r="AY1059" s="212"/>
      <c r="BA1059" s="203"/>
      <c r="BB1059" s="203"/>
      <c r="BC1059" s="203"/>
      <c r="BD1059" s="203"/>
      <c r="BE1059" s="212"/>
      <c r="BF1059" s="212"/>
      <c r="BG1059" s="203"/>
      <c r="BH1059" s="203"/>
      <c r="BI1059" s="298"/>
      <c r="BJ1059" s="299"/>
      <c r="BK1059" s="203"/>
      <c r="BL1059" s="319"/>
    </row>
    <row r="1060" spans="18:64" ht="12.75" x14ac:dyDescent="0.2">
      <c r="R1060" s="212"/>
      <c r="S1060" s="212"/>
      <c r="T1060" s="212"/>
      <c r="U1060" s="212"/>
      <c r="V1060" s="212"/>
      <c r="W1060" s="212"/>
      <c r="X1060" s="212"/>
      <c r="Y1060" s="212"/>
      <c r="Z1060" s="212"/>
      <c r="AA1060" s="212"/>
      <c r="AB1060" s="212"/>
      <c r="AC1060" s="212"/>
      <c r="AD1060" s="212"/>
      <c r="AE1060" s="212"/>
      <c r="AF1060" s="212"/>
      <c r="AG1060" s="212"/>
      <c r="AH1060" s="212"/>
      <c r="AI1060" s="212"/>
      <c r="AJ1060" s="212"/>
      <c r="AK1060" s="212"/>
      <c r="AL1060" s="212"/>
      <c r="AM1060" s="212"/>
      <c r="AN1060" s="212"/>
      <c r="AP1060" s="203"/>
      <c r="AQ1060" s="203"/>
      <c r="AR1060" s="203"/>
      <c r="AS1060" s="203"/>
      <c r="AT1060" s="203"/>
      <c r="AU1060" s="203"/>
      <c r="AV1060" s="212"/>
      <c r="AW1060" s="212"/>
      <c r="AX1060" s="212"/>
      <c r="AY1060" s="212"/>
      <c r="BA1060" s="203"/>
      <c r="BB1060" s="203"/>
      <c r="BC1060" s="203"/>
      <c r="BD1060" s="203"/>
      <c r="BE1060" s="212"/>
      <c r="BF1060" s="212"/>
      <c r="BG1060" s="203"/>
      <c r="BH1060" s="203"/>
      <c r="BI1060" s="298"/>
      <c r="BJ1060" s="299"/>
      <c r="BK1060" s="203"/>
      <c r="BL1060" s="319"/>
    </row>
    <row r="1061" spans="18:64" ht="12.75" x14ac:dyDescent="0.2">
      <c r="R1061" s="212"/>
      <c r="S1061" s="212"/>
      <c r="T1061" s="212"/>
      <c r="U1061" s="212"/>
      <c r="V1061" s="212"/>
      <c r="W1061" s="212"/>
      <c r="X1061" s="212"/>
      <c r="Y1061" s="212"/>
      <c r="Z1061" s="212"/>
      <c r="AA1061" s="212"/>
      <c r="AB1061" s="212"/>
      <c r="AC1061" s="212"/>
      <c r="AD1061" s="212"/>
      <c r="AE1061" s="212"/>
      <c r="AF1061" s="212"/>
      <c r="AG1061" s="212"/>
      <c r="AH1061" s="212"/>
      <c r="AI1061" s="212"/>
      <c r="AJ1061" s="212"/>
      <c r="AK1061" s="212"/>
      <c r="AL1061" s="212"/>
      <c r="AM1061" s="212"/>
      <c r="AN1061" s="212"/>
      <c r="AP1061" s="203"/>
      <c r="AQ1061" s="203"/>
      <c r="AR1061" s="203"/>
      <c r="AS1061" s="203"/>
      <c r="AT1061" s="203"/>
      <c r="AU1061" s="203"/>
      <c r="AV1061" s="212"/>
      <c r="AW1061" s="212"/>
      <c r="AX1061" s="212"/>
      <c r="AY1061" s="212"/>
      <c r="BA1061" s="203"/>
      <c r="BB1061" s="203"/>
      <c r="BC1061" s="203"/>
      <c r="BD1061" s="203"/>
      <c r="BE1061" s="212"/>
      <c r="BF1061" s="212"/>
      <c r="BG1061" s="203"/>
      <c r="BH1061" s="203"/>
      <c r="BI1061" s="298"/>
      <c r="BJ1061" s="299"/>
      <c r="BK1061" s="203"/>
      <c r="BL1061" s="319"/>
    </row>
    <row r="1062" spans="18:64" ht="12.75" x14ac:dyDescent="0.2">
      <c r="R1062" s="212"/>
      <c r="S1062" s="212"/>
      <c r="T1062" s="212"/>
      <c r="U1062" s="212"/>
      <c r="V1062" s="212"/>
      <c r="W1062" s="212"/>
      <c r="X1062" s="212"/>
      <c r="Y1062" s="212"/>
      <c r="Z1062" s="212"/>
      <c r="AA1062" s="212"/>
      <c r="AB1062" s="212"/>
      <c r="AC1062" s="212"/>
      <c r="AD1062" s="212"/>
      <c r="AE1062" s="212"/>
      <c r="AF1062" s="212"/>
      <c r="AG1062" s="212"/>
      <c r="AH1062" s="212"/>
      <c r="AI1062" s="212"/>
      <c r="AJ1062" s="212"/>
      <c r="AK1062" s="212"/>
      <c r="AL1062" s="212"/>
      <c r="AM1062" s="212"/>
      <c r="AN1062" s="212"/>
      <c r="AP1062" s="203"/>
      <c r="AQ1062" s="203"/>
      <c r="AR1062" s="203"/>
      <c r="AS1062" s="203"/>
      <c r="AT1062" s="203"/>
      <c r="AU1062" s="203"/>
      <c r="AV1062" s="212"/>
      <c r="AW1062" s="212"/>
      <c r="AX1062" s="212"/>
      <c r="AY1062" s="212"/>
      <c r="BA1062" s="203"/>
      <c r="BB1062" s="203"/>
      <c r="BC1062" s="203"/>
      <c r="BD1062" s="203"/>
      <c r="BE1062" s="212"/>
      <c r="BF1062" s="212"/>
      <c r="BG1062" s="203"/>
      <c r="BH1062" s="203"/>
      <c r="BI1062" s="298"/>
      <c r="BJ1062" s="299"/>
      <c r="BK1062" s="203"/>
      <c r="BL1062" s="319"/>
    </row>
    <row r="1063" spans="18:64" ht="12.75" x14ac:dyDescent="0.2">
      <c r="R1063" s="212"/>
      <c r="S1063" s="212"/>
      <c r="T1063" s="212"/>
      <c r="U1063" s="212"/>
      <c r="V1063" s="212"/>
      <c r="W1063" s="212"/>
      <c r="X1063" s="212"/>
      <c r="Y1063" s="212"/>
      <c r="Z1063" s="212"/>
      <c r="AA1063" s="212"/>
      <c r="AB1063" s="212"/>
      <c r="AC1063" s="212"/>
      <c r="AD1063" s="212"/>
      <c r="AE1063" s="212"/>
      <c r="AF1063" s="212"/>
      <c r="AG1063" s="212"/>
      <c r="AH1063" s="212"/>
      <c r="AI1063" s="212"/>
      <c r="AJ1063" s="212"/>
      <c r="AK1063" s="212"/>
      <c r="AL1063" s="212"/>
      <c r="AM1063" s="212"/>
      <c r="AN1063" s="212"/>
      <c r="AP1063" s="203"/>
      <c r="AQ1063" s="203"/>
      <c r="AR1063" s="203"/>
      <c r="AS1063" s="203"/>
      <c r="AT1063" s="203"/>
      <c r="AU1063" s="203"/>
      <c r="AV1063" s="212"/>
      <c r="AW1063" s="212"/>
      <c r="AX1063" s="212"/>
      <c r="AY1063" s="212"/>
      <c r="BA1063" s="203"/>
      <c r="BB1063" s="203"/>
      <c r="BC1063" s="203"/>
      <c r="BD1063" s="203"/>
      <c r="BE1063" s="212"/>
      <c r="BF1063" s="212"/>
      <c r="BG1063" s="203"/>
      <c r="BH1063" s="203"/>
      <c r="BI1063" s="298"/>
      <c r="BJ1063" s="299"/>
      <c r="BK1063" s="203"/>
      <c r="BL1063" s="319"/>
    </row>
    <row r="1064" spans="18:64" ht="12.75" x14ac:dyDescent="0.2">
      <c r="R1064" s="212"/>
      <c r="S1064" s="212"/>
      <c r="T1064" s="212"/>
      <c r="U1064" s="212"/>
      <c r="V1064" s="212"/>
      <c r="W1064" s="212"/>
      <c r="X1064" s="212"/>
      <c r="Y1064" s="212"/>
      <c r="Z1064" s="212"/>
      <c r="AA1064" s="212"/>
      <c r="AB1064" s="212"/>
      <c r="AC1064" s="212"/>
      <c r="AD1064" s="212"/>
      <c r="AE1064" s="212"/>
      <c r="AF1064" s="212"/>
      <c r="AG1064" s="212"/>
      <c r="AH1064" s="212"/>
      <c r="AI1064" s="212"/>
      <c r="AJ1064" s="212"/>
      <c r="AK1064" s="212"/>
      <c r="AL1064" s="212"/>
      <c r="AM1064" s="212"/>
      <c r="AN1064" s="212"/>
      <c r="AP1064" s="203"/>
      <c r="AQ1064" s="203"/>
      <c r="AR1064" s="203"/>
      <c r="AS1064" s="203"/>
      <c r="AT1064" s="203"/>
      <c r="AU1064" s="203"/>
      <c r="AV1064" s="212"/>
      <c r="AW1064" s="212"/>
      <c r="AX1064" s="212"/>
      <c r="AY1064" s="212"/>
      <c r="BA1064" s="203"/>
      <c r="BB1064" s="203"/>
      <c r="BC1064" s="203"/>
      <c r="BD1064" s="203"/>
      <c r="BE1064" s="212"/>
      <c r="BF1064" s="212"/>
      <c r="BG1064" s="203"/>
      <c r="BH1064" s="203"/>
      <c r="BI1064" s="298"/>
      <c r="BJ1064" s="299"/>
      <c r="BK1064" s="203"/>
      <c r="BL1064" s="319"/>
    </row>
    <row r="1065" spans="18:64" ht="12.75" x14ac:dyDescent="0.2">
      <c r="R1065" s="212"/>
      <c r="S1065" s="212"/>
      <c r="T1065" s="212"/>
      <c r="U1065" s="212"/>
      <c r="V1065" s="212"/>
      <c r="W1065" s="212"/>
      <c r="X1065" s="212"/>
      <c r="Y1065" s="212"/>
      <c r="Z1065" s="212"/>
      <c r="AA1065" s="212"/>
      <c r="AB1065" s="212"/>
      <c r="AC1065" s="212"/>
      <c r="AD1065" s="212"/>
      <c r="AE1065" s="212"/>
      <c r="AF1065" s="212"/>
      <c r="AG1065" s="212"/>
      <c r="AH1065" s="212"/>
      <c r="AI1065" s="212"/>
      <c r="AJ1065" s="212"/>
      <c r="AK1065" s="212"/>
      <c r="AL1065" s="212"/>
      <c r="AM1065" s="212"/>
      <c r="AN1065" s="212"/>
      <c r="AP1065" s="203"/>
      <c r="AQ1065" s="203"/>
      <c r="AR1065" s="203"/>
      <c r="AS1065" s="203"/>
      <c r="AT1065" s="203"/>
      <c r="AU1065" s="203"/>
      <c r="AV1065" s="212"/>
      <c r="AW1065" s="212"/>
      <c r="AX1065" s="212"/>
      <c r="AY1065" s="212"/>
      <c r="BA1065" s="203"/>
      <c r="BB1065" s="203"/>
      <c r="BC1065" s="203"/>
      <c r="BD1065" s="203"/>
      <c r="BE1065" s="212"/>
      <c r="BF1065" s="212"/>
      <c r="BG1065" s="203"/>
      <c r="BH1065" s="203"/>
      <c r="BI1065" s="298"/>
      <c r="BJ1065" s="299"/>
      <c r="BK1065" s="203"/>
      <c r="BL1065" s="319"/>
    </row>
    <row r="1066" spans="18:64" ht="12.75" x14ac:dyDescent="0.2">
      <c r="R1066" s="212"/>
      <c r="S1066" s="212"/>
      <c r="T1066" s="212"/>
      <c r="U1066" s="212"/>
      <c r="V1066" s="212"/>
      <c r="W1066" s="212"/>
      <c r="X1066" s="212"/>
      <c r="Y1066" s="212"/>
      <c r="Z1066" s="212"/>
      <c r="AA1066" s="212"/>
      <c r="AB1066" s="212"/>
      <c r="AC1066" s="212"/>
      <c r="AD1066" s="212"/>
      <c r="AE1066" s="212"/>
      <c r="AF1066" s="212"/>
      <c r="AG1066" s="212"/>
      <c r="AH1066" s="212"/>
      <c r="AI1066" s="212"/>
      <c r="AJ1066" s="212"/>
      <c r="AK1066" s="212"/>
      <c r="AL1066" s="212"/>
      <c r="AM1066" s="212"/>
      <c r="AN1066" s="212"/>
      <c r="AP1066" s="203"/>
      <c r="AQ1066" s="203"/>
      <c r="AR1066" s="203"/>
      <c r="AS1066" s="203"/>
      <c r="AT1066" s="203"/>
      <c r="AU1066" s="203"/>
      <c r="AV1066" s="212"/>
      <c r="AW1066" s="212"/>
      <c r="AX1066" s="212"/>
      <c r="AY1066" s="212"/>
      <c r="BA1066" s="203"/>
      <c r="BB1066" s="203"/>
      <c r="BC1066" s="203"/>
      <c r="BD1066" s="203"/>
      <c r="BE1066" s="212"/>
      <c r="BF1066" s="212"/>
      <c r="BG1066" s="203"/>
      <c r="BH1066" s="203"/>
      <c r="BI1066" s="298"/>
      <c r="BJ1066" s="299"/>
      <c r="BK1066" s="203"/>
      <c r="BL1066" s="319"/>
    </row>
    <row r="1067" spans="18:64" ht="12.75" x14ac:dyDescent="0.2">
      <c r="R1067" s="212"/>
      <c r="S1067" s="212"/>
      <c r="T1067" s="212"/>
      <c r="U1067" s="212"/>
      <c r="V1067" s="212"/>
      <c r="W1067" s="212"/>
      <c r="X1067" s="212"/>
      <c r="Y1067" s="212"/>
      <c r="Z1067" s="212"/>
      <c r="AA1067" s="212"/>
      <c r="AB1067" s="212"/>
      <c r="AC1067" s="212"/>
      <c r="AD1067" s="212"/>
      <c r="AE1067" s="212"/>
      <c r="AF1067" s="212"/>
      <c r="AG1067" s="212"/>
      <c r="AH1067" s="212"/>
      <c r="AI1067" s="212"/>
      <c r="AJ1067" s="212"/>
      <c r="AK1067" s="212"/>
      <c r="AL1067" s="212"/>
      <c r="AM1067" s="212"/>
      <c r="AN1067" s="212"/>
      <c r="AP1067" s="203"/>
      <c r="AQ1067" s="203"/>
      <c r="AR1067" s="203"/>
      <c r="AS1067" s="203"/>
      <c r="AT1067" s="203"/>
      <c r="AU1067" s="203"/>
      <c r="AV1067" s="212"/>
      <c r="AW1067" s="212"/>
      <c r="AX1067" s="212"/>
      <c r="AY1067" s="212"/>
      <c r="BA1067" s="203"/>
      <c r="BB1067" s="203"/>
      <c r="BC1067" s="203"/>
      <c r="BD1067" s="203"/>
      <c r="BE1067" s="212"/>
      <c r="BF1067" s="212"/>
      <c r="BG1067" s="203"/>
      <c r="BH1067" s="203"/>
      <c r="BI1067" s="298"/>
      <c r="BJ1067" s="299"/>
      <c r="BK1067" s="203"/>
      <c r="BL1067" s="319"/>
    </row>
    <row r="1068" spans="18:64" ht="12.75" x14ac:dyDescent="0.2">
      <c r="R1068" s="212"/>
      <c r="S1068" s="212"/>
      <c r="T1068" s="212"/>
      <c r="U1068" s="212"/>
      <c r="V1068" s="212"/>
      <c r="W1068" s="212"/>
      <c r="X1068" s="212"/>
      <c r="Y1068" s="212"/>
      <c r="Z1068" s="212"/>
      <c r="AA1068" s="212"/>
      <c r="AB1068" s="212"/>
      <c r="AC1068" s="212"/>
      <c r="AD1068" s="212"/>
      <c r="AE1068" s="212"/>
      <c r="AF1068" s="212"/>
      <c r="AG1068" s="212"/>
      <c r="AH1068" s="212"/>
      <c r="AI1068" s="212"/>
      <c r="AJ1068" s="212"/>
      <c r="AK1068" s="212"/>
      <c r="AL1068" s="212"/>
      <c r="AM1068" s="212"/>
      <c r="AN1068" s="212"/>
      <c r="AP1068" s="203"/>
      <c r="AQ1068" s="203"/>
      <c r="AR1068" s="203"/>
      <c r="AS1068" s="203"/>
      <c r="AT1068" s="203"/>
      <c r="AU1068" s="203"/>
      <c r="AV1068" s="212"/>
      <c r="AW1068" s="212"/>
      <c r="AX1068" s="212"/>
      <c r="AY1068" s="212"/>
      <c r="BA1068" s="203"/>
      <c r="BB1068" s="203"/>
      <c r="BC1068" s="203"/>
      <c r="BD1068" s="203"/>
      <c r="BE1068" s="212"/>
      <c r="BF1068" s="212"/>
      <c r="BG1068" s="203"/>
      <c r="BH1068" s="203"/>
      <c r="BI1068" s="298"/>
      <c r="BJ1068" s="299"/>
      <c r="BK1068" s="203"/>
      <c r="BL1068" s="319"/>
    </row>
    <row r="1069" spans="18:64" ht="12.75" x14ac:dyDescent="0.2">
      <c r="R1069" s="212"/>
      <c r="S1069" s="212"/>
      <c r="T1069" s="212"/>
      <c r="U1069" s="212"/>
      <c r="V1069" s="212"/>
      <c r="W1069" s="212"/>
      <c r="X1069" s="212"/>
      <c r="Y1069" s="212"/>
      <c r="Z1069" s="212"/>
      <c r="AA1069" s="212"/>
      <c r="AB1069" s="212"/>
      <c r="AC1069" s="212"/>
      <c r="AD1069" s="212"/>
      <c r="AE1069" s="212"/>
      <c r="AF1069" s="212"/>
      <c r="AG1069" s="212"/>
      <c r="AH1069" s="212"/>
      <c r="AI1069" s="212"/>
      <c r="AJ1069" s="212"/>
      <c r="AK1069" s="212"/>
      <c r="AL1069" s="212"/>
      <c r="AM1069" s="212"/>
      <c r="AN1069" s="212"/>
      <c r="AP1069" s="203"/>
      <c r="AQ1069" s="203"/>
      <c r="AR1069" s="203"/>
      <c r="AS1069" s="203"/>
      <c r="AT1069" s="203"/>
      <c r="AU1069" s="203"/>
      <c r="AV1069" s="212"/>
      <c r="AW1069" s="212"/>
      <c r="AX1069" s="212"/>
      <c r="AY1069" s="212"/>
      <c r="BA1069" s="203"/>
      <c r="BB1069" s="203"/>
      <c r="BC1069" s="203"/>
      <c r="BD1069" s="203"/>
      <c r="BE1069" s="212"/>
      <c r="BF1069" s="212"/>
      <c r="BG1069" s="203"/>
      <c r="BH1069" s="203"/>
      <c r="BI1069" s="298"/>
      <c r="BJ1069" s="299"/>
      <c r="BK1069" s="203"/>
      <c r="BL1069" s="319"/>
    </row>
    <row r="1070" spans="18:64" ht="12.75" x14ac:dyDescent="0.2">
      <c r="R1070" s="212"/>
      <c r="S1070" s="212"/>
      <c r="T1070" s="212"/>
      <c r="U1070" s="212"/>
      <c r="V1070" s="212"/>
      <c r="W1070" s="212"/>
      <c r="X1070" s="212"/>
      <c r="Y1070" s="212"/>
      <c r="Z1070" s="212"/>
      <c r="AA1070" s="212"/>
      <c r="AB1070" s="212"/>
      <c r="AC1070" s="212"/>
      <c r="AD1070" s="212"/>
      <c r="AE1070" s="212"/>
      <c r="AF1070" s="212"/>
      <c r="AG1070" s="212"/>
      <c r="AH1070" s="212"/>
      <c r="AI1070" s="212"/>
      <c r="AJ1070" s="212"/>
      <c r="AK1070" s="212"/>
      <c r="AL1070" s="212"/>
      <c r="AM1070" s="212"/>
      <c r="AN1070" s="212"/>
      <c r="AP1070" s="203"/>
      <c r="AQ1070" s="203"/>
      <c r="AR1070" s="203"/>
      <c r="AS1070" s="203"/>
      <c r="AT1070" s="203"/>
      <c r="AU1070" s="203"/>
      <c r="AV1070" s="212"/>
      <c r="AW1070" s="212"/>
      <c r="AX1070" s="212"/>
      <c r="AY1070" s="212"/>
      <c r="BA1070" s="203"/>
      <c r="BB1070" s="203"/>
      <c r="BC1070" s="203"/>
      <c r="BD1070" s="203"/>
      <c r="BE1070" s="212"/>
      <c r="BF1070" s="212"/>
      <c r="BG1070" s="203"/>
      <c r="BH1070" s="203"/>
      <c r="BI1070" s="298"/>
      <c r="BJ1070" s="299"/>
      <c r="BK1070" s="203"/>
      <c r="BL1070" s="319"/>
    </row>
    <row r="1071" spans="18:64" ht="12.75" x14ac:dyDescent="0.2">
      <c r="R1071" s="212"/>
      <c r="S1071" s="212"/>
      <c r="T1071" s="212"/>
      <c r="U1071" s="212"/>
      <c r="V1071" s="212"/>
      <c r="W1071" s="212"/>
      <c r="X1071" s="212"/>
      <c r="Y1071" s="212"/>
      <c r="Z1071" s="212"/>
      <c r="AA1071" s="212"/>
      <c r="AB1071" s="212"/>
      <c r="AC1071" s="212"/>
      <c r="AD1071" s="212"/>
      <c r="AE1071" s="212"/>
      <c r="AF1071" s="212"/>
      <c r="AG1071" s="212"/>
      <c r="AH1071" s="212"/>
      <c r="AI1071" s="212"/>
      <c r="AJ1071" s="212"/>
      <c r="AK1071" s="212"/>
      <c r="AL1071" s="212"/>
      <c r="AM1071" s="212"/>
      <c r="AN1071" s="212"/>
      <c r="AP1071" s="203"/>
      <c r="AQ1071" s="203"/>
      <c r="AR1071" s="203"/>
      <c r="AS1071" s="203"/>
      <c r="AT1071" s="203"/>
      <c r="AU1071" s="203"/>
      <c r="AV1071" s="212"/>
      <c r="AW1071" s="212"/>
      <c r="AX1071" s="212"/>
      <c r="AY1071" s="212"/>
      <c r="BA1071" s="203"/>
      <c r="BB1071" s="203"/>
      <c r="BC1071" s="203"/>
      <c r="BD1071" s="203"/>
      <c r="BE1071" s="212"/>
      <c r="BF1071" s="212"/>
      <c r="BG1071" s="203"/>
      <c r="BH1071" s="203"/>
      <c r="BI1071" s="298"/>
      <c r="BJ1071" s="299"/>
      <c r="BK1071" s="203"/>
      <c r="BL1071" s="319"/>
    </row>
    <row r="1072" spans="18:64" ht="12.75" x14ac:dyDescent="0.2">
      <c r="R1072" s="212"/>
      <c r="S1072" s="212"/>
      <c r="T1072" s="212"/>
      <c r="U1072" s="212"/>
      <c r="V1072" s="212"/>
      <c r="W1072" s="212"/>
      <c r="X1072" s="212"/>
      <c r="Y1072" s="212"/>
      <c r="Z1072" s="212"/>
      <c r="AA1072" s="212"/>
      <c r="AB1072" s="212"/>
      <c r="AC1072" s="212"/>
      <c r="AD1072" s="212"/>
      <c r="AE1072" s="212"/>
      <c r="AF1072" s="212"/>
      <c r="AG1072" s="212"/>
      <c r="AH1072" s="212"/>
      <c r="AI1072" s="212"/>
      <c r="AJ1072" s="212"/>
      <c r="AK1072" s="212"/>
      <c r="AL1072" s="212"/>
      <c r="AM1072" s="212"/>
      <c r="AN1072" s="212"/>
      <c r="AP1072" s="203"/>
      <c r="AQ1072" s="203"/>
      <c r="AR1072" s="203"/>
      <c r="AS1072" s="203"/>
      <c r="AT1072" s="203"/>
      <c r="AU1072" s="203"/>
      <c r="AV1072" s="212"/>
      <c r="AW1072" s="212"/>
      <c r="AX1072" s="212"/>
      <c r="AY1072" s="212"/>
      <c r="BA1072" s="203"/>
      <c r="BB1072" s="203"/>
      <c r="BC1072" s="203"/>
      <c r="BD1072" s="203"/>
      <c r="BE1072" s="212"/>
      <c r="BF1072" s="212"/>
      <c r="BG1072" s="203"/>
      <c r="BH1072" s="203"/>
      <c r="BI1072" s="298"/>
      <c r="BJ1072" s="299"/>
      <c r="BK1072" s="203"/>
      <c r="BL1072" s="319"/>
    </row>
    <row r="1073" spans="18:64" ht="12.75" x14ac:dyDescent="0.2">
      <c r="R1073" s="212"/>
      <c r="S1073" s="212"/>
      <c r="T1073" s="212"/>
      <c r="U1073" s="212"/>
      <c r="V1073" s="212"/>
      <c r="W1073" s="212"/>
      <c r="X1073" s="212"/>
      <c r="Y1073" s="212"/>
      <c r="Z1073" s="212"/>
      <c r="AA1073" s="212"/>
      <c r="AB1073" s="212"/>
      <c r="AC1073" s="212"/>
      <c r="AD1073" s="212"/>
      <c r="AE1073" s="212"/>
      <c r="AF1073" s="212"/>
      <c r="AG1073" s="212"/>
      <c r="AH1073" s="212"/>
      <c r="AI1073" s="212"/>
      <c r="AJ1073" s="212"/>
      <c r="AK1073" s="212"/>
      <c r="AL1073" s="212"/>
      <c r="AM1073" s="212"/>
      <c r="AN1073" s="212"/>
      <c r="AP1073" s="203"/>
      <c r="AQ1073" s="203"/>
      <c r="AR1073" s="203"/>
      <c r="AS1073" s="203"/>
      <c r="AT1073" s="203"/>
      <c r="AU1073" s="203"/>
      <c r="AV1073" s="212"/>
      <c r="AW1073" s="212"/>
      <c r="AX1073" s="212"/>
      <c r="AY1073" s="212"/>
      <c r="BA1073" s="203"/>
      <c r="BB1073" s="203"/>
      <c r="BC1073" s="203"/>
      <c r="BD1073" s="203"/>
      <c r="BE1073" s="212"/>
      <c r="BF1073" s="212"/>
      <c r="BG1073" s="203"/>
      <c r="BH1073" s="203"/>
      <c r="BI1073" s="298"/>
      <c r="BJ1073" s="299"/>
      <c r="BK1073" s="203"/>
      <c r="BL1073" s="319"/>
    </row>
    <row r="1074" spans="18:64" ht="12.75" x14ac:dyDescent="0.2">
      <c r="R1074" s="212"/>
      <c r="S1074" s="212"/>
      <c r="T1074" s="212"/>
      <c r="U1074" s="212"/>
      <c r="V1074" s="212"/>
      <c r="W1074" s="212"/>
      <c r="X1074" s="212"/>
      <c r="Y1074" s="212"/>
      <c r="Z1074" s="212"/>
      <c r="AA1074" s="212"/>
      <c r="AB1074" s="212"/>
      <c r="AC1074" s="212"/>
      <c r="AD1074" s="212"/>
      <c r="AE1074" s="212"/>
      <c r="AF1074" s="212"/>
      <c r="AG1074" s="212"/>
      <c r="AH1074" s="212"/>
      <c r="AI1074" s="212"/>
      <c r="AJ1074" s="212"/>
      <c r="AK1074" s="212"/>
      <c r="AL1074" s="212"/>
      <c r="AM1074" s="212"/>
      <c r="AN1074" s="212"/>
      <c r="AP1074" s="203"/>
      <c r="AQ1074" s="203"/>
      <c r="AR1074" s="203"/>
      <c r="AS1074" s="203"/>
      <c r="AT1074" s="203"/>
      <c r="AU1074" s="203"/>
      <c r="AV1074" s="212"/>
      <c r="AW1074" s="212"/>
      <c r="AX1074" s="212"/>
      <c r="AY1074" s="212"/>
      <c r="BA1074" s="203"/>
      <c r="BB1074" s="203"/>
      <c r="BC1074" s="203"/>
      <c r="BD1074" s="203"/>
      <c r="BE1074" s="212"/>
      <c r="BF1074" s="212"/>
      <c r="BG1074" s="203"/>
      <c r="BH1074" s="203"/>
      <c r="BI1074" s="298"/>
      <c r="BJ1074" s="299"/>
      <c r="BK1074" s="203"/>
      <c r="BL1074" s="319"/>
    </row>
    <row r="1075" spans="18:64" ht="12.75" x14ac:dyDescent="0.2">
      <c r="R1075" s="212"/>
      <c r="S1075" s="212"/>
      <c r="T1075" s="212"/>
      <c r="U1075" s="212"/>
      <c r="V1075" s="212"/>
      <c r="W1075" s="212"/>
      <c r="X1075" s="212"/>
      <c r="Y1075" s="212"/>
      <c r="Z1075" s="212"/>
      <c r="AA1075" s="212"/>
      <c r="AB1075" s="212"/>
      <c r="AC1075" s="212"/>
      <c r="AD1075" s="212"/>
      <c r="AE1075" s="212"/>
      <c r="AF1075" s="212"/>
      <c r="AG1075" s="212"/>
      <c r="AH1075" s="212"/>
      <c r="AI1075" s="212"/>
      <c r="AJ1075" s="212"/>
      <c r="AK1075" s="212"/>
      <c r="AL1075" s="212"/>
      <c r="AM1075" s="212"/>
      <c r="AN1075" s="212"/>
      <c r="AP1075" s="203"/>
      <c r="AQ1075" s="203"/>
      <c r="AR1075" s="203"/>
      <c r="AS1075" s="203"/>
      <c r="AT1075" s="203"/>
      <c r="AU1075" s="203"/>
      <c r="AV1075" s="212"/>
      <c r="AW1075" s="212"/>
      <c r="AX1075" s="212"/>
      <c r="AY1075" s="212"/>
      <c r="BA1075" s="203"/>
      <c r="BB1075" s="203"/>
      <c r="BC1075" s="203"/>
      <c r="BD1075" s="203"/>
      <c r="BE1075" s="212"/>
      <c r="BF1075" s="212"/>
      <c r="BG1075" s="203"/>
      <c r="BH1075" s="203"/>
      <c r="BI1075" s="298"/>
      <c r="BJ1075" s="299"/>
      <c r="BK1075" s="203"/>
      <c r="BL1075" s="319"/>
    </row>
    <row r="1076" spans="18:64" ht="12.75" x14ac:dyDescent="0.2">
      <c r="R1076" s="212"/>
      <c r="S1076" s="212"/>
      <c r="T1076" s="212"/>
      <c r="U1076" s="212"/>
      <c r="V1076" s="212"/>
      <c r="W1076" s="212"/>
      <c r="X1076" s="212"/>
      <c r="Y1076" s="212"/>
      <c r="Z1076" s="212"/>
      <c r="AA1076" s="212"/>
      <c r="AB1076" s="212"/>
      <c r="AC1076" s="212"/>
      <c r="AD1076" s="212"/>
      <c r="AE1076" s="212"/>
      <c r="AF1076" s="212"/>
      <c r="AG1076" s="212"/>
      <c r="AH1076" s="212"/>
      <c r="AI1076" s="212"/>
      <c r="AJ1076" s="212"/>
      <c r="AK1076" s="212"/>
      <c r="AL1076" s="212"/>
      <c r="AM1076" s="212"/>
      <c r="AN1076" s="212"/>
      <c r="AP1076" s="203"/>
      <c r="AQ1076" s="203"/>
      <c r="AR1076" s="203"/>
      <c r="AS1076" s="203"/>
      <c r="AT1076" s="203"/>
      <c r="AU1076" s="203"/>
      <c r="AV1076" s="212"/>
      <c r="AW1076" s="212"/>
      <c r="AX1076" s="212"/>
      <c r="AY1076" s="212"/>
      <c r="BA1076" s="203"/>
      <c r="BB1076" s="203"/>
      <c r="BC1076" s="203"/>
      <c r="BD1076" s="203"/>
      <c r="BE1076" s="212"/>
      <c r="BF1076" s="212"/>
      <c r="BG1076" s="203"/>
      <c r="BH1076" s="203"/>
      <c r="BI1076" s="298"/>
      <c r="BJ1076" s="299"/>
      <c r="BK1076" s="203"/>
      <c r="BL1076" s="319"/>
    </row>
    <row r="1077" spans="18:64" ht="12.75" x14ac:dyDescent="0.2">
      <c r="R1077" s="212"/>
      <c r="S1077" s="212"/>
      <c r="T1077" s="212"/>
      <c r="U1077" s="212"/>
      <c r="V1077" s="212"/>
      <c r="W1077" s="212"/>
      <c r="X1077" s="212"/>
      <c r="Y1077" s="212"/>
      <c r="Z1077" s="212"/>
      <c r="AA1077" s="212"/>
      <c r="AB1077" s="212"/>
      <c r="AC1077" s="212"/>
      <c r="AD1077" s="212"/>
      <c r="AE1077" s="212"/>
      <c r="AF1077" s="212"/>
      <c r="AG1077" s="212"/>
      <c r="AH1077" s="212"/>
      <c r="AI1077" s="212"/>
      <c r="AJ1077" s="212"/>
      <c r="AK1077" s="212"/>
      <c r="AL1077" s="212"/>
      <c r="AM1077" s="212"/>
      <c r="AN1077" s="212"/>
      <c r="AP1077" s="203"/>
      <c r="AQ1077" s="203"/>
      <c r="AR1077" s="203"/>
      <c r="AS1077" s="203"/>
      <c r="AT1077" s="203"/>
      <c r="AU1077" s="203"/>
      <c r="AV1077" s="212"/>
      <c r="AW1077" s="212"/>
      <c r="AX1077" s="212"/>
      <c r="AY1077" s="212"/>
      <c r="BA1077" s="203"/>
      <c r="BB1077" s="203"/>
      <c r="BC1077" s="203"/>
      <c r="BD1077" s="203"/>
      <c r="BE1077" s="212"/>
      <c r="BF1077" s="212"/>
      <c r="BG1077" s="203"/>
      <c r="BH1077" s="203"/>
      <c r="BI1077" s="298"/>
      <c r="BJ1077" s="299"/>
      <c r="BK1077" s="203"/>
      <c r="BL1077" s="319"/>
    </row>
    <row r="1078" spans="18:64" ht="12.75" x14ac:dyDescent="0.2">
      <c r="R1078" s="212"/>
      <c r="S1078" s="212"/>
      <c r="T1078" s="212"/>
      <c r="U1078" s="212"/>
      <c r="V1078" s="212"/>
      <c r="W1078" s="212"/>
      <c r="X1078" s="212"/>
      <c r="Y1078" s="212"/>
      <c r="Z1078" s="212"/>
      <c r="AA1078" s="212"/>
      <c r="AB1078" s="212"/>
      <c r="AC1078" s="212"/>
      <c r="AD1078" s="212"/>
      <c r="AE1078" s="212"/>
      <c r="AF1078" s="212"/>
      <c r="AG1078" s="212"/>
      <c r="AH1078" s="212"/>
      <c r="AI1078" s="212"/>
      <c r="AJ1078" s="212"/>
      <c r="AK1078" s="212"/>
      <c r="AL1078" s="212"/>
      <c r="AM1078" s="212"/>
      <c r="AN1078" s="212"/>
      <c r="AP1078" s="203"/>
      <c r="AQ1078" s="203"/>
      <c r="AR1078" s="203"/>
      <c r="AS1078" s="203"/>
      <c r="AT1078" s="203"/>
      <c r="AU1078" s="203"/>
      <c r="AV1078" s="212"/>
      <c r="AW1078" s="212"/>
      <c r="AX1078" s="212"/>
      <c r="AY1078" s="212"/>
      <c r="BA1078" s="203"/>
      <c r="BB1078" s="203"/>
      <c r="BC1078" s="203"/>
      <c r="BD1078" s="203"/>
      <c r="BE1078" s="212"/>
      <c r="BF1078" s="212"/>
      <c r="BG1078" s="203"/>
      <c r="BH1078" s="203"/>
      <c r="BI1078" s="298"/>
      <c r="BJ1078" s="299"/>
      <c r="BK1078" s="203"/>
      <c r="BL1078" s="319"/>
    </row>
    <row r="1079" spans="18:64" ht="12.75" x14ac:dyDescent="0.2">
      <c r="R1079" s="212"/>
      <c r="S1079" s="212"/>
      <c r="T1079" s="212"/>
      <c r="U1079" s="212"/>
      <c r="V1079" s="212"/>
      <c r="W1079" s="212"/>
      <c r="X1079" s="212"/>
      <c r="Y1079" s="212"/>
      <c r="Z1079" s="212"/>
      <c r="AA1079" s="212"/>
      <c r="AB1079" s="212"/>
      <c r="AC1079" s="212"/>
      <c r="AD1079" s="212"/>
      <c r="AE1079" s="212"/>
      <c r="AF1079" s="212"/>
      <c r="AG1079" s="212"/>
      <c r="AH1079" s="212"/>
      <c r="AI1079" s="212"/>
      <c r="AJ1079" s="212"/>
      <c r="AK1079" s="212"/>
      <c r="AL1079" s="212"/>
      <c r="AM1079" s="212"/>
      <c r="AN1079" s="212"/>
      <c r="AP1079" s="203"/>
      <c r="AQ1079" s="203"/>
      <c r="AR1079" s="203"/>
      <c r="AS1079" s="203"/>
      <c r="AT1079" s="203"/>
      <c r="AU1079" s="203"/>
      <c r="AV1079" s="212"/>
      <c r="AW1079" s="212"/>
      <c r="AX1079" s="212"/>
      <c r="AY1079" s="212"/>
      <c r="BA1079" s="203"/>
      <c r="BB1079" s="203"/>
      <c r="BC1079" s="203"/>
      <c r="BD1079" s="203"/>
      <c r="BE1079" s="212"/>
      <c r="BF1079" s="212"/>
      <c r="BG1079" s="203"/>
      <c r="BH1079" s="203"/>
      <c r="BI1079" s="298"/>
      <c r="BJ1079" s="299"/>
      <c r="BK1079" s="203"/>
      <c r="BL1079" s="319"/>
    </row>
    <row r="1080" spans="18:64" ht="12.75" x14ac:dyDescent="0.2">
      <c r="R1080" s="212"/>
      <c r="S1080" s="212"/>
      <c r="T1080" s="212"/>
      <c r="U1080" s="212"/>
      <c r="V1080" s="212"/>
      <c r="W1080" s="212"/>
      <c r="X1080" s="212"/>
      <c r="Y1080" s="212"/>
      <c r="Z1080" s="212"/>
      <c r="AA1080" s="212"/>
      <c r="AB1080" s="212"/>
      <c r="AC1080" s="212"/>
      <c r="AD1080" s="212"/>
      <c r="AE1080" s="212"/>
      <c r="AF1080" s="212"/>
      <c r="AG1080" s="212"/>
      <c r="AH1080" s="212"/>
      <c r="AI1080" s="212"/>
      <c r="AJ1080" s="212"/>
      <c r="AK1080" s="212"/>
      <c r="AL1080" s="212"/>
      <c r="AM1080" s="212"/>
      <c r="AN1080" s="212"/>
      <c r="AP1080" s="203"/>
      <c r="AQ1080" s="203"/>
      <c r="AR1080" s="203"/>
      <c r="AS1080" s="203"/>
      <c r="AT1080" s="203"/>
      <c r="AU1080" s="203"/>
      <c r="AV1080" s="212"/>
      <c r="AW1080" s="212"/>
      <c r="AX1080" s="212"/>
      <c r="AY1080" s="212"/>
      <c r="BA1080" s="203"/>
      <c r="BB1080" s="203"/>
      <c r="BC1080" s="203"/>
      <c r="BD1080" s="203"/>
      <c r="BE1080" s="212"/>
      <c r="BF1080" s="212"/>
      <c r="BG1080" s="203"/>
      <c r="BH1080" s="203"/>
      <c r="BI1080" s="298"/>
      <c r="BJ1080" s="299"/>
      <c r="BK1080" s="203"/>
      <c r="BL1080" s="319"/>
    </row>
    <row r="1081" spans="18:64" ht="12.75" x14ac:dyDescent="0.2">
      <c r="R1081" s="212"/>
      <c r="S1081" s="212"/>
      <c r="T1081" s="212"/>
      <c r="U1081" s="212"/>
      <c r="V1081" s="212"/>
      <c r="W1081" s="212"/>
      <c r="X1081" s="212"/>
      <c r="Y1081" s="212"/>
      <c r="Z1081" s="212"/>
      <c r="AA1081" s="212"/>
      <c r="AB1081" s="212"/>
      <c r="AC1081" s="212"/>
      <c r="AD1081" s="212"/>
      <c r="AE1081" s="212"/>
      <c r="AF1081" s="212"/>
      <c r="AG1081" s="212"/>
      <c r="AH1081" s="212"/>
      <c r="AI1081" s="212"/>
      <c r="AJ1081" s="212"/>
      <c r="AK1081" s="212"/>
      <c r="AL1081" s="212"/>
      <c r="AM1081" s="212"/>
      <c r="AN1081" s="212"/>
      <c r="AP1081" s="203"/>
      <c r="AQ1081" s="203"/>
      <c r="AR1081" s="203"/>
      <c r="AS1081" s="203"/>
      <c r="AT1081" s="203"/>
      <c r="AU1081" s="203"/>
      <c r="AV1081" s="212"/>
      <c r="AW1081" s="212"/>
      <c r="AX1081" s="212"/>
      <c r="AY1081" s="212"/>
      <c r="BA1081" s="203"/>
      <c r="BB1081" s="203"/>
      <c r="BC1081" s="203"/>
      <c r="BD1081" s="203"/>
      <c r="BE1081" s="212"/>
      <c r="BF1081" s="212"/>
      <c r="BG1081" s="203"/>
      <c r="BH1081" s="203"/>
      <c r="BI1081" s="298"/>
      <c r="BJ1081" s="299"/>
      <c r="BK1081" s="203"/>
      <c r="BL1081" s="319"/>
    </row>
    <row r="1082" spans="18:64" ht="12.75" x14ac:dyDescent="0.2">
      <c r="R1082" s="212"/>
      <c r="S1082" s="212"/>
      <c r="T1082" s="212"/>
      <c r="U1082" s="212"/>
      <c r="V1082" s="212"/>
      <c r="W1082" s="212"/>
      <c r="X1082" s="212"/>
      <c r="Y1082" s="212"/>
      <c r="Z1082" s="212"/>
      <c r="AA1082" s="212"/>
      <c r="AB1082" s="212"/>
      <c r="AC1082" s="212"/>
      <c r="AD1082" s="212"/>
      <c r="AE1082" s="212"/>
      <c r="AF1082" s="212"/>
      <c r="AG1082" s="212"/>
      <c r="AH1082" s="212"/>
      <c r="AI1082" s="212"/>
      <c r="AJ1082" s="212"/>
      <c r="AK1082" s="212"/>
      <c r="AL1082" s="212"/>
      <c r="AM1082" s="212"/>
      <c r="AN1082" s="212"/>
      <c r="AP1082" s="203"/>
      <c r="AQ1082" s="203"/>
      <c r="AR1082" s="203"/>
      <c r="AS1082" s="203"/>
      <c r="AT1082" s="203"/>
      <c r="AU1082" s="203"/>
      <c r="AV1082" s="212"/>
      <c r="AW1082" s="212"/>
      <c r="AX1082" s="212"/>
      <c r="AY1082" s="212"/>
      <c r="BA1082" s="203"/>
      <c r="BB1082" s="203"/>
      <c r="BC1082" s="203"/>
      <c r="BD1082" s="203"/>
      <c r="BE1082" s="212"/>
      <c r="BF1082" s="212"/>
      <c r="BG1082" s="203"/>
      <c r="BH1082" s="203"/>
      <c r="BI1082" s="298"/>
      <c r="BJ1082" s="299"/>
      <c r="BK1082" s="203"/>
      <c r="BL1082" s="319"/>
    </row>
    <row r="1083" spans="18:64" ht="12.75" x14ac:dyDescent="0.2">
      <c r="R1083" s="212"/>
      <c r="S1083" s="212"/>
      <c r="T1083" s="212"/>
      <c r="U1083" s="212"/>
      <c r="V1083" s="212"/>
      <c r="W1083" s="212"/>
      <c r="X1083" s="212"/>
      <c r="Y1083" s="212"/>
      <c r="Z1083" s="212"/>
      <c r="AA1083" s="212"/>
      <c r="AB1083" s="212"/>
      <c r="AC1083" s="212"/>
      <c r="AD1083" s="212"/>
      <c r="AE1083" s="212"/>
      <c r="AF1083" s="212"/>
      <c r="AG1083" s="212"/>
      <c r="AH1083" s="212"/>
      <c r="AI1083" s="212"/>
      <c r="AJ1083" s="212"/>
      <c r="AK1083" s="212"/>
      <c r="AL1083" s="212"/>
      <c r="AM1083" s="212"/>
      <c r="AN1083" s="212"/>
      <c r="AP1083" s="203"/>
      <c r="AQ1083" s="203"/>
      <c r="AR1083" s="203"/>
      <c r="AS1083" s="203"/>
      <c r="AT1083" s="203"/>
      <c r="AU1083" s="203"/>
      <c r="AV1083" s="212"/>
      <c r="AW1083" s="212"/>
      <c r="AX1083" s="212"/>
      <c r="AY1083" s="212"/>
      <c r="BA1083" s="203"/>
      <c r="BB1083" s="203"/>
      <c r="BC1083" s="203"/>
      <c r="BD1083" s="203"/>
      <c r="BE1083" s="212"/>
      <c r="BF1083" s="212"/>
      <c r="BG1083" s="203"/>
      <c r="BH1083" s="203"/>
      <c r="BI1083" s="298"/>
      <c r="BJ1083" s="299"/>
      <c r="BK1083" s="203"/>
      <c r="BL1083" s="319"/>
    </row>
    <row r="1084" spans="18:64" ht="12.75" x14ac:dyDescent="0.2">
      <c r="R1084" s="212"/>
      <c r="S1084" s="212"/>
      <c r="T1084" s="212"/>
      <c r="U1084" s="212"/>
      <c r="V1084" s="212"/>
      <c r="W1084" s="212"/>
      <c r="X1084" s="212"/>
      <c r="Y1084" s="212"/>
      <c r="Z1084" s="212"/>
      <c r="AA1084" s="212"/>
      <c r="AB1084" s="212"/>
      <c r="AC1084" s="212"/>
      <c r="AD1084" s="212"/>
      <c r="AE1084" s="212"/>
      <c r="AF1084" s="212"/>
      <c r="AG1084" s="212"/>
      <c r="AH1084" s="212"/>
      <c r="AI1084" s="212"/>
      <c r="AJ1084" s="212"/>
      <c r="AK1084" s="212"/>
      <c r="AL1084" s="212"/>
      <c r="AM1084" s="212"/>
      <c r="AN1084" s="212"/>
      <c r="AP1084" s="203"/>
      <c r="AQ1084" s="203"/>
      <c r="AR1084" s="203"/>
      <c r="AS1084" s="203"/>
      <c r="AT1084" s="203"/>
      <c r="AU1084" s="203"/>
      <c r="AV1084" s="212"/>
      <c r="AW1084" s="212"/>
      <c r="AX1084" s="212"/>
      <c r="AY1084" s="212"/>
      <c r="BA1084" s="203"/>
      <c r="BB1084" s="203"/>
      <c r="BC1084" s="203"/>
      <c r="BD1084" s="203"/>
      <c r="BE1084" s="212"/>
      <c r="BF1084" s="212"/>
      <c r="BG1084" s="203"/>
      <c r="BH1084" s="203"/>
      <c r="BI1084" s="298"/>
      <c r="BJ1084" s="299"/>
      <c r="BK1084" s="203"/>
      <c r="BL1084" s="319"/>
    </row>
    <row r="1085" spans="18:64" ht="12.75" x14ac:dyDescent="0.2">
      <c r="R1085" s="212"/>
      <c r="S1085" s="212"/>
      <c r="T1085" s="212"/>
      <c r="U1085" s="212"/>
      <c r="V1085" s="212"/>
      <c r="W1085" s="212"/>
      <c r="X1085" s="212"/>
      <c r="Y1085" s="212"/>
      <c r="Z1085" s="212"/>
      <c r="AA1085" s="212"/>
      <c r="AB1085" s="212"/>
      <c r="AC1085" s="212"/>
      <c r="AD1085" s="212"/>
      <c r="AE1085" s="212"/>
      <c r="AF1085" s="212"/>
      <c r="AG1085" s="212"/>
      <c r="AH1085" s="212"/>
      <c r="AI1085" s="212"/>
      <c r="AJ1085" s="212"/>
      <c r="AK1085" s="212"/>
      <c r="AL1085" s="212"/>
      <c r="AM1085" s="212"/>
      <c r="AN1085" s="212"/>
      <c r="AP1085" s="203"/>
      <c r="AQ1085" s="203"/>
      <c r="AR1085" s="203"/>
      <c r="AS1085" s="203"/>
      <c r="AT1085" s="203"/>
      <c r="AU1085" s="203"/>
      <c r="AV1085" s="212"/>
      <c r="AW1085" s="212"/>
      <c r="AX1085" s="212"/>
      <c r="AY1085" s="212"/>
      <c r="BA1085" s="203"/>
      <c r="BB1085" s="203"/>
      <c r="BC1085" s="203"/>
      <c r="BD1085" s="203"/>
      <c r="BE1085" s="212"/>
      <c r="BF1085" s="212"/>
      <c r="BG1085" s="203"/>
      <c r="BH1085" s="203"/>
      <c r="BI1085" s="298"/>
      <c r="BJ1085" s="299"/>
      <c r="BK1085" s="203"/>
      <c r="BL1085" s="319"/>
    </row>
    <row r="1086" spans="18:64" ht="12.75" x14ac:dyDescent="0.2">
      <c r="R1086" s="212"/>
      <c r="S1086" s="212"/>
      <c r="T1086" s="212"/>
      <c r="U1086" s="212"/>
      <c r="V1086" s="212"/>
      <c r="W1086" s="212"/>
      <c r="X1086" s="212"/>
      <c r="Y1086" s="212"/>
      <c r="Z1086" s="212"/>
      <c r="AA1086" s="212"/>
      <c r="AB1086" s="212"/>
      <c r="AC1086" s="212"/>
      <c r="AD1086" s="212"/>
      <c r="AE1086" s="212"/>
      <c r="AF1086" s="212"/>
      <c r="AG1086" s="212"/>
      <c r="AH1086" s="212"/>
      <c r="AI1086" s="212"/>
      <c r="AJ1086" s="212"/>
      <c r="AK1086" s="212"/>
      <c r="AL1086" s="212"/>
      <c r="AM1086" s="212"/>
      <c r="AN1086" s="212"/>
      <c r="AP1086" s="203"/>
      <c r="AQ1086" s="203"/>
      <c r="AR1086" s="203"/>
      <c r="AS1086" s="203"/>
      <c r="AT1086" s="203"/>
      <c r="AU1086" s="203"/>
      <c r="AV1086" s="212"/>
      <c r="AW1086" s="212"/>
      <c r="AX1086" s="212"/>
      <c r="AY1086" s="212"/>
      <c r="BA1086" s="203"/>
      <c r="BB1086" s="203"/>
      <c r="BC1086" s="203"/>
      <c r="BD1086" s="203"/>
      <c r="BE1086" s="212"/>
      <c r="BF1086" s="212"/>
      <c r="BG1086" s="203"/>
      <c r="BH1086" s="203"/>
      <c r="BI1086" s="298"/>
      <c r="BJ1086" s="299"/>
      <c r="BK1086" s="203"/>
      <c r="BL1086" s="319"/>
    </row>
    <row r="1087" spans="18:64" ht="12.75" x14ac:dyDescent="0.2">
      <c r="R1087" s="212"/>
      <c r="S1087" s="212"/>
      <c r="T1087" s="212"/>
      <c r="U1087" s="212"/>
      <c r="V1087" s="212"/>
      <c r="W1087" s="212"/>
      <c r="X1087" s="212"/>
      <c r="Y1087" s="212"/>
      <c r="Z1087" s="212"/>
      <c r="AA1087" s="212"/>
      <c r="AB1087" s="212"/>
      <c r="AC1087" s="212"/>
      <c r="AD1087" s="212"/>
      <c r="AE1087" s="212"/>
      <c r="AF1087" s="212"/>
      <c r="AG1087" s="212"/>
      <c r="AH1087" s="212"/>
      <c r="AI1087" s="212"/>
      <c r="AJ1087" s="212"/>
      <c r="AK1087" s="212"/>
      <c r="AL1087" s="212"/>
      <c r="AM1087" s="212"/>
      <c r="AN1087" s="212"/>
      <c r="AP1087" s="203"/>
      <c r="AQ1087" s="203"/>
      <c r="AR1087" s="203"/>
      <c r="AS1087" s="203"/>
      <c r="AT1087" s="203"/>
      <c r="AU1087" s="203"/>
      <c r="AV1087" s="212"/>
      <c r="AW1087" s="212"/>
      <c r="AX1087" s="212"/>
      <c r="AY1087" s="212"/>
      <c r="BA1087" s="203"/>
      <c r="BB1087" s="203"/>
      <c r="BC1087" s="203"/>
      <c r="BD1087" s="203"/>
      <c r="BE1087" s="212"/>
      <c r="BF1087" s="212"/>
      <c r="BG1087" s="203"/>
      <c r="BH1087" s="203"/>
      <c r="BI1087" s="298"/>
      <c r="BJ1087" s="299"/>
      <c r="BK1087" s="203"/>
      <c r="BL1087" s="319"/>
    </row>
    <row r="1088" spans="18:64" ht="12.75" x14ac:dyDescent="0.2">
      <c r="R1088" s="212"/>
      <c r="S1088" s="212"/>
      <c r="T1088" s="212"/>
      <c r="U1088" s="212"/>
      <c r="V1088" s="212"/>
      <c r="W1088" s="212"/>
      <c r="X1088" s="212"/>
      <c r="Y1088" s="212"/>
      <c r="Z1088" s="212"/>
      <c r="AA1088" s="212"/>
      <c r="AB1088" s="212"/>
      <c r="AC1088" s="212"/>
      <c r="AD1088" s="212"/>
      <c r="AE1088" s="212"/>
      <c r="AF1088" s="212"/>
      <c r="AG1088" s="212"/>
      <c r="AH1088" s="212"/>
      <c r="AI1088" s="212"/>
      <c r="AJ1088" s="212"/>
      <c r="AK1088" s="212"/>
      <c r="AL1088" s="212"/>
      <c r="AM1088" s="212"/>
      <c r="AN1088" s="212"/>
      <c r="AP1088" s="203"/>
      <c r="AQ1088" s="203"/>
      <c r="AR1088" s="203"/>
      <c r="AS1088" s="203"/>
      <c r="AT1088" s="203"/>
      <c r="AU1088" s="203"/>
      <c r="AV1088" s="212"/>
      <c r="AW1088" s="212"/>
      <c r="AX1088" s="212"/>
      <c r="AY1088" s="212"/>
      <c r="BA1088" s="203"/>
      <c r="BB1088" s="203"/>
      <c r="BC1088" s="203"/>
      <c r="BD1088" s="203"/>
      <c r="BE1088" s="212"/>
      <c r="BF1088" s="212"/>
      <c r="BG1088" s="203"/>
      <c r="BH1088" s="203"/>
      <c r="BI1088" s="298"/>
      <c r="BJ1088" s="299"/>
      <c r="BK1088" s="203"/>
      <c r="BL1088" s="319"/>
    </row>
    <row r="1089" spans="18:64" ht="12.75" x14ac:dyDescent="0.2">
      <c r="R1089" s="212"/>
      <c r="S1089" s="212"/>
      <c r="T1089" s="212"/>
      <c r="U1089" s="212"/>
      <c r="V1089" s="212"/>
      <c r="W1089" s="212"/>
      <c r="X1089" s="212"/>
      <c r="Y1089" s="212"/>
      <c r="Z1089" s="212"/>
      <c r="AA1089" s="212"/>
      <c r="AB1089" s="212"/>
      <c r="AC1089" s="212"/>
      <c r="AD1089" s="212"/>
      <c r="AE1089" s="212"/>
      <c r="AF1089" s="212"/>
      <c r="AG1089" s="212"/>
      <c r="AH1089" s="212"/>
      <c r="AI1089" s="212"/>
      <c r="AJ1089" s="212"/>
      <c r="AK1089" s="212"/>
      <c r="AL1089" s="212"/>
      <c r="AM1089" s="212"/>
      <c r="AN1089" s="212"/>
      <c r="AP1089" s="203"/>
      <c r="AQ1089" s="203"/>
      <c r="AR1089" s="203"/>
      <c r="AS1089" s="203"/>
      <c r="AT1089" s="203"/>
      <c r="AU1089" s="203"/>
      <c r="AV1089" s="212"/>
      <c r="AW1089" s="212"/>
      <c r="AX1089" s="212"/>
      <c r="AY1089" s="212"/>
      <c r="BA1089" s="203"/>
      <c r="BB1089" s="203"/>
      <c r="BC1089" s="203"/>
      <c r="BD1089" s="203"/>
      <c r="BE1089" s="212"/>
      <c r="BF1089" s="212"/>
      <c r="BG1089" s="203"/>
      <c r="BH1089" s="203"/>
      <c r="BI1089" s="298"/>
      <c r="BJ1089" s="299"/>
      <c r="BK1089" s="203"/>
      <c r="BL1089" s="319"/>
    </row>
    <row r="1090" spans="18:64" ht="12.75" x14ac:dyDescent="0.2">
      <c r="R1090" s="212"/>
      <c r="S1090" s="212"/>
      <c r="T1090" s="212"/>
      <c r="U1090" s="212"/>
      <c r="V1090" s="212"/>
      <c r="W1090" s="212"/>
      <c r="X1090" s="212"/>
      <c r="Y1090" s="212"/>
      <c r="Z1090" s="212"/>
      <c r="AA1090" s="212"/>
      <c r="AB1090" s="212"/>
      <c r="AC1090" s="212"/>
      <c r="AD1090" s="212"/>
      <c r="AE1090" s="212"/>
      <c r="AF1090" s="212"/>
      <c r="AG1090" s="212"/>
      <c r="AH1090" s="212"/>
      <c r="AI1090" s="212"/>
      <c r="AJ1090" s="212"/>
      <c r="AK1090" s="212"/>
      <c r="AL1090" s="212"/>
      <c r="AM1090" s="212"/>
      <c r="AN1090" s="212"/>
      <c r="AP1090" s="203"/>
      <c r="AQ1090" s="203"/>
      <c r="AR1090" s="203"/>
      <c r="AS1090" s="203"/>
      <c r="AT1090" s="203"/>
      <c r="AU1090" s="203"/>
      <c r="AV1090" s="212"/>
      <c r="AW1090" s="212"/>
      <c r="AX1090" s="212"/>
      <c r="AY1090" s="212"/>
      <c r="BA1090" s="203"/>
      <c r="BB1090" s="203"/>
      <c r="BC1090" s="203"/>
      <c r="BD1090" s="203"/>
      <c r="BE1090" s="212"/>
      <c r="BF1090" s="212"/>
      <c r="BG1090" s="203"/>
      <c r="BH1090" s="203"/>
      <c r="BI1090" s="298"/>
      <c r="BJ1090" s="299"/>
      <c r="BK1090" s="203"/>
      <c r="BL1090" s="319"/>
    </row>
    <row r="1091" spans="18:64" ht="12.75" x14ac:dyDescent="0.2">
      <c r="R1091" s="212"/>
      <c r="S1091" s="212"/>
      <c r="T1091" s="212"/>
      <c r="U1091" s="212"/>
      <c r="V1091" s="212"/>
      <c r="W1091" s="212"/>
      <c r="X1091" s="212"/>
      <c r="Y1091" s="212"/>
      <c r="Z1091" s="212"/>
      <c r="AA1091" s="212"/>
      <c r="AB1091" s="212"/>
      <c r="AC1091" s="212"/>
      <c r="AD1091" s="212"/>
      <c r="AE1091" s="212"/>
      <c r="AF1091" s="212"/>
      <c r="AG1091" s="212"/>
      <c r="AH1091" s="212"/>
      <c r="AI1091" s="212"/>
      <c r="AJ1091" s="212"/>
      <c r="AK1091" s="212"/>
      <c r="AL1091" s="212"/>
      <c r="AM1091" s="212"/>
      <c r="AN1091" s="212"/>
      <c r="AP1091" s="203"/>
      <c r="AQ1091" s="203"/>
      <c r="AR1091" s="203"/>
      <c r="AS1091" s="203"/>
      <c r="AT1091" s="203"/>
      <c r="AU1091" s="203"/>
      <c r="AV1091" s="212"/>
      <c r="AW1091" s="212"/>
      <c r="AX1091" s="212"/>
      <c r="AY1091" s="212"/>
      <c r="BA1091" s="203"/>
      <c r="BB1091" s="203"/>
      <c r="BC1091" s="203"/>
      <c r="BD1091" s="203"/>
      <c r="BE1091" s="212"/>
      <c r="BF1091" s="212"/>
      <c r="BG1091" s="203"/>
      <c r="BH1091" s="203"/>
      <c r="BI1091" s="298"/>
      <c r="BJ1091" s="299"/>
      <c r="BK1091" s="203"/>
      <c r="BL1091" s="319"/>
    </row>
    <row r="1092" spans="18:64" ht="12.75" x14ac:dyDescent="0.2">
      <c r="R1092" s="212"/>
      <c r="S1092" s="212"/>
      <c r="T1092" s="212"/>
      <c r="U1092" s="212"/>
      <c r="V1092" s="212"/>
      <c r="W1092" s="212"/>
      <c r="X1092" s="212"/>
      <c r="Y1092" s="212"/>
      <c r="Z1092" s="212"/>
      <c r="AA1092" s="212"/>
      <c r="AB1092" s="212"/>
      <c r="AC1092" s="212"/>
      <c r="AD1092" s="212"/>
      <c r="AE1092" s="212"/>
      <c r="AF1092" s="212"/>
      <c r="AG1092" s="212"/>
      <c r="AH1092" s="212"/>
      <c r="AI1092" s="212"/>
      <c r="AJ1092" s="212"/>
      <c r="AK1092" s="212"/>
      <c r="AL1092" s="212"/>
      <c r="AM1092" s="212"/>
      <c r="AN1092" s="212"/>
      <c r="AP1092" s="203"/>
      <c r="AQ1092" s="203"/>
      <c r="AR1092" s="203"/>
      <c r="AS1092" s="203"/>
      <c r="AT1092" s="203"/>
      <c r="AU1092" s="203"/>
      <c r="AV1092" s="212"/>
      <c r="AW1092" s="212"/>
      <c r="AX1092" s="212"/>
      <c r="AY1092" s="212"/>
      <c r="BA1092" s="203"/>
      <c r="BB1092" s="203"/>
      <c r="BC1092" s="203"/>
      <c r="BD1092" s="203"/>
      <c r="BE1092" s="212"/>
      <c r="BF1092" s="212"/>
      <c r="BG1092" s="203"/>
      <c r="BH1092" s="203"/>
      <c r="BI1092" s="298"/>
      <c r="BJ1092" s="299"/>
      <c r="BK1092" s="203"/>
      <c r="BL1092" s="319"/>
    </row>
    <row r="1093" spans="18:64" ht="12.75" x14ac:dyDescent="0.2">
      <c r="R1093" s="212"/>
      <c r="S1093" s="212"/>
      <c r="T1093" s="212"/>
      <c r="U1093" s="212"/>
      <c r="V1093" s="212"/>
      <c r="W1093" s="212"/>
      <c r="X1093" s="212"/>
      <c r="Y1093" s="212"/>
      <c r="Z1093" s="212"/>
      <c r="AA1093" s="212"/>
      <c r="AB1093" s="212"/>
      <c r="AC1093" s="212"/>
      <c r="AD1093" s="212"/>
      <c r="AE1093" s="212"/>
      <c r="AF1093" s="212"/>
      <c r="AG1093" s="212"/>
      <c r="AH1093" s="212"/>
      <c r="AI1093" s="212"/>
      <c r="AJ1093" s="212"/>
      <c r="AK1093" s="212"/>
      <c r="AL1093" s="212"/>
      <c r="AM1093" s="212"/>
      <c r="AN1093" s="212"/>
      <c r="AP1093" s="203"/>
      <c r="AQ1093" s="203"/>
      <c r="AR1093" s="203"/>
      <c r="AS1093" s="203"/>
      <c r="AT1093" s="203"/>
      <c r="AU1093" s="203"/>
      <c r="AV1093" s="212"/>
      <c r="AW1093" s="212"/>
      <c r="AX1093" s="212"/>
      <c r="AY1093" s="212"/>
      <c r="BA1093" s="203"/>
      <c r="BB1093" s="203"/>
      <c r="BC1093" s="203"/>
      <c r="BD1093" s="203"/>
      <c r="BE1093" s="212"/>
      <c r="BF1093" s="212"/>
      <c r="BG1093" s="203"/>
      <c r="BH1093" s="203"/>
      <c r="BI1093" s="298"/>
      <c r="BJ1093" s="299"/>
      <c r="BK1093" s="203"/>
      <c r="BL1093" s="319"/>
    </row>
    <row r="1094" spans="18:64" ht="12.75" x14ac:dyDescent="0.2">
      <c r="R1094" s="212"/>
      <c r="S1094" s="212"/>
      <c r="T1094" s="212"/>
      <c r="U1094" s="212"/>
      <c r="V1094" s="212"/>
      <c r="W1094" s="212"/>
      <c r="X1094" s="212"/>
      <c r="Y1094" s="212"/>
      <c r="Z1094" s="212"/>
      <c r="AA1094" s="212"/>
      <c r="AB1094" s="212"/>
      <c r="AC1094" s="212"/>
      <c r="AD1094" s="212"/>
      <c r="AE1094" s="212"/>
      <c r="AF1094" s="212"/>
      <c r="AG1094" s="212"/>
      <c r="AH1094" s="212"/>
      <c r="AI1094" s="212"/>
      <c r="AJ1094" s="212"/>
      <c r="AK1094" s="212"/>
      <c r="AL1094" s="212"/>
      <c r="AM1094" s="212"/>
      <c r="AN1094" s="212"/>
      <c r="AP1094" s="203"/>
      <c r="AQ1094" s="203"/>
      <c r="AR1094" s="203"/>
      <c r="AS1094" s="203"/>
      <c r="AT1094" s="203"/>
      <c r="AU1094" s="203"/>
      <c r="AV1094" s="212"/>
      <c r="AW1094" s="212"/>
      <c r="AX1094" s="212"/>
      <c r="AY1094" s="212"/>
      <c r="BA1094" s="203"/>
      <c r="BB1094" s="203"/>
      <c r="BC1094" s="203"/>
      <c r="BD1094" s="203"/>
      <c r="BE1094" s="212"/>
      <c r="BF1094" s="212"/>
      <c r="BG1094" s="203"/>
      <c r="BH1094" s="203"/>
      <c r="BI1094" s="298"/>
      <c r="BJ1094" s="299"/>
      <c r="BK1094" s="203"/>
      <c r="BL1094" s="319"/>
    </row>
    <row r="1095" spans="18:64" ht="12.75" x14ac:dyDescent="0.2">
      <c r="R1095" s="212"/>
      <c r="S1095" s="212"/>
      <c r="T1095" s="212"/>
      <c r="U1095" s="212"/>
      <c r="V1095" s="212"/>
      <c r="W1095" s="212"/>
      <c r="X1095" s="212"/>
      <c r="Y1095" s="212"/>
      <c r="Z1095" s="212"/>
      <c r="AA1095" s="212"/>
      <c r="AB1095" s="212"/>
      <c r="AC1095" s="212"/>
      <c r="AD1095" s="212"/>
      <c r="AE1095" s="212"/>
      <c r="AF1095" s="212"/>
      <c r="AG1095" s="212"/>
      <c r="AH1095" s="212"/>
      <c r="AI1095" s="212"/>
      <c r="AJ1095" s="212"/>
      <c r="AK1095" s="212"/>
      <c r="AL1095" s="212"/>
      <c r="AM1095" s="212"/>
      <c r="AN1095" s="212"/>
      <c r="AP1095" s="203"/>
      <c r="AQ1095" s="203"/>
      <c r="AR1095" s="203"/>
      <c r="AS1095" s="203"/>
      <c r="AT1095" s="203"/>
      <c r="AU1095" s="203"/>
      <c r="AV1095" s="212"/>
      <c r="AW1095" s="212"/>
      <c r="AX1095" s="212"/>
      <c r="AY1095" s="212"/>
      <c r="BA1095" s="203"/>
      <c r="BB1095" s="203"/>
      <c r="BC1095" s="203"/>
      <c r="BD1095" s="203"/>
      <c r="BE1095" s="212"/>
      <c r="BF1095" s="212"/>
      <c r="BG1095" s="203"/>
      <c r="BH1095" s="203"/>
      <c r="BI1095" s="298"/>
      <c r="BJ1095" s="299"/>
      <c r="BK1095" s="203"/>
      <c r="BL1095" s="319"/>
    </row>
    <row r="1096" spans="18:64" ht="12.75" x14ac:dyDescent="0.2">
      <c r="R1096" s="212"/>
      <c r="S1096" s="212"/>
      <c r="T1096" s="212"/>
      <c r="U1096" s="212"/>
      <c r="V1096" s="212"/>
      <c r="W1096" s="212"/>
      <c r="X1096" s="212"/>
      <c r="Y1096" s="212"/>
      <c r="Z1096" s="212"/>
      <c r="AA1096" s="212"/>
      <c r="AB1096" s="212"/>
      <c r="AC1096" s="212"/>
      <c r="AD1096" s="212"/>
      <c r="AE1096" s="212"/>
      <c r="AF1096" s="212"/>
      <c r="AG1096" s="212"/>
      <c r="AH1096" s="212"/>
      <c r="AI1096" s="212"/>
      <c r="AJ1096" s="212"/>
      <c r="AK1096" s="212"/>
      <c r="AL1096" s="212"/>
      <c r="AM1096" s="212"/>
      <c r="AN1096" s="212"/>
      <c r="AP1096" s="203"/>
      <c r="AQ1096" s="203"/>
      <c r="AR1096" s="203"/>
      <c r="AS1096" s="203"/>
      <c r="AT1096" s="203"/>
      <c r="AU1096" s="203"/>
      <c r="AV1096" s="212"/>
      <c r="AW1096" s="212"/>
      <c r="AX1096" s="212"/>
      <c r="AY1096" s="212"/>
      <c r="BA1096" s="203"/>
      <c r="BB1096" s="203"/>
      <c r="BC1096" s="203"/>
      <c r="BD1096" s="203"/>
      <c r="BE1096" s="212"/>
      <c r="BF1096" s="212"/>
      <c r="BG1096" s="203"/>
      <c r="BH1096" s="203"/>
      <c r="BI1096" s="298"/>
      <c r="BJ1096" s="299"/>
      <c r="BK1096" s="203"/>
      <c r="BL1096" s="319"/>
    </row>
    <row r="1097" spans="18:64" ht="12.75" x14ac:dyDescent="0.2">
      <c r="R1097" s="212"/>
      <c r="S1097" s="212"/>
      <c r="T1097" s="212"/>
      <c r="U1097" s="212"/>
      <c r="V1097" s="212"/>
      <c r="W1097" s="212"/>
      <c r="X1097" s="212"/>
      <c r="Y1097" s="212"/>
      <c r="Z1097" s="212"/>
      <c r="AA1097" s="212"/>
      <c r="AB1097" s="212"/>
      <c r="AC1097" s="212"/>
      <c r="AD1097" s="212"/>
      <c r="AE1097" s="212"/>
      <c r="AF1097" s="212"/>
      <c r="AG1097" s="212"/>
      <c r="AH1097" s="212"/>
      <c r="AI1097" s="212"/>
      <c r="AJ1097" s="212"/>
      <c r="AK1097" s="212"/>
      <c r="AL1097" s="212"/>
      <c r="AM1097" s="212"/>
      <c r="AN1097" s="212"/>
      <c r="AP1097" s="203"/>
      <c r="AQ1097" s="203"/>
      <c r="AR1097" s="203"/>
      <c r="AS1097" s="203"/>
      <c r="AT1097" s="203"/>
      <c r="AU1097" s="203"/>
      <c r="AV1097" s="212"/>
      <c r="AW1097" s="212"/>
      <c r="AX1097" s="212"/>
      <c r="AY1097" s="212"/>
      <c r="BA1097" s="203"/>
      <c r="BB1097" s="203"/>
      <c r="BC1097" s="203"/>
      <c r="BD1097" s="203"/>
      <c r="BE1097" s="212"/>
      <c r="BF1097" s="212"/>
      <c r="BG1097" s="203"/>
      <c r="BH1097" s="203"/>
      <c r="BI1097" s="298"/>
      <c r="BJ1097" s="299"/>
      <c r="BK1097" s="203"/>
      <c r="BL1097" s="319"/>
    </row>
    <row r="1098" spans="18:64" ht="12.75" x14ac:dyDescent="0.2">
      <c r="R1098" s="212"/>
      <c r="S1098" s="212"/>
      <c r="T1098" s="212"/>
      <c r="U1098" s="212"/>
      <c r="V1098" s="212"/>
      <c r="W1098" s="212"/>
      <c r="X1098" s="212"/>
      <c r="Y1098" s="212"/>
      <c r="Z1098" s="212"/>
      <c r="AA1098" s="212"/>
      <c r="AB1098" s="212"/>
      <c r="AC1098" s="212"/>
      <c r="AD1098" s="212"/>
      <c r="AE1098" s="212"/>
      <c r="AF1098" s="212"/>
      <c r="AG1098" s="212"/>
      <c r="AH1098" s="212"/>
      <c r="AI1098" s="212"/>
      <c r="AJ1098" s="212"/>
      <c r="AK1098" s="212"/>
      <c r="AL1098" s="212"/>
      <c r="AM1098" s="212"/>
      <c r="AN1098" s="212"/>
      <c r="AP1098" s="203"/>
      <c r="AQ1098" s="203"/>
      <c r="AR1098" s="203"/>
      <c r="AS1098" s="203"/>
      <c r="AT1098" s="203"/>
      <c r="AU1098" s="203"/>
      <c r="AV1098" s="212"/>
      <c r="AW1098" s="212"/>
      <c r="AX1098" s="212"/>
      <c r="AY1098" s="212"/>
      <c r="BA1098" s="203"/>
      <c r="BB1098" s="203"/>
      <c r="BC1098" s="203"/>
      <c r="BD1098" s="203"/>
      <c r="BE1098" s="212"/>
      <c r="BF1098" s="212"/>
      <c r="BG1098" s="203"/>
      <c r="BH1098" s="203"/>
      <c r="BI1098" s="298"/>
      <c r="BJ1098" s="299"/>
      <c r="BK1098" s="203"/>
      <c r="BL1098" s="319"/>
    </row>
    <row r="1099" spans="18:64" ht="12.75" x14ac:dyDescent="0.2">
      <c r="R1099" s="212"/>
      <c r="S1099" s="212"/>
      <c r="T1099" s="212"/>
      <c r="U1099" s="212"/>
      <c r="V1099" s="212"/>
      <c r="W1099" s="212"/>
      <c r="X1099" s="212"/>
      <c r="Y1099" s="212"/>
      <c r="Z1099" s="212"/>
      <c r="AA1099" s="212"/>
      <c r="AB1099" s="212"/>
      <c r="AC1099" s="212"/>
      <c r="AD1099" s="212"/>
      <c r="AE1099" s="212"/>
      <c r="AF1099" s="212"/>
      <c r="AG1099" s="212"/>
      <c r="AH1099" s="212"/>
      <c r="AI1099" s="212"/>
      <c r="AJ1099" s="212"/>
      <c r="AK1099" s="212"/>
      <c r="AL1099" s="212"/>
      <c r="AM1099" s="212"/>
      <c r="AN1099" s="212"/>
      <c r="AP1099" s="203"/>
      <c r="AQ1099" s="203"/>
      <c r="AR1099" s="203"/>
      <c r="AS1099" s="203"/>
      <c r="AT1099" s="203"/>
      <c r="AU1099" s="203"/>
      <c r="AV1099" s="212"/>
      <c r="AW1099" s="212"/>
      <c r="AX1099" s="212"/>
      <c r="AY1099" s="212"/>
      <c r="BA1099" s="203"/>
      <c r="BB1099" s="203"/>
      <c r="BC1099" s="203"/>
      <c r="BD1099" s="203"/>
      <c r="BE1099" s="212"/>
      <c r="BF1099" s="212"/>
      <c r="BG1099" s="203"/>
      <c r="BH1099" s="203"/>
      <c r="BI1099" s="298"/>
      <c r="BJ1099" s="299"/>
      <c r="BK1099" s="203"/>
      <c r="BL1099" s="319"/>
    </row>
    <row r="1100" spans="18:64" ht="12.75" x14ac:dyDescent="0.2">
      <c r="R1100" s="212"/>
      <c r="S1100" s="212"/>
      <c r="T1100" s="212"/>
      <c r="U1100" s="212"/>
      <c r="V1100" s="212"/>
      <c r="W1100" s="212"/>
      <c r="X1100" s="212"/>
      <c r="Y1100" s="212"/>
      <c r="Z1100" s="212"/>
      <c r="AA1100" s="212"/>
      <c r="AB1100" s="212"/>
      <c r="AC1100" s="212"/>
      <c r="AD1100" s="212"/>
      <c r="AE1100" s="212"/>
      <c r="AF1100" s="212"/>
      <c r="AG1100" s="212"/>
      <c r="AH1100" s="212"/>
      <c r="AI1100" s="212"/>
      <c r="AJ1100" s="212"/>
      <c r="AK1100" s="212"/>
      <c r="AL1100" s="212"/>
      <c r="AM1100" s="212"/>
      <c r="AN1100" s="212"/>
      <c r="AP1100" s="203"/>
      <c r="AQ1100" s="203"/>
      <c r="AR1100" s="203"/>
      <c r="AS1100" s="203"/>
      <c r="AT1100" s="203"/>
      <c r="AU1100" s="203"/>
      <c r="AV1100" s="212"/>
      <c r="AW1100" s="212"/>
      <c r="AX1100" s="212"/>
      <c r="AY1100" s="212"/>
      <c r="BA1100" s="203"/>
      <c r="BB1100" s="203"/>
      <c r="BC1100" s="203"/>
      <c r="BD1100" s="203"/>
      <c r="BE1100" s="212"/>
      <c r="BF1100" s="212"/>
      <c r="BG1100" s="203"/>
      <c r="BH1100" s="203"/>
      <c r="BI1100" s="298"/>
      <c r="BJ1100" s="299"/>
      <c r="BK1100" s="203"/>
      <c r="BL1100" s="319"/>
    </row>
    <row r="1101" spans="18:64" ht="12.75" x14ac:dyDescent="0.2">
      <c r="R1101" s="212"/>
      <c r="S1101" s="212"/>
      <c r="T1101" s="212"/>
      <c r="U1101" s="212"/>
      <c r="V1101" s="212"/>
      <c r="W1101" s="212"/>
      <c r="X1101" s="212"/>
      <c r="Y1101" s="212"/>
      <c r="Z1101" s="212"/>
      <c r="AA1101" s="212"/>
      <c r="AB1101" s="212"/>
      <c r="AC1101" s="212"/>
      <c r="AD1101" s="212"/>
      <c r="AE1101" s="212"/>
      <c r="AF1101" s="212"/>
      <c r="AG1101" s="212"/>
      <c r="AH1101" s="212"/>
      <c r="AI1101" s="212"/>
      <c r="AJ1101" s="212"/>
      <c r="AK1101" s="212"/>
      <c r="AL1101" s="212"/>
      <c r="AM1101" s="212"/>
      <c r="AN1101" s="212"/>
      <c r="AP1101" s="203"/>
      <c r="AQ1101" s="203"/>
      <c r="AR1101" s="203"/>
      <c r="AS1101" s="203"/>
      <c r="AT1101" s="203"/>
      <c r="AU1101" s="203"/>
      <c r="AV1101" s="212"/>
      <c r="AW1101" s="212"/>
      <c r="AX1101" s="212"/>
      <c r="AY1101" s="212"/>
      <c r="BA1101" s="203"/>
      <c r="BB1101" s="203"/>
      <c r="BC1101" s="203"/>
      <c r="BD1101" s="203"/>
      <c r="BE1101" s="212"/>
      <c r="BF1101" s="212"/>
      <c r="BG1101" s="203"/>
      <c r="BH1101" s="203"/>
      <c r="BI1101" s="298"/>
      <c r="BJ1101" s="299"/>
      <c r="BK1101" s="203"/>
      <c r="BL1101" s="319"/>
    </row>
    <row r="1102" spans="18:64" ht="12.75" x14ac:dyDescent="0.2">
      <c r="R1102" s="212"/>
      <c r="S1102" s="212"/>
      <c r="T1102" s="212"/>
      <c r="U1102" s="212"/>
      <c r="V1102" s="212"/>
      <c r="W1102" s="212"/>
      <c r="X1102" s="212"/>
      <c r="Y1102" s="212"/>
      <c r="Z1102" s="212"/>
      <c r="AA1102" s="212"/>
      <c r="AB1102" s="212"/>
      <c r="AC1102" s="212"/>
      <c r="AD1102" s="212"/>
      <c r="AE1102" s="212"/>
      <c r="AF1102" s="212"/>
      <c r="AG1102" s="212"/>
      <c r="AH1102" s="212"/>
      <c r="AI1102" s="212"/>
      <c r="AJ1102" s="212"/>
      <c r="AK1102" s="212"/>
      <c r="AL1102" s="212"/>
      <c r="AM1102" s="212"/>
      <c r="AN1102" s="212"/>
      <c r="AP1102" s="203"/>
      <c r="AQ1102" s="203"/>
      <c r="AR1102" s="203"/>
      <c r="AS1102" s="203"/>
      <c r="AT1102" s="203"/>
      <c r="AU1102" s="203"/>
      <c r="AV1102" s="212"/>
      <c r="AW1102" s="212"/>
      <c r="AX1102" s="212"/>
      <c r="AY1102" s="212"/>
      <c r="BA1102" s="203"/>
      <c r="BB1102" s="203"/>
      <c r="BC1102" s="203"/>
      <c r="BD1102" s="203"/>
      <c r="BE1102" s="212"/>
      <c r="BF1102" s="212"/>
      <c r="BG1102" s="203"/>
      <c r="BH1102" s="203"/>
      <c r="BI1102" s="298"/>
      <c r="BJ1102" s="299"/>
      <c r="BK1102" s="203"/>
      <c r="BL1102" s="319"/>
    </row>
    <row r="1103" spans="18:64" ht="12.75" x14ac:dyDescent="0.2">
      <c r="R1103" s="212"/>
      <c r="S1103" s="212"/>
      <c r="T1103" s="212"/>
      <c r="U1103" s="212"/>
      <c r="V1103" s="212"/>
      <c r="W1103" s="212"/>
      <c r="X1103" s="212"/>
      <c r="Y1103" s="212"/>
      <c r="Z1103" s="212"/>
      <c r="AA1103" s="212"/>
      <c r="AB1103" s="212"/>
      <c r="AC1103" s="212"/>
      <c r="AD1103" s="212"/>
      <c r="AE1103" s="212"/>
      <c r="AF1103" s="212"/>
      <c r="AG1103" s="212"/>
      <c r="AH1103" s="212"/>
      <c r="AI1103" s="212"/>
      <c r="AJ1103" s="212"/>
      <c r="AK1103" s="212"/>
      <c r="AL1103" s="212"/>
      <c r="AM1103" s="212"/>
      <c r="AN1103" s="212"/>
      <c r="AP1103" s="203"/>
      <c r="AQ1103" s="203"/>
      <c r="AR1103" s="203"/>
      <c r="AS1103" s="203"/>
      <c r="AT1103" s="203"/>
      <c r="AU1103" s="203"/>
      <c r="AV1103" s="212"/>
      <c r="AW1103" s="212"/>
      <c r="AX1103" s="212"/>
      <c r="AY1103" s="212"/>
      <c r="BA1103" s="203"/>
      <c r="BB1103" s="203"/>
      <c r="BC1103" s="203"/>
      <c r="BD1103" s="203"/>
      <c r="BE1103" s="212"/>
      <c r="BF1103" s="212"/>
      <c r="BG1103" s="203"/>
      <c r="BH1103" s="203"/>
      <c r="BI1103" s="298"/>
      <c r="BJ1103" s="299"/>
      <c r="BK1103" s="203"/>
      <c r="BL1103" s="319"/>
    </row>
    <row r="1104" spans="18:64" ht="12.75" x14ac:dyDescent="0.2">
      <c r="R1104" s="212"/>
      <c r="S1104" s="212"/>
      <c r="T1104" s="212"/>
      <c r="U1104" s="212"/>
      <c r="V1104" s="212"/>
      <c r="W1104" s="212"/>
      <c r="X1104" s="212"/>
      <c r="Y1104" s="212"/>
      <c r="Z1104" s="212"/>
      <c r="AA1104" s="212"/>
      <c r="AB1104" s="212"/>
      <c r="AC1104" s="212"/>
      <c r="AD1104" s="212"/>
      <c r="AE1104" s="212"/>
      <c r="AF1104" s="212"/>
      <c r="AG1104" s="212"/>
      <c r="AH1104" s="212"/>
      <c r="AI1104" s="212"/>
      <c r="AJ1104" s="212"/>
      <c r="AK1104" s="212"/>
      <c r="AL1104" s="212"/>
      <c r="AM1104" s="212"/>
      <c r="AN1104" s="212"/>
      <c r="AP1104" s="203"/>
      <c r="AQ1104" s="203"/>
      <c r="AR1104" s="203"/>
      <c r="AS1104" s="203"/>
      <c r="AT1104" s="203"/>
      <c r="AU1104" s="203"/>
      <c r="AV1104" s="212"/>
      <c r="AW1104" s="212"/>
      <c r="AX1104" s="212"/>
      <c r="AY1104" s="212"/>
      <c r="BA1104" s="203"/>
      <c r="BB1104" s="203"/>
      <c r="BC1104" s="203"/>
      <c r="BD1104" s="203"/>
      <c r="BE1104" s="212"/>
      <c r="BF1104" s="212"/>
      <c r="BG1104" s="203"/>
      <c r="BH1104" s="203"/>
      <c r="BI1104" s="298"/>
      <c r="BJ1104" s="299"/>
      <c r="BK1104" s="203"/>
      <c r="BL1104" s="319"/>
    </row>
    <row r="1105" spans="18:64" ht="12.75" x14ac:dyDescent="0.2">
      <c r="R1105" s="212"/>
      <c r="S1105" s="212"/>
      <c r="T1105" s="212"/>
      <c r="U1105" s="212"/>
      <c r="V1105" s="212"/>
      <c r="W1105" s="212"/>
      <c r="X1105" s="212"/>
      <c r="Y1105" s="212"/>
      <c r="Z1105" s="212"/>
      <c r="AA1105" s="212"/>
      <c r="AB1105" s="212"/>
      <c r="AC1105" s="212"/>
      <c r="AD1105" s="212"/>
      <c r="AE1105" s="212"/>
      <c r="AF1105" s="212"/>
      <c r="AG1105" s="212"/>
      <c r="AH1105" s="212"/>
      <c r="AI1105" s="212"/>
      <c r="AJ1105" s="212"/>
      <c r="AK1105" s="212"/>
      <c r="AL1105" s="212"/>
      <c r="AM1105" s="212"/>
      <c r="AN1105" s="212"/>
      <c r="AP1105" s="203"/>
      <c r="AQ1105" s="203"/>
      <c r="AR1105" s="203"/>
      <c r="AS1105" s="203"/>
      <c r="AT1105" s="203"/>
      <c r="AU1105" s="203"/>
      <c r="AV1105" s="212"/>
      <c r="AW1105" s="212"/>
      <c r="AX1105" s="212"/>
      <c r="AY1105" s="212"/>
      <c r="BA1105" s="203"/>
      <c r="BB1105" s="203"/>
      <c r="BC1105" s="203"/>
      <c r="BD1105" s="203"/>
      <c r="BE1105" s="212"/>
      <c r="BF1105" s="212"/>
      <c r="BG1105" s="203"/>
      <c r="BH1105" s="203"/>
      <c r="BI1105" s="298"/>
      <c r="BJ1105" s="299"/>
      <c r="BK1105" s="203"/>
      <c r="BL1105" s="319"/>
    </row>
    <row r="1106" spans="18:64" ht="12.75" x14ac:dyDescent="0.2">
      <c r="R1106" s="212"/>
      <c r="S1106" s="212"/>
      <c r="T1106" s="212"/>
      <c r="U1106" s="212"/>
      <c r="V1106" s="212"/>
      <c r="W1106" s="212"/>
      <c r="X1106" s="212"/>
      <c r="Y1106" s="212"/>
      <c r="Z1106" s="212"/>
      <c r="AA1106" s="212"/>
      <c r="AB1106" s="212"/>
      <c r="AC1106" s="212"/>
      <c r="AD1106" s="212"/>
      <c r="AE1106" s="212"/>
      <c r="AF1106" s="212"/>
      <c r="AG1106" s="212"/>
      <c r="AH1106" s="212"/>
      <c r="AI1106" s="212"/>
      <c r="AJ1106" s="212"/>
      <c r="AK1106" s="212"/>
      <c r="AL1106" s="212"/>
      <c r="AM1106" s="212"/>
      <c r="AN1106" s="212"/>
      <c r="AP1106" s="203"/>
      <c r="AQ1106" s="203"/>
      <c r="AR1106" s="203"/>
      <c r="AS1106" s="203"/>
      <c r="AT1106" s="203"/>
      <c r="AU1106" s="203"/>
      <c r="AV1106" s="212"/>
      <c r="AW1106" s="212"/>
      <c r="AX1106" s="212"/>
      <c r="AY1106" s="212"/>
      <c r="BA1106" s="203"/>
      <c r="BB1106" s="203"/>
      <c r="BC1106" s="203"/>
      <c r="BD1106" s="203"/>
      <c r="BE1106" s="212"/>
      <c r="BF1106" s="212"/>
      <c r="BG1106" s="203"/>
      <c r="BH1106" s="203"/>
      <c r="BI1106" s="298"/>
      <c r="BJ1106" s="299"/>
      <c r="BK1106" s="203"/>
      <c r="BL1106" s="319"/>
    </row>
    <row r="1107" spans="18:64" ht="12.75" x14ac:dyDescent="0.2">
      <c r="R1107" s="212"/>
      <c r="S1107" s="212"/>
      <c r="T1107" s="212"/>
      <c r="U1107" s="212"/>
      <c r="V1107" s="212"/>
      <c r="W1107" s="212"/>
      <c r="X1107" s="212"/>
      <c r="Y1107" s="212"/>
      <c r="Z1107" s="212"/>
      <c r="AA1107" s="212"/>
      <c r="AB1107" s="212"/>
      <c r="AC1107" s="212"/>
      <c r="AD1107" s="212"/>
      <c r="AE1107" s="212"/>
      <c r="AF1107" s="212"/>
      <c r="AG1107" s="212"/>
      <c r="AH1107" s="212"/>
      <c r="AI1107" s="212"/>
      <c r="AJ1107" s="212"/>
      <c r="AK1107" s="212"/>
      <c r="AL1107" s="212"/>
      <c r="AM1107" s="212"/>
      <c r="AN1107" s="212"/>
      <c r="AP1107" s="203"/>
      <c r="AQ1107" s="203"/>
      <c r="AR1107" s="203"/>
      <c r="AS1107" s="203"/>
      <c r="AT1107" s="203"/>
      <c r="AU1107" s="203"/>
      <c r="AV1107" s="212"/>
      <c r="AW1107" s="212"/>
      <c r="AX1107" s="212"/>
      <c r="AY1107" s="212"/>
      <c r="BA1107" s="203"/>
      <c r="BB1107" s="203"/>
      <c r="BC1107" s="203"/>
      <c r="BD1107" s="203"/>
      <c r="BE1107" s="212"/>
      <c r="BF1107" s="212"/>
      <c r="BG1107" s="203"/>
      <c r="BH1107" s="203"/>
      <c r="BI1107" s="298"/>
      <c r="BJ1107" s="299"/>
      <c r="BK1107" s="203"/>
      <c r="BL1107" s="319"/>
    </row>
    <row r="1108" spans="18:64" ht="12.75" x14ac:dyDescent="0.2">
      <c r="R1108" s="212"/>
      <c r="S1108" s="212"/>
      <c r="T1108" s="212"/>
      <c r="U1108" s="212"/>
      <c r="V1108" s="212"/>
      <c r="W1108" s="212"/>
      <c r="X1108" s="212"/>
      <c r="Y1108" s="212"/>
      <c r="Z1108" s="212"/>
      <c r="AA1108" s="212"/>
      <c r="AB1108" s="212"/>
      <c r="AC1108" s="212"/>
      <c r="AD1108" s="212"/>
      <c r="AE1108" s="212"/>
      <c r="AF1108" s="212"/>
      <c r="AG1108" s="212"/>
      <c r="AH1108" s="212"/>
      <c r="AI1108" s="212"/>
      <c r="AJ1108" s="212"/>
      <c r="AK1108" s="212"/>
      <c r="AL1108" s="212"/>
      <c r="AM1108" s="212"/>
      <c r="AN1108" s="212"/>
      <c r="AP1108" s="203"/>
      <c r="AQ1108" s="203"/>
      <c r="AR1108" s="203"/>
      <c r="AS1108" s="203"/>
      <c r="AT1108" s="203"/>
      <c r="AU1108" s="203"/>
      <c r="AV1108" s="212"/>
      <c r="AW1108" s="212"/>
      <c r="AX1108" s="212"/>
      <c r="AY1108" s="212"/>
      <c r="BA1108" s="203"/>
      <c r="BB1108" s="203"/>
      <c r="BC1108" s="203"/>
      <c r="BD1108" s="203"/>
      <c r="BE1108" s="212"/>
      <c r="BF1108" s="212"/>
      <c r="BG1108" s="203"/>
      <c r="BH1108" s="203"/>
      <c r="BI1108" s="298"/>
      <c r="BJ1108" s="299"/>
      <c r="BK1108" s="203"/>
      <c r="BL1108" s="319"/>
    </row>
    <row r="1109" spans="18:64" ht="12.75" x14ac:dyDescent="0.2">
      <c r="R1109" s="212"/>
      <c r="S1109" s="212"/>
      <c r="T1109" s="212"/>
      <c r="U1109" s="212"/>
      <c r="V1109" s="212"/>
      <c r="W1109" s="212"/>
      <c r="X1109" s="212"/>
      <c r="Y1109" s="212"/>
      <c r="Z1109" s="212"/>
      <c r="AA1109" s="212"/>
      <c r="AB1109" s="212"/>
      <c r="AC1109" s="212"/>
      <c r="AD1109" s="212"/>
      <c r="AE1109" s="212"/>
      <c r="AF1109" s="212"/>
      <c r="AG1109" s="212"/>
      <c r="AH1109" s="212"/>
      <c r="AI1109" s="212"/>
      <c r="AJ1109" s="212"/>
      <c r="AK1109" s="212"/>
      <c r="AL1109" s="212"/>
      <c r="AM1109" s="212"/>
      <c r="AN1109" s="212"/>
      <c r="AP1109" s="203"/>
      <c r="AQ1109" s="203"/>
      <c r="AR1109" s="203"/>
      <c r="AS1109" s="203"/>
      <c r="AT1109" s="203"/>
      <c r="AU1109" s="203"/>
      <c r="AV1109" s="212"/>
      <c r="AW1109" s="212"/>
      <c r="AX1109" s="212"/>
      <c r="AY1109" s="212"/>
      <c r="BA1109" s="203"/>
      <c r="BB1109" s="203"/>
      <c r="BC1109" s="203"/>
      <c r="BD1109" s="203"/>
      <c r="BE1109" s="212"/>
      <c r="BF1109" s="212"/>
      <c r="BG1109" s="203"/>
      <c r="BH1109" s="203"/>
      <c r="BI1109" s="298"/>
      <c r="BJ1109" s="299"/>
      <c r="BK1109" s="203"/>
      <c r="BL1109" s="319"/>
    </row>
    <row r="1110" spans="18:64" ht="12.75" x14ac:dyDescent="0.2">
      <c r="R1110" s="212"/>
      <c r="S1110" s="212"/>
      <c r="T1110" s="212"/>
      <c r="U1110" s="212"/>
      <c r="V1110" s="212"/>
      <c r="W1110" s="212"/>
      <c r="X1110" s="212"/>
      <c r="Y1110" s="212"/>
      <c r="Z1110" s="212"/>
      <c r="AA1110" s="212"/>
      <c r="AB1110" s="212"/>
      <c r="AC1110" s="212"/>
      <c r="AD1110" s="212"/>
      <c r="AE1110" s="212"/>
      <c r="AF1110" s="212"/>
      <c r="AG1110" s="212"/>
      <c r="AH1110" s="212"/>
      <c r="AI1110" s="212"/>
      <c r="AJ1110" s="212"/>
      <c r="AK1110" s="212"/>
      <c r="AL1110" s="212"/>
      <c r="AM1110" s="212"/>
      <c r="AN1110" s="212"/>
      <c r="AP1110" s="203"/>
      <c r="AQ1110" s="203"/>
      <c r="AR1110" s="203"/>
      <c r="AS1110" s="203"/>
      <c r="AT1110" s="203"/>
      <c r="AU1110" s="203"/>
      <c r="AV1110" s="212"/>
      <c r="AW1110" s="212"/>
      <c r="AX1110" s="212"/>
      <c r="AY1110" s="212"/>
      <c r="BA1110" s="203"/>
      <c r="BB1110" s="203"/>
      <c r="BC1110" s="203"/>
      <c r="BD1110" s="203"/>
      <c r="BE1110" s="212"/>
      <c r="BF1110" s="212"/>
      <c r="BG1110" s="203"/>
      <c r="BH1110" s="203"/>
      <c r="BI1110" s="298"/>
      <c r="BJ1110" s="299"/>
      <c r="BK1110" s="203"/>
      <c r="BL1110" s="319"/>
    </row>
    <row r="1111" spans="18:64" ht="12.75" x14ac:dyDescent="0.2">
      <c r="R1111" s="212"/>
      <c r="S1111" s="212"/>
      <c r="T1111" s="212"/>
      <c r="U1111" s="212"/>
      <c r="V1111" s="212"/>
      <c r="W1111" s="212"/>
      <c r="X1111" s="212"/>
      <c r="Y1111" s="212"/>
      <c r="Z1111" s="212"/>
      <c r="AA1111" s="212"/>
      <c r="AB1111" s="212"/>
      <c r="AC1111" s="212"/>
      <c r="AD1111" s="212"/>
      <c r="AE1111" s="212"/>
      <c r="AF1111" s="212"/>
      <c r="AG1111" s="212"/>
      <c r="AH1111" s="212"/>
      <c r="AI1111" s="212"/>
      <c r="AJ1111" s="212"/>
      <c r="AK1111" s="212"/>
      <c r="AL1111" s="212"/>
      <c r="AM1111" s="212"/>
      <c r="AN1111" s="212"/>
      <c r="AP1111" s="203"/>
      <c r="AQ1111" s="203"/>
      <c r="AR1111" s="203"/>
      <c r="AS1111" s="203"/>
      <c r="AT1111" s="203"/>
      <c r="AU1111" s="203"/>
      <c r="AV1111" s="212"/>
      <c r="AW1111" s="212"/>
      <c r="AX1111" s="212"/>
      <c r="AY1111" s="212"/>
      <c r="BA1111" s="203"/>
      <c r="BB1111" s="203"/>
      <c r="BC1111" s="203"/>
      <c r="BD1111" s="203"/>
      <c r="BE1111" s="212"/>
      <c r="BF1111" s="212"/>
      <c r="BG1111" s="203"/>
      <c r="BH1111" s="203"/>
      <c r="BI1111" s="298"/>
      <c r="BJ1111" s="299"/>
      <c r="BK1111" s="203"/>
      <c r="BL1111" s="319"/>
    </row>
    <row r="1112" spans="18:64" ht="12.75" x14ac:dyDescent="0.2">
      <c r="R1112" s="212"/>
      <c r="S1112" s="212"/>
      <c r="T1112" s="212"/>
      <c r="U1112" s="212"/>
      <c r="V1112" s="212"/>
      <c r="W1112" s="212"/>
      <c r="X1112" s="212"/>
      <c r="Y1112" s="212"/>
      <c r="Z1112" s="212"/>
      <c r="AA1112" s="212"/>
      <c r="AB1112" s="212"/>
      <c r="AC1112" s="212"/>
      <c r="AD1112" s="212"/>
      <c r="AE1112" s="212"/>
      <c r="AF1112" s="212"/>
      <c r="AG1112" s="212"/>
      <c r="AH1112" s="212"/>
      <c r="AI1112" s="212"/>
      <c r="AJ1112" s="212"/>
      <c r="AK1112" s="212"/>
      <c r="AL1112" s="212"/>
      <c r="AM1112" s="212"/>
      <c r="AN1112" s="212"/>
      <c r="AP1112" s="203"/>
      <c r="AQ1112" s="203"/>
      <c r="AR1112" s="203"/>
      <c r="AS1112" s="203"/>
      <c r="AT1112" s="203"/>
      <c r="AU1112" s="203"/>
      <c r="AV1112" s="212"/>
      <c r="AW1112" s="212"/>
      <c r="AX1112" s="212"/>
      <c r="AY1112" s="212"/>
      <c r="BA1112" s="203"/>
      <c r="BB1112" s="203"/>
      <c r="BC1112" s="203"/>
      <c r="BD1112" s="203"/>
      <c r="BE1112" s="212"/>
      <c r="BF1112" s="212"/>
      <c r="BG1112" s="203"/>
      <c r="BH1112" s="203"/>
      <c r="BI1112" s="298"/>
      <c r="BJ1112" s="299"/>
      <c r="BK1112" s="203"/>
      <c r="BL1112" s="319"/>
    </row>
    <row r="1113" spans="18:64" ht="12.75" x14ac:dyDescent="0.2">
      <c r="R1113" s="212"/>
      <c r="S1113" s="212"/>
      <c r="T1113" s="212"/>
      <c r="U1113" s="212"/>
      <c r="V1113" s="212"/>
      <c r="W1113" s="212"/>
      <c r="X1113" s="212"/>
      <c r="Y1113" s="212"/>
      <c r="Z1113" s="212"/>
      <c r="AA1113" s="212"/>
      <c r="AB1113" s="212"/>
      <c r="AC1113" s="212"/>
      <c r="AD1113" s="212"/>
      <c r="AE1113" s="212"/>
      <c r="AF1113" s="212"/>
      <c r="AG1113" s="212"/>
      <c r="AH1113" s="212"/>
      <c r="AI1113" s="212"/>
      <c r="AJ1113" s="212"/>
      <c r="AK1113" s="212"/>
      <c r="AL1113" s="212"/>
      <c r="AM1113" s="212"/>
      <c r="AN1113" s="212"/>
      <c r="AP1113" s="203"/>
      <c r="AQ1113" s="203"/>
      <c r="AR1113" s="203"/>
      <c r="AS1113" s="203"/>
      <c r="AT1113" s="203"/>
      <c r="AU1113" s="203"/>
      <c r="AV1113" s="212"/>
      <c r="AW1113" s="212"/>
      <c r="AX1113" s="212"/>
      <c r="AY1113" s="212"/>
      <c r="BA1113" s="203"/>
      <c r="BB1113" s="203"/>
      <c r="BC1113" s="203"/>
      <c r="BD1113" s="203"/>
      <c r="BE1113" s="212"/>
      <c r="BF1113" s="212"/>
      <c r="BG1113" s="203"/>
      <c r="BH1113" s="203"/>
      <c r="BI1113" s="298"/>
      <c r="BJ1113" s="299"/>
      <c r="BK1113" s="203"/>
      <c r="BL1113" s="319"/>
    </row>
    <row r="1114" spans="18:64" ht="12.75" x14ac:dyDescent="0.2">
      <c r="R1114" s="212"/>
      <c r="S1114" s="212"/>
      <c r="T1114" s="212"/>
      <c r="U1114" s="212"/>
      <c r="V1114" s="212"/>
      <c r="W1114" s="212"/>
      <c r="X1114" s="212"/>
      <c r="Y1114" s="212"/>
      <c r="Z1114" s="212"/>
      <c r="AA1114" s="212"/>
      <c r="AB1114" s="212"/>
      <c r="AC1114" s="212"/>
      <c r="AD1114" s="212"/>
      <c r="AE1114" s="212"/>
      <c r="AF1114" s="212"/>
      <c r="AG1114" s="212"/>
      <c r="AH1114" s="212"/>
      <c r="AI1114" s="212"/>
      <c r="AJ1114" s="212"/>
      <c r="AK1114" s="212"/>
      <c r="AL1114" s="212"/>
      <c r="AM1114" s="212"/>
      <c r="AN1114" s="212"/>
      <c r="AP1114" s="203"/>
      <c r="AQ1114" s="203"/>
      <c r="AR1114" s="203"/>
      <c r="AS1114" s="203"/>
      <c r="AT1114" s="203"/>
      <c r="AU1114" s="203"/>
      <c r="AV1114" s="212"/>
      <c r="AW1114" s="212"/>
      <c r="AX1114" s="212"/>
      <c r="AY1114" s="212"/>
      <c r="BA1114" s="203"/>
      <c r="BB1114" s="203"/>
      <c r="BC1114" s="203"/>
      <c r="BD1114" s="203"/>
      <c r="BE1114" s="212"/>
      <c r="BF1114" s="212"/>
      <c r="BG1114" s="203"/>
      <c r="BH1114" s="203"/>
      <c r="BI1114" s="298"/>
      <c r="BJ1114" s="299"/>
      <c r="BK1114" s="203"/>
      <c r="BL1114" s="319"/>
    </row>
    <row r="1115" spans="18:64" ht="12.75" x14ac:dyDescent="0.2">
      <c r="R1115" s="212"/>
      <c r="S1115" s="212"/>
      <c r="T1115" s="212"/>
      <c r="U1115" s="212"/>
      <c r="V1115" s="212"/>
      <c r="W1115" s="212"/>
      <c r="X1115" s="212"/>
      <c r="Y1115" s="212"/>
      <c r="Z1115" s="212"/>
      <c r="AA1115" s="212"/>
      <c r="AB1115" s="212"/>
      <c r="AC1115" s="212"/>
      <c r="AD1115" s="212"/>
      <c r="AE1115" s="212"/>
      <c r="AF1115" s="212"/>
      <c r="AG1115" s="212"/>
      <c r="AH1115" s="212"/>
      <c r="AI1115" s="212"/>
      <c r="AJ1115" s="212"/>
      <c r="AK1115" s="212"/>
      <c r="AL1115" s="212"/>
      <c r="AM1115" s="212"/>
      <c r="AN1115" s="212"/>
      <c r="AP1115" s="203"/>
      <c r="AQ1115" s="203"/>
      <c r="AR1115" s="203"/>
      <c r="AS1115" s="203"/>
      <c r="AT1115" s="203"/>
      <c r="AU1115" s="203"/>
      <c r="AV1115" s="212"/>
      <c r="AW1115" s="212"/>
      <c r="AX1115" s="212"/>
      <c r="AY1115" s="212"/>
      <c r="BA1115" s="203"/>
      <c r="BB1115" s="203"/>
      <c r="BC1115" s="203"/>
      <c r="BD1115" s="203"/>
      <c r="BE1115" s="212"/>
      <c r="BF1115" s="212"/>
      <c r="BG1115" s="203"/>
      <c r="BH1115" s="203"/>
      <c r="BI1115" s="298"/>
      <c r="BJ1115" s="299"/>
      <c r="BK1115" s="203"/>
      <c r="BL1115" s="319"/>
    </row>
    <row r="1116" spans="18:64" ht="12.75" x14ac:dyDescent="0.2">
      <c r="R1116" s="212"/>
      <c r="S1116" s="212"/>
      <c r="T1116" s="212"/>
      <c r="U1116" s="212"/>
      <c r="V1116" s="212"/>
      <c r="W1116" s="212"/>
      <c r="X1116" s="212"/>
      <c r="Y1116" s="212"/>
      <c r="Z1116" s="212"/>
      <c r="AA1116" s="212"/>
      <c r="AB1116" s="212"/>
      <c r="AC1116" s="212"/>
      <c r="AD1116" s="212"/>
      <c r="AE1116" s="212"/>
      <c r="AF1116" s="212"/>
      <c r="AG1116" s="212"/>
      <c r="AH1116" s="212"/>
      <c r="AI1116" s="212"/>
      <c r="AJ1116" s="212"/>
      <c r="AK1116" s="212"/>
      <c r="AL1116" s="212"/>
      <c r="AM1116" s="212"/>
      <c r="AN1116" s="212"/>
      <c r="AP1116" s="203"/>
      <c r="AQ1116" s="203"/>
      <c r="AR1116" s="203"/>
      <c r="AS1116" s="203"/>
      <c r="AT1116" s="203"/>
      <c r="AU1116" s="203"/>
      <c r="AV1116" s="212"/>
      <c r="AW1116" s="212"/>
      <c r="AX1116" s="212"/>
      <c r="AY1116" s="212"/>
      <c r="BA1116" s="203"/>
      <c r="BB1116" s="203"/>
      <c r="BC1116" s="203"/>
      <c r="BD1116" s="203"/>
      <c r="BE1116" s="212"/>
      <c r="BF1116" s="212"/>
      <c r="BG1116" s="203"/>
      <c r="BH1116" s="203"/>
      <c r="BI1116" s="298"/>
      <c r="BJ1116" s="299"/>
      <c r="BK1116" s="203"/>
      <c r="BL1116" s="319"/>
    </row>
    <row r="1117" spans="18:64" ht="12.75" x14ac:dyDescent="0.2">
      <c r="R1117" s="212"/>
      <c r="S1117" s="212"/>
      <c r="T1117" s="212"/>
      <c r="U1117" s="212"/>
      <c r="V1117" s="212"/>
      <c r="W1117" s="212"/>
      <c r="X1117" s="212"/>
      <c r="Y1117" s="212"/>
      <c r="Z1117" s="212"/>
      <c r="AA1117" s="212"/>
      <c r="AB1117" s="212"/>
      <c r="AC1117" s="212"/>
      <c r="AD1117" s="212"/>
      <c r="AE1117" s="212"/>
      <c r="AF1117" s="212"/>
      <c r="AG1117" s="212"/>
      <c r="AH1117" s="212"/>
      <c r="AI1117" s="212"/>
      <c r="AJ1117" s="212"/>
      <c r="AK1117" s="212"/>
      <c r="AL1117" s="212"/>
      <c r="AM1117" s="212"/>
      <c r="AN1117" s="212"/>
      <c r="AP1117" s="203"/>
      <c r="AQ1117" s="203"/>
      <c r="AR1117" s="203"/>
      <c r="AS1117" s="203"/>
      <c r="AT1117" s="203"/>
      <c r="AU1117" s="203"/>
      <c r="AV1117" s="212"/>
      <c r="AW1117" s="212"/>
      <c r="AX1117" s="212"/>
      <c r="AY1117" s="212"/>
      <c r="BA1117" s="203"/>
      <c r="BB1117" s="203"/>
      <c r="BC1117" s="203"/>
      <c r="BD1117" s="203"/>
      <c r="BE1117" s="212"/>
      <c r="BF1117" s="212"/>
      <c r="BG1117" s="203"/>
      <c r="BH1117" s="203"/>
      <c r="BI1117" s="298"/>
      <c r="BJ1117" s="299"/>
      <c r="BK1117" s="203"/>
      <c r="BL1117" s="319"/>
    </row>
    <row r="1118" spans="18:64" ht="12.75" x14ac:dyDescent="0.2">
      <c r="R1118" s="212"/>
      <c r="S1118" s="212"/>
      <c r="T1118" s="212"/>
      <c r="U1118" s="212"/>
      <c r="V1118" s="212"/>
      <c r="W1118" s="212"/>
      <c r="X1118" s="212"/>
      <c r="Y1118" s="212"/>
      <c r="Z1118" s="212"/>
      <c r="AA1118" s="212"/>
      <c r="AB1118" s="212"/>
      <c r="AC1118" s="212"/>
      <c r="AD1118" s="212"/>
      <c r="AE1118" s="212"/>
      <c r="AF1118" s="212"/>
      <c r="AG1118" s="212"/>
      <c r="AH1118" s="212"/>
      <c r="AI1118" s="212"/>
      <c r="AJ1118" s="212"/>
      <c r="AK1118" s="212"/>
      <c r="AL1118" s="212"/>
      <c r="AM1118" s="212"/>
      <c r="AN1118" s="212"/>
      <c r="AP1118" s="203"/>
      <c r="AQ1118" s="203"/>
      <c r="AR1118" s="203"/>
      <c r="AS1118" s="203"/>
      <c r="AT1118" s="203"/>
      <c r="AU1118" s="203"/>
      <c r="AV1118" s="212"/>
      <c r="AW1118" s="212"/>
      <c r="AX1118" s="212"/>
      <c r="AY1118" s="212"/>
      <c r="BA1118" s="203"/>
      <c r="BB1118" s="203"/>
      <c r="BC1118" s="203"/>
      <c r="BD1118" s="203"/>
      <c r="BE1118" s="212"/>
      <c r="BF1118" s="212"/>
      <c r="BG1118" s="203"/>
      <c r="BH1118" s="203"/>
      <c r="BI1118" s="298"/>
      <c r="BJ1118" s="299"/>
      <c r="BK1118" s="203"/>
      <c r="BL1118" s="319"/>
    </row>
    <row r="1119" spans="18:64" ht="12.75" x14ac:dyDescent="0.2">
      <c r="R1119" s="212"/>
      <c r="S1119" s="212"/>
      <c r="T1119" s="212"/>
      <c r="U1119" s="212"/>
      <c r="V1119" s="212"/>
      <c r="W1119" s="212"/>
      <c r="X1119" s="212"/>
      <c r="Y1119" s="212"/>
      <c r="Z1119" s="212"/>
      <c r="AA1119" s="212"/>
      <c r="AB1119" s="212"/>
      <c r="AC1119" s="212"/>
      <c r="AD1119" s="212"/>
      <c r="AE1119" s="212"/>
      <c r="AF1119" s="212"/>
      <c r="AG1119" s="212"/>
      <c r="AH1119" s="212"/>
      <c r="AI1119" s="212"/>
      <c r="AJ1119" s="212"/>
      <c r="AK1119" s="212"/>
      <c r="AL1119" s="212"/>
      <c r="AM1119" s="212"/>
      <c r="AN1119" s="212"/>
      <c r="AP1119" s="203"/>
      <c r="AQ1119" s="203"/>
      <c r="AR1119" s="203"/>
      <c r="AS1119" s="203"/>
      <c r="AT1119" s="203"/>
      <c r="AU1119" s="203"/>
      <c r="AV1119" s="212"/>
      <c r="AW1119" s="212"/>
      <c r="AX1119" s="212"/>
      <c r="AY1119" s="212"/>
      <c r="BA1119" s="203"/>
      <c r="BB1119" s="203"/>
      <c r="BC1119" s="203"/>
      <c r="BD1119" s="203"/>
      <c r="BE1119" s="212"/>
      <c r="BF1119" s="212"/>
      <c r="BG1119" s="203"/>
      <c r="BH1119" s="203"/>
      <c r="BI1119" s="298"/>
      <c r="BJ1119" s="299"/>
      <c r="BK1119" s="203"/>
      <c r="BL1119" s="319"/>
    </row>
    <row r="1120" spans="18:64" ht="12.75" x14ac:dyDescent="0.2">
      <c r="R1120" s="212"/>
      <c r="S1120" s="212"/>
      <c r="T1120" s="212"/>
      <c r="U1120" s="212"/>
      <c r="V1120" s="212"/>
      <c r="W1120" s="212"/>
      <c r="X1120" s="212"/>
      <c r="Y1120" s="212"/>
      <c r="Z1120" s="212"/>
      <c r="AA1120" s="212"/>
      <c r="AB1120" s="212"/>
      <c r="AC1120" s="212"/>
      <c r="AD1120" s="212"/>
      <c r="AE1120" s="212"/>
      <c r="AF1120" s="212"/>
      <c r="AG1120" s="212"/>
      <c r="AH1120" s="212"/>
      <c r="AI1120" s="212"/>
      <c r="AJ1120" s="212"/>
      <c r="AK1120" s="212"/>
      <c r="AL1120" s="212"/>
      <c r="AM1120" s="212"/>
      <c r="AN1120" s="212"/>
      <c r="AP1120" s="203"/>
      <c r="AQ1120" s="203"/>
      <c r="AR1120" s="203"/>
      <c r="AS1120" s="203"/>
      <c r="AT1120" s="203"/>
      <c r="AU1120" s="203"/>
      <c r="AV1120" s="212"/>
      <c r="AW1120" s="212"/>
      <c r="AX1120" s="212"/>
      <c r="AY1120" s="212"/>
      <c r="BA1120" s="203"/>
      <c r="BB1120" s="203"/>
      <c r="BC1120" s="203"/>
      <c r="BD1120" s="203"/>
      <c r="BE1120" s="212"/>
      <c r="BF1120" s="212"/>
      <c r="BG1120" s="203"/>
      <c r="BH1120" s="203"/>
      <c r="BI1120" s="298"/>
      <c r="BJ1120" s="299"/>
      <c r="BK1120" s="203"/>
      <c r="BL1120" s="319"/>
    </row>
    <row r="1121" spans="18:64" ht="12.75" x14ac:dyDescent="0.2">
      <c r="R1121" s="212"/>
      <c r="S1121" s="212"/>
      <c r="T1121" s="212"/>
      <c r="U1121" s="212"/>
      <c r="V1121" s="212"/>
      <c r="W1121" s="212"/>
      <c r="X1121" s="212"/>
      <c r="Y1121" s="212"/>
      <c r="Z1121" s="212"/>
      <c r="AA1121" s="212"/>
      <c r="AB1121" s="212"/>
      <c r="AC1121" s="212"/>
      <c r="AD1121" s="212"/>
      <c r="AE1121" s="212"/>
      <c r="AF1121" s="212"/>
      <c r="AG1121" s="212"/>
      <c r="AH1121" s="212"/>
      <c r="AI1121" s="212"/>
      <c r="AJ1121" s="212"/>
      <c r="AK1121" s="212"/>
      <c r="AL1121" s="212"/>
      <c r="AM1121" s="212"/>
      <c r="AN1121" s="212"/>
      <c r="AP1121" s="203"/>
      <c r="AQ1121" s="203"/>
      <c r="AR1121" s="203"/>
      <c r="AS1121" s="203"/>
      <c r="AT1121" s="203"/>
      <c r="AU1121" s="203"/>
      <c r="AV1121" s="212"/>
      <c r="AW1121" s="212"/>
      <c r="AX1121" s="212"/>
      <c r="AY1121" s="212"/>
      <c r="BA1121" s="203"/>
      <c r="BB1121" s="203"/>
      <c r="BC1121" s="203"/>
      <c r="BD1121" s="203"/>
      <c r="BE1121" s="212"/>
      <c r="BF1121" s="212"/>
      <c r="BG1121" s="203"/>
      <c r="BH1121" s="203"/>
      <c r="BI1121" s="298"/>
      <c r="BJ1121" s="299"/>
      <c r="BK1121" s="203"/>
      <c r="BL1121" s="319"/>
    </row>
    <row r="1122" spans="18:64" ht="12.75" x14ac:dyDescent="0.2">
      <c r="R1122" s="212"/>
      <c r="S1122" s="212"/>
      <c r="T1122" s="212"/>
      <c r="U1122" s="212"/>
      <c r="V1122" s="212"/>
      <c r="W1122" s="212"/>
      <c r="X1122" s="212"/>
      <c r="Y1122" s="212"/>
      <c r="Z1122" s="212"/>
      <c r="AA1122" s="212"/>
      <c r="AB1122" s="212"/>
      <c r="AC1122" s="212"/>
      <c r="AD1122" s="212"/>
      <c r="AE1122" s="212"/>
      <c r="AF1122" s="212"/>
      <c r="AG1122" s="212"/>
      <c r="AH1122" s="212"/>
      <c r="AI1122" s="212"/>
      <c r="AJ1122" s="212"/>
      <c r="AK1122" s="212"/>
      <c r="AL1122" s="212"/>
      <c r="AM1122" s="212"/>
      <c r="AN1122" s="212"/>
      <c r="AP1122" s="203"/>
      <c r="AQ1122" s="203"/>
      <c r="AR1122" s="203"/>
      <c r="AS1122" s="203"/>
      <c r="AT1122" s="203"/>
      <c r="AU1122" s="203"/>
      <c r="AV1122" s="212"/>
      <c r="AW1122" s="212"/>
      <c r="AX1122" s="212"/>
      <c r="AY1122" s="212"/>
      <c r="BA1122" s="203"/>
      <c r="BB1122" s="203"/>
      <c r="BC1122" s="203"/>
      <c r="BD1122" s="203"/>
      <c r="BE1122" s="212"/>
      <c r="BF1122" s="212"/>
      <c r="BG1122" s="203"/>
      <c r="BH1122" s="203"/>
      <c r="BI1122" s="298"/>
      <c r="BJ1122" s="299"/>
      <c r="BK1122" s="203"/>
      <c r="BL1122" s="319"/>
    </row>
    <row r="1123" spans="18:64" ht="12.75" x14ac:dyDescent="0.2">
      <c r="R1123" s="212"/>
      <c r="S1123" s="212"/>
      <c r="T1123" s="212"/>
      <c r="U1123" s="212"/>
      <c r="V1123" s="212"/>
      <c r="W1123" s="212"/>
      <c r="X1123" s="212"/>
      <c r="Y1123" s="212"/>
      <c r="Z1123" s="212"/>
      <c r="AA1123" s="212"/>
      <c r="AB1123" s="212"/>
      <c r="AC1123" s="212"/>
      <c r="AD1123" s="212"/>
      <c r="AE1123" s="212"/>
      <c r="AF1123" s="212"/>
      <c r="AG1123" s="212"/>
      <c r="AH1123" s="212"/>
      <c r="AI1123" s="212"/>
      <c r="AJ1123" s="212"/>
      <c r="AK1123" s="212"/>
      <c r="AL1123" s="212"/>
      <c r="AM1123" s="212"/>
      <c r="AN1123" s="212"/>
      <c r="AP1123" s="203"/>
      <c r="AQ1123" s="203"/>
      <c r="AR1123" s="203"/>
      <c r="AS1123" s="203"/>
      <c r="AT1123" s="203"/>
      <c r="AU1123" s="203"/>
      <c r="AV1123" s="212"/>
      <c r="AW1123" s="212"/>
      <c r="AX1123" s="212"/>
      <c r="AY1123" s="212"/>
      <c r="BA1123" s="203"/>
      <c r="BB1123" s="203"/>
      <c r="BC1123" s="203"/>
      <c r="BD1123" s="203"/>
      <c r="BE1123" s="212"/>
      <c r="BF1123" s="212"/>
      <c r="BG1123" s="203"/>
      <c r="BH1123" s="203"/>
      <c r="BI1123" s="298"/>
      <c r="BJ1123" s="299"/>
      <c r="BK1123" s="203"/>
      <c r="BL1123" s="319"/>
    </row>
    <row r="1124" spans="18:64" ht="12.75" x14ac:dyDescent="0.2">
      <c r="R1124" s="212"/>
      <c r="S1124" s="212"/>
      <c r="T1124" s="212"/>
      <c r="U1124" s="212"/>
      <c r="V1124" s="212"/>
      <c r="W1124" s="212"/>
      <c r="X1124" s="212"/>
      <c r="Y1124" s="212"/>
      <c r="Z1124" s="212"/>
      <c r="AA1124" s="212"/>
      <c r="AB1124" s="212"/>
      <c r="AC1124" s="212"/>
      <c r="AD1124" s="212"/>
      <c r="AE1124" s="212"/>
      <c r="AF1124" s="212"/>
      <c r="AG1124" s="212"/>
      <c r="AH1124" s="212"/>
      <c r="AI1124" s="212"/>
      <c r="AJ1124" s="212"/>
      <c r="AK1124" s="212"/>
      <c r="AL1124" s="212"/>
      <c r="AM1124" s="212"/>
      <c r="AN1124" s="212"/>
      <c r="AP1124" s="203"/>
      <c r="AQ1124" s="203"/>
      <c r="AR1124" s="203"/>
      <c r="AS1124" s="203"/>
      <c r="AT1124" s="203"/>
      <c r="AU1124" s="203"/>
      <c r="AV1124" s="212"/>
      <c r="AW1124" s="212"/>
      <c r="AX1124" s="212"/>
      <c r="AY1124" s="212"/>
      <c r="BA1124" s="203"/>
      <c r="BB1124" s="203"/>
      <c r="BC1124" s="203"/>
      <c r="BD1124" s="203"/>
      <c r="BE1124" s="212"/>
      <c r="BF1124" s="212"/>
      <c r="BG1124" s="203"/>
      <c r="BH1124" s="203"/>
      <c r="BI1124" s="298"/>
      <c r="BJ1124" s="299"/>
      <c r="BK1124" s="203"/>
      <c r="BL1124" s="319"/>
    </row>
    <row r="1125" spans="18:64" ht="12.75" x14ac:dyDescent="0.2">
      <c r="R1125" s="212"/>
      <c r="S1125" s="212"/>
      <c r="T1125" s="212"/>
      <c r="U1125" s="212"/>
      <c r="V1125" s="212"/>
      <c r="W1125" s="212"/>
      <c r="X1125" s="212"/>
      <c r="Y1125" s="212"/>
      <c r="Z1125" s="212"/>
      <c r="AA1125" s="212"/>
      <c r="AB1125" s="212"/>
      <c r="AC1125" s="212"/>
      <c r="AD1125" s="212"/>
      <c r="AE1125" s="212"/>
      <c r="AF1125" s="212"/>
      <c r="AG1125" s="212"/>
      <c r="AH1125" s="212"/>
      <c r="AI1125" s="212"/>
      <c r="AJ1125" s="212"/>
      <c r="AK1125" s="212"/>
      <c r="AL1125" s="212"/>
      <c r="AM1125" s="212"/>
      <c r="AN1125" s="212"/>
      <c r="AP1125" s="203"/>
      <c r="AQ1125" s="203"/>
      <c r="AR1125" s="203"/>
      <c r="AS1125" s="203"/>
      <c r="AT1125" s="203"/>
      <c r="AU1125" s="203"/>
      <c r="AV1125" s="212"/>
      <c r="AW1125" s="212"/>
      <c r="AX1125" s="212"/>
      <c r="AY1125" s="212"/>
      <c r="BA1125" s="203"/>
      <c r="BB1125" s="203"/>
      <c r="BC1125" s="203"/>
      <c r="BD1125" s="203"/>
      <c r="BE1125" s="212"/>
      <c r="BF1125" s="212"/>
      <c r="BG1125" s="203"/>
      <c r="BH1125" s="203"/>
      <c r="BI1125" s="298"/>
      <c r="BJ1125" s="299"/>
      <c r="BK1125" s="203"/>
      <c r="BL1125" s="319"/>
    </row>
    <row r="1126" spans="18:64" ht="12.75" x14ac:dyDescent="0.2">
      <c r="R1126" s="212"/>
      <c r="S1126" s="212"/>
      <c r="T1126" s="212"/>
      <c r="U1126" s="212"/>
      <c r="V1126" s="212"/>
      <c r="W1126" s="212"/>
      <c r="X1126" s="212"/>
      <c r="Y1126" s="212"/>
      <c r="Z1126" s="212"/>
      <c r="AA1126" s="212"/>
      <c r="AB1126" s="212"/>
      <c r="AC1126" s="212"/>
      <c r="AD1126" s="212"/>
      <c r="AE1126" s="212"/>
      <c r="AF1126" s="212"/>
      <c r="AG1126" s="212"/>
      <c r="AH1126" s="212"/>
      <c r="AI1126" s="212"/>
      <c r="AJ1126" s="212"/>
      <c r="AK1126" s="212"/>
      <c r="AL1126" s="212"/>
      <c r="AM1126" s="212"/>
      <c r="AN1126" s="212"/>
      <c r="AP1126" s="203"/>
      <c r="AQ1126" s="203"/>
      <c r="AR1126" s="203"/>
      <c r="AS1126" s="203"/>
      <c r="AT1126" s="203"/>
      <c r="AU1126" s="203"/>
      <c r="AV1126" s="212"/>
      <c r="AW1126" s="212"/>
      <c r="AX1126" s="212"/>
      <c r="AY1126" s="212"/>
      <c r="BA1126" s="203"/>
      <c r="BB1126" s="203"/>
      <c r="BC1126" s="203"/>
      <c r="BD1126" s="203"/>
      <c r="BE1126" s="212"/>
      <c r="BF1126" s="212"/>
      <c r="BG1126" s="203"/>
      <c r="BH1126" s="203"/>
      <c r="BI1126" s="298"/>
      <c r="BJ1126" s="299"/>
      <c r="BK1126" s="203"/>
      <c r="BL1126" s="319"/>
    </row>
    <row r="1127" spans="18:64" ht="12.75" x14ac:dyDescent="0.2">
      <c r="R1127" s="212"/>
      <c r="S1127" s="212"/>
      <c r="T1127" s="212"/>
      <c r="U1127" s="212"/>
      <c r="V1127" s="212"/>
      <c r="W1127" s="212"/>
      <c r="X1127" s="212"/>
      <c r="Y1127" s="212"/>
      <c r="Z1127" s="212"/>
      <c r="AA1127" s="212"/>
      <c r="AB1127" s="212"/>
      <c r="AC1127" s="212"/>
      <c r="AD1127" s="212"/>
      <c r="AE1127" s="212"/>
      <c r="AF1127" s="212"/>
      <c r="AG1127" s="212"/>
      <c r="AH1127" s="212"/>
      <c r="AI1127" s="212"/>
      <c r="AJ1127" s="212"/>
      <c r="AK1127" s="212"/>
      <c r="AL1127" s="212"/>
      <c r="AM1127" s="212"/>
      <c r="AN1127" s="212"/>
      <c r="AP1127" s="203"/>
      <c r="AQ1127" s="203"/>
      <c r="AR1127" s="203"/>
      <c r="AS1127" s="203"/>
      <c r="AT1127" s="203"/>
      <c r="AU1127" s="203"/>
      <c r="AV1127" s="212"/>
      <c r="AW1127" s="212"/>
      <c r="AX1127" s="212"/>
      <c r="AY1127" s="212"/>
      <c r="BA1127" s="203"/>
      <c r="BB1127" s="203"/>
      <c r="BC1127" s="203"/>
      <c r="BD1127" s="203"/>
      <c r="BE1127" s="212"/>
      <c r="BF1127" s="212"/>
      <c r="BG1127" s="203"/>
      <c r="BH1127" s="203"/>
      <c r="BI1127" s="298"/>
      <c r="BJ1127" s="299"/>
      <c r="BK1127" s="203"/>
      <c r="BL1127" s="319"/>
    </row>
    <row r="1128" spans="18:64" ht="12.75" x14ac:dyDescent="0.2">
      <c r="R1128" s="212"/>
      <c r="S1128" s="212"/>
      <c r="T1128" s="212"/>
      <c r="U1128" s="212"/>
      <c r="V1128" s="212"/>
      <c r="W1128" s="212"/>
      <c r="X1128" s="212"/>
      <c r="Y1128" s="212"/>
      <c r="Z1128" s="212"/>
      <c r="AA1128" s="212"/>
      <c r="AB1128" s="212"/>
      <c r="AC1128" s="212"/>
      <c r="AD1128" s="212"/>
      <c r="AE1128" s="212"/>
      <c r="AF1128" s="212"/>
      <c r="AG1128" s="212"/>
      <c r="AH1128" s="212"/>
      <c r="AI1128" s="212"/>
      <c r="AJ1128" s="212"/>
      <c r="AK1128" s="212"/>
      <c r="AL1128" s="212"/>
      <c r="AM1128" s="212"/>
      <c r="AN1128" s="212"/>
      <c r="AP1128" s="203"/>
      <c r="AQ1128" s="203"/>
      <c r="AR1128" s="203"/>
      <c r="AS1128" s="203"/>
      <c r="AT1128" s="203"/>
      <c r="AU1128" s="203"/>
      <c r="AV1128" s="212"/>
      <c r="AW1128" s="212"/>
      <c r="AX1128" s="212"/>
      <c r="AY1128" s="212"/>
      <c r="BA1128" s="203"/>
      <c r="BB1128" s="203"/>
      <c r="BC1128" s="203"/>
      <c r="BD1128" s="203"/>
      <c r="BE1128" s="212"/>
      <c r="BF1128" s="212"/>
      <c r="BG1128" s="203"/>
      <c r="BH1128" s="203"/>
      <c r="BI1128" s="298"/>
      <c r="BJ1128" s="299"/>
      <c r="BK1128" s="203"/>
      <c r="BL1128" s="319"/>
    </row>
    <row r="1129" spans="18:64" ht="12.75" x14ac:dyDescent="0.2">
      <c r="R1129" s="212"/>
      <c r="S1129" s="212"/>
      <c r="T1129" s="212"/>
      <c r="U1129" s="212"/>
      <c r="V1129" s="212"/>
      <c r="W1129" s="212"/>
      <c r="X1129" s="212"/>
      <c r="Y1129" s="212"/>
      <c r="Z1129" s="212"/>
      <c r="AA1129" s="212"/>
      <c r="AB1129" s="212"/>
      <c r="AC1129" s="212"/>
      <c r="AD1129" s="212"/>
      <c r="AE1129" s="212"/>
      <c r="AF1129" s="212"/>
      <c r="AG1129" s="212"/>
      <c r="AH1129" s="212"/>
      <c r="AI1129" s="212"/>
      <c r="AJ1129" s="212"/>
      <c r="AK1129" s="212"/>
      <c r="AL1129" s="212"/>
      <c r="AM1129" s="212"/>
      <c r="AN1129" s="212"/>
      <c r="AP1129" s="203"/>
      <c r="AQ1129" s="203"/>
      <c r="AR1129" s="203"/>
      <c r="AS1129" s="203"/>
      <c r="AT1129" s="203"/>
      <c r="AU1129" s="203"/>
      <c r="AV1129" s="212"/>
      <c r="AW1129" s="212"/>
      <c r="AX1129" s="212"/>
      <c r="AY1129" s="212"/>
      <c r="BA1129" s="203"/>
      <c r="BB1129" s="203"/>
      <c r="BC1129" s="203"/>
      <c r="BD1129" s="203"/>
      <c r="BE1129" s="212"/>
      <c r="BF1129" s="212"/>
      <c r="BG1129" s="203"/>
      <c r="BH1129" s="203"/>
      <c r="BI1129" s="298"/>
      <c r="BJ1129" s="299"/>
      <c r="BK1129" s="203"/>
      <c r="BL1129" s="319"/>
    </row>
    <row r="1130" spans="18:64" ht="12.75" x14ac:dyDescent="0.2">
      <c r="R1130" s="212"/>
      <c r="S1130" s="212"/>
      <c r="T1130" s="212"/>
      <c r="U1130" s="212"/>
      <c r="V1130" s="212"/>
      <c r="W1130" s="212"/>
      <c r="X1130" s="212"/>
      <c r="Y1130" s="212"/>
      <c r="Z1130" s="212"/>
      <c r="AA1130" s="212"/>
      <c r="AB1130" s="212"/>
      <c r="AC1130" s="212"/>
      <c r="AD1130" s="212"/>
      <c r="AE1130" s="212"/>
      <c r="AF1130" s="212"/>
      <c r="AG1130" s="212"/>
      <c r="AH1130" s="212"/>
      <c r="AI1130" s="212"/>
      <c r="AJ1130" s="212"/>
      <c r="AK1130" s="212"/>
      <c r="AL1130" s="212"/>
      <c r="AM1130" s="212"/>
      <c r="AN1130" s="212"/>
      <c r="AP1130" s="203"/>
      <c r="AQ1130" s="203"/>
      <c r="AR1130" s="203"/>
      <c r="AS1130" s="203"/>
      <c r="AT1130" s="203"/>
      <c r="AU1130" s="203"/>
      <c r="AV1130" s="212"/>
      <c r="AW1130" s="212"/>
      <c r="AX1130" s="212"/>
      <c r="AY1130" s="212"/>
      <c r="BA1130" s="203"/>
      <c r="BB1130" s="203"/>
      <c r="BC1130" s="203"/>
      <c r="BD1130" s="203"/>
      <c r="BE1130" s="212"/>
      <c r="BF1130" s="212"/>
      <c r="BG1130" s="203"/>
      <c r="BH1130" s="203"/>
      <c r="BI1130" s="298"/>
      <c r="BJ1130" s="299"/>
      <c r="BK1130" s="203"/>
      <c r="BL1130" s="319"/>
    </row>
    <row r="1131" spans="18:64" ht="12.75" x14ac:dyDescent="0.2">
      <c r="R1131" s="212"/>
      <c r="S1131" s="212"/>
      <c r="T1131" s="212"/>
      <c r="U1131" s="212"/>
      <c r="V1131" s="212"/>
      <c r="W1131" s="212"/>
      <c r="X1131" s="212"/>
      <c r="Y1131" s="212"/>
      <c r="Z1131" s="212"/>
      <c r="AA1131" s="212"/>
      <c r="AB1131" s="212"/>
      <c r="AC1131" s="212"/>
      <c r="AD1131" s="212"/>
      <c r="AE1131" s="212"/>
      <c r="AF1131" s="212"/>
      <c r="AG1131" s="212"/>
      <c r="AH1131" s="212"/>
      <c r="AI1131" s="212"/>
      <c r="AJ1131" s="212"/>
      <c r="AK1131" s="212"/>
      <c r="AL1131" s="212"/>
      <c r="AM1131" s="212"/>
      <c r="AN1131" s="212"/>
      <c r="AP1131" s="203"/>
      <c r="AQ1131" s="203"/>
      <c r="AR1131" s="203"/>
      <c r="AS1131" s="203"/>
      <c r="AT1131" s="203"/>
      <c r="AU1131" s="203"/>
      <c r="AV1131" s="212"/>
      <c r="AW1131" s="212"/>
      <c r="AX1131" s="212"/>
      <c r="AY1131" s="212"/>
      <c r="BA1131" s="203"/>
      <c r="BB1131" s="203"/>
      <c r="BC1131" s="203"/>
      <c r="BD1131" s="203"/>
      <c r="BE1131" s="212"/>
      <c r="BF1131" s="212"/>
      <c r="BG1131" s="203"/>
      <c r="BH1131" s="203"/>
      <c r="BI1131" s="298"/>
      <c r="BJ1131" s="299"/>
      <c r="BK1131" s="203"/>
      <c r="BL1131" s="319"/>
    </row>
    <row r="1132" spans="18:64" ht="12.75" x14ac:dyDescent="0.2">
      <c r="R1132" s="212"/>
      <c r="S1132" s="212"/>
      <c r="T1132" s="212"/>
      <c r="U1132" s="212"/>
      <c r="V1132" s="212"/>
      <c r="W1132" s="212"/>
      <c r="X1132" s="212"/>
      <c r="Y1132" s="212"/>
      <c r="Z1132" s="212"/>
      <c r="AA1132" s="212"/>
      <c r="AB1132" s="212"/>
      <c r="AC1132" s="212"/>
      <c r="AD1132" s="212"/>
      <c r="AE1132" s="212"/>
      <c r="AF1132" s="212"/>
      <c r="AG1132" s="212"/>
      <c r="AH1132" s="212"/>
      <c r="AI1132" s="212"/>
      <c r="AJ1132" s="212"/>
      <c r="AK1132" s="212"/>
      <c r="AL1132" s="212"/>
      <c r="AM1132" s="212"/>
      <c r="AN1132" s="212"/>
      <c r="AP1132" s="203"/>
      <c r="AQ1132" s="203"/>
      <c r="AR1132" s="203"/>
      <c r="AS1132" s="203"/>
      <c r="AT1132" s="203"/>
      <c r="AU1132" s="203"/>
      <c r="AV1132" s="212"/>
      <c r="AW1132" s="212"/>
      <c r="AX1132" s="212"/>
      <c r="AY1132" s="212"/>
      <c r="BA1132" s="203"/>
      <c r="BB1132" s="203"/>
      <c r="BC1132" s="203"/>
      <c r="BD1132" s="203"/>
      <c r="BE1132" s="212"/>
      <c r="BF1132" s="212"/>
      <c r="BG1132" s="203"/>
      <c r="BH1132" s="203"/>
      <c r="BI1132" s="298"/>
      <c r="BJ1132" s="299"/>
      <c r="BK1132" s="203"/>
      <c r="BL1132" s="319"/>
    </row>
    <row r="1133" spans="18:64" ht="12.75" x14ac:dyDescent="0.2">
      <c r="R1133" s="212"/>
      <c r="S1133" s="212"/>
      <c r="T1133" s="212"/>
      <c r="U1133" s="212"/>
      <c r="V1133" s="212"/>
      <c r="W1133" s="212"/>
      <c r="X1133" s="212"/>
      <c r="Y1133" s="212"/>
      <c r="Z1133" s="212"/>
      <c r="AA1133" s="212"/>
      <c r="AB1133" s="212"/>
      <c r="AC1133" s="212"/>
      <c r="AD1133" s="212"/>
      <c r="AE1133" s="212"/>
      <c r="AF1133" s="212"/>
      <c r="AG1133" s="212"/>
      <c r="AH1133" s="212"/>
      <c r="AI1133" s="212"/>
      <c r="AJ1133" s="212"/>
      <c r="AK1133" s="212"/>
      <c r="AL1133" s="212"/>
      <c r="AM1133" s="212"/>
      <c r="AN1133" s="212"/>
      <c r="AP1133" s="203"/>
      <c r="AQ1133" s="203"/>
      <c r="AR1133" s="203"/>
      <c r="AS1133" s="203"/>
      <c r="AT1133" s="203"/>
      <c r="AU1133" s="203"/>
      <c r="AV1133" s="212"/>
      <c r="AW1133" s="212"/>
      <c r="AX1133" s="212"/>
      <c r="AY1133" s="212"/>
      <c r="BA1133" s="203"/>
      <c r="BB1133" s="203"/>
      <c r="BC1133" s="203"/>
      <c r="BD1133" s="203"/>
      <c r="BE1133" s="212"/>
      <c r="BF1133" s="212"/>
      <c r="BG1133" s="203"/>
      <c r="BH1133" s="203"/>
      <c r="BI1133" s="298"/>
      <c r="BJ1133" s="299"/>
      <c r="BK1133" s="203"/>
      <c r="BL1133" s="319"/>
    </row>
    <row r="1134" spans="18:64" ht="12.75" x14ac:dyDescent="0.2">
      <c r="R1134" s="212"/>
      <c r="S1134" s="212"/>
      <c r="T1134" s="212"/>
      <c r="U1134" s="212"/>
      <c r="V1134" s="212"/>
      <c r="W1134" s="212"/>
      <c r="X1134" s="212"/>
      <c r="Y1134" s="212"/>
      <c r="Z1134" s="212"/>
      <c r="AA1134" s="212"/>
      <c r="AB1134" s="212"/>
      <c r="AC1134" s="212"/>
      <c r="AD1134" s="212"/>
      <c r="AE1134" s="212"/>
      <c r="AF1134" s="212"/>
      <c r="AG1134" s="212"/>
      <c r="AH1134" s="212"/>
      <c r="AI1134" s="212"/>
      <c r="AJ1134" s="212"/>
      <c r="AK1134" s="212"/>
      <c r="AL1134" s="212"/>
      <c r="AM1134" s="212"/>
      <c r="AN1134" s="212"/>
      <c r="AP1134" s="203"/>
      <c r="AQ1134" s="203"/>
      <c r="AR1134" s="203"/>
      <c r="AS1134" s="203"/>
      <c r="AT1134" s="203"/>
      <c r="AU1134" s="203"/>
      <c r="AV1134" s="212"/>
      <c r="AW1134" s="212"/>
      <c r="AX1134" s="212"/>
      <c r="AY1134" s="212"/>
      <c r="BA1134" s="203"/>
      <c r="BB1134" s="203"/>
      <c r="BC1134" s="203"/>
      <c r="BD1134" s="203"/>
      <c r="BE1134" s="212"/>
      <c r="BF1134" s="212"/>
      <c r="BG1134" s="203"/>
      <c r="BH1134" s="203"/>
      <c r="BI1134" s="298"/>
      <c r="BJ1134" s="299"/>
      <c r="BK1134" s="203"/>
      <c r="BL1134" s="319"/>
    </row>
    <row r="1135" spans="18:64" ht="12.75" x14ac:dyDescent="0.2">
      <c r="R1135" s="212"/>
      <c r="S1135" s="212"/>
      <c r="T1135" s="212"/>
      <c r="U1135" s="212"/>
      <c r="V1135" s="212"/>
      <c r="W1135" s="212"/>
      <c r="X1135" s="212"/>
      <c r="Y1135" s="212"/>
      <c r="Z1135" s="212"/>
      <c r="AA1135" s="212"/>
      <c r="AB1135" s="212"/>
      <c r="AC1135" s="212"/>
      <c r="AD1135" s="212"/>
      <c r="AE1135" s="212"/>
      <c r="AF1135" s="212"/>
      <c r="AG1135" s="212"/>
      <c r="AH1135" s="212"/>
      <c r="AI1135" s="212"/>
      <c r="AJ1135" s="212"/>
      <c r="AK1135" s="212"/>
      <c r="AL1135" s="212"/>
      <c r="AM1135" s="212"/>
      <c r="AN1135" s="212"/>
      <c r="AP1135" s="203"/>
      <c r="AQ1135" s="203"/>
      <c r="AR1135" s="203"/>
      <c r="AS1135" s="203"/>
      <c r="AT1135" s="203"/>
      <c r="AU1135" s="203"/>
      <c r="AV1135" s="212"/>
      <c r="AW1135" s="212"/>
      <c r="AX1135" s="212"/>
      <c r="AY1135" s="212"/>
      <c r="BA1135" s="203"/>
      <c r="BB1135" s="203"/>
      <c r="BC1135" s="203"/>
      <c r="BD1135" s="203"/>
      <c r="BE1135" s="212"/>
      <c r="BF1135" s="212"/>
      <c r="BG1135" s="203"/>
      <c r="BH1135" s="203"/>
      <c r="BI1135" s="298"/>
      <c r="BJ1135" s="299"/>
      <c r="BK1135" s="203"/>
      <c r="BL1135" s="319"/>
    </row>
    <row r="1136" spans="18:64" ht="12.75" x14ac:dyDescent="0.2">
      <c r="R1136" s="212"/>
      <c r="S1136" s="212"/>
      <c r="T1136" s="212"/>
      <c r="U1136" s="212"/>
      <c r="V1136" s="212"/>
      <c r="W1136" s="212"/>
      <c r="X1136" s="212"/>
      <c r="Y1136" s="212"/>
      <c r="Z1136" s="212"/>
      <c r="AA1136" s="212"/>
      <c r="AB1136" s="212"/>
      <c r="AC1136" s="212"/>
      <c r="AD1136" s="212"/>
      <c r="AE1136" s="212"/>
      <c r="AF1136" s="212"/>
      <c r="AG1136" s="212"/>
      <c r="AH1136" s="212"/>
      <c r="AI1136" s="212"/>
      <c r="AJ1136" s="212"/>
      <c r="AK1136" s="212"/>
      <c r="AL1136" s="212"/>
      <c r="AM1136" s="212"/>
      <c r="AN1136" s="212"/>
      <c r="AP1136" s="203"/>
      <c r="AQ1136" s="203"/>
      <c r="AR1136" s="203"/>
      <c r="AS1136" s="203"/>
      <c r="AT1136" s="203"/>
      <c r="AU1136" s="203"/>
      <c r="AV1136" s="212"/>
      <c r="AW1136" s="212"/>
      <c r="AX1136" s="212"/>
      <c r="AY1136" s="212"/>
      <c r="BA1136" s="203"/>
      <c r="BB1136" s="203"/>
      <c r="BC1136" s="203"/>
      <c r="BD1136" s="203"/>
      <c r="BE1136" s="212"/>
      <c r="BF1136" s="212"/>
      <c r="BG1136" s="203"/>
      <c r="BH1136" s="203"/>
      <c r="BI1136" s="298"/>
      <c r="BJ1136" s="299"/>
      <c r="BK1136" s="203"/>
      <c r="BL1136" s="319"/>
    </row>
    <row r="1137" spans="18:64" ht="12.75" x14ac:dyDescent="0.2">
      <c r="R1137" s="212"/>
      <c r="S1137" s="212"/>
      <c r="T1137" s="212"/>
      <c r="U1137" s="212"/>
      <c r="V1137" s="212"/>
      <c r="W1137" s="212"/>
      <c r="X1137" s="212"/>
      <c r="Y1137" s="212"/>
      <c r="Z1137" s="212"/>
      <c r="AA1137" s="212"/>
      <c r="AB1137" s="212"/>
      <c r="AC1137" s="212"/>
      <c r="AD1137" s="212"/>
      <c r="AE1137" s="212"/>
      <c r="AF1137" s="212"/>
      <c r="AG1137" s="212"/>
      <c r="AH1137" s="212"/>
      <c r="AI1137" s="212"/>
      <c r="AJ1137" s="212"/>
      <c r="AK1137" s="212"/>
      <c r="AL1137" s="212"/>
      <c r="AM1137" s="212"/>
      <c r="AN1137" s="212"/>
      <c r="AP1137" s="203"/>
      <c r="AQ1137" s="203"/>
      <c r="AR1137" s="203"/>
      <c r="AS1137" s="203"/>
      <c r="AT1137" s="203"/>
      <c r="AU1137" s="203"/>
      <c r="AV1137" s="212"/>
      <c r="AW1137" s="212"/>
      <c r="AX1137" s="212"/>
      <c r="AY1137" s="212"/>
      <c r="BA1137" s="203"/>
      <c r="BB1137" s="203"/>
      <c r="BC1137" s="203"/>
      <c r="BD1137" s="203"/>
      <c r="BE1137" s="212"/>
      <c r="BF1137" s="212"/>
      <c r="BG1137" s="203"/>
      <c r="BH1137" s="203"/>
      <c r="BI1137" s="298"/>
      <c r="BJ1137" s="299"/>
      <c r="BK1137" s="203"/>
      <c r="BL1137" s="319"/>
    </row>
    <row r="1138" spans="18:64" ht="12.75" x14ac:dyDescent="0.2">
      <c r="R1138" s="212"/>
      <c r="S1138" s="212"/>
      <c r="T1138" s="212"/>
      <c r="U1138" s="212"/>
      <c r="V1138" s="212"/>
      <c r="W1138" s="212"/>
      <c r="X1138" s="212"/>
      <c r="Y1138" s="212"/>
      <c r="Z1138" s="212"/>
      <c r="AA1138" s="212"/>
      <c r="AB1138" s="212"/>
      <c r="AC1138" s="212"/>
      <c r="AD1138" s="212"/>
      <c r="AE1138" s="212"/>
      <c r="AF1138" s="212"/>
      <c r="AG1138" s="212"/>
      <c r="AH1138" s="212"/>
      <c r="AI1138" s="212"/>
      <c r="AJ1138" s="212"/>
      <c r="AK1138" s="212"/>
      <c r="AL1138" s="212"/>
      <c r="AM1138" s="212"/>
      <c r="AN1138" s="212"/>
      <c r="AP1138" s="203"/>
      <c r="AQ1138" s="203"/>
      <c r="AR1138" s="203"/>
      <c r="AS1138" s="203"/>
      <c r="AT1138" s="203"/>
      <c r="AU1138" s="203"/>
      <c r="AV1138" s="212"/>
      <c r="AW1138" s="212"/>
      <c r="AX1138" s="212"/>
      <c r="AY1138" s="212"/>
      <c r="BA1138" s="203"/>
      <c r="BB1138" s="203"/>
      <c r="BC1138" s="203"/>
      <c r="BD1138" s="203"/>
      <c r="BE1138" s="212"/>
      <c r="BF1138" s="212"/>
      <c r="BG1138" s="203"/>
      <c r="BH1138" s="203"/>
      <c r="BI1138" s="298"/>
      <c r="BJ1138" s="299"/>
      <c r="BK1138" s="203"/>
      <c r="BL1138" s="319"/>
    </row>
    <row r="1139" spans="18:64" ht="12.75" x14ac:dyDescent="0.2">
      <c r="R1139" s="212"/>
      <c r="S1139" s="212"/>
      <c r="T1139" s="212"/>
      <c r="U1139" s="212"/>
      <c r="V1139" s="212"/>
      <c r="W1139" s="212"/>
      <c r="X1139" s="212"/>
      <c r="Y1139" s="212"/>
      <c r="Z1139" s="212"/>
      <c r="AA1139" s="212"/>
      <c r="AB1139" s="212"/>
      <c r="AC1139" s="212"/>
      <c r="AD1139" s="212"/>
      <c r="AE1139" s="212"/>
      <c r="AF1139" s="212"/>
      <c r="AG1139" s="212"/>
      <c r="AH1139" s="212"/>
      <c r="AI1139" s="212"/>
      <c r="AJ1139" s="212"/>
      <c r="AK1139" s="212"/>
      <c r="AL1139" s="212"/>
      <c r="AM1139" s="212"/>
      <c r="AN1139" s="212"/>
      <c r="AP1139" s="203"/>
      <c r="AQ1139" s="203"/>
      <c r="AR1139" s="203"/>
      <c r="AS1139" s="203"/>
      <c r="AT1139" s="203"/>
      <c r="AU1139" s="203"/>
      <c r="AV1139" s="212"/>
      <c r="AW1139" s="212"/>
      <c r="AX1139" s="212"/>
      <c r="AY1139" s="212"/>
      <c r="BA1139" s="203"/>
      <c r="BB1139" s="203"/>
      <c r="BC1139" s="203"/>
      <c r="BD1139" s="203"/>
      <c r="BE1139" s="212"/>
      <c r="BF1139" s="212"/>
      <c r="BG1139" s="203"/>
      <c r="BH1139" s="203"/>
      <c r="BI1139" s="298"/>
      <c r="BJ1139" s="299"/>
      <c r="BK1139" s="203"/>
      <c r="BL1139" s="319"/>
    </row>
    <row r="1140" spans="18:64" ht="12.75" x14ac:dyDescent="0.2">
      <c r="R1140" s="212"/>
      <c r="S1140" s="212"/>
      <c r="T1140" s="212"/>
      <c r="U1140" s="212"/>
      <c r="V1140" s="212"/>
      <c r="W1140" s="212"/>
      <c r="X1140" s="212"/>
      <c r="Y1140" s="212"/>
      <c r="Z1140" s="212"/>
      <c r="AA1140" s="212"/>
      <c r="AB1140" s="212"/>
      <c r="AC1140" s="212"/>
      <c r="AD1140" s="212"/>
      <c r="AE1140" s="212"/>
      <c r="AF1140" s="212"/>
      <c r="AG1140" s="212"/>
      <c r="AH1140" s="212"/>
      <c r="AI1140" s="212"/>
      <c r="AJ1140" s="212"/>
      <c r="AK1140" s="212"/>
      <c r="AL1140" s="212"/>
      <c r="AM1140" s="212"/>
      <c r="AN1140" s="212"/>
      <c r="AP1140" s="203"/>
      <c r="AQ1140" s="203"/>
      <c r="AR1140" s="203"/>
      <c r="AS1140" s="203"/>
      <c r="AT1140" s="203"/>
      <c r="AU1140" s="203"/>
      <c r="AV1140" s="212"/>
      <c r="AW1140" s="212"/>
      <c r="AX1140" s="212"/>
      <c r="AY1140" s="212"/>
      <c r="BA1140" s="203"/>
      <c r="BB1140" s="203"/>
      <c r="BC1140" s="203"/>
      <c r="BD1140" s="203"/>
      <c r="BE1140" s="212"/>
      <c r="BF1140" s="212"/>
      <c r="BG1140" s="203"/>
      <c r="BH1140" s="203"/>
      <c r="BI1140" s="298"/>
      <c r="BJ1140" s="299"/>
      <c r="BK1140" s="203"/>
      <c r="BL1140" s="319"/>
    </row>
    <row r="1141" spans="18:64" ht="12.75" x14ac:dyDescent="0.2">
      <c r="R1141" s="212"/>
      <c r="S1141" s="212"/>
      <c r="T1141" s="212"/>
      <c r="U1141" s="212"/>
      <c r="V1141" s="212"/>
      <c r="W1141" s="212"/>
      <c r="X1141" s="212"/>
      <c r="Y1141" s="212"/>
      <c r="Z1141" s="212"/>
      <c r="AA1141" s="212"/>
      <c r="AB1141" s="212"/>
      <c r="AC1141" s="212"/>
      <c r="AD1141" s="212"/>
      <c r="AE1141" s="212"/>
      <c r="AF1141" s="212"/>
      <c r="AG1141" s="212"/>
      <c r="AH1141" s="212"/>
      <c r="AI1141" s="212"/>
      <c r="AJ1141" s="212"/>
      <c r="AK1141" s="212"/>
      <c r="AL1141" s="212"/>
      <c r="AM1141" s="212"/>
      <c r="AN1141" s="212"/>
      <c r="AP1141" s="203"/>
      <c r="AQ1141" s="203"/>
      <c r="AR1141" s="203"/>
      <c r="AS1141" s="203"/>
      <c r="AT1141" s="203"/>
      <c r="AU1141" s="203"/>
      <c r="AV1141" s="212"/>
      <c r="AW1141" s="212"/>
      <c r="AX1141" s="212"/>
      <c r="AY1141" s="212"/>
      <c r="BA1141" s="203"/>
      <c r="BB1141" s="203"/>
      <c r="BC1141" s="203"/>
      <c r="BD1141" s="203"/>
      <c r="BE1141" s="212"/>
      <c r="BF1141" s="212"/>
      <c r="BG1141" s="203"/>
      <c r="BH1141" s="203"/>
      <c r="BI1141" s="298"/>
      <c r="BJ1141" s="299"/>
      <c r="BK1141" s="203"/>
      <c r="BL1141" s="319"/>
    </row>
    <row r="1142" spans="18:64" ht="12.75" x14ac:dyDescent="0.2">
      <c r="R1142" s="212"/>
      <c r="S1142" s="212"/>
      <c r="T1142" s="212"/>
      <c r="U1142" s="212"/>
      <c r="V1142" s="212"/>
      <c r="W1142" s="212"/>
      <c r="X1142" s="212"/>
      <c r="Y1142" s="212"/>
      <c r="Z1142" s="212"/>
      <c r="AA1142" s="212"/>
      <c r="AB1142" s="212"/>
      <c r="AC1142" s="212"/>
      <c r="AD1142" s="212"/>
      <c r="AE1142" s="212"/>
      <c r="AF1142" s="212"/>
      <c r="AG1142" s="212"/>
      <c r="AH1142" s="212"/>
      <c r="AI1142" s="212"/>
      <c r="AJ1142" s="212"/>
      <c r="AK1142" s="212"/>
      <c r="AL1142" s="212"/>
      <c r="AM1142" s="212"/>
      <c r="AN1142" s="212"/>
      <c r="AP1142" s="203"/>
      <c r="AQ1142" s="203"/>
      <c r="AR1142" s="203"/>
      <c r="AS1142" s="203"/>
      <c r="AT1142" s="203"/>
      <c r="AU1142" s="203"/>
      <c r="AV1142" s="212"/>
      <c r="AW1142" s="212"/>
      <c r="AX1142" s="212"/>
      <c r="AY1142" s="212"/>
      <c r="BA1142" s="203"/>
      <c r="BB1142" s="203"/>
      <c r="BC1142" s="203"/>
      <c r="BD1142" s="203"/>
      <c r="BE1142" s="212"/>
      <c r="BF1142" s="212"/>
      <c r="BG1142" s="203"/>
      <c r="BH1142" s="203"/>
      <c r="BI1142" s="298"/>
      <c r="BJ1142" s="299"/>
      <c r="BK1142" s="203"/>
      <c r="BL1142" s="319"/>
    </row>
    <row r="1143" spans="18:64" ht="12.75" x14ac:dyDescent="0.2">
      <c r="R1143" s="212"/>
      <c r="S1143" s="212"/>
      <c r="T1143" s="212"/>
      <c r="U1143" s="212"/>
      <c r="V1143" s="212"/>
      <c r="W1143" s="212"/>
      <c r="X1143" s="212"/>
      <c r="Y1143" s="212"/>
      <c r="Z1143" s="212"/>
      <c r="AA1143" s="212"/>
      <c r="AB1143" s="212"/>
      <c r="AC1143" s="212"/>
      <c r="AD1143" s="212"/>
      <c r="AE1143" s="212"/>
      <c r="AF1143" s="212"/>
      <c r="AG1143" s="212"/>
      <c r="AH1143" s="212"/>
      <c r="AI1143" s="212"/>
      <c r="AJ1143" s="212"/>
      <c r="AK1143" s="212"/>
      <c r="AL1143" s="212"/>
      <c r="AM1143" s="212"/>
      <c r="AN1143" s="212"/>
      <c r="AP1143" s="203"/>
      <c r="AQ1143" s="203"/>
      <c r="AR1143" s="203"/>
      <c r="AS1143" s="203"/>
      <c r="AT1143" s="203"/>
      <c r="AU1143" s="203"/>
      <c r="AV1143" s="212"/>
      <c r="AW1143" s="212"/>
      <c r="AX1143" s="212"/>
      <c r="AY1143" s="212"/>
      <c r="BA1143" s="203"/>
      <c r="BB1143" s="203"/>
      <c r="BC1143" s="203"/>
      <c r="BD1143" s="203"/>
      <c r="BE1143" s="212"/>
      <c r="BF1143" s="212"/>
      <c r="BG1143" s="203"/>
      <c r="BH1143" s="203"/>
      <c r="BI1143" s="298"/>
      <c r="BJ1143" s="299"/>
      <c r="BK1143" s="203"/>
      <c r="BL1143" s="319"/>
    </row>
    <row r="1144" spans="18:64" ht="12.75" x14ac:dyDescent="0.2">
      <c r="R1144" s="212"/>
      <c r="S1144" s="212"/>
      <c r="T1144" s="212"/>
      <c r="U1144" s="212"/>
      <c r="V1144" s="212"/>
      <c r="W1144" s="212"/>
      <c r="X1144" s="212"/>
      <c r="Y1144" s="212"/>
      <c r="Z1144" s="212"/>
      <c r="AA1144" s="212"/>
      <c r="AB1144" s="212"/>
      <c r="AC1144" s="212"/>
      <c r="AD1144" s="212"/>
      <c r="AE1144" s="212"/>
      <c r="AF1144" s="212"/>
      <c r="AG1144" s="212"/>
      <c r="AH1144" s="212"/>
      <c r="AI1144" s="212"/>
      <c r="AJ1144" s="212"/>
      <c r="AK1144" s="212"/>
      <c r="AL1144" s="212"/>
      <c r="AM1144" s="212"/>
      <c r="AN1144" s="212"/>
      <c r="AP1144" s="203"/>
      <c r="AQ1144" s="203"/>
      <c r="AR1144" s="203"/>
      <c r="AS1144" s="203"/>
      <c r="AT1144" s="203"/>
      <c r="AU1144" s="203"/>
      <c r="AV1144" s="212"/>
      <c r="AW1144" s="212"/>
      <c r="AX1144" s="212"/>
      <c r="AY1144" s="212"/>
      <c r="BA1144" s="203"/>
      <c r="BB1144" s="203"/>
      <c r="BC1144" s="203"/>
      <c r="BD1144" s="203"/>
      <c r="BE1144" s="212"/>
      <c r="BF1144" s="212"/>
      <c r="BG1144" s="203"/>
      <c r="BH1144" s="203"/>
      <c r="BI1144" s="298"/>
      <c r="BJ1144" s="299"/>
      <c r="BK1144" s="203"/>
      <c r="BL1144" s="319"/>
    </row>
    <row r="1145" spans="18:64" ht="12.75" x14ac:dyDescent="0.2">
      <c r="R1145" s="212"/>
      <c r="S1145" s="212"/>
      <c r="T1145" s="212"/>
      <c r="U1145" s="212"/>
      <c r="V1145" s="212"/>
      <c r="W1145" s="212"/>
      <c r="X1145" s="212"/>
      <c r="Y1145" s="212"/>
      <c r="Z1145" s="212"/>
      <c r="AA1145" s="212"/>
      <c r="AB1145" s="212"/>
      <c r="AC1145" s="212"/>
      <c r="AD1145" s="212"/>
      <c r="AE1145" s="212"/>
      <c r="AF1145" s="212"/>
      <c r="AG1145" s="212"/>
      <c r="AH1145" s="212"/>
      <c r="AI1145" s="212"/>
      <c r="AJ1145" s="212"/>
      <c r="AK1145" s="212"/>
      <c r="AL1145" s="212"/>
      <c r="AM1145" s="212"/>
      <c r="AN1145" s="212"/>
      <c r="AP1145" s="203"/>
      <c r="AQ1145" s="203"/>
      <c r="AR1145" s="203"/>
      <c r="AS1145" s="203"/>
      <c r="AT1145" s="203"/>
      <c r="AU1145" s="203"/>
      <c r="AV1145" s="212"/>
      <c r="AW1145" s="212"/>
      <c r="AX1145" s="212"/>
      <c r="AY1145" s="212"/>
      <c r="BA1145" s="203"/>
      <c r="BB1145" s="203"/>
      <c r="BC1145" s="203"/>
      <c r="BD1145" s="203"/>
      <c r="BE1145" s="212"/>
      <c r="BF1145" s="212"/>
      <c r="BG1145" s="203"/>
      <c r="BH1145" s="203"/>
      <c r="BI1145" s="298"/>
      <c r="BJ1145" s="299"/>
      <c r="BK1145" s="203"/>
      <c r="BL1145" s="319"/>
    </row>
    <row r="1146" spans="18:64" ht="12.75" x14ac:dyDescent="0.2">
      <c r="R1146" s="212"/>
      <c r="S1146" s="212"/>
      <c r="T1146" s="212"/>
      <c r="U1146" s="212"/>
      <c r="V1146" s="212"/>
      <c r="W1146" s="212"/>
      <c r="X1146" s="212"/>
      <c r="Y1146" s="212"/>
      <c r="Z1146" s="212"/>
      <c r="AA1146" s="212"/>
      <c r="AB1146" s="212"/>
      <c r="AC1146" s="212"/>
      <c r="AD1146" s="212"/>
      <c r="AE1146" s="212"/>
      <c r="AF1146" s="212"/>
      <c r="AG1146" s="212"/>
      <c r="AH1146" s="212"/>
      <c r="AI1146" s="212"/>
      <c r="AJ1146" s="212"/>
      <c r="AK1146" s="212"/>
      <c r="AL1146" s="212"/>
      <c r="AM1146" s="212"/>
      <c r="AN1146" s="212"/>
      <c r="AP1146" s="203"/>
      <c r="AQ1146" s="203"/>
      <c r="AR1146" s="203"/>
      <c r="AS1146" s="203"/>
      <c r="AT1146" s="203"/>
      <c r="AU1146" s="203"/>
      <c r="AV1146" s="212"/>
      <c r="AW1146" s="212"/>
      <c r="AX1146" s="212"/>
      <c r="AY1146" s="212"/>
      <c r="BA1146" s="203"/>
      <c r="BB1146" s="203"/>
      <c r="BC1146" s="203"/>
      <c r="BD1146" s="203"/>
      <c r="BE1146" s="212"/>
      <c r="BF1146" s="212"/>
      <c r="BG1146" s="203"/>
      <c r="BH1146" s="203"/>
      <c r="BI1146" s="298"/>
      <c r="BJ1146" s="299"/>
      <c r="BK1146" s="203"/>
      <c r="BL1146" s="319"/>
    </row>
    <row r="1147" spans="18:64" ht="12.75" x14ac:dyDescent="0.2">
      <c r="R1147" s="212"/>
      <c r="S1147" s="212"/>
      <c r="T1147" s="212"/>
      <c r="U1147" s="212"/>
      <c r="V1147" s="212"/>
      <c r="W1147" s="212"/>
      <c r="X1147" s="212"/>
      <c r="Y1147" s="212"/>
      <c r="Z1147" s="212"/>
      <c r="AA1147" s="212"/>
      <c r="AB1147" s="212"/>
      <c r="AC1147" s="212"/>
      <c r="AD1147" s="212"/>
      <c r="AE1147" s="212"/>
      <c r="AF1147" s="212"/>
      <c r="AG1147" s="212"/>
      <c r="AH1147" s="212"/>
      <c r="AI1147" s="212"/>
      <c r="AJ1147" s="212"/>
      <c r="AK1147" s="212"/>
      <c r="AL1147" s="212"/>
      <c r="AM1147" s="212"/>
      <c r="AN1147" s="212"/>
      <c r="AP1147" s="203"/>
      <c r="AQ1147" s="203"/>
      <c r="AR1147" s="203"/>
      <c r="AS1147" s="203"/>
      <c r="AT1147" s="203"/>
      <c r="AU1147" s="203"/>
      <c r="AV1147" s="212"/>
      <c r="AW1147" s="212"/>
      <c r="AX1147" s="212"/>
      <c r="AY1147" s="212"/>
      <c r="BA1147" s="203"/>
      <c r="BB1147" s="203"/>
      <c r="BC1147" s="203"/>
      <c r="BD1147" s="203"/>
      <c r="BE1147" s="212"/>
      <c r="BF1147" s="212"/>
      <c r="BG1147" s="203"/>
      <c r="BH1147" s="203"/>
      <c r="BI1147" s="298"/>
      <c r="BJ1147" s="299"/>
      <c r="BK1147" s="203"/>
      <c r="BL1147" s="319"/>
    </row>
    <row r="1148" spans="18:64" ht="12.75" x14ac:dyDescent="0.2">
      <c r="R1148" s="212"/>
      <c r="S1148" s="212"/>
      <c r="T1148" s="212"/>
      <c r="U1148" s="212"/>
      <c r="V1148" s="212"/>
      <c r="W1148" s="212"/>
      <c r="X1148" s="212"/>
      <c r="Y1148" s="212"/>
      <c r="Z1148" s="212"/>
      <c r="AA1148" s="212"/>
      <c r="AB1148" s="212"/>
      <c r="AC1148" s="212"/>
      <c r="AD1148" s="212"/>
      <c r="AE1148" s="212"/>
      <c r="AF1148" s="212"/>
      <c r="AG1148" s="212"/>
      <c r="AH1148" s="212"/>
      <c r="AI1148" s="212"/>
      <c r="AJ1148" s="212"/>
      <c r="AK1148" s="212"/>
      <c r="AL1148" s="212"/>
      <c r="AM1148" s="212"/>
      <c r="AN1148" s="212"/>
      <c r="AP1148" s="203"/>
      <c r="AQ1148" s="203"/>
      <c r="AR1148" s="203"/>
      <c r="AS1148" s="203"/>
      <c r="AT1148" s="203"/>
      <c r="AU1148" s="203"/>
      <c r="AV1148" s="212"/>
      <c r="AW1148" s="212"/>
      <c r="AX1148" s="212"/>
      <c r="AY1148" s="212"/>
      <c r="BA1148" s="203"/>
      <c r="BB1148" s="203"/>
      <c r="BC1148" s="203"/>
      <c r="BD1148" s="203"/>
      <c r="BE1148" s="212"/>
      <c r="BF1148" s="212"/>
      <c r="BG1148" s="203"/>
      <c r="BH1148" s="203"/>
      <c r="BI1148" s="298"/>
      <c r="BJ1148" s="299"/>
      <c r="BK1148" s="203"/>
      <c r="BL1148" s="319"/>
    </row>
    <row r="1149" spans="18:64" ht="12.75" x14ac:dyDescent="0.2">
      <c r="R1149" s="212"/>
      <c r="S1149" s="212"/>
      <c r="T1149" s="212"/>
      <c r="U1149" s="212"/>
      <c r="V1149" s="212"/>
      <c r="W1149" s="212"/>
      <c r="X1149" s="212"/>
      <c r="Y1149" s="212"/>
      <c r="Z1149" s="212"/>
      <c r="AA1149" s="212"/>
      <c r="AB1149" s="212"/>
      <c r="AC1149" s="212"/>
      <c r="AD1149" s="212"/>
      <c r="AE1149" s="212"/>
      <c r="AF1149" s="212"/>
      <c r="AG1149" s="212"/>
      <c r="AH1149" s="212"/>
      <c r="AI1149" s="212"/>
      <c r="AJ1149" s="212"/>
      <c r="AK1149" s="212"/>
      <c r="AL1149" s="212"/>
      <c r="AM1149" s="212"/>
      <c r="AN1149" s="212"/>
      <c r="AP1149" s="203"/>
      <c r="AQ1149" s="203"/>
      <c r="AR1149" s="203"/>
      <c r="AS1149" s="203"/>
      <c r="AT1149" s="203"/>
      <c r="AU1149" s="203"/>
      <c r="AV1149" s="212"/>
      <c r="AW1149" s="212"/>
      <c r="AX1149" s="212"/>
      <c r="AY1149" s="212"/>
      <c r="BA1149" s="203"/>
      <c r="BB1149" s="203"/>
      <c r="BC1149" s="203"/>
      <c r="BD1149" s="203"/>
      <c r="BE1149" s="212"/>
      <c r="BF1149" s="212"/>
      <c r="BG1149" s="203"/>
      <c r="BH1149" s="203"/>
      <c r="BI1149" s="298"/>
      <c r="BJ1149" s="299"/>
      <c r="BK1149" s="203"/>
      <c r="BL1149" s="319"/>
    </row>
    <row r="1150" spans="18:64" ht="12.75" x14ac:dyDescent="0.2">
      <c r="R1150" s="212"/>
      <c r="S1150" s="212"/>
      <c r="T1150" s="212"/>
      <c r="U1150" s="212"/>
      <c r="V1150" s="212"/>
      <c r="W1150" s="212"/>
      <c r="X1150" s="212"/>
      <c r="Y1150" s="212"/>
      <c r="Z1150" s="212"/>
      <c r="AA1150" s="212"/>
      <c r="AB1150" s="212"/>
      <c r="AC1150" s="212"/>
      <c r="AD1150" s="212"/>
      <c r="AE1150" s="212"/>
      <c r="AF1150" s="212"/>
      <c r="AG1150" s="212"/>
      <c r="AH1150" s="212"/>
      <c r="AI1150" s="212"/>
      <c r="AJ1150" s="212"/>
      <c r="AK1150" s="212"/>
      <c r="AL1150" s="212"/>
      <c r="AM1150" s="212"/>
      <c r="AN1150" s="212"/>
      <c r="AP1150" s="203"/>
      <c r="AQ1150" s="203"/>
      <c r="AR1150" s="203"/>
      <c r="AS1150" s="203"/>
      <c r="AT1150" s="203"/>
      <c r="AU1150" s="203"/>
      <c r="AV1150" s="212"/>
      <c r="AW1150" s="212"/>
      <c r="AX1150" s="212"/>
      <c r="AY1150" s="212"/>
      <c r="BA1150" s="203"/>
      <c r="BB1150" s="203"/>
      <c r="BC1150" s="203"/>
      <c r="BD1150" s="203"/>
      <c r="BE1150" s="212"/>
      <c r="BF1150" s="212"/>
      <c r="BG1150" s="203"/>
      <c r="BH1150" s="203"/>
      <c r="BI1150" s="298"/>
      <c r="BJ1150" s="299"/>
      <c r="BK1150" s="203"/>
      <c r="BL1150" s="319"/>
    </row>
    <row r="1151" spans="18:64" ht="12.75" x14ac:dyDescent="0.2">
      <c r="R1151" s="212"/>
      <c r="S1151" s="212"/>
      <c r="T1151" s="212"/>
      <c r="U1151" s="212"/>
      <c r="V1151" s="212"/>
      <c r="W1151" s="212"/>
      <c r="X1151" s="212"/>
      <c r="Y1151" s="212"/>
      <c r="Z1151" s="212"/>
      <c r="AA1151" s="212"/>
      <c r="AB1151" s="212"/>
      <c r="AC1151" s="212"/>
      <c r="AD1151" s="212"/>
      <c r="AE1151" s="212"/>
      <c r="AF1151" s="212"/>
      <c r="AG1151" s="212"/>
      <c r="AH1151" s="212"/>
      <c r="AI1151" s="212"/>
      <c r="AJ1151" s="212"/>
      <c r="AK1151" s="212"/>
      <c r="AL1151" s="212"/>
      <c r="AM1151" s="212"/>
      <c r="AN1151" s="212"/>
      <c r="AP1151" s="203"/>
      <c r="AQ1151" s="203"/>
      <c r="AR1151" s="203"/>
      <c r="AS1151" s="203"/>
      <c r="AT1151" s="203"/>
      <c r="AU1151" s="203"/>
      <c r="AV1151" s="212"/>
      <c r="AW1151" s="212"/>
      <c r="AX1151" s="212"/>
      <c r="AY1151" s="212"/>
      <c r="BA1151" s="203"/>
      <c r="BB1151" s="203"/>
      <c r="BC1151" s="203"/>
      <c r="BD1151" s="203"/>
      <c r="BE1151" s="212"/>
      <c r="BF1151" s="212"/>
      <c r="BG1151" s="203"/>
      <c r="BH1151" s="203"/>
      <c r="BI1151" s="298"/>
      <c r="BJ1151" s="299"/>
      <c r="BK1151" s="203"/>
      <c r="BL1151" s="319"/>
    </row>
    <row r="1152" spans="18:64" ht="12.75" x14ac:dyDescent="0.2">
      <c r="R1152" s="212"/>
      <c r="S1152" s="212"/>
      <c r="T1152" s="212"/>
      <c r="U1152" s="212"/>
      <c r="V1152" s="212"/>
      <c r="W1152" s="212"/>
      <c r="X1152" s="212"/>
      <c r="Y1152" s="212"/>
      <c r="Z1152" s="212"/>
      <c r="AA1152" s="212"/>
      <c r="AB1152" s="212"/>
      <c r="AC1152" s="212"/>
      <c r="AD1152" s="212"/>
      <c r="AE1152" s="212"/>
      <c r="AF1152" s="212"/>
      <c r="AG1152" s="212"/>
      <c r="AH1152" s="212"/>
      <c r="AI1152" s="212"/>
      <c r="AJ1152" s="212"/>
      <c r="AK1152" s="212"/>
      <c r="AL1152" s="212"/>
      <c r="AM1152" s="212"/>
      <c r="AN1152" s="212"/>
      <c r="AP1152" s="203"/>
      <c r="AQ1152" s="203"/>
      <c r="AR1152" s="203"/>
      <c r="AS1152" s="203"/>
      <c r="AT1152" s="203"/>
      <c r="AU1152" s="203"/>
      <c r="AV1152" s="212"/>
      <c r="AW1152" s="212"/>
      <c r="AX1152" s="212"/>
      <c r="AY1152" s="212"/>
      <c r="BA1152" s="203"/>
      <c r="BB1152" s="203"/>
      <c r="BC1152" s="203"/>
      <c r="BD1152" s="203"/>
      <c r="BE1152" s="212"/>
      <c r="BF1152" s="212"/>
      <c r="BG1152" s="203"/>
      <c r="BH1152" s="203"/>
      <c r="BI1152" s="298"/>
      <c r="BJ1152" s="299"/>
      <c r="BK1152" s="203"/>
      <c r="BL1152" s="319"/>
    </row>
    <row r="1153" spans="18:64" ht="12.75" x14ac:dyDescent="0.2">
      <c r="R1153" s="212"/>
      <c r="S1153" s="212"/>
      <c r="T1153" s="212"/>
      <c r="U1153" s="212"/>
      <c r="V1153" s="212"/>
      <c r="W1153" s="212"/>
      <c r="X1153" s="212"/>
      <c r="Y1153" s="212"/>
      <c r="Z1153" s="212"/>
      <c r="AA1153" s="212"/>
      <c r="AB1153" s="212"/>
      <c r="AC1153" s="212"/>
      <c r="AD1153" s="212"/>
      <c r="AE1153" s="212"/>
      <c r="AF1153" s="212"/>
      <c r="AG1153" s="212"/>
      <c r="AH1153" s="212"/>
      <c r="AI1153" s="212"/>
      <c r="AJ1153" s="212"/>
      <c r="AK1153" s="212"/>
      <c r="AL1153" s="212"/>
      <c r="AM1153" s="212"/>
      <c r="AN1153" s="212"/>
      <c r="AP1153" s="203"/>
      <c r="AQ1153" s="203"/>
      <c r="AR1153" s="203"/>
      <c r="AS1153" s="203"/>
      <c r="AT1153" s="203"/>
      <c r="AU1153" s="203"/>
      <c r="AV1153" s="212"/>
      <c r="AW1153" s="212"/>
      <c r="AX1153" s="212"/>
      <c r="AY1153" s="212"/>
      <c r="BA1153" s="203"/>
      <c r="BB1153" s="203"/>
      <c r="BC1153" s="203"/>
      <c r="BD1153" s="203"/>
      <c r="BE1153" s="212"/>
      <c r="BF1153" s="212"/>
      <c r="BG1153" s="203"/>
      <c r="BH1153" s="203"/>
      <c r="BI1153" s="298"/>
      <c r="BJ1153" s="299"/>
      <c r="BK1153" s="203"/>
      <c r="BL1153" s="319"/>
    </row>
    <row r="1154" spans="18:64" ht="12.75" x14ac:dyDescent="0.2">
      <c r="R1154" s="212"/>
      <c r="S1154" s="212"/>
      <c r="T1154" s="212"/>
      <c r="U1154" s="212"/>
      <c r="V1154" s="212"/>
      <c r="W1154" s="212"/>
      <c r="X1154" s="212"/>
      <c r="Y1154" s="212"/>
      <c r="Z1154" s="212"/>
      <c r="AA1154" s="212"/>
      <c r="AB1154" s="212"/>
      <c r="AC1154" s="212"/>
      <c r="AD1154" s="212"/>
      <c r="AE1154" s="212"/>
      <c r="AF1154" s="212"/>
      <c r="AG1154" s="212"/>
      <c r="AH1154" s="212"/>
      <c r="AI1154" s="212"/>
      <c r="AJ1154" s="212"/>
      <c r="AK1154" s="212"/>
      <c r="AL1154" s="212"/>
      <c r="AM1154" s="212"/>
      <c r="AN1154" s="212"/>
      <c r="AP1154" s="203"/>
      <c r="AQ1154" s="203"/>
      <c r="AR1154" s="203"/>
      <c r="AS1154" s="203"/>
      <c r="AT1154" s="203"/>
      <c r="AU1154" s="203"/>
      <c r="AV1154" s="212"/>
      <c r="AW1154" s="212"/>
      <c r="AX1154" s="212"/>
      <c r="AY1154" s="212"/>
      <c r="BA1154" s="203"/>
      <c r="BB1154" s="203"/>
      <c r="BC1154" s="203"/>
      <c r="BD1154" s="203"/>
      <c r="BE1154" s="212"/>
      <c r="BF1154" s="212"/>
      <c r="BG1154" s="203"/>
      <c r="BH1154" s="203"/>
      <c r="BI1154" s="298"/>
      <c r="BJ1154" s="299"/>
      <c r="BK1154" s="203"/>
      <c r="BL1154" s="319"/>
    </row>
    <row r="1155" spans="18:64" ht="12.75" x14ac:dyDescent="0.2">
      <c r="R1155" s="212"/>
      <c r="S1155" s="212"/>
      <c r="T1155" s="212"/>
      <c r="U1155" s="212"/>
      <c r="V1155" s="212"/>
      <c r="W1155" s="212"/>
      <c r="X1155" s="212"/>
      <c r="Y1155" s="212"/>
      <c r="Z1155" s="212"/>
      <c r="AA1155" s="212"/>
      <c r="AB1155" s="212"/>
      <c r="AC1155" s="212"/>
      <c r="AD1155" s="212"/>
      <c r="AE1155" s="212"/>
      <c r="AF1155" s="212"/>
      <c r="AG1155" s="212"/>
      <c r="AH1155" s="212"/>
      <c r="AI1155" s="212"/>
      <c r="AJ1155" s="212"/>
      <c r="AK1155" s="212"/>
      <c r="AL1155" s="212"/>
      <c r="AM1155" s="212"/>
      <c r="AN1155" s="212"/>
      <c r="AP1155" s="203"/>
      <c r="AQ1155" s="203"/>
      <c r="AR1155" s="203"/>
      <c r="AS1155" s="203"/>
      <c r="AT1155" s="203"/>
      <c r="AU1155" s="203"/>
      <c r="AV1155" s="212"/>
      <c r="AW1155" s="212"/>
      <c r="AX1155" s="212"/>
      <c r="AY1155" s="212"/>
      <c r="BA1155" s="203"/>
      <c r="BB1155" s="203"/>
      <c r="BC1155" s="203"/>
      <c r="BD1155" s="203"/>
      <c r="BE1155" s="212"/>
      <c r="BF1155" s="212"/>
      <c r="BG1155" s="203"/>
      <c r="BH1155" s="203"/>
      <c r="BI1155" s="298"/>
      <c r="BJ1155" s="299"/>
      <c r="BK1155" s="203"/>
      <c r="BL1155" s="319"/>
    </row>
    <row r="1156" spans="18:64" ht="12.75" x14ac:dyDescent="0.2">
      <c r="R1156" s="212"/>
      <c r="S1156" s="212"/>
      <c r="T1156" s="212"/>
      <c r="U1156" s="212"/>
      <c r="V1156" s="212"/>
      <c r="W1156" s="212"/>
      <c r="X1156" s="212"/>
      <c r="Y1156" s="212"/>
      <c r="Z1156" s="212"/>
      <c r="AA1156" s="212"/>
      <c r="AB1156" s="212"/>
      <c r="AC1156" s="212"/>
      <c r="AD1156" s="212"/>
      <c r="AE1156" s="212"/>
      <c r="AF1156" s="212"/>
      <c r="AG1156" s="212"/>
      <c r="AH1156" s="212"/>
      <c r="AI1156" s="212"/>
      <c r="AJ1156" s="212"/>
      <c r="AK1156" s="212"/>
      <c r="AL1156" s="212"/>
      <c r="AM1156" s="212"/>
      <c r="AN1156" s="212"/>
      <c r="AP1156" s="203"/>
      <c r="AQ1156" s="203"/>
      <c r="AR1156" s="203"/>
      <c r="AS1156" s="203"/>
      <c r="AT1156" s="203"/>
      <c r="AU1156" s="203"/>
      <c r="AV1156" s="212"/>
      <c r="AW1156" s="212"/>
      <c r="AX1156" s="212"/>
      <c r="AY1156" s="212"/>
      <c r="BA1156" s="203"/>
      <c r="BB1156" s="203"/>
      <c r="BC1156" s="203"/>
      <c r="BD1156" s="203"/>
      <c r="BE1156" s="212"/>
      <c r="BF1156" s="212"/>
      <c r="BG1156" s="203"/>
      <c r="BH1156" s="203"/>
      <c r="BI1156" s="298"/>
      <c r="BJ1156" s="299"/>
      <c r="BK1156" s="203"/>
      <c r="BL1156" s="319"/>
    </row>
    <row r="1157" spans="18:64" ht="12.75" x14ac:dyDescent="0.2">
      <c r="R1157" s="212"/>
      <c r="S1157" s="212"/>
      <c r="T1157" s="212"/>
      <c r="U1157" s="212"/>
      <c r="V1157" s="212"/>
      <c r="W1157" s="212"/>
      <c r="X1157" s="212"/>
      <c r="Y1157" s="212"/>
      <c r="Z1157" s="212"/>
      <c r="AA1157" s="212"/>
      <c r="AB1157" s="212"/>
      <c r="AC1157" s="212"/>
      <c r="AD1157" s="212"/>
      <c r="AE1157" s="212"/>
      <c r="AF1157" s="212"/>
      <c r="AG1157" s="212"/>
      <c r="AH1157" s="212"/>
      <c r="AI1157" s="212"/>
      <c r="AJ1157" s="212"/>
      <c r="AK1157" s="212"/>
      <c r="AL1157" s="212"/>
      <c r="AM1157" s="212"/>
      <c r="AN1157" s="212"/>
      <c r="AP1157" s="203"/>
      <c r="AQ1157" s="203"/>
      <c r="AR1157" s="203"/>
      <c r="AS1157" s="203"/>
      <c r="AT1157" s="203"/>
      <c r="AU1157" s="203"/>
      <c r="AV1157" s="212"/>
      <c r="AW1157" s="212"/>
      <c r="AX1157" s="212"/>
      <c r="AY1157" s="212"/>
      <c r="BA1157" s="203"/>
      <c r="BB1157" s="203"/>
      <c r="BC1157" s="203"/>
      <c r="BD1157" s="203"/>
      <c r="BE1157" s="212"/>
      <c r="BF1157" s="212"/>
      <c r="BG1157" s="203"/>
      <c r="BH1157" s="203"/>
      <c r="BI1157" s="298"/>
      <c r="BJ1157" s="299"/>
      <c r="BK1157" s="203"/>
      <c r="BL1157" s="319"/>
    </row>
    <row r="1158" spans="18:64" ht="12.75" x14ac:dyDescent="0.2">
      <c r="R1158" s="212"/>
      <c r="S1158" s="212"/>
      <c r="T1158" s="212"/>
      <c r="U1158" s="212"/>
      <c r="V1158" s="212"/>
      <c r="W1158" s="212"/>
      <c r="X1158" s="212"/>
      <c r="Y1158" s="212"/>
      <c r="Z1158" s="212"/>
      <c r="AA1158" s="212"/>
      <c r="AB1158" s="212"/>
      <c r="AC1158" s="212"/>
      <c r="AD1158" s="212"/>
      <c r="AE1158" s="212"/>
      <c r="AF1158" s="212"/>
      <c r="AG1158" s="212"/>
      <c r="AH1158" s="212"/>
      <c r="AI1158" s="212"/>
      <c r="AJ1158" s="212"/>
      <c r="AK1158" s="212"/>
      <c r="AL1158" s="212"/>
      <c r="AM1158" s="212"/>
      <c r="AN1158" s="212"/>
      <c r="AP1158" s="203"/>
      <c r="AQ1158" s="203"/>
      <c r="AR1158" s="203"/>
      <c r="AS1158" s="203"/>
      <c r="AT1158" s="203"/>
      <c r="AU1158" s="203"/>
      <c r="AV1158" s="212"/>
      <c r="AW1158" s="212"/>
      <c r="AX1158" s="212"/>
      <c r="AY1158" s="212"/>
      <c r="BA1158" s="203"/>
      <c r="BB1158" s="203"/>
      <c r="BC1158" s="203"/>
      <c r="BD1158" s="203"/>
      <c r="BE1158" s="212"/>
      <c r="BF1158" s="212"/>
      <c r="BG1158" s="203"/>
      <c r="BH1158" s="203"/>
      <c r="BI1158" s="298"/>
      <c r="BJ1158" s="299"/>
      <c r="BK1158" s="203"/>
      <c r="BL1158" s="319"/>
    </row>
    <row r="1159" spans="18:64" ht="12.75" x14ac:dyDescent="0.2">
      <c r="R1159" s="212"/>
      <c r="S1159" s="212"/>
      <c r="T1159" s="212"/>
      <c r="U1159" s="212"/>
      <c r="V1159" s="212"/>
      <c r="W1159" s="212"/>
      <c r="X1159" s="212"/>
      <c r="Y1159" s="212"/>
      <c r="Z1159" s="212"/>
      <c r="AA1159" s="212"/>
      <c r="AB1159" s="212"/>
      <c r="AC1159" s="212"/>
      <c r="AD1159" s="212"/>
      <c r="AE1159" s="212"/>
      <c r="AF1159" s="212"/>
      <c r="AG1159" s="212"/>
      <c r="AH1159" s="212"/>
      <c r="AI1159" s="212"/>
      <c r="AJ1159" s="212"/>
      <c r="AK1159" s="212"/>
      <c r="AL1159" s="212"/>
      <c r="AM1159" s="212"/>
      <c r="AN1159" s="212"/>
      <c r="AP1159" s="203"/>
      <c r="AQ1159" s="203"/>
      <c r="AR1159" s="203"/>
      <c r="AS1159" s="203"/>
      <c r="AT1159" s="203"/>
      <c r="AU1159" s="203"/>
      <c r="AV1159" s="212"/>
      <c r="AW1159" s="212"/>
      <c r="AX1159" s="212"/>
      <c r="AY1159" s="212"/>
      <c r="BA1159" s="203"/>
      <c r="BB1159" s="203"/>
      <c r="BC1159" s="203"/>
      <c r="BD1159" s="203"/>
      <c r="BE1159" s="212"/>
      <c r="BF1159" s="212"/>
      <c r="BG1159" s="203"/>
      <c r="BH1159" s="203"/>
      <c r="BI1159" s="298"/>
      <c r="BJ1159" s="299"/>
      <c r="BK1159" s="203"/>
      <c r="BL1159" s="319"/>
    </row>
    <row r="1160" spans="18:64" ht="12.75" x14ac:dyDescent="0.2">
      <c r="R1160" s="212"/>
      <c r="S1160" s="212"/>
      <c r="T1160" s="212"/>
      <c r="U1160" s="212"/>
      <c r="V1160" s="212"/>
      <c r="W1160" s="212"/>
      <c r="X1160" s="212"/>
      <c r="Y1160" s="212"/>
      <c r="Z1160" s="212"/>
      <c r="AA1160" s="212"/>
      <c r="AB1160" s="212"/>
      <c r="AC1160" s="212"/>
      <c r="AD1160" s="212"/>
      <c r="AE1160" s="212"/>
      <c r="AF1160" s="212"/>
      <c r="AG1160" s="212"/>
      <c r="AH1160" s="212"/>
      <c r="AI1160" s="212"/>
      <c r="AJ1160" s="212"/>
      <c r="AK1160" s="212"/>
      <c r="AL1160" s="212"/>
      <c r="AM1160" s="212"/>
      <c r="AN1160" s="212"/>
      <c r="AP1160" s="203"/>
      <c r="AQ1160" s="203"/>
      <c r="AR1160" s="203"/>
      <c r="AS1160" s="203"/>
      <c r="AT1160" s="203"/>
      <c r="AU1160" s="203"/>
      <c r="AV1160" s="212"/>
      <c r="AW1160" s="212"/>
      <c r="AX1160" s="212"/>
      <c r="AY1160" s="212"/>
      <c r="BA1160" s="203"/>
      <c r="BB1160" s="203"/>
      <c r="BC1160" s="203"/>
      <c r="BD1160" s="203"/>
      <c r="BE1160" s="212"/>
      <c r="BF1160" s="212"/>
      <c r="BG1160" s="203"/>
      <c r="BH1160" s="203"/>
      <c r="BI1160" s="298"/>
      <c r="BJ1160" s="299"/>
      <c r="BK1160" s="203"/>
      <c r="BL1160" s="319"/>
    </row>
    <row r="1161" spans="18:64" ht="12.75" x14ac:dyDescent="0.2">
      <c r="R1161" s="212"/>
      <c r="S1161" s="212"/>
      <c r="T1161" s="212"/>
      <c r="U1161" s="212"/>
      <c r="V1161" s="212"/>
      <c r="W1161" s="212"/>
      <c r="X1161" s="212"/>
      <c r="Y1161" s="212"/>
      <c r="Z1161" s="212"/>
      <c r="AA1161" s="212"/>
      <c r="AB1161" s="212"/>
      <c r="AC1161" s="212"/>
      <c r="AD1161" s="212"/>
      <c r="AE1161" s="212"/>
      <c r="AF1161" s="212"/>
      <c r="AG1161" s="212"/>
      <c r="AH1161" s="212"/>
      <c r="AI1161" s="212"/>
      <c r="AJ1161" s="212"/>
      <c r="AK1161" s="212"/>
      <c r="AL1161" s="212"/>
      <c r="AM1161" s="212"/>
      <c r="AN1161" s="212"/>
      <c r="AP1161" s="203"/>
      <c r="AQ1161" s="203"/>
      <c r="AR1161" s="203"/>
      <c r="AS1161" s="203"/>
      <c r="AT1161" s="203"/>
      <c r="AU1161" s="203"/>
      <c r="AV1161" s="212"/>
      <c r="AW1161" s="212"/>
      <c r="AX1161" s="212"/>
      <c r="AY1161" s="212"/>
      <c r="BA1161" s="203"/>
      <c r="BB1161" s="203"/>
      <c r="BC1161" s="203"/>
      <c r="BD1161" s="203"/>
      <c r="BE1161" s="212"/>
      <c r="BF1161" s="212"/>
      <c r="BG1161" s="203"/>
      <c r="BH1161" s="203"/>
      <c r="BI1161" s="298"/>
      <c r="BJ1161" s="299"/>
      <c r="BK1161" s="203"/>
      <c r="BL1161" s="319"/>
    </row>
    <row r="1162" spans="18:64" ht="12.75" x14ac:dyDescent="0.2">
      <c r="R1162" s="212"/>
      <c r="S1162" s="212"/>
      <c r="T1162" s="212"/>
      <c r="U1162" s="212"/>
      <c r="V1162" s="212"/>
      <c r="W1162" s="212"/>
      <c r="X1162" s="212"/>
      <c r="Y1162" s="212"/>
      <c r="Z1162" s="212"/>
      <c r="AA1162" s="212"/>
      <c r="AB1162" s="212"/>
      <c r="AC1162" s="212"/>
      <c r="AD1162" s="212"/>
      <c r="AE1162" s="212"/>
      <c r="AF1162" s="212"/>
      <c r="AG1162" s="212"/>
      <c r="AH1162" s="212"/>
      <c r="AI1162" s="212"/>
      <c r="AJ1162" s="212"/>
      <c r="AK1162" s="212"/>
      <c r="AL1162" s="212"/>
      <c r="AM1162" s="212"/>
      <c r="AN1162" s="212"/>
      <c r="AP1162" s="203"/>
      <c r="AQ1162" s="203"/>
      <c r="AR1162" s="203"/>
      <c r="AS1162" s="203"/>
      <c r="AT1162" s="203"/>
      <c r="AU1162" s="203"/>
      <c r="AV1162" s="212"/>
      <c r="AW1162" s="212"/>
      <c r="AX1162" s="212"/>
      <c r="AY1162" s="212"/>
      <c r="BA1162" s="203"/>
      <c r="BB1162" s="203"/>
      <c r="BC1162" s="203"/>
      <c r="BD1162" s="203"/>
      <c r="BE1162" s="212"/>
      <c r="BF1162" s="212"/>
      <c r="BG1162" s="203"/>
      <c r="BH1162" s="203"/>
      <c r="BI1162" s="298"/>
      <c r="BJ1162" s="299"/>
      <c r="BK1162" s="203"/>
      <c r="BL1162" s="319"/>
    </row>
    <row r="1163" spans="18:64" ht="12.75" x14ac:dyDescent="0.2">
      <c r="R1163" s="212"/>
      <c r="S1163" s="212"/>
      <c r="T1163" s="212"/>
      <c r="U1163" s="212"/>
      <c r="V1163" s="212"/>
      <c r="W1163" s="212"/>
      <c r="X1163" s="212"/>
      <c r="Y1163" s="212"/>
      <c r="Z1163" s="212"/>
      <c r="AA1163" s="212"/>
      <c r="AB1163" s="212"/>
      <c r="AC1163" s="212"/>
      <c r="AD1163" s="212"/>
      <c r="AE1163" s="212"/>
      <c r="AF1163" s="212"/>
      <c r="AG1163" s="212"/>
      <c r="AH1163" s="212"/>
      <c r="AI1163" s="212"/>
      <c r="AJ1163" s="212"/>
      <c r="AK1163" s="212"/>
      <c r="AL1163" s="212"/>
      <c r="AM1163" s="212"/>
      <c r="AN1163" s="212"/>
      <c r="AP1163" s="203"/>
      <c r="AQ1163" s="203"/>
      <c r="AR1163" s="203"/>
      <c r="AS1163" s="203"/>
      <c r="AT1163" s="203"/>
      <c r="AU1163" s="203"/>
      <c r="AV1163" s="212"/>
      <c r="AW1163" s="212"/>
      <c r="AX1163" s="212"/>
      <c r="AY1163" s="212"/>
      <c r="BA1163" s="203"/>
      <c r="BB1163" s="203"/>
      <c r="BC1163" s="203"/>
      <c r="BD1163" s="203"/>
      <c r="BE1163" s="212"/>
      <c r="BF1163" s="212"/>
      <c r="BG1163" s="203"/>
      <c r="BH1163" s="203"/>
      <c r="BI1163" s="298"/>
      <c r="BJ1163" s="299"/>
      <c r="BK1163" s="203"/>
      <c r="BL1163" s="319"/>
    </row>
    <row r="1164" spans="18:64" ht="12.75" x14ac:dyDescent="0.2">
      <c r="R1164" s="212"/>
      <c r="S1164" s="212"/>
      <c r="T1164" s="212"/>
      <c r="U1164" s="212"/>
      <c r="V1164" s="212"/>
      <c r="W1164" s="212"/>
      <c r="X1164" s="212"/>
      <c r="Y1164" s="212"/>
      <c r="Z1164" s="212"/>
      <c r="AA1164" s="212"/>
      <c r="AB1164" s="212"/>
      <c r="AC1164" s="212"/>
      <c r="AD1164" s="212"/>
      <c r="AE1164" s="212"/>
      <c r="AF1164" s="212"/>
      <c r="AG1164" s="212"/>
      <c r="AH1164" s="212"/>
      <c r="AI1164" s="212"/>
      <c r="AJ1164" s="212"/>
      <c r="AK1164" s="212"/>
      <c r="AL1164" s="212"/>
      <c r="AM1164" s="212"/>
      <c r="AN1164" s="212"/>
      <c r="AP1164" s="203"/>
      <c r="AQ1164" s="203"/>
      <c r="AR1164" s="203"/>
      <c r="AS1164" s="203"/>
      <c r="AT1164" s="203"/>
      <c r="AU1164" s="203"/>
      <c r="AV1164" s="212"/>
      <c r="AW1164" s="212"/>
      <c r="AX1164" s="212"/>
      <c r="AY1164" s="212"/>
      <c r="BA1164" s="203"/>
      <c r="BB1164" s="203"/>
      <c r="BC1164" s="203"/>
      <c r="BD1164" s="203"/>
      <c r="BE1164" s="212"/>
      <c r="BF1164" s="212"/>
      <c r="BG1164" s="203"/>
      <c r="BH1164" s="203"/>
      <c r="BI1164" s="298"/>
      <c r="BJ1164" s="299"/>
      <c r="BK1164" s="203"/>
      <c r="BL1164" s="319"/>
    </row>
    <row r="1165" spans="18:64" ht="12.75" x14ac:dyDescent="0.2">
      <c r="R1165" s="212"/>
      <c r="S1165" s="212"/>
      <c r="T1165" s="212"/>
      <c r="U1165" s="212"/>
      <c r="V1165" s="212"/>
      <c r="W1165" s="212"/>
      <c r="X1165" s="212"/>
      <c r="Y1165" s="212"/>
      <c r="Z1165" s="212"/>
      <c r="AA1165" s="212"/>
      <c r="AB1165" s="212"/>
      <c r="AC1165" s="212"/>
      <c r="AD1165" s="212"/>
      <c r="AE1165" s="212"/>
      <c r="AF1165" s="212"/>
      <c r="AG1165" s="212"/>
      <c r="AH1165" s="212"/>
      <c r="AI1165" s="212"/>
      <c r="AJ1165" s="212"/>
      <c r="AK1165" s="212"/>
      <c r="AL1165" s="212"/>
      <c r="AM1165" s="212"/>
      <c r="AN1165" s="212"/>
      <c r="AP1165" s="203"/>
      <c r="AQ1165" s="203"/>
      <c r="AR1165" s="203"/>
      <c r="AS1165" s="203"/>
      <c r="AT1165" s="203"/>
      <c r="AU1165" s="203"/>
      <c r="AV1165" s="212"/>
      <c r="AW1165" s="212"/>
      <c r="AX1165" s="212"/>
      <c r="AY1165" s="212"/>
      <c r="BA1165" s="203"/>
      <c r="BB1165" s="203"/>
      <c r="BC1165" s="203"/>
      <c r="BD1165" s="203"/>
      <c r="BE1165" s="212"/>
      <c r="BF1165" s="212"/>
      <c r="BG1165" s="203"/>
      <c r="BH1165" s="203"/>
      <c r="BI1165" s="298"/>
      <c r="BJ1165" s="299"/>
      <c r="BK1165" s="203"/>
      <c r="BL1165" s="319"/>
    </row>
    <row r="1166" spans="18:64" ht="12.75" x14ac:dyDescent="0.2">
      <c r="R1166" s="212"/>
      <c r="S1166" s="212"/>
      <c r="T1166" s="212"/>
      <c r="U1166" s="212"/>
      <c r="V1166" s="212"/>
      <c r="W1166" s="212"/>
      <c r="X1166" s="212"/>
      <c r="Y1166" s="212"/>
      <c r="Z1166" s="212"/>
      <c r="AA1166" s="212"/>
      <c r="AB1166" s="212"/>
      <c r="AC1166" s="212"/>
      <c r="AD1166" s="212"/>
      <c r="AE1166" s="212"/>
      <c r="AF1166" s="212"/>
      <c r="AG1166" s="212"/>
      <c r="AH1166" s="212"/>
      <c r="AI1166" s="212"/>
      <c r="AJ1166" s="212"/>
      <c r="AK1166" s="212"/>
      <c r="AL1166" s="212"/>
      <c r="AM1166" s="212"/>
      <c r="AN1166" s="212"/>
      <c r="AP1166" s="203"/>
      <c r="AQ1166" s="203"/>
      <c r="AR1166" s="203"/>
      <c r="AS1166" s="203"/>
      <c r="AT1166" s="203"/>
      <c r="AU1166" s="203"/>
      <c r="AV1166" s="212"/>
      <c r="AW1166" s="212"/>
      <c r="AX1166" s="212"/>
      <c r="AY1166" s="212"/>
      <c r="BA1166" s="203"/>
      <c r="BB1166" s="203"/>
      <c r="BC1166" s="203"/>
      <c r="BD1166" s="203"/>
      <c r="BE1166" s="212"/>
      <c r="BF1166" s="212"/>
      <c r="BG1166" s="203"/>
      <c r="BH1166" s="203"/>
      <c r="BI1166" s="298"/>
      <c r="BJ1166" s="299"/>
      <c r="BK1166" s="203"/>
      <c r="BL1166" s="319"/>
    </row>
    <row r="1167" spans="18:64" ht="12.75" x14ac:dyDescent="0.2">
      <c r="R1167" s="212"/>
      <c r="S1167" s="212"/>
      <c r="T1167" s="212"/>
      <c r="U1167" s="212"/>
      <c r="V1167" s="212"/>
      <c r="W1167" s="212"/>
      <c r="X1167" s="212"/>
      <c r="Y1167" s="212"/>
      <c r="Z1167" s="212"/>
      <c r="AA1167" s="212"/>
      <c r="AB1167" s="212"/>
      <c r="AC1167" s="212"/>
      <c r="AD1167" s="212"/>
      <c r="AE1167" s="212"/>
      <c r="AF1167" s="212"/>
      <c r="AG1167" s="212"/>
      <c r="AH1167" s="212"/>
      <c r="AI1167" s="212"/>
      <c r="AJ1167" s="212"/>
      <c r="AK1167" s="212"/>
      <c r="AL1167" s="212"/>
      <c r="AM1167" s="212"/>
      <c r="AN1167" s="212"/>
      <c r="AP1167" s="203"/>
      <c r="AQ1167" s="203"/>
      <c r="AR1167" s="203"/>
      <c r="AS1167" s="203"/>
      <c r="AT1167" s="203"/>
      <c r="AU1167" s="203"/>
      <c r="AV1167" s="212"/>
      <c r="AW1167" s="212"/>
      <c r="AX1167" s="212"/>
      <c r="AY1167" s="212"/>
      <c r="BA1167" s="203"/>
      <c r="BB1167" s="203"/>
      <c r="BC1167" s="203"/>
      <c r="BD1167" s="203"/>
      <c r="BE1167" s="212"/>
      <c r="BF1167" s="212"/>
      <c r="BG1167" s="203"/>
      <c r="BH1167" s="203"/>
      <c r="BI1167" s="298"/>
      <c r="BJ1167" s="299"/>
      <c r="BK1167" s="203"/>
      <c r="BL1167" s="319"/>
    </row>
    <row r="1168" spans="18:64" ht="12.75" x14ac:dyDescent="0.2">
      <c r="R1168" s="212"/>
      <c r="S1168" s="212"/>
      <c r="T1168" s="212"/>
      <c r="U1168" s="212"/>
      <c r="V1168" s="212"/>
      <c r="W1168" s="212"/>
      <c r="X1168" s="212"/>
      <c r="Y1168" s="212"/>
      <c r="Z1168" s="212"/>
      <c r="AA1168" s="212"/>
      <c r="AB1168" s="212"/>
      <c r="AC1168" s="212"/>
      <c r="AD1168" s="212"/>
      <c r="AE1168" s="212"/>
      <c r="AF1168" s="212"/>
      <c r="AG1168" s="212"/>
      <c r="AH1168" s="212"/>
      <c r="AI1168" s="212"/>
      <c r="AJ1168" s="212"/>
      <c r="AK1168" s="212"/>
      <c r="AL1168" s="212"/>
      <c r="AM1168" s="212"/>
      <c r="AN1168" s="212"/>
      <c r="AP1168" s="203"/>
      <c r="AQ1168" s="203"/>
      <c r="AR1168" s="203"/>
      <c r="AS1168" s="203"/>
      <c r="AT1168" s="203"/>
      <c r="AU1168" s="203"/>
      <c r="AV1168" s="212"/>
      <c r="AW1168" s="212"/>
      <c r="AX1168" s="212"/>
      <c r="AY1168" s="212"/>
      <c r="BA1168" s="203"/>
      <c r="BB1168" s="203"/>
      <c r="BC1168" s="203"/>
      <c r="BD1168" s="203"/>
      <c r="BE1168" s="212"/>
      <c r="BF1168" s="212"/>
      <c r="BG1168" s="203"/>
      <c r="BH1168" s="203"/>
      <c r="BI1168" s="298"/>
      <c r="BJ1168" s="299"/>
      <c r="BK1168" s="203"/>
      <c r="BL1168" s="319"/>
    </row>
    <row r="1169" spans="18:64" ht="12.75" x14ac:dyDescent="0.2">
      <c r="R1169" s="212"/>
      <c r="S1169" s="212"/>
      <c r="T1169" s="212"/>
      <c r="U1169" s="212"/>
      <c r="V1169" s="212"/>
      <c r="W1169" s="212"/>
      <c r="X1169" s="212"/>
      <c r="Y1169" s="212"/>
      <c r="Z1169" s="212"/>
      <c r="AA1169" s="212"/>
      <c r="AB1169" s="212"/>
      <c r="AC1169" s="212"/>
      <c r="AD1169" s="212"/>
      <c r="AE1169" s="212"/>
      <c r="AF1169" s="212"/>
      <c r="AG1169" s="212"/>
      <c r="AH1169" s="212"/>
      <c r="AI1169" s="212"/>
      <c r="AJ1169" s="212"/>
      <c r="AK1169" s="212"/>
      <c r="AL1169" s="212"/>
      <c r="AM1169" s="212"/>
      <c r="AN1169" s="212"/>
      <c r="AP1169" s="203"/>
      <c r="AQ1169" s="203"/>
      <c r="AR1169" s="203"/>
      <c r="AS1169" s="203"/>
      <c r="AT1169" s="203"/>
      <c r="AU1169" s="203"/>
      <c r="AV1169" s="212"/>
      <c r="AW1169" s="212"/>
      <c r="AX1169" s="212"/>
      <c r="AY1169" s="212"/>
      <c r="BA1169" s="203"/>
      <c r="BB1169" s="203"/>
      <c r="BC1169" s="203"/>
      <c r="BD1169" s="203"/>
      <c r="BE1169" s="212"/>
      <c r="BF1169" s="212"/>
      <c r="BG1169" s="203"/>
      <c r="BH1169" s="203"/>
      <c r="BI1169" s="298"/>
      <c r="BJ1169" s="299"/>
      <c r="BK1169" s="203"/>
      <c r="BL1169" s="319"/>
    </row>
    <row r="1170" spans="18:64" ht="12.75" x14ac:dyDescent="0.2">
      <c r="R1170" s="212"/>
      <c r="S1170" s="212"/>
      <c r="T1170" s="212"/>
      <c r="U1170" s="212"/>
      <c r="V1170" s="212"/>
      <c r="W1170" s="212"/>
      <c r="X1170" s="212"/>
      <c r="Y1170" s="212"/>
      <c r="Z1170" s="212"/>
      <c r="AA1170" s="212"/>
      <c r="AB1170" s="212"/>
      <c r="AC1170" s="212"/>
      <c r="AD1170" s="212"/>
      <c r="AE1170" s="212"/>
      <c r="AF1170" s="212"/>
      <c r="AG1170" s="212"/>
      <c r="AH1170" s="212"/>
      <c r="AI1170" s="212"/>
      <c r="AJ1170" s="212"/>
      <c r="AK1170" s="212"/>
      <c r="AL1170" s="212"/>
      <c r="AM1170" s="212"/>
      <c r="AN1170" s="212"/>
      <c r="AP1170" s="203"/>
      <c r="AQ1170" s="203"/>
      <c r="AR1170" s="203"/>
      <c r="AS1170" s="203"/>
      <c r="AT1170" s="203"/>
      <c r="AU1170" s="203"/>
      <c r="AV1170" s="212"/>
      <c r="AW1170" s="212"/>
      <c r="AX1170" s="212"/>
      <c r="AY1170" s="212"/>
      <c r="BA1170" s="203"/>
      <c r="BB1170" s="203"/>
      <c r="BC1170" s="203"/>
      <c r="BD1170" s="203"/>
      <c r="BE1170" s="212"/>
      <c r="BF1170" s="212"/>
      <c r="BG1170" s="203"/>
      <c r="BH1170" s="203"/>
      <c r="BI1170" s="298"/>
      <c r="BJ1170" s="299"/>
      <c r="BK1170" s="203"/>
      <c r="BL1170" s="319"/>
    </row>
    <row r="1171" spans="18:64" ht="12.75" x14ac:dyDescent="0.2">
      <c r="R1171" s="212"/>
      <c r="S1171" s="212"/>
      <c r="T1171" s="212"/>
      <c r="U1171" s="212"/>
      <c r="V1171" s="212"/>
      <c r="W1171" s="212"/>
      <c r="X1171" s="212"/>
      <c r="Y1171" s="212"/>
      <c r="Z1171" s="212"/>
      <c r="AA1171" s="212"/>
      <c r="AB1171" s="212"/>
      <c r="AC1171" s="212"/>
      <c r="AD1171" s="212"/>
      <c r="AE1171" s="212"/>
      <c r="AF1171" s="212"/>
      <c r="AG1171" s="212"/>
      <c r="AH1171" s="212"/>
      <c r="AI1171" s="212"/>
      <c r="AJ1171" s="212"/>
      <c r="AK1171" s="212"/>
      <c r="AL1171" s="212"/>
      <c r="AM1171" s="212"/>
      <c r="AN1171" s="212"/>
      <c r="AP1171" s="203"/>
      <c r="AQ1171" s="203"/>
      <c r="AR1171" s="203"/>
      <c r="AS1171" s="203"/>
      <c r="AT1171" s="203"/>
      <c r="AU1171" s="203"/>
      <c r="AV1171" s="212"/>
      <c r="AW1171" s="212"/>
      <c r="AX1171" s="212"/>
      <c r="AY1171" s="212"/>
      <c r="BA1171" s="203"/>
      <c r="BB1171" s="203"/>
      <c r="BC1171" s="203"/>
      <c r="BD1171" s="203"/>
      <c r="BE1171" s="212"/>
      <c r="BF1171" s="212"/>
      <c r="BG1171" s="203"/>
      <c r="BH1171" s="203"/>
      <c r="BI1171" s="298"/>
      <c r="BJ1171" s="299"/>
      <c r="BK1171" s="203"/>
      <c r="BL1171" s="319"/>
    </row>
    <row r="1172" spans="18:64" ht="12.75" x14ac:dyDescent="0.2">
      <c r="R1172" s="212"/>
      <c r="S1172" s="212"/>
      <c r="T1172" s="212"/>
      <c r="U1172" s="212"/>
      <c r="V1172" s="212"/>
      <c r="W1172" s="212"/>
      <c r="X1172" s="212"/>
      <c r="Y1172" s="212"/>
      <c r="Z1172" s="212"/>
      <c r="AA1172" s="212"/>
      <c r="AB1172" s="212"/>
      <c r="AC1172" s="212"/>
      <c r="AD1172" s="212"/>
      <c r="AE1172" s="212"/>
      <c r="AF1172" s="212"/>
      <c r="AG1172" s="212"/>
      <c r="AH1172" s="212"/>
      <c r="AI1172" s="212"/>
      <c r="AJ1172" s="212"/>
      <c r="AK1172" s="212"/>
      <c r="AL1172" s="212"/>
      <c r="AM1172" s="212"/>
      <c r="AN1172" s="212"/>
      <c r="AP1172" s="203"/>
      <c r="AQ1172" s="203"/>
      <c r="AR1172" s="203"/>
      <c r="AS1172" s="203"/>
      <c r="AT1172" s="203"/>
      <c r="AU1172" s="203"/>
      <c r="AV1172" s="212"/>
      <c r="AW1172" s="212"/>
      <c r="AX1172" s="212"/>
      <c r="AY1172" s="212"/>
      <c r="BA1172" s="203"/>
      <c r="BB1172" s="203"/>
      <c r="BC1172" s="203"/>
      <c r="BD1172" s="203"/>
      <c r="BE1172" s="212"/>
      <c r="BF1172" s="212"/>
      <c r="BG1172" s="203"/>
      <c r="BH1172" s="203"/>
      <c r="BI1172" s="298"/>
      <c r="BJ1172" s="299"/>
      <c r="BK1172" s="203"/>
      <c r="BL1172" s="319"/>
    </row>
    <row r="1173" spans="18:64" ht="12.75" x14ac:dyDescent="0.2">
      <c r="R1173" s="212"/>
      <c r="S1173" s="212"/>
      <c r="T1173" s="212"/>
      <c r="U1173" s="212"/>
      <c r="V1173" s="212"/>
      <c r="W1173" s="212"/>
      <c r="X1173" s="212"/>
      <c r="Y1173" s="212"/>
      <c r="Z1173" s="212"/>
      <c r="AA1173" s="212"/>
      <c r="AB1173" s="212"/>
      <c r="AC1173" s="212"/>
      <c r="AD1173" s="212"/>
      <c r="AE1173" s="212"/>
      <c r="AF1173" s="212"/>
      <c r="AG1173" s="212"/>
      <c r="AH1173" s="212"/>
      <c r="AI1173" s="212"/>
      <c r="AJ1173" s="212"/>
      <c r="AK1173" s="212"/>
      <c r="AL1173" s="212"/>
      <c r="AM1173" s="212"/>
      <c r="AN1173" s="212"/>
      <c r="AP1173" s="203"/>
      <c r="AQ1173" s="203"/>
      <c r="AR1173" s="203"/>
      <c r="AS1173" s="203"/>
      <c r="AT1173" s="203"/>
      <c r="AU1173" s="203"/>
      <c r="AV1173" s="212"/>
      <c r="AW1173" s="212"/>
      <c r="AX1173" s="212"/>
      <c r="AY1173" s="212"/>
      <c r="BA1173" s="203"/>
      <c r="BB1173" s="203"/>
      <c r="BC1173" s="203"/>
      <c r="BD1173" s="203"/>
      <c r="BE1173" s="212"/>
      <c r="BF1173" s="212"/>
      <c r="BG1173" s="203"/>
      <c r="BH1173" s="203"/>
      <c r="BI1173" s="298"/>
      <c r="BJ1173" s="299"/>
      <c r="BK1173" s="203"/>
      <c r="BL1173" s="319"/>
    </row>
    <row r="1174" spans="18:64" ht="12.75" x14ac:dyDescent="0.2">
      <c r="R1174" s="212"/>
      <c r="S1174" s="212"/>
      <c r="T1174" s="212"/>
      <c r="U1174" s="212"/>
      <c r="V1174" s="212"/>
      <c r="W1174" s="212"/>
      <c r="X1174" s="212"/>
      <c r="Y1174" s="212"/>
      <c r="Z1174" s="212"/>
      <c r="AA1174" s="212"/>
      <c r="AB1174" s="212"/>
      <c r="AC1174" s="212"/>
      <c r="AD1174" s="212"/>
      <c r="AE1174" s="212"/>
      <c r="AF1174" s="212"/>
      <c r="AG1174" s="212"/>
      <c r="AH1174" s="212"/>
      <c r="AI1174" s="212"/>
      <c r="AJ1174" s="212"/>
      <c r="AK1174" s="212"/>
      <c r="AL1174" s="212"/>
      <c r="AM1174" s="212"/>
      <c r="AN1174" s="212"/>
      <c r="AP1174" s="203"/>
      <c r="AQ1174" s="203"/>
      <c r="AR1174" s="203"/>
      <c r="AS1174" s="203"/>
      <c r="AT1174" s="203"/>
      <c r="AU1174" s="203"/>
      <c r="AV1174" s="212"/>
      <c r="AW1174" s="212"/>
      <c r="AX1174" s="212"/>
      <c r="AY1174" s="212"/>
      <c r="BA1174" s="203"/>
      <c r="BB1174" s="203"/>
      <c r="BC1174" s="203"/>
      <c r="BD1174" s="203"/>
      <c r="BE1174" s="212"/>
      <c r="BF1174" s="212"/>
      <c r="BG1174" s="203"/>
      <c r="BH1174" s="203"/>
      <c r="BI1174" s="298"/>
      <c r="BJ1174" s="299"/>
      <c r="BK1174" s="203"/>
      <c r="BL1174" s="319"/>
    </row>
    <row r="1175" spans="18:64" ht="12.75" x14ac:dyDescent="0.2">
      <c r="R1175" s="212"/>
      <c r="S1175" s="212"/>
      <c r="T1175" s="212"/>
      <c r="U1175" s="212"/>
      <c r="V1175" s="212"/>
      <c r="W1175" s="212"/>
      <c r="X1175" s="212"/>
      <c r="Y1175" s="212"/>
      <c r="Z1175" s="212"/>
      <c r="AA1175" s="212"/>
      <c r="AB1175" s="212"/>
      <c r="AC1175" s="212"/>
      <c r="AD1175" s="212"/>
      <c r="AE1175" s="212"/>
      <c r="AF1175" s="212"/>
      <c r="AG1175" s="212"/>
      <c r="AH1175" s="212"/>
      <c r="AI1175" s="212"/>
      <c r="AJ1175" s="212"/>
      <c r="AK1175" s="212"/>
      <c r="AL1175" s="212"/>
      <c r="AM1175" s="212"/>
      <c r="AN1175" s="212"/>
      <c r="AP1175" s="203"/>
      <c r="AQ1175" s="203"/>
      <c r="AR1175" s="203"/>
      <c r="AS1175" s="203"/>
      <c r="AT1175" s="203"/>
      <c r="AU1175" s="203"/>
      <c r="AV1175" s="212"/>
      <c r="AW1175" s="212"/>
      <c r="AX1175" s="212"/>
      <c r="AY1175" s="212"/>
      <c r="BA1175" s="203"/>
      <c r="BB1175" s="203"/>
      <c r="BC1175" s="203"/>
      <c r="BD1175" s="203"/>
      <c r="BE1175" s="212"/>
      <c r="BF1175" s="212"/>
      <c r="BG1175" s="203"/>
      <c r="BH1175" s="203"/>
      <c r="BI1175" s="298"/>
      <c r="BJ1175" s="299"/>
      <c r="BK1175" s="203"/>
      <c r="BL1175" s="319"/>
    </row>
    <row r="1176" spans="18:64" ht="12.75" x14ac:dyDescent="0.2">
      <c r="R1176" s="212"/>
      <c r="S1176" s="212"/>
      <c r="T1176" s="212"/>
      <c r="U1176" s="212"/>
      <c r="V1176" s="212"/>
      <c r="W1176" s="212"/>
      <c r="X1176" s="212"/>
      <c r="Y1176" s="212"/>
      <c r="Z1176" s="212"/>
      <c r="AA1176" s="212"/>
      <c r="AB1176" s="212"/>
      <c r="AC1176" s="212"/>
      <c r="AD1176" s="212"/>
      <c r="AE1176" s="212"/>
      <c r="AF1176" s="212"/>
      <c r="AG1176" s="212"/>
      <c r="AH1176" s="212"/>
      <c r="AI1176" s="212"/>
      <c r="AJ1176" s="212"/>
      <c r="AK1176" s="212"/>
      <c r="AL1176" s="212"/>
      <c r="AM1176" s="212"/>
      <c r="AN1176" s="212"/>
      <c r="AP1176" s="203"/>
      <c r="AQ1176" s="203"/>
      <c r="AR1176" s="203"/>
      <c r="AS1176" s="203"/>
      <c r="AT1176" s="203"/>
      <c r="AU1176" s="203"/>
      <c r="AV1176" s="212"/>
      <c r="AW1176" s="212"/>
      <c r="AX1176" s="212"/>
      <c r="AY1176" s="212"/>
      <c r="BA1176" s="203"/>
      <c r="BB1176" s="203"/>
      <c r="BC1176" s="203"/>
      <c r="BD1176" s="203"/>
      <c r="BE1176" s="212"/>
      <c r="BF1176" s="212"/>
      <c r="BG1176" s="203"/>
      <c r="BH1176" s="203"/>
      <c r="BI1176" s="298"/>
      <c r="BJ1176" s="299"/>
      <c r="BK1176" s="203"/>
      <c r="BL1176" s="319"/>
    </row>
    <row r="1177" spans="18:64" ht="12.75" x14ac:dyDescent="0.2">
      <c r="R1177" s="212"/>
      <c r="S1177" s="212"/>
      <c r="T1177" s="212"/>
      <c r="U1177" s="212"/>
      <c r="V1177" s="212"/>
      <c r="W1177" s="212"/>
      <c r="X1177" s="212"/>
      <c r="Y1177" s="212"/>
      <c r="Z1177" s="212"/>
      <c r="AA1177" s="212"/>
      <c r="AB1177" s="212"/>
      <c r="AC1177" s="212"/>
      <c r="AD1177" s="212"/>
      <c r="AE1177" s="212"/>
      <c r="AF1177" s="212"/>
      <c r="AG1177" s="212"/>
      <c r="AH1177" s="212"/>
      <c r="AI1177" s="212"/>
      <c r="AJ1177" s="212"/>
      <c r="AK1177" s="212"/>
      <c r="AL1177" s="212"/>
      <c r="AM1177" s="212"/>
      <c r="AN1177" s="212"/>
      <c r="AP1177" s="203"/>
      <c r="AQ1177" s="203"/>
      <c r="AR1177" s="203"/>
      <c r="AS1177" s="203"/>
      <c r="AT1177" s="203"/>
      <c r="AU1177" s="203"/>
      <c r="AV1177" s="212"/>
      <c r="AW1177" s="212"/>
      <c r="AX1177" s="212"/>
      <c r="AY1177" s="212"/>
      <c r="BA1177" s="203"/>
      <c r="BB1177" s="203"/>
      <c r="BC1177" s="203"/>
      <c r="BD1177" s="203"/>
      <c r="BE1177" s="212"/>
      <c r="BF1177" s="212"/>
      <c r="BG1177" s="203"/>
      <c r="BH1177" s="203"/>
      <c r="BI1177" s="298"/>
      <c r="BJ1177" s="299"/>
      <c r="BK1177" s="203"/>
      <c r="BL1177" s="319"/>
    </row>
    <row r="1178" spans="18:64" ht="12.75" x14ac:dyDescent="0.2">
      <c r="R1178" s="212"/>
      <c r="S1178" s="212"/>
      <c r="T1178" s="212"/>
      <c r="U1178" s="212"/>
      <c r="V1178" s="212"/>
      <c r="W1178" s="212"/>
      <c r="X1178" s="212"/>
      <c r="Y1178" s="212"/>
      <c r="Z1178" s="212"/>
      <c r="AA1178" s="212"/>
      <c r="AB1178" s="212"/>
      <c r="AC1178" s="212"/>
      <c r="AD1178" s="212"/>
      <c r="AE1178" s="212"/>
      <c r="AF1178" s="212"/>
      <c r="AG1178" s="212"/>
      <c r="AH1178" s="212"/>
      <c r="AI1178" s="212"/>
      <c r="AJ1178" s="212"/>
      <c r="AK1178" s="212"/>
      <c r="AL1178" s="212"/>
      <c r="AM1178" s="212"/>
      <c r="AN1178" s="212"/>
      <c r="AP1178" s="203"/>
      <c r="AQ1178" s="203"/>
      <c r="AR1178" s="203"/>
      <c r="AS1178" s="203"/>
      <c r="AT1178" s="203"/>
      <c r="AU1178" s="203"/>
      <c r="AV1178" s="212"/>
      <c r="AW1178" s="212"/>
      <c r="AX1178" s="212"/>
      <c r="AY1178" s="212"/>
      <c r="BA1178" s="203"/>
      <c r="BB1178" s="203"/>
      <c r="BC1178" s="203"/>
      <c r="BD1178" s="203"/>
      <c r="BE1178" s="212"/>
      <c r="BF1178" s="212"/>
      <c r="BG1178" s="203"/>
      <c r="BH1178" s="203"/>
      <c r="BI1178" s="298"/>
      <c r="BJ1178" s="299"/>
      <c r="BK1178" s="203"/>
      <c r="BL1178" s="319"/>
    </row>
    <row r="1179" spans="18:64" ht="12.75" x14ac:dyDescent="0.2">
      <c r="R1179" s="212"/>
      <c r="S1179" s="212"/>
      <c r="T1179" s="212"/>
      <c r="U1179" s="212"/>
      <c r="V1179" s="212"/>
      <c r="W1179" s="212"/>
      <c r="X1179" s="212"/>
      <c r="Y1179" s="212"/>
      <c r="Z1179" s="212"/>
      <c r="AA1179" s="212"/>
      <c r="AB1179" s="212"/>
      <c r="AC1179" s="212"/>
      <c r="AD1179" s="212"/>
      <c r="AE1179" s="212"/>
      <c r="AF1179" s="212"/>
      <c r="AG1179" s="212"/>
      <c r="AH1179" s="212"/>
      <c r="AI1179" s="212"/>
      <c r="AJ1179" s="212"/>
      <c r="AK1179" s="212"/>
      <c r="AL1179" s="212"/>
      <c r="AM1179" s="212"/>
      <c r="AN1179" s="212"/>
      <c r="AP1179" s="203"/>
      <c r="AQ1179" s="203"/>
      <c r="AR1179" s="203"/>
      <c r="AS1179" s="203"/>
      <c r="AT1179" s="203"/>
      <c r="AU1179" s="203"/>
      <c r="AV1179" s="212"/>
      <c r="AW1179" s="212"/>
      <c r="AX1179" s="212"/>
      <c r="AY1179" s="212"/>
      <c r="BA1179" s="203"/>
      <c r="BB1179" s="203"/>
      <c r="BC1179" s="203"/>
      <c r="BD1179" s="203"/>
      <c r="BE1179" s="212"/>
      <c r="BF1179" s="212"/>
      <c r="BG1179" s="203"/>
      <c r="BH1179" s="203"/>
      <c r="BI1179" s="298"/>
      <c r="BJ1179" s="299"/>
      <c r="BK1179" s="203"/>
      <c r="BL1179" s="319"/>
    </row>
    <row r="1180" spans="18:64" ht="12.75" x14ac:dyDescent="0.2">
      <c r="R1180" s="212"/>
      <c r="S1180" s="212"/>
      <c r="T1180" s="212"/>
      <c r="U1180" s="212"/>
      <c r="V1180" s="212"/>
      <c r="W1180" s="212"/>
      <c r="X1180" s="212"/>
      <c r="Y1180" s="212"/>
      <c r="Z1180" s="212"/>
      <c r="AA1180" s="212"/>
      <c r="AB1180" s="212"/>
      <c r="AC1180" s="212"/>
      <c r="AD1180" s="212"/>
      <c r="AE1180" s="212"/>
      <c r="AF1180" s="212"/>
      <c r="AG1180" s="212"/>
      <c r="AH1180" s="212"/>
      <c r="AI1180" s="212"/>
      <c r="AJ1180" s="212"/>
      <c r="AK1180" s="212"/>
      <c r="AL1180" s="212"/>
      <c r="AM1180" s="212"/>
      <c r="AN1180" s="212"/>
      <c r="AP1180" s="203"/>
      <c r="AQ1180" s="203"/>
      <c r="AR1180" s="203"/>
      <c r="AS1180" s="203"/>
      <c r="AT1180" s="203"/>
      <c r="AU1180" s="203"/>
      <c r="AV1180" s="212"/>
      <c r="AW1180" s="212"/>
      <c r="AX1180" s="212"/>
      <c r="AY1180" s="212"/>
      <c r="BA1180" s="203"/>
      <c r="BB1180" s="203"/>
      <c r="BC1180" s="203"/>
      <c r="BD1180" s="203"/>
      <c r="BE1180" s="212"/>
      <c r="BF1180" s="212"/>
      <c r="BG1180" s="203"/>
      <c r="BH1180" s="203"/>
      <c r="BI1180" s="298"/>
      <c r="BJ1180" s="299"/>
      <c r="BK1180" s="203"/>
      <c r="BL1180" s="319"/>
    </row>
    <row r="1181" spans="18:64" ht="12.75" x14ac:dyDescent="0.2">
      <c r="R1181" s="212"/>
      <c r="S1181" s="212"/>
      <c r="T1181" s="212"/>
      <c r="U1181" s="212"/>
      <c r="V1181" s="212"/>
      <c r="W1181" s="212"/>
      <c r="X1181" s="212"/>
      <c r="Y1181" s="212"/>
      <c r="Z1181" s="212"/>
      <c r="AA1181" s="212"/>
      <c r="AB1181" s="212"/>
      <c r="AC1181" s="212"/>
      <c r="AD1181" s="212"/>
      <c r="AE1181" s="212"/>
      <c r="AF1181" s="212"/>
      <c r="AG1181" s="212"/>
      <c r="AH1181" s="212"/>
      <c r="AI1181" s="212"/>
      <c r="AJ1181" s="212"/>
      <c r="AK1181" s="212"/>
      <c r="AL1181" s="212"/>
      <c r="AM1181" s="212"/>
      <c r="AN1181" s="212"/>
      <c r="AP1181" s="203"/>
      <c r="AQ1181" s="203"/>
      <c r="AR1181" s="203"/>
      <c r="AS1181" s="203"/>
      <c r="AT1181" s="203"/>
      <c r="AU1181" s="203"/>
      <c r="AV1181" s="212"/>
      <c r="AW1181" s="212"/>
      <c r="AX1181" s="212"/>
      <c r="AY1181" s="212"/>
      <c r="BA1181" s="203"/>
      <c r="BB1181" s="203"/>
      <c r="BC1181" s="203"/>
      <c r="BD1181" s="203"/>
      <c r="BE1181" s="212"/>
      <c r="BF1181" s="212"/>
      <c r="BG1181" s="203"/>
      <c r="BH1181" s="203"/>
      <c r="BI1181" s="298"/>
      <c r="BJ1181" s="299"/>
      <c r="BK1181" s="203"/>
      <c r="BL1181" s="319"/>
    </row>
    <row r="1182" spans="18:64" ht="12.75" x14ac:dyDescent="0.2">
      <c r="R1182" s="212"/>
      <c r="S1182" s="212"/>
      <c r="T1182" s="212"/>
      <c r="U1182" s="212"/>
      <c r="V1182" s="212"/>
      <c r="W1182" s="212"/>
      <c r="X1182" s="212"/>
      <c r="Y1182" s="212"/>
      <c r="Z1182" s="212"/>
      <c r="AA1182" s="212"/>
      <c r="AB1182" s="212"/>
      <c r="AC1182" s="212"/>
      <c r="AD1182" s="212"/>
      <c r="AE1182" s="212"/>
      <c r="AF1182" s="212"/>
      <c r="AG1182" s="212"/>
      <c r="AH1182" s="212"/>
      <c r="AI1182" s="212"/>
      <c r="AJ1182" s="212"/>
      <c r="AK1182" s="212"/>
      <c r="AL1182" s="212"/>
      <c r="AM1182" s="212"/>
      <c r="AN1182" s="212"/>
      <c r="AP1182" s="203"/>
      <c r="AQ1182" s="203"/>
      <c r="AR1182" s="203"/>
      <c r="AS1182" s="203"/>
      <c r="AT1182" s="203"/>
      <c r="AU1182" s="203"/>
      <c r="AV1182" s="212"/>
      <c r="AW1182" s="212"/>
      <c r="AX1182" s="212"/>
      <c r="AY1182" s="212"/>
      <c r="BA1182" s="203"/>
      <c r="BB1182" s="203"/>
      <c r="BC1182" s="203"/>
      <c r="BD1182" s="203"/>
      <c r="BE1182" s="212"/>
      <c r="BF1182" s="212"/>
      <c r="BG1182" s="203"/>
      <c r="BH1182" s="203"/>
      <c r="BI1182" s="298"/>
      <c r="BJ1182" s="299"/>
      <c r="BK1182" s="203"/>
      <c r="BL1182" s="319"/>
    </row>
    <row r="1183" spans="18:64" ht="12.75" x14ac:dyDescent="0.2">
      <c r="R1183" s="212"/>
      <c r="S1183" s="212"/>
      <c r="T1183" s="212"/>
      <c r="U1183" s="212"/>
      <c r="V1183" s="212"/>
      <c r="W1183" s="212"/>
      <c r="X1183" s="212"/>
      <c r="Y1183" s="212"/>
      <c r="Z1183" s="212"/>
      <c r="AA1183" s="212"/>
      <c r="AB1183" s="212"/>
      <c r="AC1183" s="212"/>
      <c r="AD1183" s="212"/>
      <c r="AE1183" s="212"/>
      <c r="AF1183" s="212"/>
      <c r="AG1183" s="212"/>
      <c r="AH1183" s="212"/>
      <c r="AI1183" s="212"/>
      <c r="AJ1183" s="212"/>
      <c r="AK1183" s="212"/>
      <c r="AL1183" s="212"/>
      <c r="AM1183" s="212"/>
      <c r="AN1183" s="212"/>
      <c r="AP1183" s="203"/>
      <c r="AQ1183" s="203"/>
      <c r="AR1183" s="203"/>
      <c r="AS1183" s="203"/>
      <c r="AT1183" s="203"/>
      <c r="AU1183" s="203"/>
      <c r="AV1183" s="212"/>
      <c r="AW1183" s="212"/>
      <c r="AX1183" s="212"/>
      <c r="AY1183" s="212"/>
      <c r="BA1183" s="203"/>
      <c r="BB1183" s="203"/>
      <c r="BC1183" s="203"/>
      <c r="BD1183" s="203"/>
      <c r="BE1183" s="212"/>
      <c r="BF1183" s="212"/>
      <c r="BG1183" s="203"/>
      <c r="BH1183" s="203"/>
      <c r="BI1183" s="298"/>
      <c r="BJ1183" s="299"/>
      <c r="BK1183" s="203"/>
      <c r="BL1183" s="319"/>
    </row>
    <row r="1184" spans="18:64" ht="12.75" x14ac:dyDescent="0.2">
      <c r="R1184" s="212"/>
      <c r="S1184" s="212"/>
      <c r="T1184" s="212"/>
      <c r="U1184" s="212"/>
      <c r="V1184" s="212"/>
      <c r="W1184" s="212"/>
      <c r="X1184" s="212"/>
      <c r="Y1184" s="212"/>
      <c r="Z1184" s="212"/>
      <c r="AA1184" s="212"/>
      <c r="AB1184" s="212"/>
      <c r="AC1184" s="212"/>
      <c r="AD1184" s="212"/>
      <c r="AE1184" s="212"/>
      <c r="AF1184" s="212"/>
      <c r="AG1184" s="212"/>
      <c r="AH1184" s="212"/>
      <c r="AI1184" s="212"/>
      <c r="AJ1184" s="212"/>
      <c r="AK1184" s="212"/>
      <c r="AL1184" s="212"/>
      <c r="AM1184" s="212"/>
      <c r="AN1184" s="212"/>
      <c r="AP1184" s="203"/>
      <c r="AQ1184" s="203"/>
      <c r="AR1184" s="203"/>
      <c r="AS1184" s="203"/>
      <c r="AT1184" s="203"/>
      <c r="AU1184" s="203"/>
      <c r="AV1184" s="212"/>
      <c r="AW1184" s="212"/>
      <c r="AX1184" s="212"/>
      <c r="AY1184" s="212"/>
      <c r="BA1184" s="203"/>
      <c r="BB1184" s="203"/>
      <c r="BC1184" s="203"/>
      <c r="BD1184" s="203"/>
      <c r="BE1184" s="212"/>
      <c r="BF1184" s="212"/>
      <c r="BG1184" s="203"/>
      <c r="BH1184" s="203"/>
      <c r="BI1184" s="298"/>
      <c r="BJ1184" s="299"/>
      <c r="BK1184" s="203"/>
      <c r="BL1184" s="319"/>
    </row>
    <row r="1185" spans="18:64" ht="12.75" x14ac:dyDescent="0.2">
      <c r="R1185" s="212"/>
      <c r="S1185" s="212"/>
      <c r="T1185" s="212"/>
      <c r="U1185" s="212"/>
      <c r="V1185" s="212"/>
      <c r="W1185" s="212"/>
      <c r="X1185" s="212"/>
      <c r="Y1185" s="212"/>
      <c r="Z1185" s="212"/>
      <c r="AA1185" s="212"/>
      <c r="AB1185" s="212"/>
      <c r="AC1185" s="212"/>
      <c r="AD1185" s="212"/>
      <c r="AE1185" s="212"/>
      <c r="AF1185" s="212"/>
      <c r="AG1185" s="212"/>
      <c r="AH1185" s="212"/>
      <c r="AI1185" s="212"/>
      <c r="AJ1185" s="212"/>
      <c r="AK1185" s="212"/>
      <c r="AL1185" s="212"/>
      <c r="AM1185" s="212"/>
      <c r="AN1185" s="212"/>
      <c r="AP1185" s="203"/>
      <c r="AQ1185" s="203"/>
      <c r="AR1185" s="203"/>
      <c r="AS1185" s="203"/>
      <c r="AT1185" s="203"/>
      <c r="AU1185" s="203"/>
      <c r="AV1185" s="212"/>
      <c r="AW1185" s="212"/>
      <c r="AX1185" s="212"/>
      <c r="AY1185" s="212"/>
      <c r="BA1185" s="203"/>
      <c r="BB1185" s="203"/>
      <c r="BC1185" s="203"/>
      <c r="BD1185" s="203"/>
      <c r="BE1185" s="212"/>
      <c r="BF1185" s="212"/>
      <c r="BG1185" s="203"/>
      <c r="BH1185" s="203"/>
      <c r="BI1185" s="298"/>
      <c r="BJ1185" s="299"/>
      <c r="BK1185" s="203"/>
      <c r="BL1185" s="319"/>
    </row>
    <row r="1186" spans="18:64" ht="12.75" x14ac:dyDescent="0.2">
      <c r="R1186" s="212"/>
      <c r="S1186" s="212"/>
      <c r="T1186" s="212"/>
      <c r="U1186" s="212"/>
      <c r="V1186" s="212"/>
      <c r="W1186" s="212"/>
      <c r="X1186" s="212"/>
      <c r="Y1186" s="212"/>
      <c r="Z1186" s="212"/>
      <c r="AA1186" s="212"/>
      <c r="AB1186" s="212"/>
      <c r="AC1186" s="212"/>
      <c r="AD1186" s="212"/>
      <c r="AE1186" s="212"/>
      <c r="AF1186" s="212"/>
      <c r="AG1186" s="212"/>
      <c r="AH1186" s="212"/>
      <c r="AI1186" s="212"/>
      <c r="AJ1186" s="212"/>
      <c r="AK1186" s="212"/>
      <c r="AL1186" s="212"/>
      <c r="AM1186" s="212"/>
      <c r="AN1186" s="212"/>
      <c r="AP1186" s="203"/>
      <c r="AQ1186" s="203"/>
      <c r="AR1186" s="203"/>
      <c r="AS1186" s="203"/>
      <c r="AT1186" s="203"/>
      <c r="AU1186" s="203"/>
      <c r="AV1186" s="212"/>
      <c r="AW1186" s="212"/>
      <c r="AX1186" s="212"/>
      <c r="AY1186" s="212"/>
      <c r="BA1186" s="203"/>
      <c r="BB1186" s="203"/>
      <c r="BC1186" s="203"/>
      <c r="BD1186" s="203"/>
      <c r="BE1186" s="212"/>
      <c r="BF1186" s="212"/>
      <c r="BG1186" s="203"/>
      <c r="BH1186" s="203"/>
      <c r="BI1186" s="298"/>
      <c r="BJ1186" s="299"/>
      <c r="BK1186" s="203"/>
      <c r="BL1186" s="319"/>
    </row>
    <row r="1187" spans="18:64" ht="12.75" x14ac:dyDescent="0.2">
      <c r="R1187" s="212"/>
      <c r="S1187" s="212"/>
      <c r="T1187" s="212"/>
      <c r="U1187" s="212"/>
      <c r="V1187" s="212"/>
      <c r="W1187" s="212"/>
      <c r="X1187" s="212"/>
      <c r="Y1187" s="212"/>
      <c r="Z1187" s="212"/>
      <c r="AA1187" s="212"/>
      <c r="AB1187" s="212"/>
      <c r="AC1187" s="212"/>
      <c r="AD1187" s="212"/>
      <c r="AE1187" s="212"/>
      <c r="AF1187" s="212"/>
      <c r="AG1187" s="212"/>
      <c r="AH1187" s="212"/>
      <c r="AI1187" s="212"/>
      <c r="AJ1187" s="212"/>
      <c r="AK1187" s="212"/>
      <c r="AL1187" s="212"/>
      <c r="AM1187" s="212"/>
      <c r="AN1187" s="212"/>
      <c r="AP1187" s="203"/>
      <c r="AQ1187" s="203"/>
      <c r="AR1187" s="203"/>
      <c r="AS1187" s="203"/>
      <c r="AT1187" s="203"/>
      <c r="AU1187" s="203"/>
      <c r="AV1187" s="212"/>
      <c r="AW1187" s="212"/>
      <c r="AX1187" s="212"/>
      <c r="AY1187" s="212"/>
      <c r="BA1187" s="203"/>
      <c r="BB1187" s="203"/>
      <c r="BC1187" s="203"/>
      <c r="BD1187" s="203"/>
      <c r="BE1187" s="212"/>
      <c r="BF1187" s="212"/>
      <c r="BG1187" s="203"/>
      <c r="BH1187" s="203"/>
      <c r="BI1187" s="298"/>
      <c r="BJ1187" s="299"/>
      <c r="BK1187" s="203"/>
      <c r="BL1187" s="319"/>
    </row>
    <row r="1188" spans="18:64" ht="12.75" x14ac:dyDescent="0.2">
      <c r="R1188" s="212"/>
      <c r="S1188" s="212"/>
      <c r="T1188" s="212"/>
      <c r="U1188" s="212"/>
      <c r="V1188" s="212"/>
      <c r="W1188" s="212"/>
      <c r="X1188" s="212"/>
      <c r="Y1188" s="212"/>
      <c r="Z1188" s="212"/>
      <c r="AA1188" s="212"/>
      <c r="AB1188" s="212"/>
      <c r="AC1188" s="212"/>
      <c r="AD1188" s="212"/>
      <c r="AE1188" s="212"/>
      <c r="AF1188" s="212"/>
      <c r="AG1188" s="212"/>
      <c r="AH1188" s="212"/>
      <c r="AI1188" s="212"/>
      <c r="AJ1188" s="212"/>
      <c r="AK1188" s="212"/>
      <c r="AL1188" s="212"/>
      <c r="AM1188" s="212"/>
      <c r="AN1188" s="212"/>
      <c r="AP1188" s="203"/>
      <c r="AQ1188" s="203"/>
      <c r="AR1188" s="203"/>
      <c r="AS1188" s="203"/>
      <c r="AT1188" s="203"/>
      <c r="AU1188" s="203"/>
      <c r="AV1188" s="212"/>
      <c r="AW1188" s="212"/>
      <c r="AX1188" s="212"/>
      <c r="AY1188" s="212"/>
      <c r="BA1188" s="203"/>
      <c r="BB1188" s="203"/>
      <c r="BC1188" s="203"/>
      <c r="BD1188" s="203"/>
      <c r="BE1188" s="212"/>
      <c r="BF1188" s="212"/>
      <c r="BG1188" s="203"/>
      <c r="BH1188" s="203"/>
      <c r="BI1188" s="298"/>
      <c r="BJ1188" s="299"/>
      <c r="BK1188" s="203"/>
      <c r="BL1188" s="319"/>
    </row>
    <row r="1189" spans="18:64" ht="12.75" x14ac:dyDescent="0.2">
      <c r="R1189" s="212"/>
      <c r="S1189" s="212"/>
      <c r="T1189" s="212"/>
      <c r="U1189" s="212"/>
      <c r="V1189" s="212"/>
      <c r="W1189" s="212"/>
      <c r="X1189" s="212"/>
      <c r="Y1189" s="212"/>
      <c r="Z1189" s="212"/>
      <c r="AA1189" s="212"/>
      <c r="AB1189" s="212"/>
      <c r="AC1189" s="212"/>
      <c r="AD1189" s="212"/>
      <c r="AE1189" s="212"/>
      <c r="AF1189" s="212"/>
      <c r="AG1189" s="212"/>
      <c r="AH1189" s="212"/>
      <c r="AI1189" s="212"/>
      <c r="AJ1189" s="212"/>
      <c r="AK1189" s="212"/>
      <c r="AL1189" s="212"/>
      <c r="AM1189" s="212"/>
      <c r="AN1189" s="212"/>
      <c r="AP1189" s="203"/>
      <c r="AQ1189" s="203"/>
      <c r="AR1189" s="203"/>
      <c r="AS1189" s="203"/>
      <c r="AT1189" s="203"/>
      <c r="AU1189" s="203"/>
      <c r="AV1189" s="212"/>
      <c r="AW1189" s="212"/>
      <c r="AX1189" s="212"/>
      <c r="AY1189" s="212"/>
      <c r="BA1189" s="203"/>
      <c r="BB1189" s="203"/>
      <c r="BC1189" s="203"/>
      <c r="BD1189" s="203"/>
      <c r="BE1189" s="212"/>
      <c r="BF1189" s="212"/>
      <c r="BG1189" s="203"/>
      <c r="BH1189" s="203"/>
      <c r="BI1189" s="298"/>
      <c r="BJ1189" s="299"/>
      <c r="BK1189" s="203"/>
      <c r="BL1189" s="319"/>
    </row>
    <row r="1190" spans="18:64" ht="12.75" x14ac:dyDescent="0.2">
      <c r="R1190" s="212"/>
      <c r="S1190" s="212"/>
      <c r="T1190" s="212"/>
      <c r="U1190" s="212"/>
      <c r="V1190" s="212"/>
      <c r="W1190" s="212"/>
      <c r="X1190" s="212"/>
      <c r="Y1190" s="212"/>
      <c r="Z1190" s="212"/>
      <c r="AA1190" s="212"/>
      <c r="AB1190" s="212"/>
      <c r="AC1190" s="212"/>
      <c r="AD1190" s="212"/>
      <c r="AE1190" s="212"/>
      <c r="AF1190" s="212"/>
      <c r="AG1190" s="212"/>
      <c r="AH1190" s="212"/>
      <c r="AI1190" s="212"/>
      <c r="AJ1190" s="212"/>
      <c r="AK1190" s="212"/>
      <c r="AL1190" s="212"/>
      <c r="AM1190" s="212"/>
      <c r="AN1190" s="212"/>
      <c r="AP1190" s="203"/>
      <c r="AQ1190" s="203"/>
      <c r="AR1190" s="203"/>
      <c r="AS1190" s="203"/>
      <c r="AT1190" s="203"/>
      <c r="AU1190" s="203"/>
      <c r="AV1190" s="212"/>
      <c r="AW1190" s="212"/>
      <c r="AX1190" s="212"/>
      <c r="AY1190" s="212"/>
      <c r="BA1190" s="203"/>
      <c r="BB1190" s="203"/>
      <c r="BC1190" s="203"/>
      <c r="BD1190" s="203"/>
      <c r="BE1190" s="212"/>
      <c r="BF1190" s="212"/>
      <c r="BG1190" s="203"/>
      <c r="BH1190" s="203"/>
      <c r="BI1190" s="298"/>
      <c r="BJ1190" s="299"/>
      <c r="BK1190" s="203"/>
      <c r="BL1190" s="319"/>
    </row>
    <row r="1191" spans="18:64" ht="12.75" x14ac:dyDescent="0.2">
      <c r="R1191" s="212"/>
      <c r="S1191" s="212"/>
      <c r="T1191" s="212"/>
      <c r="U1191" s="212"/>
      <c r="V1191" s="212"/>
      <c r="W1191" s="212"/>
      <c r="X1191" s="212"/>
      <c r="Y1191" s="212"/>
      <c r="Z1191" s="212"/>
      <c r="AA1191" s="212"/>
      <c r="AB1191" s="212"/>
      <c r="AC1191" s="212"/>
      <c r="AD1191" s="212"/>
      <c r="AE1191" s="212"/>
      <c r="AF1191" s="212"/>
      <c r="AG1191" s="212"/>
      <c r="AH1191" s="212"/>
      <c r="AI1191" s="212"/>
      <c r="AJ1191" s="212"/>
      <c r="AK1191" s="212"/>
      <c r="AL1191" s="212"/>
      <c r="AM1191" s="212"/>
      <c r="AN1191" s="212"/>
      <c r="AP1191" s="203"/>
      <c r="AQ1191" s="203"/>
      <c r="AR1191" s="203"/>
      <c r="AS1191" s="203"/>
      <c r="AT1191" s="203"/>
      <c r="AU1191" s="203"/>
      <c r="AV1191" s="212"/>
      <c r="AW1191" s="212"/>
      <c r="AX1191" s="212"/>
      <c r="AY1191" s="212"/>
      <c r="BA1191" s="203"/>
      <c r="BB1191" s="203"/>
      <c r="BC1191" s="203"/>
      <c r="BD1191" s="203"/>
      <c r="BE1191" s="212"/>
      <c r="BF1191" s="212"/>
      <c r="BG1191" s="203"/>
      <c r="BH1191" s="203"/>
      <c r="BI1191" s="298"/>
      <c r="BJ1191" s="299"/>
      <c r="BK1191" s="203"/>
      <c r="BL1191" s="319"/>
    </row>
    <row r="1192" spans="18:64" ht="12.75" x14ac:dyDescent="0.2">
      <c r="R1192" s="212"/>
      <c r="S1192" s="212"/>
      <c r="T1192" s="212"/>
      <c r="U1192" s="212"/>
      <c r="V1192" s="212"/>
      <c r="W1192" s="212"/>
      <c r="X1192" s="212"/>
      <c r="Y1192" s="212"/>
      <c r="Z1192" s="212"/>
      <c r="AA1192" s="212"/>
      <c r="AB1192" s="212"/>
      <c r="AC1192" s="212"/>
      <c r="AD1192" s="212"/>
      <c r="AE1192" s="212"/>
      <c r="AF1192" s="212"/>
      <c r="AG1192" s="212"/>
      <c r="AH1192" s="212"/>
      <c r="AI1192" s="212"/>
      <c r="AJ1192" s="212"/>
      <c r="AK1192" s="212"/>
      <c r="AL1192" s="212"/>
      <c r="AM1192" s="212"/>
      <c r="AN1192" s="212"/>
      <c r="AP1192" s="203"/>
      <c r="AQ1192" s="203"/>
      <c r="AR1192" s="203"/>
      <c r="AS1192" s="203"/>
      <c r="AT1192" s="203"/>
      <c r="AU1192" s="203"/>
      <c r="AV1192" s="212"/>
      <c r="AW1192" s="212"/>
      <c r="AX1192" s="212"/>
      <c r="AY1192" s="212"/>
      <c r="BA1192" s="203"/>
      <c r="BB1192" s="203"/>
      <c r="BC1192" s="203"/>
      <c r="BD1192" s="203"/>
      <c r="BE1192" s="212"/>
      <c r="BF1192" s="212"/>
      <c r="BG1192" s="203"/>
      <c r="BH1192" s="203"/>
      <c r="BI1192" s="298"/>
      <c r="BJ1192" s="299"/>
      <c r="BK1192" s="203"/>
      <c r="BL1192" s="319"/>
    </row>
    <row r="1193" spans="18:64" ht="12.75" x14ac:dyDescent="0.2">
      <c r="R1193" s="212"/>
      <c r="S1193" s="212"/>
      <c r="T1193" s="212"/>
      <c r="U1193" s="212"/>
      <c r="V1193" s="212"/>
      <c r="W1193" s="212"/>
      <c r="X1193" s="212"/>
      <c r="Y1193" s="212"/>
      <c r="Z1193" s="212"/>
      <c r="AA1193" s="212"/>
      <c r="AB1193" s="212"/>
      <c r="AC1193" s="212"/>
      <c r="AD1193" s="212"/>
      <c r="AE1193" s="212"/>
      <c r="AF1193" s="212"/>
      <c r="AG1193" s="212"/>
      <c r="AH1193" s="212"/>
      <c r="AI1193" s="212"/>
      <c r="AJ1193" s="212"/>
      <c r="AK1193" s="212"/>
      <c r="AL1193" s="212"/>
      <c r="AM1193" s="212"/>
      <c r="AN1193" s="212"/>
      <c r="AP1193" s="203"/>
      <c r="AQ1193" s="203"/>
      <c r="AR1193" s="203"/>
      <c r="AS1193" s="203"/>
      <c r="AT1193" s="203"/>
      <c r="AU1193" s="203"/>
      <c r="AV1193" s="212"/>
      <c r="AW1193" s="212"/>
      <c r="AX1193" s="212"/>
      <c r="AY1193" s="212"/>
      <c r="BA1193" s="203"/>
      <c r="BB1193" s="203"/>
      <c r="BC1193" s="203"/>
      <c r="BD1193" s="203"/>
      <c r="BE1193" s="212"/>
      <c r="BF1193" s="212"/>
      <c r="BG1193" s="203"/>
      <c r="BH1193" s="203"/>
      <c r="BI1193" s="298"/>
      <c r="BJ1193" s="299"/>
      <c r="BK1193" s="203"/>
      <c r="BL1193" s="319"/>
    </row>
    <row r="1194" spans="18:64" ht="12.75" x14ac:dyDescent="0.2">
      <c r="R1194" s="212"/>
      <c r="S1194" s="212"/>
      <c r="T1194" s="212"/>
      <c r="U1194" s="212"/>
      <c r="V1194" s="212"/>
      <c r="W1194" s="212"/>
      <c r="X1194" s="212"/>
      <c r="Y1194" s="212"/>
      <c r="Z1194" s="212"/>
      <c r="AA1194" s="212"/>
      <c r="AB1194" s="212"/>
      <c r="AC1194" s="212"/>
      <c r="AD1194" s="212"/>
      <c r="AE1194" s="212"/>
      <c r="AF1194" s="212"/>
      <c r="AG1194" s="212"/>
      <c r="AH1194" s="212"/>
      <c r="AI1194" s="212"/>
      <c r="AJ1194" s="212"/>
      <c r="AK1194" s="212"/>
      <c r="AL1194" s="212"/>
      <c r="AM1194" s="212"/>
      <c r="AN1194" s="212"/>
      <c r="AP1194" s="203"/>
      <c r="AQ1194" s="203"/>
      <c r="AR1194" s="203"/>
      <c r="AS1194" s="203"/>
      <c r="AT1194" s="203"/>
      <c r="AU1194" s="203"/>
      <c r="AV1194" s="212"/>
      <c r="AW1194" s="212"/>
      <c r="AX1194" s="212"/>
      <c r="AY1194" s="212"/>
      <c r="BA1194" s="203"/>
      <c r="BB1194" s="203"/>
      <c r="BC1194" s="203"/>
      <c r="BD1194" s="203"/>
      <c r="BE1194" s="212"/>
      <c r="BF1194" s="212"/>
      <c r="BG1194" s="203"/>
      <c r="BH1194" s="203"/>
      <c r="BI1194" s="298"/>
      <c r="BJ1194" s="299"/>
      <c r="BK1194" s="203"/>
      <c r="BL1194" s="319"/>
    </row>
    <row r="1195" spans="18:64" ht="12.75" x14ac:dyDescent="0.2">
      <c r="R1195" s="212"/>
      <c r="S1195" s="212"/>
      <c r="T1195" s="212"/>
      <c r="U1195" s="212"/>
      <c r="V1195" s="212"/>
      <c r="W1195" s="212"/>
      <c r="X1195" s="212"/>
      <c r="Y1195" s="212"/>
      <c r="Z1195" s="212"/>
      <c r="AA1195" s="212"/>
      <c r="AB1195" s="212"/>
      <c r="AC1195" s="212"/>
      <c r="AD1195" s="212"/>
      <c r="AE1195" s="212"/>
      <c r="AF1195" s="212"/>
      <c r="AG1195" s="212"/>
      <c r="AH1195" s="212"/>
      <c r="AI1195" s="212"/>
      <c r="AJ1195" s="212"/>
      <c r="AK1195" s="212"/>
      <c r="AL1195" s="212"/>
      <c r="AM1195" s="212"/>
      <c r="AN1195" s="212"/>
      <c r="AP1195" s="203"/>
      <c r="AQ1195" s="203"/>
      <c r="AR1195" s="203"/>
      <c r="AS1195" s="203"/>
      <c r="AT1195" s="203"/>
      <c r="AU1195" s="203"/>
      <c r="AV1195" s="212"/>
      <c r="AW1195" s="212"/>
      <c r="AX1195" s="212"/>
      <c r="AY1195" s="212"/>
      <c r="BA1195" s="203"/>
      <c r="BB1195" s="203"/>
      <c r="BC1195" s="203"/>
      <c r="BD1195" s="203"/>
      <c r="BE1195" s="212"/>
      <c r="BF1195" s="212"/>
      <c r="BG1195" s="203"/>
      <c r="BH1195" s="203"/>
      <c r="BI1195" s="298"/>
      <c r="BJ1195" s="299"/>
      <c r="BK1195" s="203"/>
      <c r="BL1195" s="319"/>
    </row>
    <row r="1196" spans="18:64" ht="12.75" x14ac:dyDescent="0.2">
      <c r="R1196" s="212"/>
      <c r="S1196" s="212"/>
      <c r="T1196" s="212"/>
      <c r="U1196" s="212"/>
      <c r="V1196" s="212"/>
      <c r="W1196" s="212"/>
      <c r="X1196" s="212"/>
      <c r="Y1196" s="212"/>
      <c r="Z1196" s="212"/>
      <c r="AA1196" s="212"/>
      <c r="AB1196" s="212"/>
      <c r="AC1196" s="212"/>
      <c r="AD1196" s="212"/>
      <c r="AE1196" s="212"/>
      <c r="AF1196" s="212"/>
      <c r="AG1196" s="212"/>
      <c r="AH1196" s="212"/>
      <c r="AI1196" s="212"/>
      <c r="AJ1196" s="212"/>
      <c r="AK1196" s="212"/>
      <c r="AL1196" s="212"/>
      <c r="AM1196" s="212"/>
      <c r="AN1196" s="212"/>
      <c r="AP1196" s="203"/>
      <c r="AQ1196" s="203"/>
      <c r="AR1196" s="203"/>
      <c r="AS1196" s="203"/>
      <c r="AT1196" s="203"/>
      <c r="AU1196" s="203"/>
      <c r="AV1196" s="212"/>
      <c r="AW1196" s="212"/>
      <c r="AX1196" s="212"/>
      <c r="AY1196" s="212"/>
      <c r="BA1196" s="203"/>
      <c r="BB1196" s="203"/>
      <c r="BC1196" s="203"/>
      <c r="BD1196" s="203"/>
      <c r="BE1196" s="212"/>
      <c r="BF1196" s="212"/>
      <c r="BG1196" s="203"/>
      <c r="BH1196" s="203"/>
      <c r="BI1196" s="298"/>
      <c r="BJ1196" s="299"/>
      <c r="BK1196" s="203"/>
      <c r="BL1196" s="319"/>
    </row>
    <row r="1197" spans="18:64" ht="12.75" x14ac:dyDescent="0.2">
      <c r="R1197" s="212"/>
      <c r="S1197" s="212"/>
      <c r="T1197" s="212"/>
      <c r="U1197" s="212"/>
      <c r="V1197" s="212"/>
      <c r="W1197" s="212"/>
      <c r="X1197" s="212"/>
      <c r="Y1197" s="212"/>
      <c r="Z1197" s="212"/>
      <c r="AA1197" s="212"/>
      <c r="AB1197" s="212"/>
      <c r="AC1197" s="212"/>
      <c r="AD1197" s="212"/>
      <c r="AE1197" s="212"/>
      <c r="AF1197" s="212"/>
      <c r="AG1197" s="212"/>
      <c r="AH1197" s="212"/>
      <c r="AI1197" s="212"/>
      <c r="AJ1197" s="212"/>
      <c r="AK1197" s="212"/>
      <c r="AL1197" s="212"/>
      <c r="AM1197" s="212"/>
      <c r="AN1197" s="212"/>
      <c r="AP1197" s="203"/>
      <c r="AQ1197" s="203"/>
      <c r="AR1197" s="203"/>
      <c r="AS1197" s="203"/>
      <c r="AT1197" s="203"/>
      <c r="AU1197" s="203"/>
      <c r="AV1197" s="212"/>
      <c r="AW1197" s="212"/>
      <c r="AX1197" s="212"/>
      <c r="AY1197" s="212"/>
      <c r="BA1197" s="203"/>
      <c r="BB1197" s="203"/>
      <c r="BC1197" s="203"/>
      <c r="BD1197" s="203"/>
      <c r="BE1197" s="212"/>
      <c r="BF1197" s="212"/>
      <c r="BG1197" s="203"/>
      <c r="BH1197" s="203"/>
      <c r="BI1197" s="298"/>
      <c r="BJ1197" s="299"/>
      <c r="BK1197" s="203"/>
      <c r="BL1197" s="319"/>
    </row>
    <row r="1198" spans="18:64" ht="12.75" x14ac:dyDescent="0.2">
      <c r="R1198" s="212"/>
      <c r="S1198" s="212"/>
      <c r="T1198" s="212"/>
      <c r="U1198" s="212"/>
      <c r="V1198" s="212"/>
      <c r="W1198" s="212"/>
      <c r="X1198" s="212"/>
      <c r="Y1198" s="212"/>
      <c r="Z1198" s="212"/>
      <c r="AA1198" s="212"/>
      <c r="AB1198" s="212"/>
      <c r="AC1198" s="212"/>
      <c r="AD1198" s="212"/>
      <c r="AE1198" s="212"/>
      <c r="AF1198" s="212"/>
      <c r="AG1198" s="212"/>
      <c r="AH1198" s="212"/>
      <c r="AI1198" s="212"/>
      <c r="AJ1198" s="212"/>
      <c r="AK1198" s="212"/>
      <c r="AL1198" s="212"/>
      <c r="AM1198" s="212"/>
      <c r="AN1198" s="212"/>
      <c r="AP1198" s="203"/>
      <c r="AQ1198" s="203"/>
      <c r="AR1198" s="203"/>
      <c r="AS1198" s="203"/>
      <c r="AT1198" s="203"/>
      <c r="AU1198" s="203"/>
      <c r="AV1198" s="212"/>
      <c r="AW1198" s="212"/>
      <c r="AX1198" s="212"/>
      <c r="AY1198" s="212"/>
      <c r="BA1198" s="203"/>
      <c r="BB1198" s="203"/>
      <c r="BC1198" s="203"/>
      <c r="BD1198" s="203"/>
      <c r="BE1198" s="212"/>
      <c r="BF1198" s="212"/>
      <c r="BG1198" s="203"/>
      <c r="BH1198" s="203"/>
      <c r="BI1198" s="298"/>
      <c r="BJ1198" s="299"/>
      <c r="BK1198" s="203"/>
      <c r="BL1198" s="319"/>
    </row>
    <row r="1199" spans="18:64" ht="12.75" x14ac:dyDescent="0.2">
      <c r="R1199" s="212"/>
      <c r="S1199" s="212"/>
      <c r="T1199" s="212"/>
      <c r="U1199" s="212"/>
      <c r="V1199" s="212"/>
      <c r="W1199" s="212"/>
      <c r="X1199" s="212"/>
      <c r="Y1199" s="212"/>
      <c r="Z1199" s="212"/>
      <c r="AA1199" s="212"/>
      <c r="AB1199" s="212"/>
      <c r="AC1199" s="212"/>
      <c r="AD1199" s="212"/>
      <c r="AE1199" s="212"/>
      <c r="AF1199" s="212"/>
      <c r="AG1199" s="212"/>
      <c r="AH1199" s="212"/>
      <c r="AI1199" s="212"/>
      <c r="AJ1199" s="212"/>
      <c r="AK1199" s="212"/>
      <c r="AL1199" s="212"/>
      <c r="AM1199" s="212"/>
      <c r="AN1199" s="212"/>
      <c r="AP1199" s="203"/>
      <c r="AQ1199" s="203"/>
      <c r="AR1199" s="203"/>
      <c r="AS1199" s="203"/>
      <c r="AT1199" s="203"/>
      <c r="AU1199" s="203"/>
      <c r="AV1199" s="212"/>
      <c r="AW1199" s="212"/>
      <c r="AX1199" s="212"/>
      <c r="AY1199" s="212"/>
      <c r="BA1199" s="203"/>
      <c r="BB1199" s="203"/>
      <c r="BC1199" s="203"/>
      <c r="BD1199" s="203"/>
      <c r="BE1199" s="212"/>
      <c r="BF1199" s="212"/>
      <c r="BG1199" s="203"/>
      <c r="BH1199" s="203"/>
      <c r="BI1199" s="298"/>
      <c r="BJ1199" s="299"/>
      <c r="BK1199" s="203"/>
      <c r="BL1199" s="319"/>
    </row>
    <row r="1200" spans="18:64" ht="12.75" x14ac:dyDescent="0.2">
      <c r="R1200" s="212"/>
      <c r="S1200" s="212"/>
      <c r="T1200" s="212"/>
      <c r="U1200" s="212"/>
      <c r="V1200" s="212"/>
      <c r="W1200" s="212"/>
      <c r="X1200" s="212"/>
      <c r="Y1200" s="212"/>
      <c r="Z1200" s="212"/>
      <c r="AA1200" s="212"/>
      <c r="AB1200" s="212"/>
      <c r="AC1200" s="212"/>
      <c r="AD1200" s="212"/>
      <c r="AE1200" s="212"/>
      <c r="AF1200" s="212"/>
      <c r="AG1200" s="212"/>
      <c r="AH1200" s="212"/>
      <c r="AI1200" s="212"/>
      <c r="AJ1200" s="212"/>
      <c r="AK1200" s="212"/>
      <c r="AL1200" s="212"/>
      <c r="AM1200" s="212"/>
      <c r="AN1200" s="212"/>
      <c r="AP1200" s="203"/>
      <c r="AQ1200" s="203"/>
      <c r="AR1200" s="203"/>
      <c r="AS1200" s="203"/>
      <c r="AT1200" s="203"/>
      <c r="AU1200" s="203"/>
      <c r="AV1200" s="212"/>
      <c r="AW1200" s="212"/>
      <c r="AX1200" s="212"/>
      <c r="AY1200" s="212"/>
      <c r="BA1200" s="203"/>
      <c r="BB1200" s="203"/>
      <c r="BC1200" s="203"/>
      <c r="BD1200" s="203"/>
      <c r="BE1200" s="212"/>
      <c r="BF1200" s="212"/>
      <c r="BG1200" s="203"/>
      <c r="BH1200" s="203"/>
      <c r="BI1200" s="298"/>
      <c r="BJ1200" s="299"/>
      <c r="BK1200" s="203"/>
      <c r="BL1200" s="319"/>
    </row>
    <row r="1201" spans="18:64" ht="12.75" x14ac:dyDescent="0.2">
      <c r="R1201" s="212"/>
      <c r="S1201" s="212"/>
      <c r="T1201" s="212"/>
      <c r="U1201" s="212"/>
      <c r="V1201" s="212"/>
      <c r="W1201" s="212"/>
      <c r="X1201" s="212"/>
      <c r="Y1201" s="212"/>
      <c r="Z1201" s="212"/>
      <c r="AA1201" s="212"/>
      <c r="AB1201" s="212"/>
      <c r="AC1201" s="212"/>
      <c r="AD1201" s="212"/>
      <c r="AE1201" s="212"/>
      <c r="AF1201" s="212"/>
      <c r="AG1201" s="212"/>
      <c r="AH1201" s="212"/>
      <c r="AI1201" s="212"/>
      <c r="AJ1201" s="212"/>
      <c r="AK1201" s="212"/>
      <c r="AL1201" s="212"/>
      <c r="AM1201" s="212"/>
      <c r="AN1201" s="212"/>
      <c r="AP1201" s="203"/>
      <c r="AQ1201" s="203"/>
      <c r="AR1201" s="203"/>
      <c r="AS1201" s="203"/>
      <c r="AT1201" s="203"/>
      <c r="AU1201" s="203"/>
      <c r="AV1201" s="212"/>
      <c r="AW1201" s="212"/>
      <c r="AX1201" s="212"/>
      <c r="AY1201" s="212"/>
      <c r="BA1201" s="203"/>
      <c r="BB1201" s="203"/>
      <c r="BC1201" s="203"/>
      <c r="BD1201" s="203"/>
      <c r="BE1201" s="212"/>
      <c r="BF1201" s="212"/>
      <c r="BG1201" s="203"/>
      <c r="BH1201" s="203"/>
      <c r="BI1201" s="298"/>
      <c r="BJ1201" s="299"/>
      <c r="BK1201" s="203"/>
      <c r="BL1201" s="319"/>
    </row>
    <row r="1202" spans="18:64" ht="12.75" x14ac:dyDescent="0.2">
      <c r="R1202" s="212"/>
      <c r="S1202" s="212"/>
      <c r="T1202" s="212"/>
      <c r="U1202" s="212"/>
      <c r="V1202" s="212"/>
      <c r="W1202" s="212"/>
      <c r="X1202" s="212"/>
      <c r="Y1202" s="212"/>
      <c r="Z1202" s="212"/>
      <c r="AA1202" s="212"/>
      <c r="AB1202" s="212"/>
      <c r="AC1202" s="212"/>
      <c r="AD1202" s="212"/>
      <c r="AE1202" s="212"/>
      <c r="AF1202" s="212"/>
      <c r="AG1202" s="212"/>
      <c r="AH1202" s="212"/>
      <c r="AI1202" s="212"/>
      <c r="AJ1202" s="212"/>
      <c r="AK1202" s="212"/>
      <c r="AL1202" s="212"/>
      <c r="AM1202" s="212"/>
      <c r="AN1202" s="212"/>
      <c r="AP1202" s="203"/>
      <c r="AQ1202" s="203"/>
      <c r="AR1202" s="203"/>
      <c r="AS1202" s="203"/>
      <c r="AT1202" s="203"/>
      <c r="AU1202" s="203"/>
      <c r="AV1202" s="212"/>
      <c r="AW1202" s="212"/>
      <c r="AX1202" s="212"/>
      <c r="AY1202" s="212"/>
      <c r="BA1202" s="203"/>
      <c r="BB1202" s="203"/>
      <c r="BC1202" s="203"/>
      <c r="BD1202" s="203"/>
      <c r="BE1202" s="212"/>
      <c r="BF1202" s="212"/>
      <c r="BG1202" s="203"/>
      <c r="BH1202" s="203"/>
      <c r="BI1202" s="298"/>
      <c r="BJ1202" s="299"/>
      <c r="BK1202" s="203"/>
      <c r="BL1202" s="319"/>
    </row>
    <row r="1203" spans="18:64" ht="12.75" x14ac:dyDescent="0.2">
      <c r="R1203" s="212"/>
      <c r="S1203" s="212"/>
      <c r="T1203" s="212"/>
      <c r="U1203" s="212"/>
      <c r="V1203" s="212"/>
      <c r="W1203" s="212"/>
      <c r="X1203" s="212"/>
      <c r="Y1203" s="212"/>
      <c r="Z1203" s="212"/>
      <c r="AA1203" s="212"/>
      <c r="AB1203" s="212"/>
      <c r="AC1203" s="212"/>
      <c r="AD1203" s="212"/>
      <c r="AE1203" s="212"/>
      <c r="AF1203" s="212"/>
      <c r="AG1203" s="212"/>
      <c r="AH1203" s="212"/>
      <c r="AI1203" s="212"/>
      <c r="AJ1203" s="212"/>
      <c r="AK1203" s="212"/>
      <c r="AL1203" s="212"/>
      <c r="AM1203" s="212"/>
      <c r="AN1203" s="212"/>
      <c r="AP1203" s="203"/>
      <c r="AQ1203" s="203"/>
      <c r="AR1203" s="203"/>
      <c r="AS1203" s="203"/>
      <c r="AT1203" s="203"/>
      <c r="AU1203" s="203"/>
      <c r="AV1203" s="212"/>
      <c r="AW1203" s="212"/>
      <c r="AX1203" s="212"/>
      <c r="AY1203" s="212"/>
      <c r="BA1203" s="203"/>
      <c r="BB1203" s="203"/>
      <c r="BC1203" s="203"/>
      <c r="BD1203" s="203"/>
      <c r="BE1203" s="212"/>
      <c r="BF1203" s="212"/>
      <c r="BG1203" s="203"/>
      <c r="BH1203" s="203"/>
      <c r="BI1203" s="298"/>
      <c r="BJ1203" s="299"/>
      <c r="BK1203" s="203"/>
      <c r="BL1203" s="319"/>
    </row>
    <row r="1204" spans="18:64" ht="12.75" x14ac:dyDescent="0.2">
      <c r="R1204" s="212"/>
      <c r="S1204" s="212"/>
      <c r="T1204" s="212"/>
      <c r="U1204" s="212"/>
      <c r="V1204" s="212"/>
      <c r="W1204" s="212"/>
      <c r="X1204" s="212"/>
      <c r="Y1204" s="212"/>
      <c r="Z1204" s="212"/>
      <c r="AA1204" s="212"/>
      <c r="AB1204" s="212"/>
      <c r="AC1204" s="212"/>
      <c r="AD1204" s="212"/>
      <c r="AE1204" s="212"/>
      <c r="AF1204" s="212"/>
      <c r="AG1204" s="212"/>
      <c r="AH1204" s="212"/>
      <c r="AI1204" s="212"/>
      <c r="AJ1204" s="212"/>
      <c r="AK1204" s="212"/>
      <c r="AL1204" s="212"/>
      <c r="AM1204" s="212"/>
      <c r="AN1204" s="212"/>
      <c r="AP1204" s="203"/>
      <c r="AQ1204" s="203"/>
      <c r="AR1204" s="203"/>
      <c r="AS1204" s="203"/>
      <c r="AT1204" s="203"/>
      <c r="AU1204" s="203"/>
      <c r="AV1204" s="212"/>
      <c r="AW1204" s="212"/>
      <c r="AX1204" s="212"/>
      <c r="AY1204" s="212"/>
      <c r="BA1204" s="203"/>
      <c r="BB1204" s="203"/>
      <c r="BC1204" s="203"/>
      <c r="BD1204" s="203"/>
      <c r="BE1204" s="212"/>
      <c r="BF1204" s="212"/>
      <c r="BG1204" s="203"/>
      <c r="BH1204" s="203"/>
      <c r="BI1204" s="298"/>
      <c r="BJ1204" s="299"/>
      <c r="BK1204" s="203"/>
      <c r="BL1204" s="319"/>
    </row>
    <row r="1205" spans="18:64" ht="12.75" x14ac:dyDescent="0.2">
      <c r="R1205" s="212"/>
      <c r="S1205" s="212"/>
      <c r="T1205" s="212"/>
      <c r="U1205" s="212"/>
      <c r="V1205" s="212"/>
      <c r="W1205" s="212"/>
      <c r="X1205" s="212"/>
      <c r="Y1205" s="212"/>
      <c r="Z1205" s="212"/>
      <c r="AA1205" s="212"/>
      <c r="AB1205" s="212"/>
      <c r="AC1205" s="212"/>
      <c r="AD1205" s="212"/>
      <c r="AE1205" s="212"/>
      <c r="AF1205" s="212"/>
      <c r="AG1205" s="212"/>
      <c r="AH1205" s="212"/>
      <c r="AI1205" s="212"/>
      <c r="AJ1205" s="212"/>
      <c r="AK1205" s="212"/>
      <c r="AL1205" s="212"/>
      <c r="AM1205" s="212"/>
      <c r="AN1205" s="212"/>
      <c r="AP1205" s="203"/>
      <c r="AQ1205" s="203"/>
      <c r="AR1205" s="203"/>
      <c r="AS1205" s="203"/>
      <c r="AT1205" s="203"/>
      <c r="AU1205" s="203"/>
      <c r="AV1205" s="212"/>
      <c r="AW1205" s="212"/>
      <c r="AX1205" s="212"/>
      <c r="AY1205" s="212"/>
      <c r="BA1205" s="203"/>
      <c r="BB1205" s="203"/>
      <c r="BC1205" s="203"/>
      <c r="BD1205" s="203"/>
      <c r="BE1205" s="212"/>
      <c r="BF1205" s="212"/>
      <c r="BG1205" s="203"/>
      <c r="BH1205" s="203"/>
      <c r="BI1205" s="298"/>
      <c r="BJ1205" s="299"/>
      <c r="BK1205" s="203"/>
      <c r="BL1205" s="319"/>
    </row>
    <row r="1206" spans="18:64" ht="12.75" x14ac:dyDescent="0.2">
      <c r="R1206" s="212"/>
      <c r="S1206" s="212"/>
      <c r="T1206" s="212"/>
      <c r="U1206" s="212"/>
      <c r="V1206" s="212"/>
      <c r="W1206" s="212"/>
      <c r="X1206" s="212"/>
      <c r="Y1206" s="212"/>
      <c r="Z1206" s="212"/>
      <c r="AA1206" s="212"/>
      <c r="AB1206" s="212"/>
      <c r="AC1206" s="212"/>
      <c r="AD1206" s="212"/>
      <c r="AE1206" s="212"/>
      <c r="AF1206" s="212"/>
      <c r="AG1206" s="212"/>
      <c r="AH1206" s="212"/>
      <c r="AI1206" s="212"/>
      <c r="AJ1206" s="212"/>
      <c r="AK1206" s="212"/>
      <c r="AL1206" s="212"/>
      <c r="AM1206" s="212"/>
      <c r="AN1206" s="212"/>
      <c r="AP1206" s="203"/>
      <c r="AQ1206" s="203"/>
      <c r="AR1206" s="203"/>
      <c r="AS1206" s="203"/>
      <c r="AT1206" s="203"/>
      <c r="AU1206" s="203"/>
      <c r="AV1206" s="212"/>
      <c r="AW1206" s="212"/>
      <c r="AX1206" s="212"/>
      <c r="AY1206" s="212"/>
      <c r="BA1206" s="203"/>
      <c r="BB1206" s="203"/>
      <c r="BC1206" s="203"/>
      <c r="BD1206" s="203"/>
      <c r="BE1206" s="212"/>
      <c r="BF1206" s="212"/>
      <c r="BG1206" s="203"/>
      <c r="BH1206" s="203"/>
      <c r="BI1206" s="298"/>
      <c r="BJ1206" s="299"/>
      <c r="BK1206" s="203"/>
      <c r="BL1206" s="319"/>
    </row>
    <row r="1207" spans="18:64" ht="12.75" x14ac:dyDescent="0.2">
      <c r="R1207" s="212"/>
      <c r="S1207" s="212"/>
      <c r="T1207" s="212"/>
      <c r="U1207" s="212"/>
      <c r="V1207" s="212"/>
      <c r="W1207" s="212"/>
      <c r="X1207" s="212"/>
      <c r="Y1207" s="212"/>
      <c r="Z1207" s="212"/>
      <c r="AA1207" s="212"/>
      <c r="AB1207" s="212"/>
      <c r="AC1207" s="212"/>
      <c r="AD1207" s="212"/>
      <c r="AE1207" s="212"/>
      <c r="AF1207" s="212"/>
      <c r="AG1207" s="212"/>
      <c r="AH1207" s="212"/>
      <c r="AI1207" s="212"/>
      <c r="AJ1207" s="212"/>
      <c r="AK1207" s="212"/>
      <c r="AL1207" s="212"/>
      <c r="AM1207" s="212"/>
      <c r="AN1207" s="212"/>
      <c r="AP1207" s="203"/>
      <c r="AQ1207" s="203"/>
      <c r="AR1207" s="203"/>
      <c r="AS1207" s="203"/>
      <c r="AT1207" s="203"/>
      <c r="AU1207" s="203"/>
      <c r="AV1207" s="212"/>
      <c r="AW1207" s="212"/>
      <c r="AX1207" s="212"/>
      <c r="AY1207" s="212"/>
      <c r="BA1207" s="203"/>
      <c r="BB1207" s="203"/>
      <c r="BC1207" s="203"/>
      <c r="BD1207" s="203"/>
      <c r="BE1207" s="212"/>
      <c r="BF1207" s="212"/>
      <c r="BG1207" s="203"/>
      <c r="BH1207" s="203"/>
      <c r="BI1207" s="298"/>
      <c r="BJ1207" s="299"/>
      <c r="BK1207" s="203"/>
      <c r="BL1207" s="319"/>
    </row>
    <row r="1208" spans="18:64" ht="12.75" x14ac:dyDescent="0.2">
      <c r="R1208" s="212"/>
      <c r="S1208" s="212"/>
      <c r="T1208" s="212"/>
      <c r="U1208" s="212"/>
      <c r="V1208" s="212"/>
      <c r="W1208" s="212"/>
      <c r="X1208" s="212"/>
      <c r="Y1208" s="212"/>
      <c r="Z1208" s="212"/>
      <c r="AA1208" s="212"/>
      <c r="AB1208" s="212"/>
      <c r="AC1208" s="212"/>
      <c r="AD1208" s="212"/>
      <c r="AE1208" s="212"/>
      <c r="AF1208" s="212"/>
      <c r="AG1208" s="212"/>
      <c r="AH1208" s="212"/>
      <c r="AI1208" s="212"/>
      <c r="AJ1208" s="212"/>
      <c r="AK1208" s="212"/>
      <c r="AL1208" s="212"/>
      <c r="AM1208" s="212"/>
      <c r="AN1208" s="212"/>
      <c r="AP1208" s="203"/>
      <c r="AQ1208" s="203"/>
      <c r="AR1208" s="203"/>
      <c r="AS1208" s="203"/>
      <c r="AT1208" s="203"/>
      <c r="AU1208" s="203"/>
      <c r="AV1208" s="212"/>
      <c r="AW1208" s="212"/>
      <c r="AX1208" s="212"/>
      <c r="AY1208" s="212"/>
      <c r="BA1208" s="203"/>
      <c r="BB1208" s="203"/>
      <c r="BC1208" s="203"/>
      <c r="BD1208" s="203"/>
      <c r="BE1208" s="212"/>
      <c r="BF1208" s="212"/>
      <c r="BG1208" s="203"/>
      <c r="BH1208" s="203"/>
      <c r="BI1208" s="298"/>
      <c r="BJ1208" s="299"/>
      <c r="BK1208" s="203"/>
      <c r="BL1208" s="319"/>
    </row>
    <row r="1209" spans="18:64" ht="12.75" x14ac:dyDescent="0.2">
      <c r="R1209" s="212"/>
      <c r="S1209" s="212"/>
      <c r="T1209" s="212"/>
      <c r="U1209" s="212"/>
      <c r="V1209" s="212"/>
      <c r="W1209" s="212"/>
      <c r="X1209" s="212"/>
      <c r="Y1209" s="212"/>
      <c r="Z1209" s="212"/>
      <c r="AA1209" s="212"/>
      <c r="AB1209" s="212"/>
      <c r="AC1209" s="212"/>
      <c r="AD1209" s="212"/>
      <c r="AE1209" s="212"/>
      <c r="AF1209" s="212"/>
      <c r="AG1209" s="212"/>
      <c r="AH1209" s="212"/>
      <c r="AI1209" s="212"/>
      <c r="AJ1209" s="212"/>
      <c r="AK1209" s="212"/>
      <c r="AL1209" s="212"/>
      <c r="AM1209" s="212"/>
      <c r="AN1209" s="212"/>
      <c r="AP1209" s="203"/>
      <c r="AQ1209" s="203"/>
      <c r="AR1209" s="203"/>
      <c r="AS1209" s="203"/>
      <c r="AT1209" s="203"/>
      <c r="AU1209" s="203"/>
      <c r="AV1209" s="212"/>
      <c r="AW1209" s="212"/>
      <c r="AX1209" s="212"/>
      <c r="AY1209" s="212"/>
      <c r="BA1209" s="203"/>
      <c r="BB1209" s="203"/>
      <c r="BC1209" s="203"/>
      <c r="BD1209" s="203"/>
      <c r="BE1209" s="212"/>
      <c r="BF1209" s="212"/>
      <c r="BG1209" s="203"/>
      <c r="BH1209" s="203"/>
      <c r="BI1209" s="298"/>
      <c r="BJ1209" s="299"/>
      <c r="BK1209" s="203"/>
      <c r="BL1209" s="319"/>
    </row>
    <row r="1210" spans="18:64" ht="12.75" x14ac:dyDescent="0.2">
      <c r="R1210" s="212"/>
      <c r="S1210" s="212"/>
      <c r="T1210" s="212"/>
      <c r="U1210" s="212"/>
      <c r="V1210" s="212"/>
      <c r="W1210" s="212"/>
      <c r="X1210" s="212"/>
      <c r="Y1210" s="212"/>
      <c r="Z1210" s="212"/>
      <c r="AA1210" s="212"/>
      <c r="AB1210" s="212"/>
      <c r="AC1210" s="212"/>
      <c r="AD1210" s="212"/>
      <c r="AE1210" s="212"/>
      <c r="AF1210" s="212"/>
      <c r="AG1210" s="212"/>
      <c r="AH1210" s="212"/>
      <c r="AI1210" s="212"/>
      <c r="AJ1210" s="212"/>
      <c r="AK1210" s="212"/>
      <c r="AL1210" s="212"/>
      <c r="AM1210" s="212"/>
      <c r="AN1210" s="212"/>
      <c r="AP1210" s="203"/>
      <c r="AQ1210" s="203"/>
      <c r="AR1210" s="203"/>
      <c r="AS1210" s="203"/>
      <c r="AT1210" s="203"/>
      <c r="AU1210" s="203"/>
      <c r="AV1210" s="212"/>
      <c r="AW1210" s="212"/>
      <c r="AX1210" s="212"/>
      <c r="AY1210" s="212"/>
      <c r="BA1210" s="203"/>
      <c r="BB1210" s="203"/>
      <c r="BC1210" s="203"/>
      <c r="BD1210" s="203"/>
      <c r="BE1210" s="212"/>
      <c r="BF1210" s="212"/>
      <c r="BG1210" s="203"/>
      <c r="BH1210" s="203"/>
      <c r="BI1210" s="298"/>
      <c r="BJ1210" s="299"/>
      <c r="BK1210" s="203"/>
      <c r="BL1210" s="319"/>
    </row>
    <row r="1211" spans="18:64" ht="12.75" x14ac:dyDescent="0.2">
      <c r="R1211" s="212"/>
      <c r="S1211" s="212"/>
      <c r="T1211" s="212"/>
      <c r="U1211" s="212"/>
      <c r="V1211" s="212"/>
      <c r="W1211" s="212"/>
      <c r="X1211" s="212"/>
      <c r="Y1211" s="212"/>
      <c r="Z1211" s="212"/>
      <c r="AA1211" s="212"/>
      <c r="AB1211" s="212"/>
      <c r="AC1211" s="212"/>
      <c r="AD1211" s="212"/>
      <c r="AE1211" s="212"/>
      <c r="AF1211" s="212"/>
      <c r="AG1211" s="212"/>
      <c r="AH1211" s="212"/>
      <c r="AI1211" s="212"/>
      <c r="AJ1211" s="212"/>
      <c r="AK1211" s="212"/>
      <c r="AL1211" s="212"/>
      <c r="AM1211" s="212"/>
      <c r="AN1211" s="212"/>
      <c r="AP1211" s="203"/>
      <c r="AQ1211" s="203"/>
      <c r="AR1211" s="203"/>
      <c r="AS1211" s="203"/>
      <c r="AT1211" s="203"/>
      <c r="AU1211" s="203"/>
      <c r="AV1211" s="212"/>
      <c r="AW1211" s="212"/>
      <c r="AX1211" s="212"/>
      <c r="AY1211" s="212"/>
      <c r="BA1211" s="203"/>
      <c r="BB1211" s="203"/>
      <c r="BC1211" s="203"/>
      <c r="BD1211" s="203"/>
      <c r="BE1211" s="212"/>
      <c r="BF1211" s="212"/>
      <c r="BG1211" s="203"/>
      <c r="BH1211" s="203"/>
      <c r="BI1211" s="298"/>
      <c r="BJ1211" s="299"/>
      <c r="BK1211" s="203"/>
      <c r="BL1211" s="319"/>
    </row>
    <row r="1212" spans="18:64" ht="12.75" x14ac:dyDescent="0.2">
      <c r="R1212" s="212"/>
      <c r="S1212" s="212"/>
      <c r="T1212" s="212"/>
      <c r="U1212" s="212"/>
      <c r="V1212" s="212"/>
      <c r="W1212" s="212"/>
      <c r="X1212" s="212"/>
      <c r="Y1212" s="212"/>
      <c r="Z1212" s="212"/>
      <c r="AA1212" s="212"/>
      <c r="AB1212" s="212"/>
      <c r="AC1212" s="212"/>
      <c r="AD1212" s="212"/>
      <c r="AE1212" s="212"/>
      <c r="AF1212" s="212"/>
      <c r="AG1212" s="212"/>
      <c r="AH1212" s="212"/>
      <c r="AI1212" s="212"/>
      <c r="AJ1212" s="212"/>
      <c r="AK1212" s="212"/>
      <c r="AL1212" s="212"/>
      <c r="AM1212" s="212"/>
      <c r="AN1212" s="212"/>
      <c r="AP1212" s="203"/>
      <c r="AQ1212" s="203"/>
      <c r="AR1212" s="203"/>
      <c r="AS1212" s="203"/>
      <c r="AT1212" s="203"/>
      <c r="AU1212" s="203"/>
      <c r="AV1212" s="212"/>
      <c r="AW1212" s="212"/>
      <c r="AX1212" s="212"/>
      <c r="AY1212" s="212"/>
      <c r="BA1212" s="203"/>
      <c r="BB1212" s="203"/>
      <c r="BC1212" s="203"/>
      <c r="BD1212" s="203"/>
      <c r="BE1212" s="212"/>
      <c r="BF1212" s="212"/>
      <c r="BG1212" s="203"/>
      <c r="BH1212" s="203"/>
      <c r="BI1212" s="298"/>
      <c r="BJ1212" s="299"/>
      <c r="BK1212" s="203"/>
      <c r="BL1212" s="319"/>
    </row>
    <row r="1213" spans="18:64" ht="12.75" x14ac:dyDescent="0.2">
      <c r="R1213" s="212"/>
      <c r="S1213" s="212"/>
      <c r="T1213" s="212"/>
      <c r="U1213" s="212"/>
      <c r="V1213" s="212"/>
      <c r="W1213" s="212"/>
      <c r="X1213" s="212"/>
      <c r="Y1213" s="212"/>
      <c r="Z1213" s="212"/>
      <c r="AA1213" s="212"/>
      <c r="AB1213" s="212"/>
      <c r="AC1213" s="212"/>
      <c r="AD1213" s="212"/>
      <c r="AE1213" s="212"/>
      <c r="AF1213" s="212"/>
      <c r="AG1213" s="212"/>
      <c r="AH1213" s="212"/>
      <c r="AI1213" s="212"/>
      <c r="AJ1213" s="212"/>
      <c r="AK1213" s="212"/>
      <c r="AL1213" s="212"/>
      <c r="AM1213" s="212"/>
      <c r="AN1213" s="212"/>
      <c r="AP1213" s="203"/>
      <c r="AQ1213" s="203"/>
      <c r="AR1213" s="203"/>
      <c r="AS1213" s="203"/>
      <c r="AT1213" s="203"/>
      <c r="AU1213" s="203"/>
      <c r="AV1213" s="212"/>
      <c r="AW1213" s="212"/>
      <c r="AX1213" s="212"/>
      <c r="AY1213" s="212"/>
      <c r="BA1213" s="203"/>
      <c r="BB1213" s="203"/>
      <c r="BC1213" s="203"/>
      <c r="BD1213" s="203"/>
      <c r="BE1213" s="212"/>
      <c r="BF1213" s="212"/>
      <c r="BG1213" s="203"/>
      <c r="BH1213" s="203"/>
      <c r="BI1213" s="298"/>
      <c r="BJ1213" s="299"/>
      <c r="BK1213" s="203"/>
      <c r="BL1213" s="319"/>
    </row>
    <row r="1214" spans="18:64" ht="12.75" x14ac:dyDescent="0.2">
      <c r="R1214" s="212"/>
      <c r="S1214" s="212"/>
      <c r="T1214" s="212"/>
      <c r="U1214" s="212"/>
      <c r="V1214" s="212"/>
      <c r="W1214" s="212"/>
      <c r="X1214" s="212"/>
      <c r="Y1214" s="212"/>
      <c r="Z1214" s="212"/>
      <c r="AA1214" s="212"/>
      <c r="AB1214" s="212"/>
      <c r="AC1214" s="212"/>
      <c r="AD1214" s="212"/>
      <c r="AE1214" s="212"/>
      <c r="AF1214" s="212"/>
      <c r="AG1214" s="212"/>
      <c r="AH1214" s="212"/>
      <c r="AI1214" s="212"/>
      <c r="AJ1214" s="212"/>
      <c r="AK1214" s="212"/>
      <c r="AL1214" s="212"/>
      <c r="AM1214" s="212"/>
      <c r="AN1214" s="212"/>
      <c r="AP1214" s="203"/>
      <c r="AQ1214" s="203"/>
      <c r="AR1214" s="203"/>
      <c r="AS1214" s="203"/>
      <c r="AT1214" s="203"/>
      <c r="AU1214" s="203"/>
      <c r="AV1214" s="212"/>
      <c r="AW1214" s="212"/>
      <c r="AX1214" s="212"/>
      <c r="AY1214" s="212"/>
      <c r="BA1214" s="203"/>
      <c r="BB1214" s="203"/>
      <c r="BC1214" s="203"/>
      <c r="BD1214" s="203"/>
      <c r="BE1214" s="212"/>
      <c r="BF1214" s="212"/>
      <c r="BG1214" s="203"/>
      <c r="BH1214" s="203"/>
      <c r="BI1214" s="298"/>
      <c r="BJ1214" s="299"/>
      <c r="BK1214" s="203"/>
      <c r="BL1214" s="319"/>
    </row>
    <row r="1215" spans="18:64" ht="12.75" x14ac:dyDescent="0.2">
      <c r="R1215" s="212"/>
      <c r="S1215" s="212"/>
      <c r="T1215" s="212"/>
      <c r="U1215" s="212"/>
      <c r="V1215" s="212"/>
      <c r="W1215" s="212"/>
      <c r="X1215" s="212"/>
      <c r="Y1215" s="212"/>
      <c r="Z1215" s="212"/>
      <c r="AA1215" s="212"/>
      <c r="AB1215" s="212"/>
      <c r="AC1215" s="212"/>
      <c r="AD1215" s="212"/>
      <c r="AE1215" s="212"/>
      <c r="AF1215" s="212"/>
      <c r="AG1215" s="212"/>
      <c r="AH1215" s="212"/>
      <c r="AI1215" s="212"/>
      <c r="AJ1215" s="212"/>
      <c r="AK1215" s="212"/>
      <c r="AL1215" s="212"/>
      <c r="AM1215" s="212"/>
      <c r="AN1215" s="212"/>
      <c r="AP1215" s="203"/>
      <c r="AQ1215" s="203"/>
      <c r="AR1215" s="203"/>
      <c r="AS1215" s="203"/>
      <c r="AT1215" s="203"/>
      <c r="AU1215" s="203"/>
      <c r="AV1215" s="212"/>
      <c r="AW1215" s="212"/>
      <c r="AX1215" s="212"/>
      <c r="AY1215" s="212"/>
      <c r="BA1215" s="203"/>
      <c r="BB1215" s="203"/>
      <c r="BC1215" s="203"/>
      <c r="BD1215" s="203"/>
      <c r="BE1215" s="212"/>
      <c r="BF1215" s="212"/>
      <c r="BG1215" s="203"/>
      <c r="BH1215" s="203"/>
      <c r="BI1215" s="298"/>
      <c r="BJ1215" s="299"/>
      <c r="BK1215" s="203"/>
      <c r="BL1215" s="319"/>
    </row>
    <row r="1216" spans="18:64" ht="12.75" x14ac:dyDescent="0.2">
      <c r="R1216" s="212"/>
      <c r="S1216" s="212"/>
      <c r="T1216" s="212"/>
      <c r="U1216" s="212"/>
      <c r="V1216" s="212"/>
      <c r="W1216" s="212"/>
      <c r="X1216" s="212"/>
      <c r="Y1216" s="212"/>
      <c r="Z1216" s="212"/>
      <c r="AA1216" s="212"/>
      <c r="AB1216" s="212"/>
      <c r="AC1216" s="212"/>
      <c r="AD1216" s="212"/>
      <c r="AE1216" s="212"/>
      <c r="AF1216" s="212"/>
      <c r="AG1216" s="212"/>
      <c r="AH1216" s="212"/>
      <c r="AI1216" s="212"/>
      <c r="AJ1216" s="212"/>
      <c r="AK1216" s="212"/>
      <c r="AL1216" s="212"/>
      <c r="AM1216" s="212"/>
      <c r="AN1216" s="212"/>
      <c r="AP1216" s="203"/>
      <c r="AQ1216" s="203"/>
      <c r="AR1216" s="203"/>
      <c r="AS1216" s="203"/>
      <c r="AT1216" s="203"/>
      <c r="AU1216" s="203"/>
      <c r="AV1216" s="212"/>
      <c r="AW1216" s="212"/>
      <c r="AX1216" s="212"/>
      <c r="AY1216" s="212"/>
      <c r="BA1216" s="203"/>
      <c r="BB1216" s="203"/>
      <c r="BC1216" s="203"/>
      <c r="BD1216" s="203"/>
      <c r="BE1216" s="212"/>
      <c r="BF1216" s="212"/>
      <c r="BG1216" s="203"/>
      <c r="BH1216" s="203"/>
      <c r="BI1216" s="298"/>
      <c r="BJ1216" s="299"/>
      <c r="BK1216" s="203"/>
      <c r="BL1216" s="319"/>
    </row>
    <row r="1217" spans="18:64" ht="12.75" x14ac:dyDescent="0.2">
      <c r="R1217" s="212"/>
      <c r="S1217" s="212"/>
      <c r="T1217" s="212"/>
      <c r="U1217" s="212"/>
      <c r="V1217" s="212"/>
      <c r="W1217" s="212"/>
      <c r="X1217" s="212"/>
      <c r="Y1217" s="212"/>
      <c r="Z1217" s="212"/>
      <c r="AA1217" s="212"/>
      <c r="AB1217" s="212"/>
      <c r="AC1217" s="212"/>
      <c r="AD1217" s="212"/>
      <c r="AE1217" s="212"/>
      <c r="AF1217" s="212"/>
      <c r="AG1217" s="212"/>
      <c r="AH1217" s="212"/>
      <c r="AI1217" s="212"/>
      <c r="AJ1217" s="212"/>
      <c r="AK1217" s="212"/>
      <c r="AL1217" s="212"/>
      <c r="AM1217" s="212"/>
      <c r="AN1217" s="212"/>
      <c r="AP1217" s="203"/>
      <c r="AQ1217" s="203"/>
      <c r="AR1217" s="203"/>
      <c r="AS1217" s="203"/>
      <c r="AT1217" s="203"/>
      <c r="AU1217" s="203"/>
      <c r="AV1217" s="212"/>
      <c r="AW1217" s="212"/>
      <c r="AX1217" s="212"/>
      <c r="AY1217" s="212"/>
      <c r="BA1217" s="203"/>
      <c r="BB1217" s="203"/>
      <c r="BC1217" s="203"/>
      <c r="BD1217" s="203"/>
      <c r="BE1217" s="212"/>
      <c r="BF1217" s="212"/>
      <c r="BG1217" s="203"/>
      <c r="BH1217" s="203"/>
      <c r="BI1217" s="298"/>
      <c r="BJ1217" s="299"/>
      <c r="BK1217" s="203"/>
      <c r="BL1217" s="319"/>
    </row>
    <row r="1218" spans="18:64" ht="12.75" x14ac:dyDescent="0.2">
      <c r="R1218" s="212"/>
      <c r="S1218" s="212"/>
      <c r="T1218" s="212"/>
      <c r="U1218" s="212"/>
      <c r="V1218" s="212"/>
      <c r="W1218" s="212"/>
      <c r="X1218" s="212"/>
      <c r="Y1218" s="212"/>
      <c r="Z1218" s="212"/>
      <c r="AA1218" s="212"/>
      <c r="AB1218" s="212"/>
      <c r="AC1218" s="212"/>
      <c r="AD1218" s="212"/>
      <c r="AE1218" s="212"/>
      <c r="AF1218" s="212"/>
      <c r="AG1218" s="212"/>
      <c r="AH1218" s="212"/>
      <c r="AI1218" s="212"/>
      <c r="AJ1218" s="212"/>
      <c r="AK1218" s="212"/>
      <c r="AL1218" s="212"/>
      <c r="AM1218" s="212"/>
      <c r="AN1218" s="212"/>
      <c r="AP1218" s="203"/>
      <c r="AQ1218" s="203"/>
      <c r="AR1218" s="203"/>
      <c r="AS1218" s="203"/>
      <c r="AT1218" s="203"/>
      <c r="AU1218" s="203"/>
      <c r="AV1218" s="212"/>
      <c r="AW1218" s="212"/>
      <c r="AX1218" s="212"/>
      <c r="AY1218" s="212"/>
      <c r="BA1218" s="203"/>
      <c r="BB1218" s="203"/>
      <c r="BC1218" s="203"/>
      <c r="BD1218" s="203"/>
      <c r="BE1218" s="212"/>
      <c r="BF1218" s="212"/>
      <c r="BG1218" s="203"/>
      <c r="BH1218" s="203"/>
      <c r="BI1218" s="298"/>
      <c r="BJ1218" s="299"/>
      <c r="BK1218" s="203"/>
      <c r="BL1218" s="319"/>
    </row>
    <row r="1219" spans="18:64" ht="12.75" x14ac:dyDescent="0.2">
      <c r="R1219" s="212"/>
      <c r="S1219" s="212"/>
      <c r="T1219" s="212"/>
      <c r="U1219" s="212"/>
      <c r="V1219" s="212"/>
      <c r="W1219" s="212"/>
      <c r="X1219" s="212"/>
      <c r="Y1219" s="212"/>
      <c r="Z1219" s="212"/>
      <c r="AA1219" s="212"/>
      <c r="AB1219" s="212"/>
      <c r="AC1219" s="212"/>
      <c r="AD1219" s="212"/>
      <c r="AE1219" s="212"/>
      <c r="AF1219" s="212"/>
      <c r="AG1219" s="212"/>
      <c r="AH1219" s="212"/>
      <c r="AI1219" s="212"/>
      <c r="AJ1219" s="212"/>
      <c r="AK1219" s="212"/>
      <c r="AL1219" s="212"/>
      <c r="AM1219" s="212"/>
      <c r="AN1219" s="212"/>
      <c r="AP1219" s="203"/>
      <c r="AQ1219" s="203"/>
      <c r="AR1219" s="203"/>
      <c r="AS1219" s="203"/>
      <c r="AT1219" s="203"/>
      <c r="AU1219" s="203"/>
      <c r="AV1219" s="212"/>
      <c r="AW1219" s="212"/>
      <c r="AX1219" s="212"/>
      <c r="AY1219" s="212"/>
      <c r="BA1219" s="203"/>
      <c r="BB1219" s="203"/>
      <c r="BC1219" s="203"/>
      <c r="BD1219" s="203"/>
      <c r="BE1219" s="212"/>
      <c r="BF1219" s="212"/>
      <c r="BG1219" s="203"/>
      <c r="BH1219" s="203"/>
      <c r="BI1219" s="298"/>
      <c r="BJ1219" s="299"/>
      <c r="BK1219" s="203"/>
      <c r="BL1219" s="319"/>
    </row>
    <row r="1220" spans="18:64" ht="12.75" x14ac:dyDescent="0.2">
      <c r="R1220" s="212"/>
      <c r="S1220" s="212"/>
      <c r="T1220" s="212"/>
      <c r="U1220" s="212"/>
      <c r="V1220" s="212"/>
      <c r="W1220" s="212"/>
      <c r="X1220" s="212"/>
      <c r="Y1220" s="212"/>
      <c r="Z1220" s="212"/>
      <c r="AA1220" s="212"/>
      <c r="AB1220" s="212"/>
      <c r="AC1220" s="212"/>
      <c r="AD1220" s="212"/>
      <c r="AE1220" s="212"/>
      <c r="AF1220" s="212"/>
      <c r="AG1220" s="212"/>
      <c r="AH1220" s="212"/>
      <c r="AI1220" s="212"/>
      <c r="AJ1220" s="212"/>
      <c r="AK1220" s="212"/>
      <c r="AL1220" s="212"/>
      <c r="AM1220" s="212"/>
      <c r="AN1220" s="212"/>
      <c r="AP1220" s="203"/>
      <c r="AQ1220" s="203"/>
      <c r="AR1220" s="203"/>
      <c r="AS1220" s="203"/>
      <c r="AT1220" s="203"/>
      <c r="AU1220" s="203"/>
      <c r="AV1220" s="212"/>
      <c r="AW1220" s="212"/>
      <c r="AX1220" s="212"/>
      <c r="AY1220" s="212"/>
      <c r="BA1220" s="203"/>
      <c r="BB1220" s="203"/>
      <c r="BC1220" s="203"/>
      <c r="BD1220" s="203"/>
      <c r="BE1220" s="212"/>
      <c r="BF1220" s="212"/>
      <c r="BG1220" s="203"/>
      <c r="BH1220" s="203"/>
      <c r="BI1220" s="298"/>
      <c r="BJ1220" s="299"/>
      <c r="BK1220" s="203"/>
      <c r="BL1220" s="319"/>
    </row>
    <row r="1221" spans="18:64" ht="12.75" x14ac:dyDescent="0.2">
      <c r="R1221" s="212"/>
      <c r="S1221" s="212"/>
      <c r="T1221" s="212"/>
      <c r="U1221" s="212"/>
      <c r="V1221" s="212"/>
      <c r="W1221" s="212"/>
      <c r="X1221" s="212"/>
      <c r="Y1221" s="212"/>
      <c r="Z1221" s="212"/>
      <c r="AA1221" s="212"/>
      <c r="AB1221" s="212"/>
      <c r="AC1221" s="212"/>
      <c r="AD1221" s="212"/>
      <c r="AE1221" s="212"/>
      <c r="AF1221" s="212"/>
      <c r="AG1221" s="212"/>
      <c r="AH1221" s="212"/>
      <c r="AI1221" s="212"/>
      <c r="AJ1221" s="212"/>
      <c r="AK1221" s="212"/>
      <c r="AL1221" s="212"/>
      <c r="AM1221" s="212"/>
      <c r="AN1221" s="212"/>
      <c r="AP1221" s="203"/>
      <c r="AQ1221" s="203"/>
      <c r="AR1221" s="203"/>
      <c r="AS1221" s="203"/>
      <c r="AT1221" s="203"/>
      <c r="AU1221" s="203"/>
      <c r="AV1221" s="212"/>
      <c r="AW1221" s="212"/>
      <c r="AX1221" s="212"/>
      <c r="AY1221" s="212"/>
      <c r="BA1221" s="203"/>
      <c r="BB1221" s="203"/>
      <c r="BC1221" s="203"/>
      <c r="BD1221" s="203"/>
      <c r="BE1221" s="212"/>
      <c r="BF1221" s="212"/>
      <c r="BG1221" s="203"/>
      <c r="BH1221" s="203"/>
      <c r="BI1221" s="298"/>
      <c r="BJ1221" s="299"/>
      <c r="BK1221" s="203"/>
      <c r="BL1221" s="319"/>
    </row>
    <row r="1222" spans="18:64" ht="12.75" x14ac:dyDescent="0.2">
      <c r="R1222" s="212"/>
      <c r="S1222" s="212"/>
      <c r="T1222" s="212"/>
      <c r="U1222" s="212"/>
      <c r="V1222" s="212"/>
      <c r="W1222" s="212"/>
      <c r="X1222" s="212"/>
      <c r="Y1222" s="212"/>
      <c r="Z1222" s="212"/>
      <c r="AA1222" s="212"/>
      <c r="AB1222" s="212"/>
      <c r="AC1222" s="212"/>
      <c r="AD1222" s="212"/>
      <c r="AE1222" s="212"/>
      <c r="AF1222" s="212"/>
      <c r="AG1222" s="212"/>
      <c r="AH1222" s="212"/>
      <c r="AI1222" s="212"/>
      <c r="AJ1222" s="212"/>
      <c r="AK1222" s="212"/>
      <c r="AL1222" s="212"/>
      <c r="AM1222" s="212"/>
      <c r="AN1222" s="212"/>
      <c r="AP1222" s="203"/>
      <c r="AQ1222" s="203"/>
      <c r="AR1222" s="203"/>
      <c r="AS1222" s="203"/>
      <c r="AT1222" s="203"/>
      <c r="AU1222" s="203"/>
      <c r="AV1222" s="212"/>
      <c r="AW1222" s="212"/>
      <c r="AX1222" s="212"/>
      <c r="AY1222" s="212"/>
      <c r="BA1222" s="203"/>
      <c r="BB1222" s="203"/>
      <c r="BC1222" s="203"/>
      <c r="BD1222" s="203"/>
      <c r="BE1222" s="212"/>
      <c r="BF1222" s="212"/>
      <c r="BG1222" s="203"/>
      <c r="BH1222" s="203"/>
      <c r="BI1222" s="298"/>
      <c r="BJ1222" s="299"/>
      <c r="BK1222" s="203"/>
      <c r="BL1222" s="319"/>
    </row>
    <row r="1223" spans="18:64" ht="12.75" x14ac:dyDescent="0.2">
      <c r="R1223" s="212"/>
      <c r="S1223" s="212"/>
      <c r="T1223" s="212"/>
      <c r="U1223" s="212"/>
      <c r="V1223" s="212"/>
      <c r="W1223" s="212"/>
      <c r="X1223" s="212"/>
      <c r="Y1223" s="212"/>
      <c r="Z1223" s="212"/>
      <c r="AA1223" s="212"/>
      <c r="AB1223" s="212"/>
      <c r="AC1223" s="212"/>
      <c r="AD1223" s="212"/>
      <c r="AE1223" s="212"/>
      <c r="AF1223" s="212"/>
      <c r="AG1223" s="212"/>
      <c r="AH1223" s="212"/>
      <c r="AI1223" s="212"/>
      <c r="AJ1223" s="212"/>
      <c r="AK1223" s="212"/>
      <c r="AL1223" s="212"/>
      <c r="AM1223" s="212"/>
      <c r="AN1223" s="212"/>
      <c r="AP1223" s="203"/>
      <c r="AQ1223" s="203"/>
      <c r="AR1223" s="203"/>
      <c r="AS1223" s="203"/>
      <c r="AT1223" s="203"/>
      <c r="AU1223" s="203"/>
      <c r="AV1223" s="212"/>
      <c r="AW1223" s="212"/>
      <c r="AX1223" s="212"/>
      <c r="AY1223" s="212"/>
      <c r="BA1223" s="203"/>
      <c r="BB1223" s="203"/>
      <c r="BC1223" s="203"/>
      <c r="BD1223" s="203"/>
      <c r="BE1223" s="212"/>
      <c r="BF1223" s="212"/>
      <c r="BG1223" s="203"/>
      <c r="BH1223" s="203"/>
      <c r="BI1223" s="298"/>
      <c r="BJ1223" s="299"/>
      <c r="BK1223" s="203"/>
      <c r="BL1223" s="319"/>
    </row>
    <row r="1224" spans="18:64" ht="12.75" x14ac:dyDescent="0.2">
      <c r="R1224" s="212"/>
      <c r="S1224" s="212"/>
      <c r="T1224" s="212"/>
      <c r="U1224" s="212"/>
      <c r="V1224" s="212"/>
      <c r="W1224" s="212"/>
      <c r="X1224" s="212"/>
      <c r="Y1224" s="212"/>
      <c r="Z1224" s="212"/>
      <c r="AA1224" s="212"/>
      <c r="AB1224" s="212"/>
      <c r="AC1224" s="212"/>
      <c r="AD1224" s="212"/>
      <c r="AE1224" s="212"/>
      <c r="AF1224" s="212"/>
      <c r="AG1224" s="212"/>
      <c r="AH1224" s="212"/>
      <c r="AI1224" s="212"/>
      <c r="AJ1224" s="212"/>
      <c r="AK1224" s="212"/>
      <c r="AL1224" s="212"/>
      <c r="AM1224" s="212"/>
      <c r="AN1224" s="212"/>
      <c r="AP1224" s="203"/>
      <c r="AQ1224" s="203"/>
      <c r="AR1224" s="203"/>
      <c r="AS1224" s="203"/>
      <c r="AT1224" s="203"/>
      <c r="AU1224" s="203"/>
      <c r="AV1224" s="212"/>
      <c r="AW1224" s="212"/>
      <c r="AX1224" s="212"/>
      <c r="AY1224" s="212"/>
      <c r="BA1224" s="203"/>
      <c r="BB1224" s="203"/>
      <c r="BC1224" s="203"/>
      <c r="BD1224" s="203"/>
      <c r="BE1224" s="212"/>
      <c r="BF1224" s="212"/>
      <c r="BG1224" s="203"/>
      <c r="BH1224" s="203"/>
      <c r="BI1224" s="298"/>
      <c r="BJ1224" s="299"/>
      <c r="BK1224" s="203"/>
      <c r="BL1224" s="319"/>
    </row>
    <row r="1225" spans="18:64" ht="12.75" x14ac:dyDescent="0.2">
      <c r="R1225" s="212"/>
      <c r="S1225" s="212"/>
      <c r="T1225" s="212"/>
      <c r="U1225" s="212"/>
      <c r="V1225" s="212"/>
      <c r="W1225" s="212"/>
      <c r="X1225" s="212"/>
      <c r="Y1225" s="212"/>
      <c r="Z1225" s="212"/>
      <c r="AA1225" s="212"/>
      <c r="AB1225" s="212"/>
      <c r="AC1225" s="212"/>
      <c r="AD1225" s="212"/>
      <c r="AE1225" s="212"/>
      <c r="AF1225" s="212"/>
      <c r="AG1225" s="212"/>
      <c r="AH1225" s="212"/>
      <c r="AI1225" s="212"/>
      <c r="AJ1225" s="212"/>
      <c r="AK1225" s="212"/>
      <c r="AL1225" s="212"/>
      <c r="AM1225" s="212"/>
      <c r="AN1225" s="212"/>
      <c r="AP1225" s="203"/>
      <c r="AQ1225" s="203"/>
      <c r="AR1225" s="203"/>
      <c r="AS1225" s="203"/>
      <c r="AT1225" s="203"/>
      <c r="AU1225" s="203"/>
      <c r="AV1225" s="212"/>
      <c r="AW1225" s="212"/>
      <c r="AX1225" s="212"/>
      <c r="AY1225" s="212"/>
      <c r="BA1225" s="203"/>
      <c r="BB1225" s="203"/>
      <c r="BC1225" s="203"/>
      <c r="BD1225" s="203"/>
      <c r="BE1225" s="212"/>
      <c r="BF1225" s="212"/>
      <c r="BG1225" s="203"/>
      <c r="BH1225" s="203"/>
      <c r="BI1225" s="298"/>
      <c r="BJ1225" s="299"/>
      <c r="BK1225" s="203"/>
      <c r="BL1225" s="319"/>
    </row>
    <row r="1226" spans="18:64" ht="12.75" x14ac:dyDescent="0.2">
      <c r="R1226" s="212"/>
      <c r="S1226" s="212"/>
      <c r="T1226" s="212"/>
      <c r="U1226" s="212"/>
      <c r="V1226" s="212"/>
      <c r="W1226" s="212"/>
      <c r="X1226" s="212"/>
      <c r="Y1226" s="212"/>
      <c r="Z1226" s="212"/>
      <c r="AA1226" s="212"/>
      <c r="AB1226" s="212"/>
      <c r="AC1226" s="212"/>
      <c r="AD1226" s="212"/>
      <c r="AE1226" s="212"/>
      <c r="AF1226" s="212"/>
      <c r="AG1226" s="212"/>
      <c r="AH1226" s="212"/>
      <c r="AI1226" s="212"/>
      <c r="AJ1226" s="212"/>
      <c r="AK1226" s="212"/>
      <c r="AL1226" s="212"/>
      <c r="AM1226" s="212"/>
      <c r="AN1226" s="212"/>
      <c r="AP1226" s="203"/>
      <c r="AQ1226" s="203"/>
      <c r="AR1226" s="203"/>
      <c r="AS1226" s="203"/>
      <c r="AT1226" s="203"/>
      <c r="AU1226" s="203"/>
      <c r="AV1226" s="212"/>
      <c r="AW1226" s="212"/>
      <c r="AX1226" s="212"/>
      <c r="AY1226" s="212"/>
      <c r="BA1226" s="203"/>
      <c r="BB1226" s="203"/>
      <c r="BC1226" s="203"/>
      <c r="BD1226" s="203"/>
      <c r="BE1226" s="212"/>
      <c r="BF1226" s="212"/>
      <c r="BG1226" s="203"/>
      <c r="BH1226" s="203"/>
      <c r="BI1226" s="298"/>
      <c r="BJ1226" s="299"/>
      <c r="BK1226" s="203"/>
      <c r="BL1226" s="319"/>
    </row>
    <row r="1227" spans="18:64" ht="12.75" x14ac:dyDescent="0.2">
      <c r="R1227" s="212"/>
      <c r="S1227" s="212"/>
      <c r="T1227" s="212"/>
      <c r="U1227" s="212"/>
      <c r="V1227" s="212"/>
      <c r="W1227" s="212"/>
      <c r="X1227" s="212"/>
      <c r="Y1227" s="212"/>
      <c r="Z1227" s="212"/>
      <c r="AA1227" s="212"/>
      <c r="AB1227" s="212"/>
      <c r="AC1227" s="212"/>
      <c r="AD1227" s="212"/>
      <c r="AE1227" s="212"/>
      <c r="AF1227" s="212"/>
      <c r="AG1227" s="212"/>
      <c r="AH1227" s="212"/>
      <c r="AI1227" s="212"/>
      <c r="AJ1227" s="212"/>
      <c r="AK1227" s="212"/>
      <c r="AL1227" s="212"/>
      <c r="AM1227" s="212"/>
      <c r="AN1227" s="212"/>
      <c r="AP1227" s="203"/>
      <c r="AQ1227" s="203"/>
      <c r="AR1227" s="203"/>
      <c r="AS1227" s="203"/>
      <c r="AT1227" s="203"/>
      <c r="AU1227" s="203"/>
      <c r="AV1227" s="212"/>
      <c r="AW1227" s="212"/>
      <c r="AX1227" s="212"/>
      <c r="AY1227" s="212"/>
      <c r="BA1227" s="203"/>
      <c r="BB1227" s="203"/>
      <c r="BC1227" s="203"/>
      <c r="BD1227" s="203"/>
      <c r="BE1227" s="212"/>
      <c r="BF1227" s="212"/>
      <c r="BG1227" s="203"/>
      <c r="BH1227" s="203"/>
      <c r="BI1227" s="298"/>
      <c r="BJ1227" s="299"/>
      <c r="BK1227" s="203"/>
      <c r="BL1227" s="319"/>
    </row>
    <row r="1228" spans="18:64" ht="12.75" x14ac:dyDescent="0.2">
      <c r="R1228" s="212"/>
      <c r="S1228" s="212"/>
      <c r="T1228" s="212"/>
      <c r="U1228" s="212"/>
      <c r="V1228" s="212"/>
      <c r="W1228" s="212"/>
      <c r="X1228" s="212"/>
      <c r="Y1228" s="212"/>
      <c r="Z1228" s="212"/>
      <c r="AA1228" s="212"/>
      <c r="AB1228" s="212"/>
      <c r="AC1228" s="212"/>
      <c r="AD1228" s="212"/>
      <c r="AE1228" s="212"/>
      <c r="AF1228" s="212"/>
      <c r="AG1228" s="212"/>
      <c r="AH1228" s="212"/>
      <c r="AI1228" s="212"/>
      <c r="AJ1228" s="212"/>
      <c r="AK1228" s="212"/>
      <c r="AL1228" s="212"/>
      <c r="AM1228" s="212"/>
      <c r="AN1228" s="212"/>
      <c r="AP1228" s="203"/>
      <c r="AQ1228" s="203"/>
      <c r="AR1228" s="203"/>
      <c r="AS1228" s="203"/>
      <c r="AT1228" s="203"/>
      <c r="AU1228" s="203"/>
      <c r="AV1228" s="212"/>
      <c r="AW1228" s="212"/>
      <c r="AX1228" s="212"/>
      <c r="AY1228" s="212"/>
      <c r="BA1228" s="203"/>
      <c r="BB1228" s="203"/>
      <c r="BC1228" s="203"/>
      <c r="BD1228" s="203"/>
      <c r="BE1228" s="212"/>
      <c r="BF1228" s="212"/>
      <c r="BG1228" s="203"/>
      <c r="BH1228" s="203"/>
      <c r="BI1228" s="298"/>
      <c r="BJ1228" s="299"/>
      <c r="BK1228" s="203"/>
      <c r="BL1228" s="319"/>
    </row>
    <row r="1229" spans="18:64" ht="12.75" x14ac:dyDescent="0.2">
      <c r="R1229" s="212"/>
      <c r="S1229" s="212"/>
      <c r="T1229" s="212"/>
      <c r="U1229" s="212"/>
      <c r="V1229" s="212"/>
      <c r="W1229" s="212"/>
      <c r="X1229" s="212"/>
      <c r="Y1229" s="212"/>
      <c r="Z1229" s="212"/>
      <c r="AA1229" s="212"/>
      <c r="AB1229" s="212"/>
      <c r="AC1229" s="212"/>
      <c r="AD1229" s="212"/>
      <c r="AE1229" s="212"/>
      <c r="AF1229" s="212"/>
      <c r="AG1229" s="212"/>
      <c r="AH1229" s="212"/>
      <c r="AI1229" s="212"/>
      <c r="AJ1229" s="212"/>
      <c r="AK1229" s="212"/>
      <c r="AL1229" s="212"/>
      <c r="AM1229" s="212"/>
      <c r="AN1229" s="212"/>
      <c r="AP1229" s="203"/>
      <c r="AQ1229" s="203"/>
      <c r="AR1229" s="203"/>
      <c r="AS1229" s="203"/>
      <c r="AT1229" s="203"/>
      <c r="AU1229" s="203"/>
      <c r="AV1229" s="212"/>
      <c r="AW1229" s="212"/>
      <c r="AX1229" s="212"/>
      <c r="AY1229" s="212"/>
      <c r="BA1229" s="203"/>
      <c r="BB1229" s="203"/>
      <c r="BC1229" s="203"/>
      <c r="BD1229" s="203"/>
      <c r="BE1229" s="212"/>
      <c r="BF1229" s="212"/>
      <c r="BG1229" s="203"/>
      <c r="BH1229" s="203"/>
      <c r="BI1229" s="298"/>
      <c r="BJ1229" s="299"/>
      <c r="BK1229" s="203"/>
      <c r="BL1229" s="319"/>
    </row>
    <row r="1230" spans="18:64" ht="12.75" x14ac:dyDescent="0.2">
      <c r="R1230" s="212"/>
      <c r="S1230" s="212"/>
      <c r="T1230" s="212"/>
      <c r="U1230" s="212"/>
      <c r="V1230" s="212"/>
      <c r="W1230" s="212"/>
      <c r="X1230" s="212"/>
      <c r="Y1230" s="212"/>
      <c r="Z1230" s="212"/>
      <c r="AA1230" s="212"/>
      <c r="AB1230" s="212"/>
      <c r="AC1230" s="212"/>
      <c r="AD1230" s="212"/>
      <c r="AE1230" s="212"/>
      <c r="AF1230" s="212"/>
      <c r="AG1230" s="212"/>
      <c r="AH1230" s="212"/>
      <c r="AI1230" s="212"/>
      <c r="AJ1230" s="212"/>
      <c r="AK1230" s="212"/>
      <c r="AL1230" s="212"/>
      <c r="AM1230" s="212"/>
      <c r="AN1230" s="212"/>
      <c r="AP1230" s="203"/>
      <c r="AQ1230" s="203"/>
      <c r="AR1230" s="203"/>
      <c r="AS1230" s="203"/>
      <c r="AT1230" s="203"/>
      <c r="AU1230" s="203"/>
      <c r="AV1230" s="212"/>
      <c r="AW1230" s="212"/>
      <c r="AX1230" s="212"/>
      <c r="AY1230" s="212"/>
      <c r="BA1230" s="203"/>
      <c r="BB1230" s="203"/>
      <c r="BC1230" s="203"/>
      <c r="BD1230" s="203"/>
      <c r="BE1230" s="212"/>
      <c r="BF1230" s="212"/>
      <c r="BG1230" s="203"/>
      <c r="BH1230" s="203"/>
      <c r="BI1230" s="298"/>
      <c r="BJ1230" s="299"/>
      <c r="BK1230" s="203"/>
      <c r="BL1230" s="319"/>
    </row>
    <row r="1231" spans="18:64" ht="12.75" x14ac:dyDescent="0.2">
      <c r="R1231" s="212"/>
      <c r="S1231" s="212"/>
      <c r="T1231" s="212"/>
      <c r="U1231" s="212"/>
      <c r="V1231" s="212"/>
      <c r="W1231" s="212"/>
      <c r="X1231" s="212"/>
      <c r="Y1231" s="212"/>
      <c r="Z1231" s="212"/>
      <c r="AA1231" s="212"/>
      <c r="AB1231" s="212"/>
      <c r="AC1231" s="212"/>
      <c r="AD1231" s="212"/>
      <c r="AE1231" s="212"/>
      <c r="AF1231" s="212"/>
      <c r="AG1231" s="212"/>
      <c r="AH1231" s="212"/>
      <c r="AI1231" s="212"/>
      <c r="AJ1231" s="212"/>
      <c r="AK1231" s="212"/>
      <c r="AL1231" s="212"/>
      <c r="AM1231" s="212"/>
      <c r="AN1231" s="212"/>
      <c r="AP1231" s="203"/>
      <c r="AQ1231" s="203"/>
      <c r="AR1231" s="203"/>
      <c r="AS1231" s="203"/>
      <c r="AT1231" s="203"/>
      <c r="AU1231" s="203"/>
      <c r="AV1231" s="212"/>
      <c r="AW1231" s="212"/>
      <c r="AX1231" s="212"/>
      <c r="AY1231" s="212"/>
      <c r="BA1231" s="203"/>
      <c r="BB1231" s="203"/>
      <c r="BC1231" s="203"/>
      <c r="BD1231" s="203"/>
      <c r="BE1231" s="212"/>
      <c r="BF1231" s="212"/>
      <c r="BG1231" s="203"/>
      <c r="BH1231" s="203"/>
      <c r="BI1231" s="298"/>
      <c r="BJ1231" s="299"/>
      <c r="BK1231" s="203"/>
      <c r="BL1231" s="319"/>
    </row>
    <row r="1232" spans="18:64" ht="12.75" x14ac:dyDescent="0.2">
      <c r="R1232" s="212"/>
      <c r="S1232" s="212"/>
      <c r="T1232" s="212"/>
      <c r="U1232" s="212"/>
      <c r="V1232" s="212"/>
      <c r="W1232" s="212"/>
      <c r="X1232" s="212"/>
      <c r="Y1232" s="212"/>
      <c r="Z1232" s="212"/>
      <c r="AA1232" s="212"/>
      <c r="AB1232" s="212"/>
      <c r="AC1232" s="212"/>
      <c r="AD1232" s="212"/>
      <c r="AE1232" s="212"/>
      <c r="AF1232" s="212"/>
      <c r="AG1232" s="212"/>
      <c r="AH1232" s="212"/>
      <c r="AI1232" s="212"/>
      <c r="AJ1232" s="212"/>
      <c r="AK1232" s="212"/>
      <c r="AL1232" s="212"/>
      <c r="AM1232" s="212"/>
      <c r="AN1232" s="212"/>
      <c r="AP1232" s="203"/>
      <c r="AQ1232" s="203"/>
      <c r="AR1232" s="203"/>
      <c r="AS1232" s="203"/>
      <c r="AT1232" s="203"/>
      <c r="AU1232" s="203"/>
      <c r="AV1232" s="212"/>
      <c r="AW1232" s="212"/>
      <c r="AX1232" s="212"/>
      <c r="AY1232" s="212"/>
      <c r="BA1232" s="203"/>
      <c r="BB1232" s="203"/>
      <c r="BC1232" s="203"/>
      <c r="BD1232" s="203"/>
      <c r="BE1232" s="212"/>
      <c r="BF1232" s="212"/>
      <c r="BG1232" s="203"/>
      <c r="BH1232" s="203"/>
      <c r="BI1232" s="298"/>
      <c r="BJ1232" s="299"/>
      <c r="BK1232" s="203"/>
      <c r="BL1232" s="319"/>
    </row>
    <row r="1233" spans="18:64" ht="12.75" x14ac:dyDescent="0.2">
      <c r="R1233" s="212"/>
      <c r="S1233" s="212"/>
      <c r="T1233" s="212"/>
      <c r="U1233" s="212"/>
      <c r="V1233" s="212"/>
      <c r="W1233" s="212"/>
      <c r="X1233" s="212"/>
      <c r="Y1233" s="212"/>
      <c r="Z1233" s="212"/>
      <c r="AA1233" s="212"/>
      <c r="AB1233" s="212"/>
      <c r="AC1233" s="212"/>
      <c r="AD1233" s="212"/>
      <c r="AE1233" s="212"/>
      <c r="AF1233" s="212"/>
      <c r="AG1233" s="212"/>
      <c r="AH1233" s="212"/>
      <c r="AI1233" s="212"/>
      <c r="AJ1233" s="212"/>
      <c r="AK1233" s="212"/>
      <c r="AL1233" s="212"/>
      <c r="AM1233" s="212"/>
      <c r="AN1233" s="212"/>
      <c r="AP1233" s="203"/>
      <c r="AQ1233" s="203"/>
      <c r="AR1233" s="203"/>
      <c r="AS1233" s="203"/>
      <c r="AT1233" s="203"/>
      <c r="AU1233" s="203"/>
      <c r="AV1233" s="212"/>
      <c r="AW1233" s="212"/>
      <c r="AX1233" s="212"/>
      <c r="AY1233" s="212"/>
      <c r="BA1233" s="203"/>
      <c r="BB1233" s="203"/>
      <c r="BC1233" s="203"/>
      <c r="BD1233" s="203"/>
      <c r="BE1233" s="212"/>
      <c r="BF1233" s="212"/>
      <c r="BG1233" s="203"/>
      <c r="BH1233" s="203"/>
      <c r="BI1233" s="298"/>
      <c r="BJ1233" s="299"/>
      <c r="BK1233" s="203"/>
      <c r="BL1233" s="319"/>
    </row>
    <row r="1234" spans="18:64" ht="12.75" x14ac:dyDescent="0.2">
      <c r="R1234" s="212"/>
      <c r="S1234" s="212"/>
      <c r="T1234" s="212"/>
      <c r="U1234" s="212"/>
      <c r="V1234" s="212"/>
      <c r="W1234" s="212"/>
      <c r="X1234" s="212"/>
      <c r="Y1234" s="212"/>
      <c r="Z1234" s="212"/>
      <c r="AA1234" s="212"/>
      <c r="AB1234" s="212"/>
      <c r="AC1234" s="212"/>
      <c r="AD1234" s="212"/>
      <c r="AE1234" s="212"/>
      <c r="AF1234" s="212"/>
      <c r="AG1234" s="212"/>
      <c r="AH1234" s="212"/>
      <c r="AI1234" s="212"/>
      <c r="AJ1234" s="212"/>
      <c r="AK1234" s="212"/>
      <c r="AL1234" s="212"/>
      <c r="AM1234" s="212"/>
      <c r="AN1234" s="212"/>
      <c r="AP1234" s="203"/>
      <c r="AQ1234" s="203"/>
      <c r="AR1234" s="203"/>
      <c r="AS1234" s="203"/>
      <c r="AT1234" s="203"/>
      <c r="AU1234" s="203"/>
      <c r="AV1234" s="212"/>
      <c r="AW1234" s="212"/>
      <c r="AX1234" s="212"/>
      <c r="AY1234" s="212"/>
      <c r="BA1234" s="203"/>
      <c r="BB1234" s="203"/>
      <c r="BC1234" s="203"/>
      <c r="BD1234" s="203"/>
      <c r="BE1234" s="212"/>
      <c r="BF1234" s="212"/>
      <c r="BG1234" s="203"/>
      <c r="BH1234" s="203"/>
      <c r="BI1234" s="298"/>
      <c r="BJ1234" s="299"/>
      <c r="BK1234" s="203"/>
      <c r="BL1234" s="319"/>
    </row>
    <row r="1235" spans="18:64" ht="12.75" x14ac:dyDescent="0.2">
      <c r="R1235" s="212"/>
      <c r="S1235" s="212"/>
      <c r="T1235" s="212"/>
      <c r="U1235" s="212"/>
      <c r="V1235" s="212"/>
      <c r="W1235" s="212"/>
      <c r="X1235" s="212"/>
      <c r="Y1235" s="212"/>
      <c r="Z1235" s="212"/>
      <c r="AA1235" s="212"/>
      <c r="AB1235" s="212"/>
      <c r="AC1235" s="212"/>
      <c r="AD1235" s="212"/>
      <c r="AE1235" s="212"/>
      <c r="AF1235" s="212"/>
      <c r="AG1235" s="212"/>
      <c r="AH1235" s="212"/>
      <c r="AI1235" s="212"/>
      <c r="AJ1235" s="212"/>
      <c r="AK1235" s="212"/>
      <c r="AL1235" s="212"/>
      <c r="AM1235" s="212"/>
      <c r="AN1235" s="212"/>
      <c r="AP1235" s="203"/>
      <c r="AQ1235" s="203"/>
      <c r="AR1235" s="203"/>
      <c r="AS1235" s="203"/>
      <c r="AT1235" s="203"/>
      <c r="AU1235" s="203"/>
      <c r="AV1235" s="212"/>
      <c r="AW1235" s="212"/>
      <c r="AX1235" s="212"/>
      <c r="AY1235" s="212"/>
      <c r="BA1235" s="203"/>
      <c r="BB1235" s="203"/>
      <c r="BC1235" s="203"/>
      <c r="BD1235" s="203"/>
      <c r="BE1235" s="212"/>
      <c r="BF1235" s="212"/>
      <c r="BG1235" s="203"/>
      <c r="BH1235" s="203"/>
      <c r="BI1235" s="298"/>
      <c r="BJ1235" s="299"/>
      <c r="BK1235" s="203"/>
      <c r="BL1235" s="319"/>
    </row>
    <row r="1236" spans="18:64" ht="12.75" x14ac:dyDescent="0.2">
      <c r="R1236" s="212"/>
      <c r="S1236" s="212"/>
      <c r="T1236" s="212"/>
      <c r="U1236" s="212"/>
      <c r="V1236" s="212"/>
      <c r="W1236" s="212"/>
      <c r="X1236" s="212"/>
      <c r="Y1236" s="212"/>
      <c r="Z1236" s="212"/>
      <c r="AA1236" s="212"/>
      <c r="AB1236" s="212"/>
      <c r="AC1236" s="212"/>
      <c r="AD1236" s="212"/>
      <c r="AE1236" s="212"/>
      <c r="AF1236" s="212"/>
      <c r="AG1236" s="212"/>
      <c r="AH1236" s="212"/>
      <c r="AI1236" s="212"/>
      <c r="AJ1236" s="212"/>
      <c r="AK1236" s="212"/>
      <c r="AL1236" s="212"/>
      <c r="AM1236" s="212"/>
      <c r="AN1236" s="212"/>
      <c r="AP1236" s="203"/>
      <c r="AQ1236" s="203"/>
      <c r="AR1236" s="203"/>
      <c r="AS1236" s="203"/>
      <c r="AT1236" s="203"/>
      <c r="AU1236" s="203"/>
      <c r="AV1236" s="212"/>
      <c r="AW1236" s="212"/>
      <c r="AX1236" s="212"/>
      <c r="AY1236" s="212"/>
      <c r="BA1236" s="203"/>
      <c r="BB1236" s="203"/>
      <c r="BC1236" s="203"/>
      <c r="BD1236" s="203"/>
      <c r="BE1236" s="212"/>
      <c r="BF1236" s="212"/>
      <c r="BG1236" s="203"/>
      <c r="BH1236" s="203"/>
      <c r="BI1236" s="298"/>
      <c r="BJ1236" s="299"/>
      <c r="BK1236" s="203"/>
      <c r="BL1236" s="319"/>
    </row>
    <row r="1237" spans="18:64" ht="12.75" x14ac:dyDescent="0.2">
      <c r="R1237" s="212"/>
      <c r="S1237" s="212"/>
      <c r="T1237" s="212"/>
      <c r="U1237" s="212"/>
      <c r="V1237" s="212"/>
      <c r="W1237" s="212"/>
      <c r="X1237" s="212"/>
      <c r="Y1237" s="212"/>
      <c r="Z1237" s="212"/>
      <c r="AA1237" s="212"/>
      <c r="AB1237" s="212"/>
      <c r="AC1237" s="212"/>
      <c r="AD1237" s="212"/>
      <c r="AE1237" s="212"/>
      <c r="AF1237" s="212"/>
      <c r="AG1237" s="212"/>
      <c r="AH1237" s="212"/>
      <c r="AI1237" s="212"/>
      <c r="AJ1237" s="212"/>
      <c r="AK1237" s="212"/>
      <c r="AL1237" s="212"/>
      <c r="AM1237" s="212"/>
      <c r="AN1237" s="212"/>
      <c r="AP1237" s="203"/>
      <c r="AQ1237" s="203"/>
      <c r="AR1237" s="203"/>
      <c r="AS1237" s="203"/>
      <c r="AT1237" s="203"/>
      <c r="AU1237" s="203"/>
      <c r="AV1237" s="212"/>
      <c r="AW1237" s="212"/>
      <c r="AX1237" s="212"/>
      <c r="AY1237" s="212"/>
      <c r="BA1237" s="203"/>
      <c r="BB1237" s="203"/>
      <c r="BC1237" s="203"/>
      <c r="BD1237" s="203"/>
      <c r="BE1237" s="212"/>
      <c r="BF1237" s="212"/>
      <c r="BG1237" s="203"/>
      <c r="BH1237" s="203"/>
      <c r="BI1237" s="298"/>
      <c r="BJ1237" s="299"/>
      <c r="BK1237" s="203"/>
      <c r="BL1237" s="319"/>
    </row>
    <row r="1238" spans="18:64" ht="12.75" x14ac:dyDescent="0.2">
      <c r="R1238" s="212"/>
      <c r="S1238" s="212"/>
      <c r="T1238" s="212"/>
      <c r="U1238" s="212"/>
      <c r="V1238" s="212"/>
      <c r="W1238" s="212"/>
      <c r="X1238" s="212"/>
      <c r="Y1238" s="212"/>
      <c r="Z1238" s="212"/>
      <c r="AA1238" s="212"/>
      <c r="AB1238" s="212"/>
      <c r="AC1238" s="212"/>
      <c r="AD1238" s="212"/>
      <c r="AE1238" s="212"/>
      <c r="AF1238" s="212"/>
      <c r="AG1238" s="212"/>
      <c r="AH1238" s="212"/>
      <c r="AI1238" s="212"/>
      <c r="AJ1238" s="212"/>
      <c r="AK1238" s="212"/>
      <c r="AL1238" s="212"/>
      <c r="AM1238" s="212"/>
      <c r="AN1238" s="212"/>
      <c r="AP1238" s="203"/>
      <c r="AQ1238" s="203"/>
      <c r="AR1238" s="203"/>
      <c r="AS1238" s="203"/>
      <c r="AT1238" s="203"/>
      <c r="AU1238" s="203"/>
      <c r="AV1238" s="212"/>
      <c r="AW1238" s="212"/>
      <c r="AX1238" s="212"/>
      <c r="AY1238" s="212"/>
      <c r="BA1238" s="203"/>
      <c r="BB1238" s="203"/>
      <c r="BC1238" s="203"/>
      <c r="BD1238" s="203"/>
      <c r="BE1238" s="212"/>
      <c r="BF1238" s="212"/>
      <c r="BG1238" s="203"/>
      <c r="BH1238" s="203"/>
      <c r="BI1238" s="298"/>
      <c r="BJ1238" s="299"/>
      <c r="BK1238" s="203"/>
      <c r="BL1238" s="319"/>
    </row>
    <row r="1239" spans="18:64" ht="12.75" x14ac:dyDescent="0.2">
      <c r="R1239" s="212"/>
      <c r="S1239" s="212"/>
      <c r="T1239" s="212"/>
      <c r="U1239" s="212"/>
      <c r="V1239" s="212"/>
      <c r="W1239" s="212"/>
      <c r="X1239" s="212"/>
      <c r="Y1239" s="212"/>
      <c r="Z1239" s="212"/>
      <c r="AA1239" s="212"/>
      <c r="AB1239" s="212"/>
      <c r="AC1239" s="212"/>
      <c r="AD1239" s="212"/>
      <c r="AE1239" s="212"/>
      <c r="AF1239" s="212"/>
      <c r="AG1239" s="212"/>
      <c r="AH1239" s="212"/>
      <c r="AI1239" s="212"/>
      <c r="AJ1239" s="212"/>
      <c r="AK1239" s="212"/>
      <c r="AL1239" s="212"/>
      <c r="AM1239" s="212"/>
      <c r="AN1239" s="212"/>
      <c r="AP1239" s="203"/>
      <c r="AQ1239" s="203"/>
      <c r="AR1239" s="203"/>
      <c r="AS1239" s="203"/>
      <c r="AT1239" s="203"/>
      <c r="AU1239" s="203"/>
      <c r="AV1239" s="212"/>
      <c r="AW1239" s="212"/>
      <c r="AX1239" s="212"/>
      <c r="AY1239" s="212"/>
      <c r="BA1239" s="203"/>
      <c r="BB1239" s="203"/>
      <c r="BC1239" s="203"/>
      <c r="BD1239" s="203"/>
      <c r="BE1239" s="212"/>
      <c r="BF1239" s="212"/>
      <c r="BG1239" s="203"/>
      <c r="BH1239" s="203"/>
      <c r="BI1239" s="298"/>
      <c r="BJ1239" s="299"/>
      <c r="BK1239" s="203"/>
      <c r="BL1239" s="319"/>
    </row>
    <row r="1240" spans="18:64" ht="12.75" x14ac:dyDescent="0.2">
      <c r="R1240" s="212"/>
      <c r="S1240" s="212"/>
      <c r="T1240" s="212"/>
      <c r="U1240" s="212"/>
      <c r="V1240" s="212"/>
      <c r="W1240" s="212"/>
      <c r="X1240" s="212"/>
      <c r="Y1240" s="212"/>
      <c r="Z1240" s="212"/>
      <c r="AA1240" s="212"/>
      <c r="AB1240" s="212"/>
      <c r="AC1240" s="212"/>
      <c r="AD1240" s="212"/>
      <c r="AE1240" s="212"/>
      <c r="AF1240" s="212"/>
      <c r="AG1240" s="212"/>
      <c r="AH1240" s="212"/>
      <c r="AI1240" s="212"/>
      <c r="AJ1240" s="212"/>
      <c r="AK1240" s="212"/>
      <c r="AL1240" s="212"/>
      <c r="AM1240" s="212"/>
      <c r="AN1240" s="212"/>
      <c r="AP1240" s="203"/>
      <c r="AQ1240" s="203"/>
      <c r="AR1240" s="203"/>
      <c r="AS1240" s="203"/>
      <c r="AT1240" s="203"/>
      <c r="AU1240" s="203"/>
      <c r="AV1240" s="212"/>
      <c r="AW1240" s="212"/>
      <c r="AX1240" s="212"/>
      <c r="AY1240" s="212"/>
      <c r="BA1240" s="203"/>
      <c r="BB1240" s="203"/>
      <c r="BC1240" s="203"/>
      <c r="BD1240" s="203"/>
      <c r="BE1240" s="212"/>
      <c r="BF1240" s="212"/>
      <c r="BG1240" s="203"/>
      <c r="BH1240" s="203"/>
      <c r="BI1240" s="298"/>
      <c r="BJ1240" s="299"/>
      <c r="BK1240" s="203"/>
      <c r="BL1240" s="319"/>
    </row>
    <row r="1241" spans="18:64" ht="12.75" x14ac:dyDescent="0.2">
      <c r="R1241" s="212"/>
      <c r="S1241" s="212"/>
      <c r="T1241" s="212"/>
      <c r="U1241" s="212"/>
      <c r="V1241" s="212"/>
      <c r="W1241" s="212"/>
      <c r="X1241" s="212"/>
      <c r="Y1241" s="212"/>
      <c r="Z1241" s="212"/>
      <c r="AA1241" s="212"/>
      <c r="AB1241" s="212"/>
      <c r="AC1241" s="212"/>
      <c r="AD1241" s="212"/>
      <c r="AE1241" s="212"/>
      <c r="AF1241" s="212"/>
      <c r="AG1241" s="212"/>
      <c r="AH1241" s="212"/>
      <c r="AI1241" s="212"/>
      <c r="AJ1241" s="212"/>
      <c r="AK1241" s="212"/>
      <c r="AL1241" s="212"/>
      <c r="AM1241" s="212"/>
      <c r="AN1241" s="212"/>
      <c r="AP1241" s="203"/>
      <c r="AQ1241" s="203"/>
      <c r="AR1241" s="203"/>
      <c r="AS1241" s="203"/>
      <c r="AT1241" s="203"/>
      <c r="AU1241" s="203"/>
      <c r="AV1241" s="212"/>
      <c r="AW1241" s="212"/>
      <c r="AX1241" s="212"/>
      <c r="AY1241" s="212"/>
      <c r="BA1241" s="203"/>
      <c r="BB1241" s="203"/>
      <c r="BC1241" s="203"/>
      <c r="BD1241" s="203"/>
      <c r="BE1241" s="212"/>
      <c r="BF1241" s="212"/>
      <c r="BG1241" s="203"/>
      <c r="BH1241" s="203"/>
      <c r="BI1241" s="298"/>
      <c r="BJ1241" s="299"/>
      <c r="BK1241" s="203"/>
      <c r="BL1241" s="319"/>
    </row>
    <row r="1242" spans="18:64" ht="12.75" x14ac:dyDescent="0.2">
      <c r="R1242" s="212"/>
      <c r="S1242" s="212"/>
      <c r="T1242" s="212"/>
      <c r="U1242" s="212"/>
      <c r="V1242" s="212"/>
      <c r="W1242" s="212"/>
      <c r="X1242" s="212"/>
      <c r="Y1242" s="212"/>
      <c r="Z1242" s="212"/>
      <c r="AA1242" s="212"/>
      <c r="AB1242" s="212"/>
      <c r="AC1242" s="212"/>
      <c r="AD1242" s="212"/>
      <c r="AE1242" s="212"/>
      <c r="AF1242" s="212"/>
      <c r="AG1242" s="212"/>
      <c r="AH1242" s="212"/>
      <c r="AI1242" s="212"/>
      <c r="AJ1242" s="212"/>
      <c r="AK1242" s="212"/>
      <c r="AL1242" s="212"/>
      <c r="AM1242" s="212"/>
      <c r="AN1242" s="212"/>
      <c r="AP1242" s="203"/>
      <c r="AQ1242" s="203"/>
      <c r="AR1242" s="203"/>
      <c r="AS1242" s="203"/>
      <c r="AT1242" s="203"/>
      <c r="AU1242" s="203"/>
      <c r="AV1242" s="212"/>
      <c r="AW1242" s="212"/>
      <c r="AX1242" s="212"/>
      <c r="AY1242" s="212"/>
      <c r="BA1242" s="203"/>
      <c r="BB1242" s="203"/>
      <c r="BC1242" s="203"/>
      <c r="BD1242" s="203"/>
      <c r="BE1242" s="212"/>
      <c r="BF1242" s="212"/>
      <c r="BG1242" s="203"/>
      <c r="BH1242" s="203"/>
      <c r="BI1242" s="298"/>
      <c r="BJ1242" s="299"/>
      <c r="BK1242" s="203"/>
      <c r="BL1242" s="319"/>
    </row>
    <row r="1243" spans="18:64" ht="12.75" x14ac:dyDescent="0.2">
      <c r="R1243" s="212"/>
      <c r="S1243" s="212"/>
      <c r="T1243" s="212"/>
      <c r="U1243" s="212"/>
      <c r="V1243" s="212"/>
      <c r="W1243" s="212"/>
      <c r="X1243" s="212"/>
      <c r="Y1243" s="212"/>
      <c r="Z1243" s="212"/>
      <c r="AA1243" s="212"/>
      <c r="AB1243" s="212"/>
      <c r="AC1243" s="212"/>
      <c r="AD1243" s="212"/>
      <c r="AE1243" s="212"/>
      <c r="AF1243" s="212"/>
      <c r="AG1243" s="212"/>
      <c r="AH1243" s="212"/>
      <c r="AI1243" s="212"/>
      <c r="AJ1243" s="212"/>
      <c r="AK1243" s="212"/>
      <c r="AL1243" s="212"/>
      <c r="AM1243" s="212"/>
      <c r="AN1243" s="212"/>
      <c r="AP1243" s="203"/>
      <c r="AQ1243" s="203"/>
      <c r="AR1243" s="203"/>
      <c r="AS1243" s="203"/>
      <c r="AT1243" s="203"/>
      <c r="AU1243" s="203"/>
      <c r="AV1243" s="212"/>
      <c r="AW1243" s="212"/>
      <c r="AX1243" s="212"/>
      <c r="AY1243" s="212"/>
      <c r="BA1243" s="203"/>
      <c r="BB1243" s="203"/>
      <c r="BC1243" s="203"/>
      <c r="BD1243" s="203"/>
      <c r="BE1243" s="212"/>
      <c r="BF1243" s="212"/>
      <c r="BG1243" s="203"/>
      <c r="BH1243" s="203"/>
      <c r="BI1243" s="298"/>
      <c r="BJ1243" s="299"/>
      <c r="BK1243" s="203"/>
      <c r="BL1243" s="319"/>
    </row>
    <row r="1244" spans="18:64" ht="12.75" x14ac:dyDescent="0.2">
      <c r="R1244" s="212"/>
      <c r="S1244" s="212"/>
      <c r="T1244" s="212"/>
      <c r="U1244" s="212"/>
      <c r="V1244" s="212"/>
      <c r="W1244" s="212"/>
      <c r="X1244" s="212"/>
      <c r="Y1244" s="212"/>
      <c r="Z1244" s="212"/>
      <c r="AA1244" s="212"/>
      <c r="AB1244" s="212"/>
      <c r="AC1244" s="212"/>
      <c r="AD1244" s="212"/>
      <c r="AE1244" s="212"/>
      <c r="AF1244" s="212"/>
      <c r="AG1244" s="212"/>
      <c r="AH1244" s="212"/>
      <c r="AI1244" s="212"/>
      <c r="AJ1244" s="212"/>
      <c r="AK1244" s="212"/>
      <c r="AL1244" s="212"/>
      <c r="AM1244" s="212"/>
      <c r="AN1244" s="212"/>
      <c r="AP1244" s="203"/>
      <c r="AQ1244" s="203"/>
      <c r="AR1244" s="203"/>
      <c r="AS1244" s="203"/>
      <c r="AT1244" s="203"/>
      <c r="AU1244" s="203"/>
      <c r="AV1244" s="212"/>
      <c r="AW1244" s="212"/>
      <c r="AX1244" s="212"/>
      <c r="AY1244" s="212"/>
      <c r="BA1244" s="203"/>
      <c r="BB1244" s="203"/>
      <c r="BC1244" s="203"/>
      <c r="BD1244" s="203"/>
      <c r="BE1244" s="212"/>
      <c r="BF1244" s="212"/>
      <c r="BG1244" s="203"/>
      <c r="BH1244" s="203"/>
      <c r="BI1244" s="298"/>
      <c r="BJ1244" s="299"/>
      <c r="BK1244" s="203"/>
      <c r="BL1244" s="319"/>
    </row>
    <row r="1245" spans="18:64" ht="12.75" x14ac:dyDescent="0.2">
      <c r="R1245" s="212"/>
      <c r="S1245" s="212"/>
      <c r="T1245" s="212"/>
      <c r="U1245" s="212"/>
      <c r="V1245" s="212"/>
      <c r="W1245" s="212"/>
      <c r="X1245" s="212"/>
      <c r="Y1245" s="212"/>
      <c r="Z1245" s="212"/>
      <c r="AA1245" s="212"/>
      <c r="AB1245" s="212"/>
      <c r="AC1245" s="212"/>
      <c r="AD1245" s="212"/>
      <c r="AE1245" s="212"/>
      <c r="AF1245" s="212"/>
      <c r="AG1245" s="212"/>
      <c r="AH1245" s="212"/>
      <c r="AI1245" s="212"/>
      <c r="AJ1245" s="212"/>
      <c r="AK1245" s="212"/>
      <c r="AL1245" s="212"/>
      <c r="AM1245" s="212"/>
      <c r="AN1245" s="212"/>
      <c r="AP1245" s="203"/>
      <c r="AQ1245" s="203"/>
      <c r="AR1245" s="203"/>
      <c r="AS1245" s="203"/>
      <c r="AT1245" s="203"/>
      <c r="AU1245" s="203"/>
      <c r="AV1245" s="212"/>
      <c r="AW1245" s="212"/>
      <c r="AX1245" s="212"/>
      <c r="AY1245" s="212"/>
      <c r="BA1245" s="203"/>
      <c r="BB1245" s="203"/>
      <c r="BC1245" s="203"/>
      <c r="BD1245" s="203"/>
      <c r="BE1245" s="212"/>
      <c r="BF1245" s="212"/>
      <c r="BG1245" s="203"/>
      <c r="BH1245" s="203"/>
      <c r="BI1245" s="298"/>
      <c r="BJ1245" s="299"/>
      <c r="BK1245" s="203"/>
      <c r="BL1245" s="319"/>
    </row>
    <row r="1246" spans="18:64" ht="12.75" x14ac:dyDescent="0.2">
      <c r="R1246" s="212"/>
      <c r="S1246" s="212"/>
      <c r="T1246" s="212"/>
      <c r="U1246" s="212"/>
      <c r="V1246" s="212"/>
      <c r="W1246" s="212"/>
      <c r="X1246" s="212"/>
      <c r="Y1246" s="212"/>
      <c r="Z1246" s="212"/>
      <c r="AA1246" s="212"/>
      <c r="AB1246" s="212"/>
      <c r="AC1246" s="212"/>
      <c r="AD1246" s="212"/>
      <c r="AE1246" s="212"/>
      <c r="AF1246" s="212"/>
      <c r="AG1246" s="212"/>
      <c r="AH1246" s="212"/>
      <c r="AI1246" s="212"/>
      <c r="AJ1246" s="212"/>
      <c r="AK1246" s="212"/>
      <c r="AL1246" s="212"/>
      <c r="AM1246" s="212"/>
      <c r="AN1246" s="212"/>
      <c r="AP1246" s="203"/>
      <c r="AQ1246" s="203"/>
      <c r="AR1246" s="203"/>
      <c r="AS1246" s="203"/>
      <c r="AT1246" s="203"/>
      <c r="AU1246" s="203"/>
      <c r="AV1246" s="212"/>
      <c r="AW1246" s="212"/>
      <c r="AX1246" s="212"/>
      <c r="AY1246" s="212"/>
      <c r="BA1246" s="203"/>
      <c r="BB1246" s="203"/>
      <c r="BC1246" s="203"/>
      <c r="BD1246" s="203"/>
      <c r="BE1246" s="212"/>
      <c r="BF1246" s="212"/>
      <c r="BG1246" s="203"/>
      <c r="BH1246" s="203"/>
      <c r="BI1246" s="298"/>
      <c r="BJ1246" s="299"/>
      <c r="BK1246" s="203"/>
      <c r="BL1246" s="319"/>
    </row>
    <row r="1247" spans="18:64" ht="12.75" x14ac:dyDescent="0.2">
      <c r="R1247" s="212"/>
      <c r="S1247" s="212"/>
      <c r="T1247" s="212"/>
      <c r="U1247" s="212"/>
      <c r="V1247" s="212"/>
      <c r="W1247" s="212"/>
      <c r="X1247" s="212"/>
      <c r="Y1247" s="212"/>
      <c r="Z1247" s="212"/>
      <c r="AA1247" s="212"/>
      <c r="AB1247" s="212"/>
      <c r="AC1247" s="212"/>
      <c r="AD1247" s="212"/>
      <c r="AE1247" s="212"/>
      <c r="AF1247" s="212"/>
      <c r="AG1247" s="212"/>
      <c r="AH1247" s="212"/>
      <c r="AI1247" s="212"/>
      <c r="AJ1247" s="212"/>
      <c r="AK1247" s="212"/>
      <c r="AL1247" s="212"/>
      <c r="AM1247" s="212"/>
      <c r="AN1247" s="212"/>
      <c r="AP1247" s="203"/>
      <c r="AQ1247" s="203"/>
      <c r="AR1247" s="203"/>
      <c r="AS1247" s="203"/>
      <c r="AT1247" s="203"/>
      <c r="AU1247" s="203"/>
      <c r="AV1247" s="212"/>
      <c r="AW1247" s="212"/>
      <c r="AX1247" s="212"/>
      <c r="AY1247" s="212"/>
      <c r="BA1247" s="203"/>
      <c r="BB1247" s="203"/>
      <c r="BC1247" s="203"/>
      <c r="BD1247" s="203"/>
      <c r="BE1247" s="212"/>
      <c r="BF1247" s="212"/>
      <c r="BG1247" s="203"/>
      <c r="BH1247" s="203"/>
      <c r="BI1247" s="298"/>
      <c r="BJ1247" s="299"/>
      <c r="BK1247" s="203"/>
      <c r="BL1247" s="319"/>
    </row>
    <row r="1248" spans="18:64" ht="12.75" x14ac:dyDescent="0.2">
      <c r="R1248" s="212"/>
      <c r="S1248" s="212"/>
      <c r="T1248" s="212"/>
      <c r="U1248" s="212"/>
      <c r="V1248" s="212"/>
      <c r="W1248" s="212"/>
      <c r="X1248" s="212"/>
      <c r="Y1248" s="212"/>
      <c r="Z1248" s="212"/>
      <c r="AA1248" s="212"/>
      <c r="AB1248" s="212"/>
      <c r="AC1248" s="212"/>
      <c r="AD1248" s="212"/>
      <c r="AE1248" s="212"/>
      <c r="AF1248" s="212"/>
      <c r="AG1248" s="212"/>
      <c r="AH1248" s="212"/>
      <c r="AI1248" s="212"/>
      <c r="AJ1248" s="212"/>
      <c r="AK1248" s="212"/>
      <c r="AL1248" s="212"/>
      <c r="AM1248" s="212"/>
      <c r="AN1248" s="212"/>
      <c r="AP1248" s="203"/>
      <c r="AQ1248" s="203"/>
      <c r="AR1248" s="203"/>
      <c r="AS1248" s="203"/>
      <c r="AT1248" s="203"/>
      <c r="AU1248" s="203"/>
      <c r="AV1248" s="212"/>
      <c r="AW1248" s="212"/>
      <c r="AX1248" s="212"/>
      <c r="AY1248" s="212"/>
      <c r="BA1248" s="203"/>
      <c r="BB1248" s="203"/>
      <c r="BC1248" s="203"/>
      <c r="BD1248" s="203"/>
      <c r="BE1248" s="212"/>
      <c r="BF1248" s="212"/>
      <c r="BG1248" s="203"/>
      <c r="BH1248" s="203"/>
      <c r="BI1248" s="298"/>
      <c r="BJ1248" s="299"/>
      <c r="BK1248" s="203"/>
      <c r="BL1248" s="319"/>
    </row>
    <row r="1249" spans="18:64" ht="12.75" x14ac:dyDescent="0.2">
      <c r="R1249" s="212"/>
      <c r="S1249" s="212"/>
      <c r="T1249" s="212"/>
      <c r="U1249" s="212"/>
      <c r="V1249" s="212"/>
      <c r="W1249" s="212"/>
      <c r="X1249" s="212"/>
      <c r="Y1249" s="212"/>
      <c r="Z1249" s="212"/>
      <c r="AA1249" s="212"/>
      <c r="AB1249" s="212"/>
      <c r="AC1249" s="212"/>
      <c r="AD1249" s="212"/>
      <c r="AE1249" s="212"/>
      <c r="AF1249" s="212"/>
      <c r="AG1249" s="212"/>
      <c r="AH1249" s="212"/>
      <c r="AI1249" s="212"/>
      <c r="AJ1249" s="212"/>
      <c r="AK1249" s="212"/>
      <c r="AL1249" s="212"/>
      <c r="AM1249" s="212"/>
      <c r="AN1249" s="212"/>
      <c r="AP1249" s="203"/>
      <c r="AQ1249" s="203"/>
      <c r="AR1249" s="203"/>
      <c r="AS1249" s="203"/>
      <c r="AT1249" s="203"/>
      <c r="AU1249" s="203"/>
      <c r="AV1249" s="212"/>
      <c r="AW1249" s="212"/>
      <c r="AX1249" s="212"/>
      <c r="AY1249" s="212"/>
      <c r="BA1249" s="203"/>
      <c r="BB1249" s="203"/>
      <c r="BC1249" s="203"/>
      <c r="BD1249" s="203"/>
      <c r="BE1249" s="212"/>
      <c r="BF1249" s="212"/>
      <c r="BG1249" s="203"/>
      <c r="BH1249" s="203"/>
      <c r="BI1249" s="298"/>
      <c r="BJ1249" s="299"/>
      <c r="BK1249" s="203"/>
      <c r="BL1249" s="319"/>
    </row>
    <row r="1250" spans="18:64" ht="12.75" x14ac:dyDescent="0.2">
      <c r="R1250" s="212"/>
      <c r="S1250" s="212"/>
      <c r="T1250" s="212"/>
      <c r="U1250" s="212"/>
      <c r="V1250" s="212"/>
      <c r="W1250" s="212"/>
      <c r="X1250" s="212"/>
      <c r="Y1250" s="212"/>
      <c r="Z1250" s="212"/>
      <c r="AA1250" s="212"/>
      <c r="AB1250" s="212"/>
      <c r="AC1250" s="212"/>
      <c r="AD1250" s="212"/>
      <c r="AE1250" s="212"/>
      <c r="AF1250" s="212"/>
      <c r="AG1250" s="212"/>
      <c r="AH1250" s="212"/>
      <c r="AI1250" s="212"/>
      <c r="AJ1250" s="212"/>
      <c r="AK1250" s="212"/>
      <c r="AL1250" s="212"/>
      <c r="AM1250" s="212"/>
      <c r="AN1250" s="212"/>
      <c r="AP1250" s="203"/>
      <c r="AQ1250" s="203"/>
      <c r="AR1250" s="203"/>
      <c r="AS1250" s="203"/>
      <c r="AT1250" s="203"/>
      <c r="AU1250" s="203"/>
      <c r="AV1250" s="212"/>
      <c r="AW1250" s="212"/>
      <c r="AX1250" s="212"/>
      <c r="AY1250" s="212"/>
      <c r="BA1250" s="203"/>
      <c r="BB1250" s="203"/>
      <c r="BC1250" s="203"/>
      <c r="BD1250" s="203"/>
      <c r="BE1250" s="212"/>
      <c r="BF1250" s="212"/>
      <c r="BG1250" s="203"/>
      <c r="BH1250" s="203"/>
      <c r="BI1250" s="298"/>
      <c r="BJ1250" s="299"/>
      <c r="BK1250" s="203"/>
      <c r="BL1250" s="319"/>
    </row>
    <row r="1251" spans="18:64" ht="12.75" x14ac:dyDescent="0.2">
      <c r="R1251" s="212"/>
      <c r="S1251" s="212"/>
      <c r="T1251" s="212"/>
      <c r="U1251" s="212"/>
      <c r="V1251" s="212"/>
      <c r="W1251" s="212"/>
      <c r="X1251" s="212"/>
      <c r="Y1251" s="212"/>
      <c r="Z1251" s="212"/>
      <c r="AA1251" s="212"/>
      <c r="AB1251" s="212"/>
      <c r="AC1251" s="212"/>
      <c r="AD1251" s="212"/>
      <c r="AE1251" s="212"/>
      <c r="AF1251" s="212"/>
      <c r="AG1251" s="212"/>
      <c r="AH1251" s="212"/>
      <c r="AI1251" s="212"/>
      <c r="AJ1251" s="212"/>
      <c r="AK1251" s="212"/>
      <c r="AL1251" s="212"/>
      <c r="AM1251" s="212"/>
      <c r="AN1251" s="212"/>
      <c r="AP1251" s="203"/>
      <c r="AQ1251" s="203"/>
      <c r="AR1251" s="203"/>
      <c r="AS1251" s="203"/>
      <c r="AT1251" s="203"/>
      <c r="AU1251" s="203"/>
      <c r="AV1251" s="212"/>
      <c r="AW1251" s="212"/>
      <c r="AX1251" s="212"/>
      <c r="AY1251" s="212"/>
      <c r="BA1251" s="203"/>
      <c r="BB1251" s="203"/>
      <c r="BC1251" s="203"/>
      <c r="BD1251" s="203"/>
      <c r="BE1251" s="212"/>
      <c r="BF1251" s="212"/>
      <c r="BG1251" s="203"/>
      <c r="BH1251" s="203"/>
      <c r="BI1251" s="298"/>
      <c r="BJ1251" s="299"/>
      <c r="BK1251" s="203"/>
      <c r="BL1251" s="319"/>
    </row>
    <row r="1252" spans="18:64" ht="12.75" x14ac:dyDescent="0.2">
      <c r="R1252" s="212"/>
      <c r="S1252" s="212"/>
      <c r="T1252" s="212"/>
      <c r="U1252" s="212"/>
      <c r="V1252" s="212"/>
      <c r="W1252" s="212"/>
      <c r="X1252" s="212"/>
      <c r="Y1252" s="212"/>
      <c r="Z1252" s="212"/>
      <c r="AA1252" s="212"/>
      <c r="AB1252" s="212"/>
      <c r="AC1252" s="212"/>
      <c r="AD1252" s="212"/>
      <c r="AE1252" s="212"/>
      <c r="AF1252" s="212"/>
      <c r="AG1252" s="212"/>
      <c r="AH1252" s="212"/>
      <c r="AI1252" s="212"/>
      <c r="AJ1252" s="212"/>
      <c r="AK1252" s="212"/>
      <c r="AL1252" s="212"/>
      <c r="AM1252" s="212"/>
      <c r="AN1252" s="212"/>
      <c r="AP1252" s="203"/>
      <c r="AQ1252" s="203"/>
      <c r="AR1252" s="203"/>
      <c r="AS1252" s="203"/>
      <c r="AT1252" s="203"/>
      <c r="AU1252" s="203"/>
      <c r="AV1252" s="212"/>
      <c r="AW1252" s="212"/>
      <c r="AX1252" s="212"/>
      <c r="AY1252" s="212"/>
      <c r="BA1252" s="203"/>
      <c r="BB1252" s="203"/>
      <c r="BC1252" s="203"/>
      <c r="BD1252" s="203"/>
      <c r="BE1252" s="212"/>
      <c r="BF1252" s="212"/>
      <c r="BG1252" s="203"/>
      <c r="BH1252" s="203"/>
      <c r="BI1252" s="298"/>
      <c r="BJ1252" s="299"/>
      <c r="BK1252" s="203"/>
      <c r="BL1252" s="319"/>
    </row>
    <row r="1253" spans="18:64" ht="12.75" x14ac:dyDescent="0.2">
      <c r="R1253" s="212"/>
      <c r="S1253" s="212"/>
      <c r="T1253" s="212"/>
      <c r="U1253" s="212"/>
      <c r="V1253" s="212"/>
      <c r="W1253" s="212"/>
      <c r="X1253" s="212"/>
      <c r="Y1253" s="212"/>
      <c r="Z1253" s="212"/>
      <c r="AA1253" s="212"/>
      <c r="AB1253" s="212"/>
      <c r="AC1253" s="212"/>
      <c r="AD1253" s="212"/>
      <c r="AE1253" s="212"/>
      <c r="AF1253" s="212"/>
      <c r="AG1253" s="212"/>
      <c r="AH1253" s="212"/>
      <c r="AI1253" s="212"/>
      <c r="AJ1253" s="212"/>
      <c r="AK1253" s="212"/>
      <c r="AL1253" s="212"/>
      <c r="AM1253" s="212"/>
      <c r="AN1253" s="212"/>
      <c r="AP1253" s="203"/>
      <c r="AQ1253" s="203"/>
      <c r="AR1253" s="203"/>
      <c r="AS1253" s="203"/>
      <c r="AT1253" s="203"/>
      <c r="AU1253" s="203"/>
      <c r="AV1253" s="212"/>
      <c r="AW1253" s="212"/>
      <c r="AX1253" s="212"/>
      <c r="AY1253" s="212"/>
      <c r="BA1253" s="203"/>
      <c r="BB1253" s="203"/>
      <c r="BC1253" s="203"/>
      <c r="BD1253" s="203"/>
      <c r="BE1253" s="212"/>
      <c r="BF1253" s="212"/>
      <c r="BG1253" s="203"/>
      <c r="BH1253" s="203"/>
      <c r="BI1253" s="298"/>
      <c r="BJ1253" s="299"/>
      <c r="BK1253" s="203"/>
      <c r="BL1253" s="319"/>
    </row>
    <row r="1254" spans="18:64" ht="12.75" x14ac:dyDescent="0.2">
      <c r="R1254" s="212"/>
      <c r="S1254" s="212"/>
      <c r="T1254" s="212"/>
      <c r="U1254" s="212"/>
      <c r="V1254" s="212"/>
      <c r="W1254" s="212"/>
      <c r="X1254" s="212"/>
      <c r="Y1254" s="212"/>
      <c r="Z1254" s="212"/>
      <c r="AA1254" s="212"/>
      <c r="AB1254" s="212"/>
      <c r="AC1254" s="212"/>
      <c r="AD1254" s="212"/>
      <c r="AE1254" s="212"/>
      <c r="AF1254" s="212"/>
      <c r="AG1254" s="212"/>
      <c r="AH1254" s="212"/>
      <c r="AI1254" s="212"/>
      <c r="AJ1254" s="212"/>
      <c r="AK1254" s="212"/>
      <c r="AL1254" s="212"/>
      <c r="AM1254" s="212"/>
      <c r="AN1254" s="212"/>
      <c r="AP1254" s="203"/>
      <c r="AQ1254" s="203"/>
      <c r="AR1254" s="203"/>
      <c r="AS1254" s="203"/>
      <c r="AT1254" s="203"/>
      <c r="AU1254" s="203"/>
      <c r="AV1254" s="212"/>
      <c r="AW1254" s="212"/>
      <c r="AX1254" s="212"/>
      <c r="AY1254" s="212"/>
      <c r="BA1254" s="203"/>
      <c r="BB1254" s="203"/>
      <c r="BC1254" s="203"/>
      <c r="BD1254" s="203"/>
      <c r="BE1254" s="212"/>
      <c r="BF1254" s="212"/>
      <c r="BG1254" s="203"/>
      <c r="BH1254" s="203"/>
      <c r="BI1254" s="298"/>
      <c r="BJ1254" s="299"/>
      <c r="BK1254" s="203"/>
      <c r="BL1254" s="319"/>
    </row>
    <row r="1255" spans="18:64" ht="12.75" x14ac:dyDescent="0.2">
      <c r="R1255" s="212"/>
      <c r="S1255" s="212"/>
      <c r="T1255" s="212"/>
      <c r="U1255" s="212"/>
      <c r="V1255" s="212"/>
      <c r="W1255" s="212"/>
      <c r="X1255" s="212"/>
      <c r="Y1255" s="212"/>
      <c r="Z1255" s="212"/>
      <c r="AA1255" s="212"/>
      <c r="AB1255" s="212"/>
      <c r="AC1255" s="212"/>
      <c r="AD1255" s="212"/>
      <c r="AE1255" s="212"/>
      <c r="AF1255" s="212"/>
      <c r="AG1255" s="212"/>
      <c r="AH1255" s="212"/>
      <c r="AI1255" s="212"/>
      <c r="AJ1255" s="212"/>
      <c r="AK1255" s="212"/>
      <c r="AL1255" s="212"/>
      <c r="AM1255" s="212"/>
      <c r="AN1255" s="212"/>
      <c r="AP1255" s="203"/>
      <c r="AQ1255" s="203"/>
      <c r="AR1255" s="203"/>
      <c r="AS1255" s="203"/>
      <c r="AT1255" s="203"/>
      <c r="AU1255" s="203"/>
      <c r="AV1255" s="212"/>
      <c r="AW1255" s="212"/>
      <c r="AX1255" s="212"/>
      <c r="AY1255" s="212"/>
      <c r="BA1255" s="203"/>
      <c r="BB1255" s="203"/>
      <c r="BC1255" s="203"/>
      <c r="BD1255" s="203"/>
      <c r="BE1255" s="212"/>
      <c r="BF1255" s="212"/>
      <c r="BG1255" s="203"/>
      <c r="BH1255" s="203"/>
      <c r="BI1255" s="298"/>
      <c r="BJ1255" s="299"/>
      <c r="BK1255" s="203"/>
      <c r="BL1255" s="319"/>
    </row>
    <row r="1256" spans="18:64" ht="12.75" x14ac:dyDescent="0.2">
      <c r="R1256" s="212"/>
      <c r="S1256" s="212"/>
      <c r="T1256" s="212"/>
      <c r="U1256" s="212"/>
      <c r="V1256" s="212"/>
      <c r="W1256" s="212"/>
      <c r="X1256" s="212"/>
      <c r="Y1256" s="212"/>
      <c r="Z1256" s="212"/>
      <c r="AA1256" s="212"/>
      <c r="AB1256" s="212"/>
      <c r="AC1256" s="212"/>
      <c r="AD1256" s="212"/>
      <c r="AE1256" s="212"/>
      <c r="AF1256" s="212"/>
      <c r="AG1256" s="212"/>
      <c r="AH1256" s="212"/>
      <c r="AI1256" s="212"/>
      <c r="AJ1256" s="212"/>
      <c r="AK1256" s="212"/>
      <c r="AL1256" s="212"/>
      <c r="AM1256" s="212"/>
      <c r="AN1256" s="212"/>
      <c r="AP1256" s="203"/>
      <c r="AQ1256" s="203"/>
      <c r="AR1256" s="203"/>
      <c r="AS1256" s="203"/>
      <c r="AT1256" s="203"/>
      <c r="AU1256" s="203"/>
      <c r="AV1256" s="212"/>
      <c r="AW1256" s="212"/>
      <c r="AX1256" s="212"/>
      <c r="AY1256" s="212"/>
      <c r="BA1256" s="203"/>
      <c r="BB1256" s="203"/>
      <c r="BC1256" s="203"/>
      <c r="BD1256" s="203"/>
      <c r="BE1256" s="212"/>
      <c r="BF1256" s="212"/>
      <c r="BG1256" s="203"/>
      <c r="BH1256" s="203"/>
      <c r="BI1256" s="298"/>
      <c r="BJ1256" s="299"/>
      <c r="BK1256" s="203"/>
      <c r="BL1256" s="319"/>
    </row>
    <row r="1257" spans="18:64" ht="12.75" x14ac:dyDescent="0.2">
      <c r="R1257" s="212"/>
      <c r="S1257" s="212"/>
      <c r="T1257" s="212"/>
      <c r="U1257" s="212"/>
      <c r="V1257" s="212"/>
      <c r="W1257" s="212"/>
      <c r="X1257" s="212"/>
      <c r="Y1257" s="212"/>
      <c r="Z1257" s="212"/>
      <c r="AA1257" s="212"/>
      <c r="AB1257" s="212"/>
      <c r="AC1257" s="212"/>
      <c r="AD1257" s="212"/>
      <c r="AE1257" s="212"/>
      <c r="AF1257" s="212"/>
      <c r="AG1257" s="212"/>
      <c r="AH1257" s="212"/>
      <c r="AI1257" s="212"/>
      <c r="AJ1257" s="212"/>
      <c r="AK1257" s="212"/>
      <c r="AL1257" s="212"/>
      <c r="AM1257" s="212"/>
      <c r="AN1257" s="212"/>
      <c r="AP1257" s="203"/>
      <c r="AQ1257" s="203"/>
      <c r="AR1257" s="203"/>
      <c r="AS1257" s="203"/>
      <c r="AT1257" s="203"/>
      <c r="AU1257" s="203"/>
      <c r="AV1257" s="212"/>
      <c r="AW1257" s="212"/>
      <c r="AX1257" s="212"/>
      <c r="AY1257" s="212"/>
      <c r="BA1257" s="203"/>
      <c r="BB1257" s="203"/>
      <c r="BC1257" s="203"/>
      <c r="BD1257" s="203"/>
      <c r="BE1257" s="212"/>
      <c r="BF1257" s="212"/>
      <c r="BG1257" s="203"/>
      <c r="BH1257" s="203"/>
      <c r="BI1257" s="298"/>
      <c r="BJ1257" s="299"/>
      <c r="BK1257" s="203"/>
      <c r="BL1257" s="319"/>
    </row>
    <row r="1258" spans="18:64" ht="12.75" x14ac:dyDescent="0.2">
      <c r="R1258" s="212"/>
      <c r="S1258" s="212"/>
      <c r="T1258" s="212"/>
      <c r="U1258" s="212"/>
      <c r="V1258" s="212"/>
      <c r="W1258" s="212"/>
      <c r="X1258" s="212"/>
      <c r="Y1258" s="212"/>
      <c r="Z1258" s="212"/>
      <c r="AA1258" s="212"/>
      <c r="AB1258" s="212"/>
      <c r="AC1258" s="212"/>
      <c r="AD1258" s="212"/>
      <c r="AE1258" s="212"/>
      <c r="AF1258" s="212"/>
      <c r="AG1258" s="212"/>
      <c r="AH1258" s="212"/>
      <c r="AI1258" s="212"/>
      <c r="AJ1258" s="212"/>
      <c r="AK1258" s="212"/>
      <c r="AL1258" s="212"/>
      <c r="AM1258" s="212"/>
      <c r="AN1258" s="212"/>
      <c r="AP1258" s="203"/>
      <c r="AQ1258" s="203"/>
      <c r="AR1258" s="203"/>
      <c r="AS1258" s="203"/>
      <c r="AT1258" s="203"/>
      <c r="AU1258" s="203"/>
      <c r="AV1258" s="212"/>
      <c r="AW1258" s="212"/>
      <c r="AX1258" s="212"/>
      <c r="AY1258" s="212"/>
      <c r="BA1258" s="203"/>
      <c r="BB1258" s="203"/>
      <c r="BC1258" s="203"/>
      <c r="BD1258" s="203"/>
      <c r="BE1258" s="212"/>
      <c r="BF1258" s="212"/>
      <c r="BG1258" s="203"/>
      <c r="BH1258" s="203"/>
      <c r="BI1258" s="298"/>
      <c r="BJ1258" s="299"/>
      <c r="BK1258" s="203"/>
      <c r="BL1258" s="319"/>
    </row>
    <row r="1259" spans="18:64" ht="12.75" x14ac:dyDescent="0.2">
      <c r="R1259" s="212"/>
      <c r="S1259" s="212"/>
      <c r="T1259" s="212"/>
      <c r="U1259" s="212"/>
      <c r="V1259" s="212"/>
      <c r="W1259" s="212"/>
      <c r="X1259" s="212"/>
      <c r="Y1259" s="212"/>
      <c r="Z1259" s="212"/>
      <c r="AA1259" s="212"/>
      <c r="AB1259" s="212"/>
      <c r="AC1259" s="212"/>
      <c r="AD1259" s="212"/>
      <c r="AE1259" s="212"/>
      <c r="AF1259" s="212"/>
      <c r="AG1259" s="212"/>
      <c r="AH1259" s="212"/>
      <c r="AI1259" s="212"/>
      <c r="AJ1259" s="212"/>
      <c r="AK1259" s="212"/>
      <c r="AL1259" s="212"/>
      <c r="AM1259" s="212"/>
      <c r="AN1259" s="212"/>
      <c r="AP1259" s="203"/>
      <c r="AQ1259" s="203"/>
      <c r="AR1259" s="203"/>
      <c r="AS1259" s="203"/>
      <c r="AT1259" s="203"/>
      <c r="AU1259" s="203"/>
      <c r="AV1259" s="212"/>
      <c r="AW1259" s="212"/>
      <c r="AX1259" s="212"/>
      <c r="AY1259" s="212"/>
      <c r="BA1259" s="203"/>
      <c r="BB1259" s="203"/>
      <c r="BC1259" s="203"/>
      <c r="BD1259" s="203"/>
      <c r="BE1259" s="212"/>
      <c r="BF1259" s="212"/>
      <c r="BG1259" s="203"/>
      <c r="BH1259" s="203"/>
      <c r="BI1259" s="298"/>
      <c r="BJ1259" s="299"/>
      <c r="BK1259" s="203"/>
      <c r="BL1259" s="319"/>
    </row>
    <row r="1260" spans="18:64" ht="12.75" x14ac:dyDescent="0.2">
      <c r="R1260" s="212"/>
      <c r="S1260" s="212"/>
      <c r="T1260" s="212"/>
      <c r="U1260" s="212"/>
      <c r="V1260" s="212"/>
      <c r="W1260" s="212"/>
      <c r="X1260" s="212"/>
      <c r="Y1260" s="212"/>
      <c r="Z1260" s="212"/>
      <c r="AA1260" s="212"/>
      <c r="AB1260" s="212"/>
      <c r="AC1260" s="212"/>
      <c r="AD1260" s="212"/>
      <c r="AE1260" s="212"/>
      <c r="AF1260" s="212"/>
      <c r="AG1260" s="212"/>
      <c r="AH1260" s="212"/>
      <c r="AI1260" s="212"/>
      <c r="AJ1260" s="212"/>
      <c r="AK1260" s="212"/>
      <c r="AL1260" s="212"/>
      <c r="AM1260" s="212"/>
      <c r="AN1260" s="212"/>
      <c r="AP1260" s="203"/>
      <c r="AQ1260" s="203"/>
      <c r="AR1260" s="203"/>
      <c r="AS1260" s="203"/>
      <c r="AT1260" s="203"/>
      <c r="AU1260" s="203"/>
      <c r="AV1260" s="212"/>
      <c r="AW1260" s="212"/>
      <c r="AX1260" s="212"/>
      <c r="AY1260" s="212"/>
      <c r="BA1260" s="203"/>
      <c r="BB1260" s="203"/>
      <c r="BC1260" s="203"/>
      <c r="BD1260" s="203"/>
      <c r="BE1260" s="212"/>
      <c r="BF1260" s="212"/>
      <c r="BG1260" s="203"/>
      <c r="BH1260" s="203"/>
      <c r="BI1260" s="298"/>
      <c r="BJ1260" s="299"/>
      <c r="BK1260" s="203"/>
      <c r="BL1260" s="319"/>
    </row>
    <row r="1261" spans="18:64" ht="12.75" x14ac:dyDescent="0.2">
      <c r="R1261" s="212"/>
      <c r="S1261" s="212"/>
      <c r="T1261" s="212"/>
      <c r="U1261" s="212"/>
      <c r="V1261" s="212"/>
      <c r="W1261" s="212"/>
      <c r="X1261" s="212"/>
      <c r="Y1261" s="212"/>
      <c r="Z1261" s="212"/>
      <c r="AA1261" s="212"/>
      <c r="AB1261" s="212"/>
      <c r="AC1261" s="212"/>
      <c r="AD1261" s="212"/>
      <c r="AE1261" s="212"/>
      <c r="AF1261" s="212"/>
      <c r="AG1261" s="212"/>
      <c r="AH1261" s="212"/>
      <c r="AI1261" s="212"/>
      <c r="AJ1261" s="212"/>
      <c r="AK1261" s="212"/>
      <c r="AL1261" s="212"/>
      <c r="AM1261" s="212"/>
      <c r="AN1261" s="212"/>
      <c r="AP1261" s="203"/>
      <c r="AQ1261" s="203"/>
      <c r="AR1261" s="203"/>
      <c r="AS1261" s="203"/>
      <c r="AT1261" s="203"/>
      <c r="AU1261" s="203"/>
      <c r="AV1261" s="212"/>
      <c r="AW1261" s="212"/>
      <c r="AX1261" s="212"/>
      <c r="AY1261" s="212"/>
      <c r="BA1261" s="203"/>
      <c r="BB1261" s="203"/>
      <c r="BC1261" s="203"/>
      <c r="BD1261" s="203"/>
      <c r="BE1261" s="212"/>
      <c r="BF1261" s="212"/>
      <c r="BG1261" s="203"/>
      <c r="BH1261" s="203"/>
      <c r="BI1261" s="298"/>
      <c r="BJ1261" s="299"/>
      <c r="BK1261" s="203"/>
      <c r="BL1261" s="319"/>
    </row>
    <row r="1262" spans="18:64" ht="12.75" x14ac:dyDescent="0.2">
      <c r="R1262" s="212"/>
      <c r="S1262" s="212"/>
      <c r="T1262" s="212"/>
      <c r="U1262" s="212"/>
      <c r="V1262" s="212"/>
      <c r="W1262" s="212"/>
      <c r="X1262" s="212"/>
      <c r="Y1262" s="212"/>
      <c r="Z1262" s="212"/>
      <c r="AA1262" s="212"/>
      <c r="AB1262" s="212"/>
      <c r="AC1262" s="212"/>
      <c r="AD1262" s="212"/>
      <c r="AE1262" s="212"/>
      <c r="AF1262" s="212"/>
      <c r="AG1262" s="212"/>
      <c r="AH1262" s="212"/>
      <c r="AI1262" s="212"/>
      <c r="AJ1262" s="212"/>
      <c r="AK1262" s="212"/>
      <c r="AL1262" s="212"/>
      <c r="AM1262" s="212"/>
      <c r="AN1262" s="212"/>
      <c r="AP1262" s="203"/>
      <c r="AQ1262" s="203"/>
      <c r="AR1262" s="203"/>
      <c r="AS1262" s="203"/>
      <c r="AT1262" s="203"/>
      <c r="AU1262" s="203"/>
      <c r="AV1262" s="212"/>
      <c r="AW1262" s="212"/>
      <c r="AX1262" s="212"/>
      <c r="AY1262" s="212"/>
      <c r="BA1262" s="203"/>
      <c r="BB1262" s="203"/>
      <c r="BC1262" s="203"/>
      <c r="BD1262" s="203"/>
      <c r="BE1262" s="212"/>
      <c r="BF1262" s="212"/>
      <c r="BG1262" s="203"/>
      <c r="BH1262" s="203"/>
      <c r="BI1262" s="298"/>
      <c r="BJ1262" s="299"/>
      <c r="BK1262" s="203"/>
      <c r="BL1262" s="319"/>
    </row>
    <row r="1263" spans="18:64" ht="12.75" x14ac:dyDescent="0.2">
      <c r="R1263" s="212"/>
      <c r="S1263" s="212"/>
      <c r="T1263" s="212"/>
      <c r="U1263" s="212"/>
      <c r="V1263" s="212"/>
      <c r="W1263" s="212"/>
      <c r="X1263" s="212"/>
      <c r="Y1263" s="212"/>
      <c r="Z1263" s="212"/>
      <c r="AA1263" s="212"/>
      <c r="AB1263" s="212"/>
      <c r="AC1263" s="212"/>
      <c r="AD1263" s="212"/>
      <c r="AE1263" s="212"/>
      <c r="AF1263" s="212"/>
      <c r="AG1263" s="212"/>
      <c r="AH1263" s="212"/>
      <c r="AI1263" s="212"/>
      <c r="AJ1263" s="212"/>
      <c r="AK1263" s="212"/>
      <c r="AL1263" s="212"/>
      <c r="AM1263" s="212"/>
      <c r="AN1263" s="212"/>
      <c r="AP1263" s="203"/>
      <c r="AQ1263" s="203"/>
      <c r="AR1263" s="203"/>
      <c r="AS1263" s="203"/>
      <c r="AT1263" s="203"/>
      <c r="AU1263" s="203"/>
      <c r="AV1263" s="212"/>
      <c r="AW1263" s="212"/>
      <c r="AX1263" s="212"/>
      <c r="AY1263" s="212"/>
      <c r="BA1263" s="203"/>
      <c r="BB1263" s="203"/>
      <c r="BC1263" s="203"/>
      <c r="BD1263" s="203"/>
      <c r="BE1263" s="212"/>
      <c r="BF1263" s="212"/>
      <c r="BG1263" s="203"/>
      <c r="BH1263" s="203"/>
      <c r="BI1263" s="298"/>
      <c r="BJ1263" s="299"/>
      <c r="BK1263" s="203"/>
      <c r="BL1263" s="319"/>
    </row>
    <row r="1264" spans="18:64" ht="12.75" x14ac:dyDescent="0.2">
      <c r="R1264" s="212"/>
      <c r="S1264" s="212"/>
      <c r="T1264" s="212"/>
      <c r="U1264" s="212"/>
      <c r="V1264" s="212"/>
      <c r="W1264" s="212"/>
      <c r="X1264" s="212"/>
      <c r="Y1264" s="212"/>
      <c r="Z1264" s="212"/>
      <c r="AA1264" s="212"/>
      <c r="AB1264" s="212"/>
      <c r="AC1264" s="212"/>
      <c r="AD1264" s="212"/>
      <c r="AE1264" s="212"/>
      <c r="AF1264" s="212"/>
      <c r="AG1264" s="212"/>
      <c r="AH1264" s="212"/>
      <c r="AI1264" s="212"/>
      <c r="AJ1264" s="212"/>
      <c r="AK1264" s="212"/>
      <c r="AL1264" s="212"/>
      <c r="AM1264" s="212"/>
      <c r="AN1264" s="212"/>
      <c r="AP1264" s="203"/>
      <c r="AQ1264" s="203"/>
      <c r="AR1264" s="203"/>
      <c r="AS1264" s="203"/>
      <c r="AT1264" s="203"/>
      <c r="AU1264" s="203"/>
      <c r="AV1264" s="212"/>
      <c r="AW1264" s="212"/>
      <c r="AX1264" s="212"/>
      <c r="AY1264" s="212"/>
      <c r="BA1264" s="203"/>
      <c r="BB1264" s="203"/>
      <c r="BC1264" s="203"/>
      <c r="BD1264" s="203"/>
      <c r="BE1264" s="212"/>
      <c r="BF1264" s="212"/>
      <c r="BG1264" s="203"/>
      <c r="BH1264" s="203"/>
      <c r="BI1264" s="298"/>
      <c r="BJ1264" s="299"/>
      <c r="BK1264" s="203"/>
      <c r="BL1264" s="319"/>
    </row>
    <row r="1265" spans="18:64" ht="12.75" x14ac:dyDescent="0.2">
      <c r="R1265" s="212"/>
      <c r="S1265" s="212"/>
      <c r="T1265" s="212"/>
      <c r="U1265" s="212"/>
      <c r="V1265" s="212"/>
      <c r="W1265" s="212"/>
      <c r="X1265" s="212"/>
      <c r="Y1265" s="212"/>
      <c r="Z1265" s="212"/>
      <c r="AA1265" s="212"/>
      <c r="AB1265" s="212"/>
      <c r="AC1265" s="212"/>
      <c r="AD1265" s="212"/>
      <c r="AE1265" s="212"/>
      <c r="AF1265" s="212"/>
      <c r="AG1265" s="212"/>
      <c r="AH1265" s="212"/>
      <c r="AI1265" s="212"/>
      <c r="AJ1265" s="212"/>
      <c r="AK1265" s="212"/>
      <c r="AL1265" s="212"/>
      <c r="AM1265" s="212"/>
      <c r="AN1265" s="212"/>
      <c r="AP1265" s="203"/>
      <c r="AQ1265" s="203"/>
      <c r="AR1265" s="203"/>
      <c r="AS1265" s="203"/>
      <c r="AT1265" s="203"/>
      <c r="AU1265" s="203"/>
      <c r="AV1265" s="212"/>
      <c r="AW1265" s="212"/>
      <c r="AX1265" s="212"/>
      <c r="AY1265" s="212"/>
      <c r="BA1265" s="203"/>
      <c r="BB1265" s="203"/>
      <c r="BC1265" s="203"/>
      <c r="BD1265" s="203"/>
      <c r="BE1265" s="212"/>
      <c r="BF1265" s="212"/>
      <c r="BG1265" s="203"/>
      <c r="BH1265" s="203"/>
      <c r="BI1265" s="298"/>
      <c r="BJ1265" s="299"/>
      <c r="BK1265" s="203"/>
      <c r="BL1265" s="319"/>
    </row>
    <row r="1266" spans="18:64" ht="12.75" x14ac:dyDescent="0.2">
      <c r="R1266" s="212"/>
      <c r="S1266" s="212"/>
      <c r="T1266" s="212"/>
      <c r="U1266" s="212"/>
      <c r="V1266" s="212"/>
      <c r="W1266" s="212"/>
      <c r="X1266" s="212"/>
      <c r="Y1266" s="212"/>
      <c r="Z1266" s="212"/>
      <c r="AA1266" s="212"/>
      <c r="AB1266" s="212"/>
      <c r="AC1266" s="212"/>
      <c r="AD1266" s="212"/>
      <c r="AE1266" s="212"/>
      <c r="AF1266" s="212"/>
      <c r="AG1266" s="212"/>
      <c r="AH1266" s="212"/>
      <c r="AI1266" s="212"/>
      <c r="AJ1266" s="212"/>
      <c r="AK1266" s="212"/>
      <c r="AL1266" s="212"/>
      <c r="AM1266" s="212"/>
      <c r="AN1266" s="212"/>
      <c r="AP1266" s="203"/>
      <c r="AQ1266" s="203"/>
      <c r="AR1266" s="203"/>
      <c r="AS1266" s="203"/>
      <c r="AT1266" s="203"/>
      <c r="AU1266" s="203"/>
      <c r="AV1266" s="212"/>
      <c r="AW1266" s="212"/>
      <c r="AX1266" s="212"/>
      <c r="AY1266" s="212"/>
      <c r="BA1266" s="203"/>
      <c r="BB1266" s="203"/>
      <c r="BC1266" s="203"/>
      <c r="BD1266" s="203"/>
      <c r="BE1266" s="212"/>
      <c r="BF1266" s="212"/>
      <c r="BG1266" s="203"/>
      <c r="BH1266" s="203"/>
      <c r="BI1266" s="298"/>
      <c r="BJ1266" s="299"/>
      <c r="BK1266" s="203"/>
      <c r="BL1266" s="319"/>
    </row>
    <row r="1267" spans="18:64" ht="12.75" x14ac:dyDescent="0.2">
      <c r="R1267" s="212"/>
      <c r="S1267" s="212"/>
      <c r="T1267" s="212"/>
      <c r="U1267" s="212"/>
      <c r="V1267" s="212"/>
      <c r="W1267" s="212"/>
      <c r="X1267" s="212"/>
      <c r="Y1267" s="212"/>
      <c r="Z1267" s="212"/>
      <c r="AA1267" s="212"/>
      <c r="AB1267" s="212"/>
      <c r="AC1267" s="212"/>
      <c r="AD1267" s="212"/>
      <c r="AE1267" s="212"/>
      <c r="AF1267" s="212"/>
      <c r="AG1267" s="212"/>
      <c r="AH1267" s="212"/>
      <c r="AI1267" s="212"/>
      <c r="AJ1267" s="212"/>
      <c r="AK1267" s="212"/>
      <c r="AL1267" s="212"/>
      <c r="AM1267" s="212"/>
      <c r="AN1267" s="212"/>
      <c r="AP1267" s="203"/>
      <c r="AQ1267" s="203"/>
      <c r="AR1267" s="203"/>
      <c r="AS1267" s="203"/>
      <c r="AT1267" s="203"/>
      <c r="AU1267" s="203"/>
      <c r="AV1267" s="212"/>
      <c r="AW1267" s="212"/>
      <c r="AX1267" s="212"/>
      <c r="AY1267" s="212"/>
      <c r="BA1267" s="203"/>
      <c r="BB1267" s="203"/>
      <c r="BC1267" s="203"/>
      <c r="BD1267" s="203"/>
      <c r="BE1267" s="212"/>
      <c r="BF1267" s="212"/>
      <c r="BG1267" s="203"/>
      <c r="BH1267" s="203"/>
      <c r="BI1267" s="298"/>
      <c r="BJ1267" s="299"/>
      <c r="BK1267" s="203"/>
      <c r="BL1267" s="319"/>
    </row>
    <row r="1268" spans="18:64" ht="12.75" x14ac:dyDescent="0.2">
      <c r="R1268" s="212"/>
      <c r="S1268" s="212"/>
      <c r="T1268" s="212"/>
      <c r="U1268" s="212"/>
      <c r="V1268" s="212"/>
      <c r="W1268" s="212"/>
      <c r="X1268" s="212"/>
      <c r="Y1268" s="212"/>
      <c r="Z1268" s="212"/>
      <c r="AA1268" s="212"/>
      <c r="AB1268" s="212"/>
      <c r="AC1268" s="212"/>
      <c r="AD1268" s="212"/>
      <c r="AE1268" s="212"/>
      <c r="AF1268" s="212"/>
      <c r="AG1268" s="212"/>
      <c r="AH1268" s="212"/>
      <c r="AI1268" s="212"/>
      <c r="AJ1268" s="212"/>
      <c r="AK1268" s="212"/>
      <c r="AL1268" s="212"/>
      <c r="AM1268" s="212"/>
      <c r="AN1268" s="212"/>
      <c r="AP1268" s="203"/>
      <c r="AQ1268" s="203"/>
      <c r="AR1268" s="203"/>
      <c r="AS1268" s="203"/>
      <c r="AT1268" s="203"/>
      <c r="AU1268" s="203"/>
      <c r="AV1268" s="212"/>
      <c r="AW1268" s="212"/>
      <c r="AX1268" s="212"/>
      <c r="AY1268" s="212"/>
      <c r="BA1268" s="203"/>
      <c r="BB1268" s="203"/>
      <c r="BC1268" s="203"/>
      <c r="BD1268" s="203"/>
      <c r="BE1268" s="212"/>
      <c r="BF1268" s="212"/>
      <c r="BG1268" s="203"/>
      <c r="BH1268" s="203"/>
      <c r="BI1268" s="298"/>
      <c r="BJ1268" s="299"/>
      <c r="BK1268" s="203"/>
      <c r="BL1268" s="319"/>
    </row>
    <row r="1269" spans="18:64" ht="12.75" x14ac:dyDescent="0.2">
      <c r="R1269" s="212"/>
      <c r="S1269" s="212"/>
      <c r="T1269" s="212"/>
      <c r="U1269" s="212"/>
      <c r="V1269" s="212"/>
      <c r="W1269" s="212"/>
      <c r="X1269" s="212"/>
      <c r="Y1269" s="212"/>
      <c r="Z1269" s="212"/>
      <c r="AA1269" s="212"/>
      <c r="AB1269" s="212"/>
      <c r="AC1269" s="212"/>
      <c r="AD1269" s="212"/>
      <c r="AE1269" s="212"/>
      <c r="AF1269" s="212"/>
      <c r="AG1269" s="212"/>
      <c r="AH1269" s="212"/>
      <c r="AI1269" s="212"/>
      <c r="AJ1269" s="212"/>
      <c r="AK1269" s="212"/>
      <c r="AL1269" s="212"/>
      <c r="AM1269" s="212"/>
      <c r="AN1269" s="212"/>
      <c r="AP1269" s="203"/>
      <c r="AQ1269" s="203"/>
      <c r="AR1269" s="203"/>
      <c r="AS1269" s="203"/>
      <c r="AT1269" s="203"/>
      <c r="AU1269" s="203"/>
      <c r="AV1269" s="212"/>
      <c r="AW1269" s="212"/>
      <c r="AX1269" s="212"/>
      <c r="AY1269" s="212"/>
      <c r="BA1269" s="203"/>
      <c r="BB1269" s="203"/>
      <c r="BC1269" s="203"/>
      <c r="BD1269" s="203"/>
      <c r="BE1269" s="212"/>
      <c r="BF1269" s="212"/>
      <c r="BG1269" s="203"/>
      <c r="BH1269" s="203"/>
      <c r="BI1269" s="298"/>
      <c r="BJ1269" s="299"/>
      <c r="BK1269" s="203"/>
      <c r="BL1269" s="319"/>
    </row>
    <row r="1270" spans="18:64" ht="12.75" x14ac:dyDescent="0.2">
      <c r="R1270" s="212"/>
      <c r="S1270" s="212"/>
      <c r="T1270" s="212"/>
      <c r="U1270" s="212"/>
      <c r="V1270" s="212"/>
      <c r="W1270" s="212"/>
      <c r="X1270" s="212"/>
      <c r="Y1270" s="212"/>
      <c r="Z1270" s="212"/>
      <c r="AA1270" s="212"/>
      <c r="AB1270" s="212"/>
      <c r="AC1270" s="212"/>
      <c r="AD1270" s="212"/>
      <c r="AE1270" s="212"/>
      <c r="AF1270" s="212"/>
      <c r="AG1270" s="212"/>
      <c r="AH1270" s="212"/>
      <c r="AI1270" s="212"/>
      <c r="AJ1270" s="212"/>
      <c r="AK1270" s="212"/>
      <c r="AL1270" s="212"/>
      <c r="AM1270" s="212"/>
      <c r="AN1270" s="212"/>
      <c r="AP1270" s="203"/>
      <c r="AQ1270" s="203"/>
      <c r="AR1270" s="203"/>
      <c r="AS1270" s="203"/>
      <c r="AT1270" s="203"/>
      <c r="AU1270" s="203"/>
      <c r="AV1270" s="212"/>
      <c r="AW1270" s="212"/>
      <c r="AX1270" s="212"/>
      <c r="AY1270" s="212"/>
      <c r="BA1270" s="203"/>
      <c r="BB1270" s="203"/>
      <c r="BC1270" s="203"/>
      <c r="BD1270" s="203"/>
      <c r="BE1270" s="212"/>
      <c r="BF1270" s="212"/>
      <c r="BG1270" s="203"/>
      <c r="BH1270" s="203"/>
      <c r="BI1270" s="298"/>
      <c r="BJ1270" s="299"/>
      <c r="BK1270" s="203"/>
      <c r="BL1270" s="319"/>
    </row>
    <row r="1271" spans="18:64" ht="12.75" x14ac:dyDescent="0.2">
      <c r="R1271" s="212"/>
      <c r="S1271" s="212"/>
      <c r="T1271" s="212"/>
      <c r="U1271" s="212"/>
      <c r="V1271" s="212"/>
      <c r="W1271" s="212"/>
      <c r="X1271" s="212"/>
      <c r="Y1271" s="212"/>
      <c r="Z1271" s="212"/>
      <c r="AA1271" s="212"/>
      <c r="AB1271" s="212"/>
      <c r="AC1271" s="212"/>
      <c r="AD1271" s="212"/>
      <c r="AE1271" s="212"/>
      <c r="AF1271" s="212"/>
      <c r="AG1271" s="212"/>
      <c r="AH1271" s="212"/>
      <c r="AI1271" s="212"/>
      <c r="AJ1271" s="212"/>
      <c r="AK1271" s="212"/>
      <c r="AL1271" s="212"/>
      <c r="AM1271" s="212"/>
      <c r="AN1271" s="212"/>
      <c r="AP1271" s="203"/>
      <c r="AQ1271" s="203"/>
      <c r="AR1271" s="203"/>
      <c r="AS1271" s="203"/>
      <c r="AT1271" s="203"/>
      <c r="AU1271" s="203"/>
      <c r="AV1271" s="212"/>
      <c r="AW1271" s="212"/>
      <c r="AX1271" s="212"/>
      <c r="AY1271" s="212"/>
      <c r="BA1271" s="203"/>
      <c r="BB1271" s="203"/>
      <c r="BC1271" s="203"/>
      <c r="BD1271" s="203"/>
      <c r="BE1271" s="212"/>
      <c r="BF1271" s="212"/>
      <c r="BG1271" s="203"/>
      <c r="BH1271" s="203"/>
      <c r="BI1271" s="298"/>
      <c r="BJ1271" s="299"/>
      <c r="BK1271" s="203"/>
      <c r="BL1271" s="319"/>
    </row>
    <row r="1272" spans="18:64" ht="12.75" x14ac:dyDescent="0.2">
      <c r="R1272" s="212"/>
      <c r="S1272" s="212"/>
      <c r="T1272" s="212"/>
      <c r="U1272" s="212"/>
      <c r="V1272" s="212"/>
      <c r="W1272" s="212"/>
      <c r="X1272" s="212"/>
      <c r="Y1272" s="212"/>
      <c r="Z1272" s="212"/>
      <c r="AA1272" s="212"/>
      <c r="AB1272" s="212"/>
      <c r="AC1272" s="212"/>
      <c r="AD1272" s="212"/>
      <c r="AE1272" s="212"/>
      <c r="AF1272" s="212"/>
      <c r="AG1272" s="212"/>
      <c r="AH1272" s="212"/>
      <c r="AI1272" s="212"/>
      <c r="AJ1272" s="212"/>
      <c r="AK1272" s="212"/>
      <c r="AL1272" s="212"/>
      <c r="AM1272" s="212"/>
      <c r="AN1272" s="212"/>
      <c r="AP1272" s="203"/>
      <c r="AQ1272" s="203"/>
      <c r="AR1272" s="203"/>
      <c r="AS1272" s="203"/>
      <c r="AT1272" s="203"/>
      <c r="AU1272" s="203"/>
      <c r="AV1272" s="212"/>
      <c r="AW1272" s="212"/>
      <c r="AX1272" s="212"/>
      <c r="AY1272" s="212"/>
      <c r="BA1272" s="203"/>
      <c r="BB1272" s="203"/>
      <c r="BC1272" s="203"/>
      <c r="BD1272" s="203"/>
      <c r="BE1272" s="212"/>
      <c r="BF1272" s="212"/>
      <c r="BG1272" s="203"/>
      <c r="BH1272" s="203"/>
      <c r="BI1272" s="298"/>
      <c r="BJ1272" s="299"/>
      <c r="BK1272" s="203"/>
      <c r="BL1272" s="319"/>
    </row>
    <row r="1273" spans="18:64" ht="12.75" x14ac:dyDescent="0.2">
      <c r="R1273" s="212"/>
      <c r="S1273" s="212"/>
      <c r="T1273" s="212"/>
      <c r="U1273" s="212"/>
      <c r="V1273" s="212"/>
      <c r="W1273" s="212"/>
      <c r="X1273" s="212"/>
      <c r="Y1273" s="212"/>
      <c r="Z1273" s="212"/>
      <c r="AA1273" s="212"/>
      <c r="AB1273" s="212"/>
      <c r="AC1273" s="212"/>
      <c r="AD1273" s="212"/>
      <c r="AE1273" s="212"/>
      <c r="AF1273" s="212"/>
      <c r="AG1273" s="212"/>
      <c r="AH1273" s="212"/>
      <c r="AI1273" s="212"/>
      <c r="AJ1273" s="212"/>
      <c r="AK1273" s="212"/>
      <c r="AL1273" s="212"/>
      <c r="AM1273" s="212"/>
      <c r="AN1273" s="212"/>
      <c r="AP1273" s="203"/>
      <c r="AQ1273" s="203"/>
      <c r="AR1273" s="203"/>
      <c r="AS1273" s="203"/>
      <c r="AT1273" s="203"/>
      <c r="AU1273" s="203"/>
      <c r="AV1273" s="212"/>
      <c r="AW1273" s="212"/>
      <c r="AX1273" s="212"/>
      <c r="AY1273" s="212"/>
      <c r="BA1273" s="203"/>
      <c r="BB1273" s="203"/>
      <c r="BC1273" s="203"/>
      <c r="BD1273" s="203"/>
      <c r="BE1273" s="212"/>
      <c r="BF1273" s="212"/>
      <c r="BG1273" s="203"/>
      <c r="BH1273" s="203"/>
      <c r="BI1273" s="298"/>
      <c r="BJ1273" s="299"/>
      <c r="BK1273" s="203"/>
      <c r="BL1273" s="319"/>
    </row>
    <row r="1274" spans="18:64" ht="12.75" x14ac:dyDescent="0.2">
      <c r="R1274" s="212"/>
      <c r="S1274" s="212"/>
      <c r="T1274" s="212"/>
      <c r="U1274" s="212"/>
      <c r="V1274" s="212"/>
      <c r="W1274" s="212"/>
      <c r="X1274" s="212"/>
      <c r="Y1274" s="212"/>
      <c r="Z1274" s="212"/>
      <c r="AA1274" s="212"/>
      <c r="AB1274" s="212"/>
      <c r="AC1274" s="212"/>
      <c r="AD1274" s="212"/>
      <c r="AE1274" s="212"/>
      <c r="AF1274" s="212"/>
      <c r="AG1274" s="212"/>
      <c r="AH1274" s="212"/>
      <c r="AI1274" s="212"/>
      <c r="AJ1274" s="212"/>
      <c r="AK1274" s="212"/>
      <c r="AL1274" s="212"/>
      <c r="AM1274" s="212"/>
      <c r="AN1274" s="212"/>
      <c r="AP1274" s="203"/>
      <c r="AQ1274" s="203"/>
      <c r="AR1274" s="203"/>
      <c r="AS1274" s="203"/>
      <c r="AT1274" s="203"/>
      <c r="AU1274" s="203"/>
      <c r="AV1274" s="212"/>
      <c r="AW1274" s="212"/>
      <c r="AX1274" s="212"/>
      <c r="AY1274" s="212"/>
      <c r="BA1274" s="203"/>
      <c r="BB1274" s="203"/>
      <c r="BC1274" s="203"/>
      <c r="BD1274" s="203"/>
      <c r="BE1274" s="212"/>
      <c r="BF1274" s="212"/>
      <c r="BG1274" s="203"/>
      <c r="BH1274" s="203"/>
      <c r="BI1274" s="298"/>
      <c r="BJ1274" s="299"/>
      <c r="BK1274" s="203"/>
      <c r="BL1274" s="319"/>
    </row>
    <row r="1275" spans="18:64" ht="12.75" x14ac:dyDescent="0.2">
      <c r="R1275" s="212"/>
      <c r="S1275" s="212"/>
      <c r="T1275" s="212"/>
      <c r="U1275" s="212"/>
      <c r="V1275" s="212"/>
      <c r="W1275" s="212"/>
      <c r="X1275" s="212"/>
      <c r="Y1275" s="212"/>
      <c r="Z1275" s="212"/>
      <c r="AA1275" s="212"/>
      <c r="AB1275" s="212"/>
      <c r="AC1275" s="212"/>
      <c r="AD1275" s="212"/>
      <c r="AE1275" s="212"/>
      <c r="AF1275" s="212"/>
      <c r="AG1275" s="212"/>
      <c r="AH1275" s="212"/>
      <c r="AI1275" s="212"/>
      <c r="AJ1275" s="212"/>
      <c r="AK1275" s="212"/>
      <c r="AL1275" s="212"/>
      <c r="AM1275" s="212"/>
      <c r="AN1275" s="212"/>
      <c r="AP1275" s="203"/>
      <c r="AQ1275" s="203"/>
      <c r="AR1275" s="203"/>
      <c r="AS1275" s="203"/>
      <c r="AT1275" s="203"/>
      <c r="AU1275" s="203"/>
      <c r="AV1275" s="212"/>
      <c r="AW1275" s="212"/>
      <c r="AX1275" s="212"/>
      <c r="AY1275" s="212"/>
      <c r="BA1275" s="203"/>
      <c r="BB1275" s="203"/>
      <c r="BC1275" s="203"/>
      <c r="BD1275" s="203"/>
      <c r="BE1275" s="212"/>
      <c r="BF1275" s="212"/>
      <c r="BG1275" s="203"/>
      <c r="BH1275" s="203"/>
      <c r="BI1275" s="298"/>
      <c r="BJ1275" s="299"/>
      <c r="BK1275" s="203"/>
      <c r="BL1275" s="319"/>
    </row>
    <row r="1276" spans="18:64" ht="12.75" x14ac:dyDescent="0.2">
      <c r="R1276" s="212"/>
      <c r="S1276" s="212"/>
      <c r="T1276" s="212"/>
      <c r="U1276" s="212"/>
      <c r="V1276" s="212"/>
      <c r="W1276" s="212"/>
      <c r="X1276" s="212"/>
      <c r="Y1276" s="212"/>
      <c r="Z1276" s="212"/>
      <c r="AA1276" s="212"/>
      <c r="AB1276" s="212"/>
      <c r="AC1276" s="212"/>
      <c r="AD1276" s="212"/>
      <c r="AE1276" s="212"/>
      <c r="AF1276" s="212"/>
      <c r="AG1276" s="212"/>
      <c r="AH1276" s="212"/>
      <c r="AI1276" s="212"/>
      <c r="AJ1276" s="212"/>
      <c r="AK1276" s="212"/>
      <c r="AL1276" s="212"/>
      <c r="AM1276" s="212"/>
      <c r="AN1276" s="212"/>
      <c r="AP1276" s="203"/>
      <c r="AQ1276" s="203"/>
      <c r="AR1276" s="203"/>
      <c r="AS1276" s="203"/>
      <c r="AT1276" s="203"/>
      <c r="AU1276" s="203"/>
      <c r="AV1276" s="212"/>
      <c r="AW1276" s="212"/>
      <c r="AX1276" s="212"/>
      <c r="AY1276" s="212"/>
      <c r="BA1276" s="203"/>
      <c r="BB1276" s="203"/>
      <c r="BC1276" s="203"/>
      <c r="BD1276" s="203"/>
      <c r="BE1276" s="212"/>
      <c r="BF1276" s="212"/>
      <c r="BG1276" s="203"/>
      <c r="BH1276" s="203"/>
      <c r="BI1276" s="298"/>
      <c r="BJ1276" s="299"/>
      <c r="BK1276" s="203"/>
      <c r="BL1276" s="319"/>
    </row>
    <row r="1277" spans="18:64" ht="12.75" x14ac:dyDescent="0.2">
      <c r="R1277" s="212"/>
      <c r="S1277" s="212"/>
      <c r="T1277" s="212"/>
      <c r="U1277" s="212"/>
      <c r="V1277" s="212"/>
      <c r="W1277" s="212"/>
      <c r="X1277" s="212"/>
      <c r="Y1277" s="212"/>
      <c r="Z1277" s="212"/>
      <c r="AA1277" s="212"/>
      <c r="AB1277" s="212"/>
      <c r="AC1277" s="212"/>
      <c r="AD1277" s="212"/>
      <c r="AE1277" s="212"/>
      <c r="AF1277" s="212"/>
      <c r="AG1277" s="212"/>
      <c r="AH1277" s="212"/>
      <c r="AI1277" s="212"/>
      <c r="AJ1277" s="212"/>
      <c r="AK1277" s="212"/>
      <c r="AL1277" s="212"/>
      <c r="AM1277" s="212"/>
      <c r="AN1277" s="212"/>
      <c r="AP1277" s="203"/>
      <c r="AQ1277" s="203"/>
      <c r="AR1277" s="203"/>
      <c r="AS1277" s="203"/>
      <c r="AT1277" s="203"/>
      <c r="AU1277" s="203"/>
      <c r="AV1277" s="212"/>
      <c r="AW1277" s="212"/>
      <c r="AX1277" s="212"/>
      <c r="AY1277" s="212"/>
      <c r="BA1277" s="203"/>
      <c r="BB1277" s="203"/>
      <c r="BC1277" s="203"/>
      <c r="BD1277" s="203"/>
      <c r="BE1277" s="212"/>
      <c r="BF1277" s="212"/>
      <c r="BG1277" s="203"/>
      <c r="BH1277" s="203"/>
      <c r="BI1277" s="298"/>
      <c r="BJ1277" s="299"/>
      <c r="BK1277" s="203"/>
      <c r="BL1277" s="319"/>
    </row>
    <row r="1278" spans="18:64" ht="12.75" x14ac:dyDescent="0.2">
      <c r="R1278" s="212"/>
      <c r="S1278" s="212"/>
      <c r="T1278" s="212"/>
      <c r="U1278" s="212"/>
      <c r="V1278" s="212"/>
      <c r="W1278" s="212"/>
      <c r="X1278" s="212"/>
      <c r="Y1278" s="212"/>
      <c r="Z1278" s="212"/>
      <c r="AA1278" s="212"/>
      <c r="AB1278" s="212"/>
      <c r="AC1278" s="212"/>
      <c r="AD1278" s="212"/>
      <c r="AE1278" s="212"/>
      <c r="AF1278" s="212"/>
      <c r="AG1278" s="212"/>
      <c r="AH1278" s="212"/>
      <c r="AI1278" s="212"/>
      <c r="AJ1278" s="212"/>
      <c r="AK1278" s="212"/>
      <c r="AL1278" s="212"/>
      <c r="AM1278" s="212"/>
      <c r="AN1278" s="212"/>
      <c r="AP1278" s="203"/>
      <c r="AQ1278" s="203"/>
      <c r="AR1278" s="203"/>
      <c r="AS1278" s="203"/>
      <c r="AT1278" s="203"/>
      <c r="AU1278" s="203"/>
      <c r="AV1278" s="212"/>
      <c r="AW1278" s="212"/>
      <c r="AX1278" s="212"/>
      <c r="AY1278" s="212"/>
      <c r="BA1278" s="203"/>
      <c r="BB1278" s="203"/>
      <c r="BC1278" s="203"/>
      <c r="BD1278" s="203"/>
      <c r="BE1278" s="212"/>
      <c r="BF1278" s="212"/>
      <c r="BG1278" s="203"/>
      <c r="BH1278" s="203"/>
      <c r="BI1278" s="298"/>
      <c r="BJ1278" s="299"/>
      <c r="BK1278" s="203"/>
      <c r="BL1278" s="319"/>
    </row>
    <row r="1279" spans="18:64" ht="12.75" x14ac:dyDescent="0.2">
      <c r="R1279" s="212"/>
      <c r="S1279" s="212"/>
      <c r="T1279" s="212"/>
      <c r="U1279" s="212"/>
      <c r="V1279" s="212"/>
      <c r="W1279" s="212"/>
      <c r="X1279" s="212"/>
      <c r="Y1279" s="212"/>
      <c r="Z1279" s="212"/>
      <c r="AA1279" s="212"/>
      <c r="AB1279" s="212"/>
      <c r="AC1279" s="212"/>
      <c r="AD1279" s="212"/>
      <c r="AE1279" s="212"/>
      <c r="AF1279" s="212"/>
      <c r="AG1279" s="212"/>
      <c r="AH1279" s="212"/>
      <c r="AI1279" s="212"/>
      <c r="AJ1279" s="212"/>
      <c r="AK1279" s="212"/>
      <c r="AL1279" s="212"/>
      <c r="AM1279" s="212"/>
      <c r="AN1279" s="212"/>
      <c r="AP1279" s="203"/>
      <c r="AQ1279" s="203"/>
      <c r="AR1279" s="203"/>
      <c r="AS1279" s="203"/>
      <c r="AT1279" s="203"/>
      <c r="AU1279" s="203"/>
      <c r="AV1279" s="212"/>
      <c r="AW1279" s="212"/>
      <c r="AX1279" s="212"/>
      <c r="AY1279" s="212"/>
      <c r="BA1279" s="203"/>
      <c r="BB1279" s="203"/>
      <c r="BC1279" s="203"/>
      <c r="BD1279" s="203"/>
      <c r="BE1279" s="212"/>
      <c r="BF1279" s="212"/>
      <c r="BG1279" s="203"/>
      <c r="BH1279" s="203"/>
      <c r="BI1279" s="298"/>
      <c r="BJ1279" s="299"/>
      <c r="BK1279" s="203"/>
      <c r="BL1279" s="319"/>
    </row>
    <row r="1280" spans="18:64" ht="12.75" x14ac:dyDescent="0.2">
      <c r="R1280" s="212"/>
      <c r="S1280" s="212"/>
      <c r="T1280" s="212"/>
      <c r="U1280" s="212"/>
      <c r="V1280" s="212"/>
      <c r="W1280" s="212"/>
      <c r="X1280" s="212"/>
      <c r="Y1280" s="212"/>
      <c r="Z1280" s="212"/>
      <c r="AA1280" s="212"/>
      <c r="AB1280" s="212"/>
      <c r="AC1280" s="212"/>
      <c r="AD1280" s="212"/>
      <c r="AE1280" s="212"/>
      <c r="AF1280" s="212"/>
      <c r="AG1280" s="212"/>
      <c r="AH1280" s="212"/>
      <c r="AI1280" s="212"/>
      <c r="AJ1280" s="212"/>
      <c r="AK1280" s="212"/>
      <c r="AL1280" s="212"/>
      <c r="AM1280" s="212"/>
      <c r="AN1280" s="212"/>
      <c r="AP1280" s="203"/>
      <c r="AQ1280" s="203"/>
      <c r="AR1280" s="203"/>
      <c r="AS1280" s="203"/>
      <c r="AT1280" s="203"/>
      <c r="AU1280" s="203"/>
      <c r="AV1280" s="212"/>
      <c r="AW1280" s="212"/>
      <c r="AX1280" s="212"/>
      <c r="AY1280" s="212"/>
      <c r="BA1280" s="203"/>
      <c r="BB1280" s="203"/>
      <c r="BC1280" s="203"/>
      <c r="BD1280" s="203"/>
      <c r="BE1280" s="212"/>
      <c r="BF1280" s="212"/>
      <c r="BG1280" s="203"/>
      <c r="BH1280" s="203"/>
      <c r="BI1280" s="298"/>
      <c r="BJ1280" s="299"/>
      <c r="BK1280" s="203"/>
      <c r="BL1280" s="319"/>
    </row>
    <row r="1281" spans="18:64" ht="12.75" x14ac:dyDescent="0.2">
      <c r="R1281" s="212"/>
      <c r="S1281" s="212"/>
      <c r="T1281" s="212"/>
      <c r="U1281" s="212"/>
      <c r="V1281" s="212"/>
      <c r="W1281" s="212"/>
      <c r="X1281" s="212"/>
      <c r="Y1281" s="212"/>
      <c r="Z1281" s="212"/>
      <c r="AA1281" s="212"/>
      <c r="AB1281" s="212"/>
      <c r="AC1281" s="212"/>
      <c r="AD1281" s="212"/>
      <c r="AE1281" s="212"/>
      <c r="AF1281" s="212"/>
      <c r="AG1281" s="212"/>
      <c r="AH1281" s="212"/>
      <c r="AI1281" s="212"/>
      <c r="AJ1281" s="212"/>
      <c r="AK1281" s="212"/>
      <c r="AL1281" s="212"/>
      <c r="AM1281" s="212"/>
      <c r="AN1281" s="212"/>
      <c r="AP1281" s="203"/>
      <c r="AQ1281" s="203"/>
      <c r="AR1281" s="203"/>
      <c r="AS1281" s="203"/>
      <c r="AT1281" s="203"/>
      <c r="AU1281" s="203"/>
      <c r="AV1281" s="212"/>
      <c r="AW1281" s="212"/>
      <c r="AX1281" s="212"/>
      <c r="AY1281" s="212"/>
      <c r="BA1281" s="203"/>
      <c r="BB1281" s="203"/>
      <c r="BC1281" s="203"/>
      <c r="BD1281" s="203"/>
      <c r="BE1281" s="212"/>
      <c r="BF1281" s="212"/>
      <c r="BG1281" s="203"/>
      <c r="BH1281" s="203"/>
      <c r="BI1281" s="298"/>
      <c r="BJ1281" s="299"/>
      <c r="BK1281" s="203"/>
      <c r="BL1281" s="319"/>
    </row>
    <row r="1282" spans="18:64" ht="12.75" x14ac:dyDescent="0.2">
      <c r="R1282" s="212"/>
      <c r="S1282" s="212"/>
      <c r="T1282" s="212"/>
      <c r="U1282" s="212"/>
      <c r="V1282" s="212"/>
      <c r="W1282" s="212"/>
      <c r="X1282" s="212"/>
      <c r="Y1282" s="212"/>
      <c r="Z1282" s="212"/>
      <c r="AA1282" s="212"/>
      <c r="AB1282" s="212"/>
      <c r="AC1282" s="212"/>
      <c r="AD1282" s="212"/>
      <c r="AE1282" s="212"/>
      <c r="AF1282" s="212"/>
      <c r="AG1282" s="212"/>
      <c r="AH1282" s="212"/>
      <c r="AI1282" s="212"/>
      <c r="AJ1282" s="212"/>
      <c r="AK1282" s="212"/>
      <c r="AL1282" s="212"/>
      <c r="AM1282" s="212"/>
      <c r="AN1282" s="212"/>
      <c r="AP1282" s="203"/>
      <c r="AQ1282" s="203"/>
      <c r="AR1282" s="203"/>
      <c r="AS1282" s="203"/>
      <c r="AT1282" s="203"/>
      <c r="AU1282" s="203"/>
      <c r="AV1282" s="212"/>
      <c r="AW1282" s="212"/>
      <c r="AX1282" s="212"/>
      <c r="AY1282" s="212"/>
      <c r="BA1282" s="203"/>
      <c r="BB1282" s="203"/>
      <c r="BC1282" s="203"/>
      <c r="BD1282" s="203"/>
      <c r="BE1282" s="212"/>
      <c r="BF1282" s="212"/>
      <c r="BG1282" s="203"/>
      <c r="BH1282" s="203"/>
      <c r="BI1282" s="298"/>
      <c r="BJ1282" s="299"/>
      <c r="BK1282" s="203"/>
      <c r="BL1282" s="319"/>
    </row>
    <row r="1283" spans="18:64" ht="12.75" x14ac:dyDescent="0.2">
      <c r="R1283" s="212"/>
      <c r="S1283" s="212"/>
      <c r="T1283" s="212"/>
      <c r="U1283" s="212"/>
      <c r="V1283" s="212"/>
      <c r="W1283" s="212"/>
      <c r="X1283" s="212"/>
      <c r="Y1283" s="212"/>
      <c r="Z1283" s="212"/>
      <c r="AA1283" s="212"/>
      <c r="AB1283" s="212"/>
      <c r="AC1283" s="212"/>
      <c r="AD1283" s="212"/>
      <c r="AE1283" s="212"/>
      <c r="AF1283" s="212"/>
      <c r="AG1283" s="212"/>
      <c r="AH1283" s="212"/>
      <c r="AI1283" s="212"/>
      <c r="AJ1283" s="212"/>
      <c r="AK1283" s="212"/>
      <c r="AL1283" s="212"/>
      <c r="AM1283" s="212"/>
      <c r="AN1283" s="212"/>
      <c r="AP1283" s="203"/>
      <c r="AQ1283" s="203"/>
      <c r="AR1283" s="203"/>
      <c r="AS1283" s="203"/>
      <c r="AT1283" s="203"/>
      <c r="AU1283" s="203"/>
      <c r="AV1283" s="212"/>
      <c r="AW1283" s="212"/>
      <c r="AX1283" s="212"/>
      <c r="AY1283" s="212"/>
      <c r="BA1283" s="203"/>
      <c r="BB1283" s="203"/>
      <c r="BC1283" s="203"/>
      <c r="BD1283" s="203"/>
      <c r="BE1283" s="212"/>
      <c r="BF1283" s="212"/>
      <c r="BG1283" s="203"/>
      <c r="BH1283" s="203"/>
      <c r="BI1283" s="298"/>
      <c r="BJ1283" s="299"/>
      <c r="BK1283" s="203"/>
      <c r="BL1283" s="319"/>
    </row>
    <row r="1284" spans="18:64" ht="12.75" x14ac:dyDescent="0.2">
      <c r="R1284" s="212"/>
      <c r="S1284" s="212"/>
      <c r="T1284" s="212"/>
      <c r="U1284" s="212"/>
      <c r="V1284" s="212"/>
      <c r="W1284" s="212"/>
      <c r="X1284" s="212"/>
      <c r="Y1284" s="212"/>
      <c r="Z1284" s="212"/>
      <c r="AA1284" s="212"/>
      <c r="AB1284" s="212"/>
      <c r="AC1284" s="212"/>
      <c r="AD1284" s="212"/>
      <c r="AE1284" s="212"/>
      <c r="AF1284" s="212"/>
      <c r="AG1284" s="212"/>
      <c r="AH1284" s="212"/>
      <c r="AI1284" s="212"/>
      <c r="AJ1284" s="212"/>
      <c r="AK1284" s="212"/>
      <c r="AL1284" s="212"/>
      <c r="AM1284" s="212"/>
      <c r="AN1284" s="212"/>
      <c r="AP1284" s="203"/>
      <c r="AQ1284" s="203"/>
      <c r="AR1284" s="203"/>
      <c r="AS1284" s="203"/>
      <c r="AT1284" s="203"/>
      <c r="AU1284" s="203"/>
      <c r="AV1284" s="212"/>
      <c r="AW1284" s="212"/>
      <c r="AX1284" s="212"/>
      <c r="AY1284" s="212"/>
      <c r="BA1284" s="203"/>
      <c r="BB1284" s="203"/>
      <c r="BC1284" s="203"/>
      <c r="BD1284" s="203"/>
      <c r="BE1284" s="212"/>
      <c r="BF1284" s="212"/>
      <c r="BG1284" s="203"/>
      <c r="BH1284" s="203"/>
      <c r="BI1284" s="298"/>
      <c r="BJ1284" s="299"/>
      <c r="BK1284" s="203"/>
      <c r="BL1284" s="319"/>
    </row>
    <row r="1285" spans="18:64" ht="12.75" x14ac:dyDescent="0.2">
      <c r="R1285" s="212"/>
      <c r="S1285" s="212"/>
      <c r="T1285" s="212"/>
      <c r="U1285" s="212"/>
      <c r="V1285" s="212"/>
      <c r="W1285" s="212"/>
      <c r="X1285" s="212"/>
      <c r="Y1285" s="212"/>
      <c r="Z1285" s="212"/>
      <c r="AA1285" s="212"/>
      <c r="AB1285" s="212"/>
      <c r="AC1285" s="212"/>
      <c r="AD1285" s="212"/>
      <c r="AE1285" s="212"/>
      <c r="AF1285" s="212"/>
      <c r="AG1285" s="212"/>
      <c r="AH1285" s="212"/>
      <c r="AI1285" s="212"/>
      <c r="AJ1285" s="212"/>
      <c r="AK1285" s="212"/>
      <c r="AL1285" s="212"/>
      <c r="AM1285" s="212"/>
      <c r="AN1285" s="212"/>
      <c r="AP1285" s="203"/>
      <c r="AQ1285" s="203"/>
      <c r="AR1285" s="203"/>
      <c r="AS1285" s="203"/>
      <c r="AT1285" s="203"/>
      <c r="AU1285" s="203"/>
      <c r="AV1285" s="212"/>
      <c r="AW1285" s="212"/>
      <c r="AX1285" s="212"/>
      <c r="AY1285" s="212"/>
      <c r="BA1285" s="203"/>
      <c r="BB1285" s="203"/>
      <c r="BC1285" s="203"/>
      <c r="BD1285" s="203"/>
      <c r="BE1285" s="212"/>
      <c r="BF1285" s="212"/>
      <c r="BG1285" s="203"/>
      <c r="BH1285" s="203"/>
      <c r="BI1285" s="298"/>
      <c r="BJ1285" s="299"/>
      <c r="BK1285" s="203"/>
      <c r="BL1285" s="319"/>
    </row>
    <row r="1286" spans="18:64" ht="12.75" x14ac:dyDescent="0.2">
      <c r="R1286" s="212"/>
      <c r="S1286" s="212"/>
      <c r="T1286" s="212"/>
      <c r="U1286" s="212"/>
      <c r="V1286" s="212"/>
      <c r="W1286" s="212"/>
      <c r="X1286" s="212"/>
      <c r="Y1286" s="212"/>
      <c r="Z1286" s="212"/>
      <c r="AA1286" s="212"/>
      <c r="AB1286" s="212"/>
      <c r="AC1286" s="212"/>
      <c r="AD1286" s="212"/>
      <c r="AE1286" s="212"/>
      <c r="AF1286" s="212"/>
      <c r="AG1286" s="212"/>
      <c r="AH1286" s="212"/>
      <c r="AI1286" s="212"/>
      <c r="AJ1286" s="212"/>
      <c r="AK1286" s="212"/>
      <c r="AL1286" s="212"/>
      <c r="AM1286" s="212"/>
      <c r="AN1286" s="212"/>
      <c r="AP1286" s="203"/>
      <c r="AQ1286" s="203"/>
      <c r="AR1286" s="203"/>
      <c r="AS1286" s="203"/>
      <c r="AT1286" s="203"/>
      <c r="AU1286" s="203"/>
      <c r="AV1286" s="212"/>
      <c r="AW1286" s="212"/>
      <c r="AX1286" s="212"/>
      <c r="AY1286" s="212"/>
      <c r="BA1286" s="203"/>
      <c r="BB1286" s="203"/>
      <c r="BC1286" s="203"/>
      <c r="BD1286" s="203"/>
      <c r="BE1286" s="212"/>
      <c r="BF1286" s="212"/>
      <c r="BG1286" s="203"/>
      <c r="BH1286" s="203"/>
      <c r="BI1286" s="298"/>
      <c r="BJ1286" s="299"/>
      <c r="BK1286" s="203"/>
      <c r="BL1286" s="319"/>
    </row>
    <row r="1287" spans="18:64" ht="12.75" x14ac:dyDescent="0.2">
      <c r="R1287" s="212"/>
      <c r="S1287" s="212"/>
      <c r="T1287" s="212"/>
      <c r="U1287" s="212"/>
      <c r="V1287" s="212"/>
      <c r="W1287" s="212"/>
      <c r="X1287" s="212"/>
      <c r="Y1287" s="212"/>
      <c r="Z1287" s="212"/>
      <c r="AA1287" s="212"/>
      <c r="AB1287" s="212"/>
      <c r="AC1287" s="212"/>
      <c r="AD1287" s="212"/>
      <c r="AE1287" s="212"/>
      <c r="AF1287" s="212"/>
      <c r="AG1287" s="212"/>
      <c r="AH1287" s="212"/>
      <c r="AI1287" s="212"/>
      <c r="AJ1287" s="212"/>
      <c r="AK1287" s="212"/>
      <c r="AL1287" s="212"/>
      <c r="AM1287" s="212"/>
      <c r="AN1287" s="212"/>
      <c r="AP1287" s="203"/>
      <c r="AQ1287" s="203"/>
      <c r="AR1287" s="203"/>
      <c r="AS1287" s="203"/>
      <c r="AT1287" s="203"/>
      <c r="AU1287" s="203"/>
      <c r="AV1287" s="212"/>
      <c r="AW1287" s="212"/>
      <c r="AX1287" s="212"/>
      <c r="AY1287" s="212"/>
      <c r="BA1287" s="203"/>
      <c r="BB1287" s="203"/>
      <c r="BC1287" s="203"/>
      <c r="BD1287" s="203"/>
      <c r="BE1287" s="212"/>
      <c r="BF1287" s="212"/>
      <c r="BG1287" s="203"/>
      <c r="BH1287" s="203"/>
      <c r="BI1287" s="298"/>
      <c r="BJ1287" s="299"/>
      <c r="BK1287" s="203"/>
      <c r="BL1287" s="319"/>
    </row>
    <row r="1288" spans="18:64" ht="12.75" x14ac:dyDescent="0.2">
      <c r="R1288" s="212"/>
      <c r="S1288" s="212"/>
      <c r="T1288" s="212"/>
      <c r="U1288" s="212"/>
      <c r="V1288" s="212"/>
      <c r="W1288" s="212"/>
      <c r="X1288" s="212"/>
      <c r="Y1288" s="212"/>
      <c r="Z1288" s="212"/>
      <c r="AA1288" s="212"/>
      <c r="AB1288" s="212"/>
      <c r="AC1288" s="212"/>
      <c r="AD1288" s="212"/>
      <c r="AE1288" s="212"/>
      <c r="AF1288" s="212"/>
      <c r="AG1288" s="212"/>
      <c r="AH1288" s="212"/>
      <c r="AI1288" s="212"/>
      <c r="AJ1288" s="212"/>
      <c r="AK1288" s="212"/>
      <c r="AL1288" s="212"/>
      <c r="AM1288" s="212"/>
      <c r="AN1288" s="212"/>
      <c r="AP1288" s="203"/>
      <c r="AQ1288" s="203"/>
      <c r="AR1288" s="203"/>
      <c r="AS1288" s="203"/>
      <c r="AT1288" s="203"/>
      <c r="AU1288" s="203"/>
      <c r="AV1288" s="212"/>
      <c r="AW1288" s="212"/>
      <c r="AX1288" s="212"/>
      <c r="AY1288" s="212"/>
      <c r="BA1288" s="203"/>
      <c r="BB1288" s="203"/>
      <c r="BC1288" s="203"/>
      <c r="BD1288" s="203"/>
      <c r="BE1288" s="212"/>
      <c r="BF1288" s="212"/>
      <c r="BG1288" s="203"/>
      <c r="BH1288" s="203"/>
      <c r="BI1288" s="298"/>
      <c r="BJ1288" s="299"/>
      <c r="BK1288" s="203"/>
      <c r="BL1288" s="319"/>
    </row>
    <row r="1289" spans="18:64" ht="12.75" x14ac:dyDescent="0.2">
      <c r="R1289" s="212"/>
      <c r="S1289" s="212"/>
      <c r="T1289" s="212"/>
      <c r="U1289" s="212"/>
      <c r="V1289" s="212"/>
      <c r="W1289" s="212"/>
      <c r="X1289" s="212"/>
      <c r="Y1289" s="212"/>
      <c r="Z1289" s="212"/>
      <c r="AA1289" s="212"/>
      <c r="AB1289" s="212"/>
      <c r="AC1289" s="212"/>
      <c r="AD1289" s="212"/>
      <c r="AE1289" s="212"/>
      <c r="AF1289" s="212"/>
      <c r="AG1289" s="212"/>
      <c r="AH1289" s="212"/>
      <c r="AI1289" s="212"/>
      <c r="AJ1289" s="212"/>
      <c r="AK1289" s="212"/>
      <c r="AL1289" s="212"/>
      <c r="AM1289" s="212"/>
      <c r="AN1289" s="212"/>
      <c r="AP1289" s="203"/>
      <c r="AQ1289" s="203"/>
      <c r="AR1289" s="203"/>
      <c r="AS1289" s="203"/>
      <c r="AT1289" s="203"/>
      <c r="AU1289" s="203"/>
      <c r="AV1289" s="212"/>
      <c r="AW1289" s="212"/>
      <c r="AX1289" s="212"/>
      <c r="AY1289" s="212"/>
      <c r="BA1289" s="203"/>
      <c r="BB1289" s="203"/>
      <c r="BC1289" s="203"/>
      <c r="BD1289" s="203"/>
      <c r="BE1289" s="212"/>
      <c r="BF1289" s="212"/>
      <c r="BG1289" s="203"/>
      <c r="BH1289" s="203"/>
      <c r="BI1289" s="298"/>
      <c r="BJ1289" s="299"/>
      <c r="BK1289" s="203"/>
      <c r="BL1289" s="319"/>
    </row>
    <row r="1290" spans="18:64" ht="12.75" x14ac:dyDescent="0.2">
      <c r="R1290" s="212"/>
      <c r="S1290" s="212"/>
      <c r="T1290" s="212"/>
      <c r="U1290" s="212"/>
      <c r="V1290" s="212"/>
      <c r="W1290" s="212"/>
      <c r="X1290" s="212"/>
      <c r="Y1290" s="212"/>
      <c r="Z1290" s="212"/>
      <c r="AA1290" s="212"/>
      <c r="AB1290" s="212"/>
      <c r="AC1290" s="212"/>
      <c r="AD1290" s="212"/>
      <c r="AE1290" s="212"/>
      <c r="AF1290" s="212"/>
      <c r="AG1290" s="212"/>
      <c r="AH1290" s="212"/>
      <c r="AI1290" s="212"/>
      <c r="AJ1290" s="212"/>
      <c r="AK1290" s="212"/>
      <c r="AL1290" s="212"/>
      <c r="AM1290" s="212"/>
      <c r="AN1290" s="212"/>
      <c r="AP1290" s="203"/>
      <c r="AQ1290" s="203"/>
      <c r="AR1290" s="203"/>
      <c r="AS1290" s="203"/>
      <c r="AT1290" s="203"/>
      <c r="AU1290" s="203"/>
      <c r="AV1290" s="212"/>
      <c r="AW1290" s="212"/>
      <c r="AX1290" s="212"/>
      <c r="AY1290" s="212"/>
      <c r="BA1290" s="203"/>
      <c r="BB1290" s="203"/>
      <c r="BC1290" s="203"/>
      <c r="BD1290" s="203"/>
      <c r="BE1290" s="212"/>
      <c r="BF1290" s="212"/>
      <c r="BG1290" s="203"/>
      <c r="BH1290" s="203"/>
      <c r="BI1290" s="298"/>
      <c r="BJ1290" s="299"/>
      <c r="BK1290" s="203"/>
      <c r="BL1290" s="319"/>
    </row>
    <row r="1291" spans="18:64" ht="12.75" x14ac:dyDescent="0.2">
      <c r="R1291" s="212"/>
      <c r="S1291" s="212"/>
      <c r="T1291" s="212"/>
      <c r="U1291" s="212"/>
      <c r="V1291" s="212"/>
      <c r="W1291" s="212"/>
      <c r="X1291" s="212"/>
      <c r="Y1291" s="212"/>
      <c r="Z1291" s="212"/>
      <c r="AA1291" s="212"/>
      <c r="AB1291" s="212"/>
      <c r="AC1291" s="212"/>
      <c r="AD1291" s="212"/>
      <c r="AE1291" s="212"/>
      <c r="AF1291" s="212"/>
      <c r="AG1291" s="212"/>
      <c r="AH1291" s="212"/>
      <c r="AI1291" s="212"/>
      <c r="AJ1291" s="212"/>
      <c r="AK1291" s="212"/>
      <c r="AL1291" s="212"/>
      <c r="AM1291" s="212"/>
      <c r="AN1291" s="212"/>
      <c r="AP1291" s="203"/>
      <c r="AQ1291" s="203"/>
      <c r="AR1291" s="203"/>
      <c r="AS1291" s="203"/>
      <c r="AT1291" s="203"/>
      <c r="AU1291" s="203"/>
      <c r="AV1291" s="212"/>
      <c r="AW1291" s="212"/>
      <c r="AX1291" s="212"/>
      <c r="AY1291" s="212"/>
      <c r="BA1291" s="203"/>
      <c r="BB1291" s="203"/>
      <c r="BC1291" s="203"/>
      <c r="BD1291" s="203"/>
      <c r="BE1291" s="212"/>
      <c r="BF1291" s="212"/>
      <c r="BG1291" s="203"/>
      <c r="BH1291" s="203"/>
      <c r="BI1291" s="298"/>
      <c r="BJ1291" s="299"/>
      <c r="BK1291" s="203"/>
      <c r="BL1291" s="319"/>
    </row>
    <row r="1292" spans="18:64" ht="12.75" x14ac:dyDescent="0.2">
      <c r="R1292" s="212"/>
      <c r="S1292" s="212"/>
      <c r="T1292" s="212"/>
      <c r="U1292" s="212"/>
      <c r="V1292" s="212"/>
      <c r="W1292" s="212"/>
      <c r="X1292" s="212"/>
      <c r="Y1292" s="212"/>
      <c r="Z1292" s="212"/>
      <c r="AA1292" s="212"/>
      <c r="AB1292" s="212"/>
      <c r="AC1292" s="212"/>
      <c r="AD1292" s="212"/>
      <c r="AE1292" s="212"/>
      <c r="AF1292" s="212"/>
      <c r="AG1292" s="212"/>
      <c r="AH1292" s="212"/>
      <c r="AI1292" s="212"/>
      <c r="AJ1292" s="212"/>
      <c r="AK1292" s="212"/>
      <c r="AL1292" s="212"/>
      <c r="AM1292" s="212"/>
      <c r="AN1292" s="212"/>
      <c r="AP1292" s="203"/>
      <c r="AQ1292" s="203"/>
      <c r="AR1292" s="203"/>
      <c r="AS1292" s="203"/>
      <c r="AT1292" s="203"/>
      <c r="AU1292" s="203"/>
      <c r="AV1292" s="212"/>
      <c r="AW1292" s="212"/>
      <c r="AX1292" s="212"/>
      <c r="AY1292" s="212"/>
      <c r="BA1292" s="203"/>
      <c r="BB1292" s="203"/>
      <c r="BC1292" s="203"/>
      <c r="BD1292" s="203"/>
      <c r="BE1292" s="212"/>
      <c r="BF1292" s="212"/>
      <c r="BG1292" s="203"/>
      <c r="BH1292" s="203"/>
      <c r="BI1292" s="298"/>
      <c r="BJ1292" s="299"/>
      <c r="BK1292" s="203"/>
      <c r="BL1292" s="319"/>
    </row>
    <row r="1293" spans="18:64" ht="12.75" x14ac:dyDescent="0.2">
      <c r="R1293" s="212"/>
      <c r="S1293" s="212"/>
      <c r="T1293" s="212"/>
      <c r="U1293" s="212"/>
      <c r="V1293" s="212"/>
      <c r="W1293" s="212"/>
      <c r="X1293" s="212"/>
      <c r="Y1293" s="212"/>
      <c r="Z1293" s="212"/>
      <c r="AA1293" s="212"/>
      <c r="AB1293" s="212"/>
      <c r="AC1293" s="212"/>
      <c r="AD1293" s="212"/>
      <c r="AE1293" s="212"/>
      <c r="AF1293" s="212"/>
      <c r="AG1293" s="212"/>
      <c r="AH1293" s="212"/>
      <c r="AI1293" s="212"/>
      <c r="AJ1293" s="212"/>
      <c r="AK1293" s="212"/>
      <c r="AL1293" s="212"/>
      <c r="AM1293" s="212"/>
      <c r="AN1293" s="212"/>
      <c r="AP1293" s="203"/>
      <c r="AQ1293" s="203"/>
      <c r="AR1293" s="203"/>
      <c r="AS1293" s="203"/>
      <c r="AT1293" s="203"/>
      <c r="AU1293" s="203"/>
      <c r="AV1293" s="212"/>
      <c r="AW1293" s="212"/>
      <c r="AX1293" s="212"/>
      <c r="AY1293" s="212"/>
      <c r="BA1293" s="203"/>
      <c r="BB1293" s="203"/>
      <c r="BC1293" s="203"/>
      <c r="BD1293" s="203"/>
      <c r="BE1293" s="212"/>
      <c r="BF1293" s="212"/>
      <c r="BG1293" s="203"/>
      <c r="BH1293" s="203"/>
      <c r="BI1293" s="298"/>
      <c r="BJ1293" s="299"/>
      <c r="BK1293" s="203"/>
      <c r="BL1293" s="319"/>
    </row>
    <row r="1294" spans="18:64" ht="12.75" x14ac:dyDescent="0.2">
      <c r="R1294" s="212"/>
      <c r="S1294" s="212"/>
      <c r="T1294" s="212"/>
      <c r="U1294" s="212"/>
      <c r="V1294" s="212"/>
      <c r="W1294" s="212"/>
      <c r="X1294" s="212"/>
      <c r="Y1294" s="212"/>
      <c r="Z1294" s="212"/>
      <c r="AA1294" s="212"/>
      <c r="AB1294" s="212"/>
      <c r="AC1294" s="212"/>
      <c r="AD1294" s="212"/>
      <c r="AE1294" s="212"/>
      <c r="AF1294" s="212"/>
      <c r="AG1294" s="212"/>
      <c r="AH1294" s="212"/>
      <c r="AI1294" s="212"/>
      <c r="AJ1294" s="212"/>
      <c r="AK1294" s="212"/>
      <c r="AL1294" s="212"/>
      <c r="AM1294" s="212"/>
      <c r="AN1294" s="212"/>
      <c r="AP1294" s="203"/>
      <c r="AQ1294" s="203"/>
      <c r="AR1294" s="203"/>
      <c r="AS1294" s="203"/>
      <c r="AT1294" s="203"/>
      <c r="AU1294" s="203"/>
      <c r="AV1294" s="212"/>
      <c r="AW1294" s="212"/>
      <c r="AX1294" s="212"/>
      <c r="AY1294" s="212"/>
      <c r="BA1294" s="203"/>
      <c r="BB1294" s="203"/>
      <c r="BC1294" s="203"/>
      <c r="BD1294" s="203"/>
      <c r="BE1294" s="212"/>
      <c r="BF1294" s="212"/>
      <c r="BG1294" s="203"/>
      <c r="BH1294" s="203"/>
      <c r="BI1294" s="298"/>
      <c r="BJ1294" s="299"/>
      <c r="BK1294" s="203"/>
      <c r="BL1294" s="319"/>
    </row>
    <row r="1295" spans="18:64" ht="12.75" x14ac:dyDescent="0.2">
      <c r="R1295" s="212"/>
      <c r="S1295" s="212"/>
      <c r="T1295" s="212"/>
      <c r="U1295" s="212"/>
      <c r="V1295" s="212"/>
      <c r="W1295" s="212"/>
      <c r="X1295" s="212"/>
      <c r="Y1295" s="212"/>
      <c r="Z1295" s="212"/>
      <c r="AA1295" s="212"/>
      <c r="AB1295" s="212"/>
      <c r="AC1295" s="212"/>
      <c r="AD1295" s="212"/>
      <c r="AE1295" s="212"/>
      <c r="AF1295" s="212"/>
      <c r="AG1295" s="212"/>
      <c r="AH1295" s="212"/>
      <c r="AI1295" s="212"/>
      <c r="AJ1295" s="212"/>
      <c r="AK1295" s="212"/>
      <c r="AL1295" s="212"/>
      <c r="AM1295" s="212"/>
      <c r="AN1295" s="212"/>
      <c r="AP1295" s="203"/>
      <c r="AQ1295" s="203"/>
      <c r="AR1295" s="203"/>
      <c r="AS1295" s="203"/>
      <c r="AT1295" s="203"/>
      <c r="AU1295" s="203"/>
      <c r="AV1295" s="212"/>
      <c r="AW1295" s="212"/>
      <c r="AX1295" s="212"/>
      <c r="AY1295" s="212"/>
      <c r="BA1295" s="203"/>
      <c r="BB1295" s="203"/>
      <c r="BC1295" s="203"/>
      <c r="BD1295" s="203"/>
      <c r="BE1295" s="212"/>
      <c r="BF1295" s="212"/>
      <c r="BG1295" s="203"/>
      <c r="BH1295" s="203"/>
      <c r="BI1295" s="298"/>
      <c r="BJ1295" s="299"/>
      <c r="BK1295" s="203"/>
      <c r="BL1295" s="319"/>
    </row>
    <row r="1296" spans="18:64" ht="12.75" x14ac:dyDescent="0.2">
      <c r="R1296" s="212"/>
      <c r="S1296" s="212"/>
      <c r="T1296" s="212"/>
      <c r="U1296" s="212"/>
      <c r="V1296" s="212"/>
      <c r="W1296" s="212"/>
      <c r="X1296" s="212"/>
      <c r="Y1296" s="212"/>
      <c r="Z1296" s="212"/>
      <c r="AA1296" s="212"/>
      <c r="AB1296" s="212"/>
      <c r="AC1296" s="212"/>
      <c r="AD1296" s="212"/>
      <c r="AE1296" s="212"/>
      <c r="AF1296" s="212"/>
      <c r="AG1296" s="212"/>
      <c r="AH1296" s="212"/>
      <c r="AI1296" s="212"/>
      <c r="AJ1296" s="212"/>
      <c r="AK1296" s="212"/>
      <c r="AL1296" s="212"/>
      <c r="AM1296" s="212"/>
      <c r="AN1296" s="212"/>
      <c r="AP1296" s="203"/>
      <c r="AQ1296" s="203"/>
      <c r="AR1296" s="203"/>
      <c r="AS1296" s="203"/>
      <c r="AT1296" s="203"/>
      <c r="AU1296" s="203"/>
      <c r="AV1296" s="212"/>
      <c r="AW1296" s="212"/>
      <c r="AX1296" s="212"/>
      <c r="AY1296" s="212"/>
      <c r="BA1296" s="203"/>
      <c r="BB1296" s="203"/>
      <c r="BC1296" s="203"/>
      <c r="BD1296" s="203"/>
      <c r="BE1296" s="212"/>
      <c r="BF1296" s="212"/>
      <c r="BG1296" s="203"/>
      <c r="BH1296" s="203"/>
      <c r="BI1296" s="298"/>
      <c r="BJ1296" s="299"/>
      <c r="BK1296" s="203"/>
      <c r="BL1296" s="319"/>
    </row>
    <row r="1297" spans="18:64" ht="12.75" x14ac:dyDescent="0.2">
      <c r="R1297" s="212"/>
      <c r="S1297" s="212"/>
      <c r="T1297" s="212"/>
      <c r="U1297" s="212"/>
      <c r="V1297" s="212"/>
      <c r="W1297" s="212"/>
      <c r="X1297" s="212"/>
      <c r="Y1297" s="212"/>
      <c r="Z1297" s="212"/>
      <c r="AA1297" s="212"/>
      <c r="AB1297" s="212"/>
      <c r="AC1297" s="212"/>
      <c r="AD1297" s="212"/>
      <c r="AE1297" s="212"/>
      <c r="AF1297" s="212"/>
      <c r="AG1297" s="212"/>
      <c r="AH1297" s="212"/>
      <c r="AI1297" s="212"/>
      <c r="AJ1297" s="212"/>
      <c r="AK1297" s="212"/>
      <c r="AL1297" s="212"/>
      <c r="AM1297" s="212"/>
      <c r="AN1297" s="212"/>
      <c r="AP1297" s="203"/>
      <c r="AQ1297" s="203"/>
      <c r="AR1297" s="203"/>
      <c r="AS1297" s="203"/>
      <c r="AT1297" s="203"/>
      <c r="AU1297" s="203"/>
      <c r="AV1297" s="212"/>
      <c r="AW1297" s="212"/>
      <c r="AX1297" s="212"/>
      <c r="AY1297" s="212"/>
      <c r="BA1297" s="203"/>
      <c r="BB1297" s="203"/>
      <c r="BC1297" s="203"/>
      <c r="BD1297" s="203"/>
      <c r="BE1297" s="212"/>
      <c r="BF1297" s="212"/>
      <c r="BG1297" s="203"/>
      <c r="BH1297" s="203"/>
      <c r="BI1297" s="298"/>
      <c r="BJ1297" s="299"/>
      <c r="BK1297" s="203"/>
      <c r="BL1297" s="319"/>
    </row>
    <row r="1298" spans="18:64" ht="12.75" x14ac:dyDescent="0.2">
      <c r="R1298" s="212"/>
      <c r="S1298" s="212"/>
      <c r="T1298" s="212"/>
      <c r="U1298" s="212"/>
      <c r="V1298" s="212"/>
      <c r="W1298" s="212"/>
      <c r="X1298" s="212"/>
      <c r="Y1298" s="212"/>
      <c r="Z1298" s="212"/>
      <c r="AA1298" s="212"/>
      <c r="AB1298" s="212"/>
      <c r="AC1298" s="212"/>
      <c r="AD1298" s="212"/>
      <c r="AE1298" s="212"/>
      <c r="AF1298" s="212"/>
      <c r="AG1298" s="212"/>
      <c r="AH1298" s="212"/>
      <c r="AI1298" s="212"/>
      <c r="AJ1298" s="212"/>
      <c r="AK1298" s="212"/>
      <c r="AL1298" s="212"/>
      <c r="AM1298" s="212"/>
      <c r="AN1298" s="212"/>
      <c r="AP1298" s="203"/>
      <c r="AQ1298" s="203"/>
      <c r="AR1298" s="203"/>
      <c r="AS1298" s="203"/>
      <c r="AT1298" s="203"/>
      <c r="AU1298" s="203"/>
      <c r="AV1298" s="212"/>
      <c r="AW1298" s="212"/>
      <c r="AX1298" s="212"/>
      <c r="AY1298" s="212"/>
      <c r="BA1298" s="203"/>
      <c r="BB1298" s="203"/>
      <c r="BC1298" s="203"/>
      <c r="BD1298" s="203"/>
      <c r="BE1298" s="212"/>
      <c r="BF1298" s="212"/>
      <c r="BG1298" s="203"/>
      <c r="BH1298" s="203"/>
      <c r="BI1298" s="298"/>
      <c r="BJ1298" s="299"/>
      <c r="BK1298" s="203"/>
      <c r="BL1298" s="319"/>
    </row>
    <row r="1299" spans="18:64" ht="12.75" x14ac:dyDescent="0.2">
      <c r="R1299" s="212"/>
      <c r="S1299" s="212"/>
      <c r="T1299" s="212"/>
      <c r="U1299" s="212"/>
      <c r="V1299" s="212"/>
      <c r="W1299" s="212"/>
      <c r="X1299" s="212"/>
      <c r="Y1299" s="212"/>
      <c r="Z1299" s="212"/>
      <c r="AA1299" s="212"/>
      <c r="AB1299" s="212"/>
      <c r="AC1299" s="212"/>
      <c r="AD1299" s="212"/>
      <c r="AE1299" s="212"/>
      <c r="AF1299" s="212"/>
      <c r="AG1299" s="212"/>
      <c r="AH1299" s="212"/>
      <c r="AI1299" s="212"/>
      <c r="AJ1299" s="212"/>
      <c r="AK1299" s="212"/>
      <c r="AL1299" s="212"/>
      <c r="AM1299" s="212"/>
      <c r="AN1299" s="212"/>
      <c r="AP1299" s="203"/>
      <c r="AQ1299" s="203"/>
      <c r="AR1299" s="203"/>
      <c r="AS1299" s="203"/>
      <c r="AT1299" s="203"/>
      <c r="AU1299" s="203"/>
      <c r="AV1299" s="212"/>
      <c r="AW1299" s="212"/>
      <c r="AX1299" s="212"/>
      <c r="AY1299" s="212"/>
      <c r="BA1299" s="203"/>
      <c r="BB1299" s="203"/>
      <c r="BC1299" s="203"/>
      <c r="BD1299" s="203"/>
      <c r="BE1299" s="212"/>
      <c r="BF1299" s="212"/>
      <c r="BG1299" s="203"/>
      <c r="BH1299" s="203"/>
      <c r="BI1299" s="298"/>
      <c r="BJ1299" s="299"/>
      <c r="BK1299" s="203"/>
      <c r="BL1299" s="319"/>
    </row>
    <row r="1300" spans="18:64" ht="12.75" x14ac:dyDescent="0.2">
      <c r="R1300" s="212"/>
      <c r="S1300" s="212"/>
      <c r="T1300" s="212"/>
      <c r="U1300" s="212"/>
      <c r="V1300" s="212"/>
      <c r="W1300" s="212"/>
      <c r="X1300" s="212"/>
      <c r="Y1300" s="212"/>
      <c r="Z1300" s="212"/>
      <c r="AA1300" s="212"/>
      <c r="AB1300" s="212"/>
      <c r="AC1300" s="212"/>
      <c r="AD1300" s="212"/>
      <c r="AE1300" s="212"/>
      <c r="AF1300" s="212"/>
      <c r="AG1300" s="212"/>
      <c r="AH1300" s="212"/>
      <c r="AI1300" s="212"/>
      <c r="AJ1300" s="212"/>
      <c r="AK1300" s="212"/>
      <c r="AL1300" s="212"/>
      <c r="AM1300" s="212"/>
      <c r="AN1300" s="212"/>
      <c r="AP1300" s="203"/>
      <c r="AQ1300" s="203"/>
      <c r="AR1300" s="203"/>
      <c r="AS1300" s="203"/>
      <c r="AT1300" s="203"/>
      <c r="AU1300" s="203"/>
      <c r="AV1300" s="212"/>
      <c r="AW1300" s="212"/>
      <c r="AX1300" s="212"/>
      <c r="AY1300" s="212"/>
      <c r="BA1300" s="203"/>
      <c r="BB1300" s="203"/>
      <c r="BC1300" s="203"/>
      <c r="BD1300" s="203"/>
      <c r="BE1300" s="212"/>
      <c r="BF1300" s="212"/>
      <c r="BG1300" s="203"/>
      <c r="BH1300" s="203"/>
      <c r="BI1300" s="298"/>
      <c r="BJ1300" s="299"/>
      <c r="BK1300" s="203"/>
      <c r="BL1300" s="319"/>
    </row>
    <row r="1301" spans="18:64" ht="12.75" x14ac:dyDescent="0.2">
      <c r="R1301" s="212"/>
      <c r="S1301" s="212"/>
      <c r="T1301" s="212"/>
      <c r="U1301" s="212"/>
      <c r="V1301" s="212"/>
      <c r="W1301" s="212"/>
      <c r="X1301" s="212"/>
      <c r="Y1301" s="212"/>
      <c r="Z1301" s="212"/>
      <c r="AA1301" s="212"/>
      <c r="AB1301" s="212"/>
      <c r="AC1301" s="212"/>
      <c r="AD1301" s="212"/>
      <c r="AE1301" s="212"/>
      <c r="AF1301" s="212"/>
      <c r="AG1301" s="212"/>
      <c r="AH1301" s="212"/>
      <c r="AI1301" s="212"/>
      <c r="AJ1301" s="212"/>
      <c r="AK1301" s="212"/>
      <c r="AL1301" s="212"/>
      <c r="AM1301" s="212"/>
      <c r="AN1301" s="212"/>
      <c r="AP1301" s="203"/>
      <c r="AQ1301" s="203"/>
      <c r="AR1301" s="203"/>
      <c r="AS1301" s="203"/>
      <c r="AT1301" s="203"/>
      <c r="AU1301" s="203"/>
      <c r="AV1301" s="212"/>
      <c r="AW1301" s="212"/>
      <c r="AX1301" s="212"/>
      <c r="AY1301" s="212"/>
      <c r="BA1301" s="203"/>
      <c r="BB1301" s="203"/>
      <c r="BC1301" s="203"/>
      <c r="BD1301" s="203"/>
      <c r="BE1301" s="212"/>
      <c r="BF1301" s="212"/>
      <c r="BG1301" s="203"/>
      <c r="BH1301" s="203"/>
      <c r="BI1301" s="298"/>
      <c r="BJ1301" s="299"/>
      <c r="BK1301" s="203"/>
      <c r="BL1301" s="319"/>
    </row>
    <row r="1302" spans="18:64" ht="12.75" x14ac:dyDescent="0.2">
      <c r="R1302" s="212"/>
      <c r="S1302" s="212"/>
      <c r="T1302" s="212"/>
      <c r="U1302" s="212"/>
      <c r="V1302" s="212"/>
      <c r="W1302" s="212"/>
      <c r="X1302" s="212"/>
      <c r="Y1302" s="212"/>
      <c r="Z1302" s="212"/>
      <c r="AA1302" s="212"/>
      <c r="AB1302" s="212"/>
      <c r="AC1302" s="212"/>
      <c r="AD1302" s="212"/>
      <c r="AE1302" s="212"/>
      <c r="AF1302" s="212"/>
      <c r="AG1302" s="212"/>
      <c r="AH1302" s="212"/>
      <c r="AI1302" s="212"/>
      <c r="AJ1302" s="212"/>
      <c r="AK1302" s="212"/>
      <c r="AL1302" s="212"/>
      <c r="AM1302" s="212"/>
      <c r="AN1302" s="212"/>
      <c r="AP1302" s="203"/>
      <c r="AQ1302" s="203"/>
      <c r="AR1302" s="203"/>
      <c r="AS1302" s="203"/>
      <c r="AT1302" s="203"/>
      <c r="AU1302" s="203"/>
      <c r="AV1302" s="212"/>
      <c r="AW1302" s="212"/>
      <c r="AX1302" s="212"/>
      <c r="AY1302" s="212"/>
      <c r="BA1302" s="203"/>
      <c r="BB1302" s="203"/>
      <c r="BC1302" s="203"/>
      <c r="BD1302" s="203"/>
      <c r="BE1302" s="212"/>
      <c r="BF1302" s="212"/>
      <c r="BG1302" s="203"/>
      <c r="BH1302" s="203"/>
      <c r="BI1302" s="298"/>
      <c r="BJ1302" s="299"/>
      <c r="BK1302" s="203"/>
      <c r="BL1302" s="319"/>
    </row>
    <row r="1303" spans="18:64" ht="12.75" x14ac:dyDescent="0.2">
      <c r="R1303" s="212"/>
      <c r="S1303" s="212"/>
      <c r="T1303" s="212"/>
      <c r="U1303" s="212"/>
      <c r="V1303" s="212"/>
      <c r="W1303" s="212"/>
      <c r="X1303" s="212"/>
      <c r="Y1303" s="212"/>
      <c r="Z1303" s="212"/>
      <c r="AA1303" s="212"/>
      <c r="AB1303" s="212"/>
      <c r="AC1303" s="212"/>
      <c r="AD1303" s="212"/>
      <c r="AE1303" s="212"/>
      <c r="AF1303" s="212"/>
      <c r="AG1303" s="212"/>
      <c r="AH1303" s="212"/>
      <c r="AI1303" s="212"/>
      <c r="AJ1303" s="212"/>
      <c r="AK1303" s="212"/>
      <c r="AL1303" s="212"/>
      <c r="AM1303" s="212"/>
      <c r="AN1303" s="212"/>
      <c r="AP1303" s="203"/>
      <c r="AQ1303" s="203"/>
      <c r="AR1303" s="203"/>
      <c r="AS1303" s="203"/>
      <c r="AT1303" s="203"/>
      <c r="AU1303" s="203"/>
      <c r="AV1303" s="212"/>
      <c r="AW1303" s="212"/>
      <c r="AX1303" s="212"/>
      <c r="AY1303" s="212"/>
      <c r="BA1303" s="203"/>
      <c r="BB1303" s="203"/>
      <c r="BC1303" s="203"/>
      <c r="BD1303" s="203"/>
      <c r="BE1303" s="212"/>
      <c r="BF1303" s="212"/>
      <c r="BG1303" s="203"/>
      <c r="BH1303" s="203"/>
      <c r="BI1303" s="298"/>
      <c r="BJ1303" s="299"/>
      <c r="BK1303" s="203"/>
      <c r="BL1303" s="319"/>
    </row>
    <row r="1304" spans="18:64" ht="12.75" x14ac:dyDescent="0.2">
      <c r="R1304" s="212"/>
      <c r="S1304" s="212"/>
      <c r="T1304" s="212"/>
      <c r="U1304" s="212"/>
      <c r="V1304" s="212"/>
      <c r="W1304" s="212"/>
      <c r="X1304" s="212"/>
      <c r="Y1304" s="212"/>
      <c r="Z1304" s="212"/>
      <c r="AA1304" s="212"/>
      <c r="AB1304" s="212"/>
      <c r="AC1304" s="212"/>
      <c r="AD1304" s="212"/>
      <c r="AE1304" s="212"/>
      <c r="AF1304" s="212"/>
      <c r="AG1304" s="212"/>
      <c r="AH1304" s="212"/>
      <c r="AI1304" s="212"/>
      <c r="AJ1304" s="212"/>
      <c r="AK1304" s="212"/>
      <c r="AL1304" s="212"/>
      <c r="AM1304" s="212"/>
      <c r="AN1304" s="212"/>
      <c r="AP1304" s="203"/>
      <c r="AQ1304" s="203"/>
      <c r="AR1304" s="203"/>
      <c r="AS1304" s="203"/>
      <c r="AT1304" s="203"/>
      <c r="AU1304" s="203"/>
      <c r="AV1304" s="212"/>
      <c r="AW1304" s="212"/>
      <c r="AX1304" s="212"/>
      <c r="AY1304" s="212"/>
      <c r="BA1304" s="203"/>
      <c r="BB1304" s="203"/>
      <c r="BC1304" s="203"/>
      <c r="BD1304" s="203"/>
      <c r="BE1304" s="212"/>
      <c r="BF1304" s="212"/>
      <c r="BG1304" s="203"/>
      <c r="BH1304" s="203"/>
      <c r="BI1304" s="298"/>
      <c r="BJ1304" s="299"/>
      <c r="BK1304" s="203"/>
      <c r="BL1304" s="319"/>
    </row>
    <row r="1305" spans="18:64" ht="12.75" x14ac:dyDescent="0.2">
      <c r="R1305" s="212"/>
      <c r="S1305" s="212"/>
      <c r="T1305" s="212"/>
      <c r="U1305" s="212"/>
      <c r="V1305" s="212"/>
      <c r="W1305" s="212"/>
      <c r="X1305" s="212"/>
      <c r="Y1305" s="212"/>
      <c r="Z1305" s="212"/>
      <c r="AA1305" s="212"/>
      <c r="AB1305" s="212"/>
      <c r="AC1305" s="212"/>
      <c r="AD1305" s="212"/>
      <c r="AE1305" s="212"/>
      <c r="AF1305" s="212"/>
      <c r="AG1305" s="212"/>
      <c r="AH1305" s="212"/>
      <c r="AI1305" s="212"/>
      <c r="AJ1305" s="212"/>
      <c r="AK1305" s="212"/>
      <c r="AL1305" s="212"/>
      <c r="AM1305" s="212"/>
      <c r="AN1305" s="212"/>
      <c r="AP1305" s="203"/>
      <c r="AQ1305" s="203"/>
      <c r="AR1305" s="203"/>
      <c r="AS1305" s="203"/>
      <c r="AT1305" s="203"/>
      <c r="AU1305" s="203"/>
      <c r="AV1305" s="212"/>
      <c r="AW1305" s="212"/>
      <c r="AX1305" s="212"/>
      <c r="AY1305" s="212"/>
      <c r="BA1305" s="203"/>
      <c r="BB1305" s="203"/>
      <c r="BC1305" s="203"/>
      <c r="BD1305" s="203"/>
      <c r="BE1305" s="212"/>
      <c r="BF1305" s="212"/>
      <c r="BG1305" s="203"/>
      <c r="BH1305" s="203"/>
      <c r="BI1305" s="298"/>
      <c r="BJ1305" s="299"/>
      <c r="BK1305" s="203"/>
      <c r="BL1305" s="319"/>
    </row>
    <row r="1306" spans="18:64" ht="12.75" x14ac:dyDescent="0.2">
      <c r="R1306" s="212"/>
      <c r="S1306" s="212"/>
      <c r="T1306" s="212"/>
      <c r="U1306" s="212"/>
      <c r="V1306" s="212"/>
      <c r="W1306" s="212"/>
      <c r="X1306" s="212"/>
      <c r="Y1306" s="212"/>
      <c r="Z1306" s="212"/>
      <c r="AA1306" s="212"/>
      <c r="AB1306" s="212"/>
      <c r="AC1306" s="212"/>
      <c r="AD1306" s="212"/>
      <c r="AE1306" s="212"/>
      <c r="AF1306" s="212"/>
      <c r="AG1306" s="212"/>
      <c r="AH1306" s="212"/>
      <c r="AI1306" s="212"/>
      <c r="AJ1306" s="212"/>
      <c r="AK1306" s="212"/>
      <c r="AL1306" s="212"/>
      <c r="AM1306" s="212"/>
      <c r="AN1306" s="212"/>
      <c r="AP1306" s="203"/>
      <c r="AQ1306" s="203"/>
      <c r="AR1306" s="203"/>
      <c r="AS1306" s="203"/>
      <c r="AT1306" s="203"/>
      <c r="AU1306" s="203"/>
      <c r="AV1306" s="212"/>
      <c r="AW1306" s="212"/>
      <c r="AX1306" s="212"/>
      <c r="AY1306" s="212"/>
      <c r="BA1306" s="203"/>
      <c r="BB1306" s="203"/>
      <c r="BC1306" s="203"/>
      <c r="BD1306" s="203"/>
      <c r="BE1306" s="212"/>
      <c r="BF1306" s="212"/>
      <c r="BG1306" s="203"/>
      <c r="BH1306" s="203"/>
      <c r="BI1306" s="298"/>
      <c r="BJ1306" s="299"/>
      <c r="BK1306" s="203"/>
      <c r="BL1306" s="319"/>
    </row>
    <row r="1307" spans="18:64" ht="12.75" x14ac:dyDescent="0.2">
      <c r="R1307" s="212"/>
      <c r="S1307" s="212"/>
      <c r="T1307" s="212"/>
      <c r="U1307" s="212"/>
      <c r="V1307" s="212"/>
      <c r="W1307" s="212"/>
      <c r="X1307" s="212"/>
      <c r="Y1307" s="212"/>
      <c r="Z1307" s="212"/>
      <c r="AA1307" s="212"/>
      <c r="AB1307" s="212"/>
      <c r="AC1307" s="212"/>
      <c r="AD1307" s="212"/>
      <c r="AE1307" s="212"/>
      <c r="AF1307" s="212"/>
      <c r="AG1307" s="212"/>
      <c r="AH1307" s="212"/>
      <c r="AI1307" s="212"/>
      <c r="AJ1307" s="212"/>
      <c r="AK1307" s="212"/>
      <c r="AL1307" s="212"/>
      <c r="AM1307" s="212"/>
      <c r="AN1307" s="212"/>
      <c r="AP1307" s="203"/>
      <c r="AQ1307" s="203"/>
      <c r="AR1307" s="203"/>
      <c r="AS1307" s="203"/>
      <c r="AT1307" s="203"/>
      <c r="AU1307" s="203"/>
      <c r="AV1307" s="212"/>
      <c r="AW1307" s="212"/>
      <c r="AX1307" s="212"/>
      <c r="AY1307" s="212"/>
      <c r="BA1307" s="203"/>
      <c r="BB1307" s="203"/>
      <c r="BC1307" s="203"/>
      <c r="BD1307" s="203"/>
      <c r="BE1307" s="212"/>
      <c r="BF1307" s="212"/>
      <c r="BG1307" s="203"/>
      <c r="BH1307" s="203"/>
      <c r="BI1307" s="298"/>
      <c r="BJ1307" s="299"/>
      <c r="BK1307" s="203"/>
      <c r="BL1307" s="319"/>
    </row>
    <row r="1308" spans="18:64" ht="12.75" x14ac:dyDescent="0.2">
      <c r="R1308" s="212"/>
      <c r="S1308" s="212"/>
      <c r="T1308" s="212"/>
      <c r="U1308" s="212"/>
      <c r="V1308" s="212"/>
      <c r="W1308" s="212"/>
      <c r="X1308" s="212"/>
      <c r="Y1308" s="212"/>
      <c r="Z1308" s="212"/>
      <c r="AA1308" s="212"/>
      <c r="AB1308" s="212"/>
      <c r="AC1308" s="212"/>
      <c r="AD1308" s="212"/>
      <c r="AE1308" s="212"/>
      <c r="AF1308" s="212"/>
      <c r="AG1308" s="212"/>
      <c r="AH1308" s="212"/>
      <c r="AI1308" s="212"/>
      <c r="AJ1308" s="212"/>
      <c r="AK1308" s="212"/>
      <c r="AL1308" s="212"/>
      <c r="AM1308" s="212"/>
      <c r="AN1308" s="212"/>
      <c r="AP1308" s="203"/>
      <c r="AQ1308" s="203"/>
      <c r="AR1308" s="203"/>
      <c r="AS1308" s="203"/>
      <c r="AT1308" s="203"/>
      <c r="AU1308" s="203"/>
      <c r="AV1308" s="212"/>
      <c r="AW1308" s="212"/>
      <c r="AX1308" s="212"/>
      <c r="AY1308" s="212"/>
      <c r="BA1308" s="203"/>
      <c r="BB1308" s="203"/>
      <c r="BC1308" s="203"/>
      <c r="BD1308" s="203"/>
      <c r="BE1308" s="212"/>
      <c r="BF1308" s="212"/>
      <c r="BG1308" s="203"/>
      <c r="BH1308" s="203"/>
      <c r="BI1308" s="298"/>
      <c r="BJ1308" s="299"/>
      <c r="BK1308" s="203"/>
      <c r="BL1308" s="319"/>
    </row>
    <row r="1309" spans="18:64" ht="12.75" x14ac:dyDescent="0.2">
      <c r="R1309" s="212"/>
      <c r="S1309" s="212"/>
      <c r="T1309" s="212"/>
      <c r="U1309" s="212"/>
      <c r="V1309" s="212"/>
      <c r="W1309" s="212"/>
      <c r="X1309" s="212"/>
      <c r="Y1309" s="212"/>
      <c r="Z1309" s="212"/>
      <c r="AA1309" s="212"/>
      <c r="AB1309" s="212"/>
      <c r="AC1309" s="212"/>
      <c r="AD1309" s="212"/>
      <c r="AE1309" s="212"/>
      <c r="AF1309" s="212"/>
      <c r="AG1309" s="212"/>
      <c r="AH1309" s="212"/>
      <c r="AI1309" s="212"/>
      <c r="AJ1309" s="212"/>
      <c r="AK1309" s="212"/>
      <c r="AL1309" s="212"/>
      <c r="AM1309" s="212"/>
      <c r="AN1309" s="212"/>
      <c r="AP1309" s="203"/>
      <c r="AQ1309" s="203"/>
      <c r="AR1309" s="203"/>
      <c r="AS1309" s="203"/>
      <c r="AT1309" s="203"/>
      <c r="AU1309" s="203"/>
      <c r="AV1309" s="212"/>
      <c r="AW1309" s="212"/>
      <c r="AX1309" s="212"/>
      <c r="AY1309" s="212"/>
      <c r="BA1309" s="203"/>
      <c r="BB1309" s="203"/>
      <c r="BC1309" s="203"/>
      <c r="BD1309" s="203"/>
      <c r="BE1309" s="212"/>
      <c r="BF1309" s="212"/>
      <c r="BG1309" s="203"/>
      <c r="BH1309" s="203"/>
      <c r="BI1309" s="298"/>
      <c r="BJ1309" s="299"/>
      <c r="BK1309" s="203"/>
      <c r="BL1309" s="319"/>
    </row>
    <row r="1310" spans="18:64" ht="12.75" x14ac:dyDescent="0.2">
      <c r="R1310" s="212"/>
      <c r="S1310" s="212"/>
      <c r="T1310" s="212"/>
      <c r="U1310" s="212"/>
      <c r="V1310" s="212"/>
      <c r="W1310" s="212"/>
      <c r="X1310" s="212"/>
      <c r="Y1310" s="212"/>
      <c r="Z1310" s="212"/>
      <c r="AA1310" s="212"/>
      <c r="AB1310" s="212"/>
      <c r="AC1310" s="212"/>
      <c r="AD1310" s="212"/>
      <c r="AE1310" s="212"/>
      <c r="AF1310" s="212"/>
      <c r="AG1310" s="212"/>
      <c r="AH1310" s="212"/>
      <c r="AI1310" s="212"/>
      <c r="AJ1310" s="212"/>
      <c r="AK1310" s="212"/>
      <c r="AL1310" s="212"/>
      <c r="AM1310" s="212"/>
      <c r="AN1310" s="212"/>
      <c r="AP1310" s="203"/>
      <c r="AQ1310" s="203"/>
      <c r="AR1310" s="203"/>
      <c r="AS1310" s="203"/>
      <c r="AT1310" s="203"/>
      <c r="AU1310" s="203"/>
      <c r="AV1310" s="212"/>
      <c r="AW1310" s="212"/>
      <c r="AX1310" s="212"/>
      <c r="AY1310" s="212"/>
      <c r="BA1310" s="203"/>
      <c r="BB1310" s="203"/>
      <c r="BC1310" s="203"/>
      <c r="BD1310" s="203"/>
      <c r="BE1310" s="212"/>
      <c r="BF1310" s="212"/>
      <c r="BG1310" s="203"/>
      <c r="BH1310" s="203"/>
      <c r="BI1310" s="298"/>
      <c r="BJ1310" s="299"/>
      <c r="BK1310" s="203"/>
      <c r="BL1310" s="319"/>
    </row>
    <row r="1311" spans="18:64" ht="12.75" x14ac:dyDescent="0.2">
      <c r="R1311" s="212"/>
      <c r="S1311" s="212"/>
      <c r="T1311" s="212"/>
      <c r="U1311" s="212"/>
      <c r="V1311" s="212"/>
      <c r="W1311" s="212"/>
      <c r="X1311" s="212"/>
      <c r="Y1311" s="212"/>
      <c r="Z1311" s="212"/>
      <c r="AA1311" s="212"/>
      <c r="AB1311" s="212"/>
      <c r="AC1311" s="212"/>
      <c r="AD1311" s="212"/>
      <c r="AE1311" s="212"/>
      <c r="AF1311" s="212"/>
      <c r="AG1311" s="212"/>
      <c r="AH1311" s="212"/>
      <c r="AI1311" s="212"/>
      <c r="AJ1311" s="212"/>
      <c r="AK1311" s="212"/>
      <c r="AL1311" s="212"/>
      <c r="AM1311" s="212"/>
      <c r="AN1311" s="212"/>
      <c r="AP1311" s="203"/>
      <c r="AQ1311" s="203"/>
      <c r="AR1311" s="203"/>
      <c r="AS1311" s="203"/>
      <c r="AT1311" s="203"/>
      <c r="AU1311" s="203"/>
      <c r="AV1311" s="212"/>
      <c r="AW1311" s="212"/>
      <c r="AX1311" s="212"/>
      <c r="AY1311" s="212"/>
      <c r="BA1311" s="203"/>
      <c r="BB1311" s="203"/>
      <c r="BC1311" s="203"/>
      <c r="BD1311" s="203"/>
      <c r="BE1311" s="212"/>
      <c r="BF1311" s="212"/>
      <c r="BG1311" s="203"/>
      <c r="BH1311" s="203"/>
      <c r="BI1311" s="298"/>
      <c r="BJ1311" s="299"/>
      <c r="BK1311" s="203"/>
      <c r="BL1311" s="319"/>
    </row>
    <row r="1312" spans="18:64" ht="12.75" x14ac:dyDescent="0.2">
      <c r="R1312" s="212"/>
      <c r="S1312" s="212"/>
      <c r="T1312" s="212"/>
      <c r="U1312" s="212"/>
      <c r="V1312" s="212"/>
      <c r="W1312" s="212"/>
      <c r="X1312" s="212"/>
      <c r="Y1312" s="212"/>
      <c r="Z1312" s="212"/>
      <c r="AA1312" s="212"/>
      <c r="AB1312" s="212"/>
      <c r="AC1312" s="212"/>
      <c r="AD1312" s="212"/>
      <c r="AE1312" s="212"/>
      <c r="AF1312" s="212"/>
      <c r="AG1312" s="212"/>
      <c r="AH1312" s="212"/>
      <c r="AI1312" s="212"/>
      <c r="AJ1312" s="212"/>
      <c r="AK1312" s="212"/>
      <c r="AL1312" s="212"/>
      <c r="AM1312" s="212"/>
      <c r="AN1312" s="212"/>
      <c r="AP1312" s="203"/>
      <c r="AQ1312" s="203"/>
      <c r="AR1312" s="203"/>
      <c r="AS1312" s="203"/>
      <c r="AT1312" s="203"/>
      <c r="AU1312" s="203"/>
      <c r="AV1312" s="212"/>
      <c r="AW1312" s="212"/>
      <c r="AX1312" s="212"/>
      <c r="AY1312" s="212"/>
      <c r="BA1312" s="203"/>
      <c r="BB1312" s="203"/>
      <c r="BC1312" s="203"/>
      <c r="BD1312" s="203"/>
      <c r="BE1312" s="212"/>
      <c r="BF1312" s="212"/>
      <c r="BG1312" s="203"/>
      <c r="BH1312" s="203"/>
      <c r="BI1312" s="298"/>
      <c r="BJ1312" s="299"/>
      <c r="BK1312" s="203"/>
      <c r="BL1312" s="319"/>
    </row>
    <row r="1313" spans="18:64" ht="12.75" x14ac:dyDescent="0.2">
      <c r="R1313" s="212"/>
      <c r="S1313" s="212"/>
      <c r="T1313" s="212"/>
      <c r="U1313" s="212"/>
      <c r="V1313" s="212"/>
      <c r="W1313" s="212"/>
      <c r="X1313" s="212"/>
      <c r="Y1313" s="212"/>
      <c r="Z1313" s="212"/>
      <c r="AA1313" s="212"/>
      <c r="AB1313" s="212"/>
      <c r="AC1313" s="212"/>
      <c r="AD1313" s="212"/>
      <c r="AE1313" s="212"/>
      <c r="AF1313" s="212"/>
      <c r="AG1313" s="212"/>
      <c r="AH1313" s="212"/>
      <c r="AI1313" s="212"/>
      <c r="AJ1313" s="212"/>
      <c r="AK1313" s="212"/>
      <c r="AL1313" s="212"/>
      <c r="AM1313" s="212"/>
      <c r="AN1313" s="212"/>
      <c r="AP1313" s="203"/>
      <c r="AQ1313" s="203"/>
      <c r="AR1313" s="203"/>
      <c r="AS1313" s="203"/>
      <c r="AT1313" s="203"/>
      <c r="AU1313" s="203"/>
      <c r="AV1313" s="212"/>
      <c r="AW1313" s="212"/>
      <c r="AX1313" s="212"/>
      <c r="AY1313" s="212"/>
      <c r="BA1313" s="203"/>
      <c r="BB1313" s="203"/>
      <c r="BC1313" s="203"/>
      <c r="BD1313" s="203"/>
      <c r="BE1313" s="212"/>
      <c r="BF1313" s="212"/>
      <c r="BG1313" s="203"/>
      <c r="BH1313" s="203"/>
      <c r="BI1313" s="298"/>
      <c r="BJ1313" s="299"/>
      <c r="BK1313" s="203"/>
      <c r="BL1313" s="319"/>
    </row>
    <row r="1314" spans="18:64" ht="12.75" x14ac:dyDescent="0.2">
      <c r="R1314" s="212"/>
      <c r="S1314" s="212"/>
      <c r="T1314" s="212"/>
      <c r="U1314" s="212"/>
      <c r="V1314" s="212"/>
      <c r="W1314" s="212"/>
      <c r="X1314" s="212"/>
      <c r="Y1314" s="212"/>
      <c r="Z1314" s="212"/>
      <c r="AA1314" s="212"/>
      <c r="AB1314" s="212"/>
      <c r="AC1314" s="212"/>
      <c r="AD1314" s="212"/>
      <c r="AE1314" s="212"/>
      <c r="AF1314" s="212"/>
      <c r="AG1314" s="212"/>
      <c r="AH1314" s="212"/>
      <c r="AI1314" s="212"/>
      <c r="AJ1314" s="212"/>
      <c r="AK1314" s="212"/>
      <c r="AL1314" s="212"/>
      <c r="AM1314" s="212"/>
      <c r="AN1314" s="212"/>
      <c r="AP1314" s="203"/>
      <c r="AQ1314" s="203"/>
      <c r="AR1314" s="203"/>
      <c r="AS1314" s="203"/>
      <c r="AT1314" s="203"/>
      <c r="AU1314" s="203"/>
      <c r="AV1314" s="212"/>
      <c r="AW1314" s="212"/>
      <c r="AX1314" s="212"/>
      <c r="AY1314" s="212"/>
      <c r="BA1314" s="203"/>
      <c r="BB1314" s="203"/>
      <c r="BC1314" s="203"/>
      <c r="BD1314" s="203"/>
      <c r="BE1314" s="212"/>
      <c r="BF1314" s="212"/>
      <c r="BG1314" s="203"/>
      <c r="BH1314" s="203"/>
      <c r="BI1314" s="298"/>
      <c r="BJ1314" s="299"/>
      <c r="BK1314" s="203"/>
      <c r="BL1314" s="319"/>
    </row>
    <row r="1315" spans="18:64" ht="12.75" x14ac:dyDescent="0.2">
      <c r="R1315" s="212"/>
      <c r="S1315" s="212"/>
      <c r="T1315" s="212"/>
      <c r="U1315" s="212"/>
      <c r="V1315" s="212"/>
      <c r="W1315" s="212"/>
      <c r="X1315" s="212"/>
      <c r="Y1315" s="212"/>
      <c r="Z1315" s="212"/>
      <c r="AA1315" s="212"/>
      <c r="AB1315" s="212"/>
      <c r="AC1315" s="212"/>
      <c r="AD1315" s="212"/>
      <c r="AE1315" s="212"/>
      <c r="AF1315" s="212"/>
      <c r="AG1315" s="212"/>
      <c r="AH1315" s="212"/>
      <c r="AI1315" s="212"/>
      <c r="AJ1315" s="212"/>
      <c r="AK1315" s="212"/>
      <c r="AL1315" s="212"/>
      <c r="AM1315" s="212"/>
      <c r="AN1315" s="212"/>
      <c r="AP1315" s="203"/>
      <c r="AQ1315" s="203"/>
      <c r="AR1315" s="203"/>
      <c r="AS1315" s="203"/>
      <c r="AT1315" s="203"/>
      <c r="AU1315" s="203"/>
      <c r="AV1315" s="212"/>
      <c r="AW1315" s="212"/>
      <c r="AX1315" s="212"/>
      <c r="AY1315" s="212"/>
      <c r="BA1315" s="203"/>
      <c r="BB1315" s="203"/>
      <c r="BC1315" s="203"/>
      <c r="BD1315" s="203"/>
      <c r="BE1315" s="212"/>
      <c r="BF1315" s="212"/>
      <c r="BG1315" s="203"/>
      <c r="BH1315" s="203"/>
      <c r="BI1315" s="298"/>
      <c r="BJ1315" s="299"/>
      <c r="BK1315" s="203"/>
      <c r="BL1315" s="319"/>
    </row>
    <row r="1316" spans="18:64" ht="12.75" x14ac:dyDescent="0.2">
      <c r="R1316" s="212"/>
      <c r="S1316" s="212"/>
      <c r="T1316" s="212"/>
      <c r="U1316" s="212"/>
      <c r="V1316" s="212"/>
      <c r="W1316" s="212"/>
      <c r="X1316" s="212"/>
      <c r="Y1316" s="212"/>
      <c r="Z1316" s="212"/>
      <c r="AA1316" s="212"/>
      <c r="AB1316" s="212"/>
      <c r="AC1316" s="212"/>
      <c r="AD1316" s="212"/>
      <c r="AE1316" s="212"/>
      <c r="AF1316" s="212"/>
      <c r="AG1316" s="212"/>
      <c r="AH1316" s="212"/>
      <c r="AI1316" s="212"/>
      <c r="AJ1316" s="212"/>
      <c r="AK1316" s="212"/>
      <c r="AL1316" s="212"/>
      <c r="AM1316" s="212"/>
      <c r="AN1316" s="212"/>
      <c r="AP1316" s="203"/>
      <c r="AQ1316" s="203"/>
      <c r="AR1316" s="203"/>
      <c r="AS1316" s="203"/>
      <c r="AT1316" s="203"/>
      <c r="AU1316" s="203"/>
      <c r="AV1316" s="212"/>
      <c r="AW1316" s="212"/>
      <c r="AX1316" s="212"/>
      <c r="AY1316" s="212"/>
      <c r="BA1316" s="203"/>
      <c r="BB1316" s="203"/>
      <c r="BC1316" s="203"/>
      <c r="BD1316" s="203"/>
      <c r="BE1316" s="212"/>
      <c r="BF1316" s="212"/>
      <c r="BG1316" s="203"/>
      <c r="BH1316" s="203"/>
      <c r="BI1316" s="298"/>
      <c r="BJ1316" s="299"/>
      <c r="BK1316" s="203"/>
      <c r="BL1316" s="319"/>
    </row>
    <row r="1317" spans="18:64" ht="12.75" x14ac:dyDescent="0.2">
      <c r="R1317" s="212"/>
      <c r="S1317" s="212"/>
      <c r="T1317" s="212"/>
      <c r="U1317" s="212"/>
      <c r="V1317" s="212"/>
      <c r="W1317" s="212"/>
      <c r="X1317" s="212"/>
      <c r="Y1317" s="212"/>
      <c r="Z1317" s="212"/>
      <c r="AA1317" s="212"/>
      <c r="AB1317" s="212"/>
      <c r="AC1317" s="212"/>
      <c r="AD1317" s="212"/>
      <c r="AE1317" s="212"/>
      <c r="AF1317" s="212"/>
      <c r="AG1317" s="212"/>
      <c r="AH1317" s="212"/>
      <c r="AI1317" s="212"/>
      <c r="AJ1317" s="212"/>
      <c r="AK1317" s="212"/>
      <c r="AL1317" s="212"/>
      <c r="AM1317" s="212"/>
      <c r="AN1317" s="212"/>
      <c r="AP1317" s="203"/>
      <c r="AQ1317" s="203"/>
      <c r="AR1317" s="203"/>
      <c r="AS1317" s="203"/>
      <c r="AT1317" s="203"/>
      <c r="AU1317" s="203"/>
      <c r="AV1317" s="212"/>
      <c r="AW1317" s="212"/>
      <c r="AX1317" s="212"/>
      <c r="AY1317" s="212"/>
      <c r="BA1317" s="203"/>
      <c r="BB1317" s="203"/>
      <c r="BC1317" s="203"/>
      <c r="BD1317" s="203"/>
      <c r="BE1317" s="212"/>
      <c r="BF1317" s="212"/>
      <c r="BG1317" s="203"/>
      <c r="BH1317" s="203"/>
      <c r="BI1317" s="298"/>
      <c r="BJ1317" s="299"/>
      <c r="BK1317" s="203"/>
      <c r="BL1317" s="319"/>
    </row>
    <row r="1318" spans="18:64" ht="12.75" x14ac:dyDescent="0.2">
      <c r="R1318" s="212"/>
      <c r="S1318" s="212"/>
      <c r="T1318" s="212"/>
      <c r="U1318" s="212"/>
      <c r="V1318" s="212"/>
      <c r="W1318" s="212"/>
      <c r="X1318" s="212"/>
      <c r="Y1318" s="212"/>
      <c r="Z1318" s="212"/>
      <c r="AA1318" s="212"/>
      <c r="AB1318" s="212"/>
      <c r="AC1318" s="212"/>
      <c r="AD1318" s="212"/>
      <c r="AE1318" s="212"/>
      <c r="AF1318" s="212"/>
      <c r="AG1318" s="212"/>
      <c r="AH1318" s="212"/>
      <c r="AI1318" s="212"/>
      <c r="AJ1318" s="212"/>
      <c r="AK1318" s="212"/>
      <c r="AL1318" s="212"/>
      <c r="AM1318" s="212"/>
      <c r="AN1318" s="212"/>
      <c r="AP1318" s="203"/>
      <c r="AQ1318" s="203"/>
      <c r="AR1318" s="203"/>
      <c r="AS1318" s="203"/>
      <c r="AT1318" s="203"/>
      <c r="AU1318" s="203"/>
      <c r="AV1318" s="212"/>
      <c r="AW1318" s="212"/>
      <c r="AX1318" s="212"/>
      <c r="AY1318" s="212"/>
      <c r="BA1318" s="203"/>
      <c r="BB1318" s="203"/>
      <c r="BC1318" s="203"/>
      <c r="BD1318" s="203"/>
      <c r="BE1318" s="212"/>
      <c r="BF1318" s="212"/>
      <c r="BG1318" s="203"/>
      <c r="BH1318" s="203"/>
      <c r="BI1318" s="298"/>
      <c r="BJ1318" s="299"/>
      <c r="BK1318" s="203"/>
      <c r="BL1318" s="319"/>
    </row>
    <row r="1319" spans="18:64" ht="12.75" x14ac:dyDescent="0.2">
      <c r="R1319" s="212"/>
      <c r="S1319" s="212"/>
      <c r="T1319" s="212"/>
      <c r="U1319" s="212"/>
      <c r="V1319" s="212"/>
      <c r="W1319" s="212"/>
      <c r="X1319" s="212"/>
      <c r="Y1319" s="212"/>
      <c r="Z1319" s="212"/>
      <c r="AA1319" s="212"/>
      <c r="AB1319" s="212"/>
      <c r="AC1319" s="212"/>
      <c r="AD1319" s="212"/>
      <c r="AE1319" s="212"/>
      <c r="AF1319" s="212"/>
      <c r="AG1319" s="212"/>
      <c r="AH1319" s="212"/>
      <c r="AI1319" s="212"/>
      <c r="AJ1319" s="212"/>
      <c r="AK1319" s="212"/>
      <c r="AL1319" s="212"/>
      <c r="AM1319" s="212"/>
      <c r="AN1319" s="212"/>
      <c r="AP1319" s="203"/>
      <c r="AQ1319" s="203"/>
      <c r="AR1319" s="203"/>
      <c r="AS1319" s="203"/>
      <c r="AT1319" s="203"/>
      <c r="AU1319" s="203"/>
      <c r="AV1319" s="212"/>
      <c r="AW1319" s="212"/>
      <c r="AX1319" s="212"/>
      <c r="AY1319" s="212"/>
      <c r="BA1319" s="203"/>
      <c r="BB1319" s="203"/>
      <c r="BC1319" s="203"/>
      <c r="BD1319" s="203"/>
      <c r="BE1319" s="212"/>
      <c r="BF1319" s="212"/>
      <c r="BG1319" s="203"/>
      <c r="BH1319" s="203"/>
      <c r="BI1319" s="298"/>
      <c r="BJ1319" s="299"/>
      <c r="BK1319" s="203"/>
      <c r="BL1319" s="319"/>
    </row>
    <row r="1320" spans="18:64" ht="12.75" x14ac:dyDescent="0.2">
      <c r="R1320" s="212"/>
      <c r="S1320" s="212"/>
      <c r="T1320" s="212"/>
      <c r="U1320" s="212"/>
      <c r="V1320" s="212"/>
      <c r="W1320" s="212"/>
      <c r="X1320" s="212"/>
      <c r="Y1320" s="212"/>
      <c r="Z1320" s="212"/>
      <c r="AA1320" s="212"/>
      <c r="AB1320" s="212"/>
      <c r="AC1320" s="212"/>
      <c r="AD1320" s="212"/>
      <c r="AE1320" s="212"/>
      <c r="AF1320" s="212"/>
      <c r="AG1320" s="212"/>
      <c r="AH1320" s="212"/>
      <c r="AI1320" s="212"/>
      <c r="AJ1320" s="212"/>
      <c r="AK1320" s="212"/>
      <c r="AL1320" s="212"/>
      <c r="AM1320" s="212"/>
      <c r="AN1320" s="212"/>
      <c r="AP1320" s="203"/>
      <c r="AQ1320" s="203"/>
      <c r="AR1320" s="203"/>
      <c r="AS1320" s="203"/>
      <c r="AT1320" s="203"/>
      <c r="AU1320" s="203"/>
      <c r="AV1320" s="212"/>
      <c r="AW1320" s="212"/>
      <c r="AX1320" s="212"/>
      <c r="AY1320" s="212"/>
      <c r="BA1320" s="203"/>
      <c r="BB1320" s="203"/>
      <c r="BC1320" s="203"/>
      <c r="BD1320" s="203"/>
      <c r="BE1320" s="212"/>
      <c r="BF1320" s="212"/>
      <c r="BG1320" s="203"/>
      <c r="BH1320" s="203"/>
      <c r="BI1320" s="298"/>
      <c r="BJ1320" s="299"/>
      <c r="BK1320" s="203"/>
      <c r="BL1320" s="319"/>
    </row>
    <row r="1321" spans="18:64" ht="12.75" x14ac:dyDescent="0.2">
      <c r="R1321" s="212"/>
      <c r="S1321" s="212"/>
      <c r="T1321" s="212"/>
      <c r="U1321" s="212"/>
      <c r="V1321" s="212"/>
      <c r="W1321" s="212"/>
      <c r="X1321" s="212"/>
      <c r="Y1321" s="212"/>
      <c r="Z1321" s="212"/>
      <c r="AA1321" s="212"/>
      <c r="AB1321" s="212"/>
      <c r="AC1321" s="212"/>
      <c r="AD1321" s="212"/>
      <c r="AE1321" s="212"/>
      <c r="AF1321" s="212"/>
      <c r="AG1321" s="212"/>
      <c r="AH1321" s="212"/>
      <c r="AI1321" s="212"/>
      <c r="AJ1321" s="212"/>
      <c r="AK1321" s="212"/>
      <c r="AL1321" s="212"/>
      <c r="AM1321" s="212"/>
      <c r="AN1321" s="212"/>
      <c r="AP1321" s="203"/>
      <c r="AQ1321" s="203"/>
      <c r="AR1321" s="203"/>
      <c r="AS1321" s="203"/>
      <c r="AT1321" s="203"/>
      <c r="AU1321" s="203"/>
      <c r="AV1321" s="212"/>
      <c r="AW1321" s="212"/>
      <c r="AX1321" s="212"/>
      <c r="AY1321" s="212"/>
      <c r="BA1321" s="203"/>
      <c r="BB1321" s="203"/>
      <c r="BC1321" s="203"/>
      <c r="BD1321" s="203"/>
      <c r="BE1321" s="212"/>
      <c r="BF1321" s="212"/>
      <c r="BG1321" s="203"/>
      <c r="BH1321" s="203"/>
      <c r="BI1321" s="298"/>
      <c r="BJ1321" s="299"/>
      <c r="BK1321" s="203"/>
      <c r="BL1321" s="319"/>
    </row>
    <row r="1322" spans="18:64" ht="12.75" x14ac:dyDescent="0.2">
      <c r="R1322" s="212"/>
      <c r="S1322" s="212"/>
      <c r="T1322" s="212"/>
      <c r="U1322" s="212"/>
      <c r="V1322" s="212"/>
      <c r="W1322" s="212"/>
      <c r="X1322" s="212"/>
      <c r="Y1322" s="212"/>
      <c r="Z1322" s="212"/>
      <c r="AA1322" s="212"/>
      <c r="AB1322" s="212"/>
      <c r="AC1322" s="212"/>
      <c r="AD1322" s="212"/>
      <c r="AE1322" s="212"/>
      <c r="AF1322" s="212"/>
      <c r="AG1322" s="212"/>
      <c r="AH1322" s="212"/>
      <c r="AI1322" s="212"/>
      <c r="AJ1322" s="212"/>
      <c r="AK1322" s="212"/>
      <c r="AL1322" s="212"/>
      <c r="AM1322" s="212"/>
      <c r="AN1322" s="212"/>
      <c r="AP1322" s="203"/>
      <c r="AQ1322" s="203"/>
      <c r="AR1322" s="203"/>
      <c r="AS1322" s="203"/>
      <c r="AT1322" s="203"/>
      <c r="AU1322" s="203"/>
      <c r="AV1322" s="212"/>
      <c r="AW1322" s="212"/>
      <c r="AX1322" s="212"/>
      <c r="AY1322" s="212"/>
      <c r="BA1322" s="203"/>
      <c r="BB1322" s="203"/>
      <c r="BC1322" s="203"/>
      <c r="BD1322" s="203"/>
      <c r="BE1322" s="212"/>
      <c r="BF1322" s="212"/>
      <c r="BG1322" s="203"/>
      <c r="BH1322" s="203"/>
      <c r="BI1322" s="298"/>
      <c r="BJ1322" s="299"/>
      <c r="BK1322" s="203"/>
      <c r="BL1322" s="319"/>
    </row>
    <row r="1323" spans="18:64" ht="12.75" x14ac:dyDescent="0.2">
      <c r="R1323" s="212"/>
      <c r="S1323" s="212"/>
      <c r="T1323" s="212"/>
      <c r="U1323" s="212"/>
      <c r="V1323" s="212"/>
      <c r="W1323" s="212"/>
      <c r="X1323" s="212"/>
      <c r="Y1323" s="212"/>
      <c r="Z1323" s="212"/>
      <c r="AA1323" s="212"/>
      <c r="AB1323" s="212"/>
      <c r="AC1323" s="212"/>
      <c r="AD1323" s="212"/>
      <c r="AE1323" s="212"/>
      <c r="AF1323" s="212"/>
      <c r="AG1323" s="212"/>
      <c r="AH1323" s="212"/>
      <c r="AI1323" s="212"/>
      <c r="AJ1323" s="212"/>
      <c r="AK1323" s="212"/>
      <c r="AL1323" s="212"/>
      <c r="AM1323" s="212"/>
      <c r="AN1323" s="212"/>
      <c r="AP1323" s="203"/>
      <c r="AQ1323" s="203"/>
      <c r="AR1323" s="203"/>
      <c r="AS1323" s="203"/>
      <c r="AT1323" s="203"/>
      <c r="AU1323" s="203"/>
      <c r="AV1323" s="212"/>
      <c r="AW1323" s="212"/>
      <c r="AX1323" s="212"/>
      <c r="AY1323" s="212"/>
      <c r="BA1323" s="203"/>
      <c r="BB1323" s="203"/>
      <c r="BC1323" s="203"/>
      <c r="BD1323" s="203"/>
      <c r="BE1323" s="212"/>
      <c r="BF1323" s="212"/>
      <c r="BG1323" s="203"/>
      <c r="BH1323" s="203"/>
      <c r="BI1323" s="298"/>
      <c r="BJ1323" s="299"/>
      <c r="BK1323" s="203"/>
      <c r="BL1323" s="319"/>
    </row>
    <row r="1324" spans="18:64" ht="12.75" x14ac:dyDescent="0.2">
      <c r="R1324" s="212"/>
      <c r="S1324" s="212"/>
      <c r="T1324" s="212"/>
      <c r="U1324" s="212"/>
      <c r="V1324" s="212"/>
      <c r="W1324" s="212"/>
      <c r="X1324" s="212"/>
      <c r="Y1324" s="212"/>
      <c r="Z1324" s="212"/>
      <c r="AA1324" s="212"/>
      <c r="AB1324" s="212"/>
      <c r="AC1324" s="212"/>
      <c r="AD1324" s="212"/>
      <c r="AE1324" s="212"/>
      <c r="AF1324" s="212"/>
      <c r="AG1324" s="212"/>
      <c r="AH1324" s="212"/>
      <c r="AI1324" s="212"/>
      <c r="AJ1324" s="212"/>
      <c r="AK1324" s="212"/>
      <c r="AL1324" s="212"/>
      <c r="AM1324" s="212"/>
      <c r="AN1324" s="212"/>
      <c r="AP1324" s="203"/>
      <c r="AQ1324" s="203"/>
      <c r="AR1324" s="203"/>
      <c r="AS1324" s="203"/>
      <c r="AT1324" s="203"/>
      <c r="AU1324" s="203"/>
      <c r="AV1324" s="212"/>
      <c r="AW1324" s="212"/>
      <c r="AX1324" s="212"/>
      <c r="AY1324" s="212"/>
      <c r="BA1324" s="203"/>
      <c r="BB1324" s="203"/>
      <c r="BC1324" s="203"/>
      <c r="BD1324" s="203"/>
      <c r="BE1324" s="212"/>
      <c r="BF1324" s="212"/>
      <c r="BG1324" s="203"/>
      <c r="BH1324" s="203"/>
      <c r="BI1324" s="298"/>
      <c r="BJ1324" s="299"/>
      <c r="BK1324" s="203"/>
      <c r="BL1324" s="319"/>
    </row>
    <row r="1325" spans="18:64" ht="12.75" x14ac:dyDescent="0.2">
      <c r="R1325" s="212"/>
      <c r="S1325" s="212"/>
      <c r="T1325" s="212"/>
      <c r="U1325" s="212"/>
      <c r="V1325" s="212"/>
      <c r="W1325" s="212"/>
      <c r="X1325" s="212"/>
      <c r="Y1325" s="212"/>
      <c r="Z1325" s="212"/>
      <c r="AA1325" s="212"/>
      <c r="AB1325" s="212"/>
      <c r="AC1325" s="212"/>
      <c r="AD1325" s="212"/>
      <c r="AE1325" s="212"/>
      <c r="AF1325" s="212"/>
      <c r="AG1325" s="212"/>
      <c r="AH1325" s="212"/>
      <c r="AI1325" s="212"/>
      <c r="AJ1325" s="212"/>
      <c r="AK1325" s="212"/>
      <c r="AL1325" s="212"/>
      <c r="AM1325" s="212"/>
      <c r="AN1325" s="212"/>
      <c r="AP1325" s="203"/>
      <c r="AQ1325" s="203"/>
      <c r="AR1325" s="203"/>
      <c r="AS1325" s="203"/>
      <c r="AT1325" s="203"/>
      <c r="AU1325" s="203"/>
      <c r="AV1325" s="212"/>
      <c r="AW1325" s="212"/>
      <c r="AX1325" s="212"/>
      <c r="AY1325" s="212"/>
      <c r="BA1325" s="203"/>
      <c r="BB1325" s="203"/>
      <c r="BC1325" s="203"/>
      <c r="BD1325" s="203"/>
      <c r="BE1325" s="212"/>
      <c r="BF1325" s="212"/>
      <c r="BG1325" s="203"/>
      <c r="BH1325" s="203"/>
      <c r="BI1325" s="298"/>
      <c r="BJ1325" s="299"/>
      <c r="BK1325" s="203"/>
      <c r="BL1325" s="319"/>
    </row>
    <row r="1326" spans="18:64" ht="12.75" x14ac:dyDescent="0.2">
      <c r="R1326" s="212"/>
      <c r="S1326" s="212"/>
      <c r="T1326" s="212"/>
      <c r="U1326" s="212"/>
      <c r="V1326" s="212"/>
      <c r="W1326" s="212"/>
      <c r="X1326" s="212"/>
      <c r="Y1326" s="212"/>
      <c r="Z1326" s="212"/>
      <c r="AA1326" s="212"/>
      <c r="AB1326" s="212"/>
      <c r="AC1326" s="212"/>
      <c r="AD1326" s="212"/>
      <c r="AE1326" s="212"/>
      <c r="AF1326" s="212"/>
      <c r="AG1326" s="212"/>
      <c r="AH1326" s="212"/>
      <c r="AI1326" s="212"/>
      <c r="AJ1326" s="212"/>
      <c r="AK1326" s="212"/>
      <c r="AL1326" s="212"/>
      <c r="AM1326" s="212"/>
      <c r="AN1326" s="212"/>
      <c r="AP1326" s="203"/>
      <c r="AQ1326" s="203"/>
      <c r="AR1326" s="203"/>
      <c r="AS1326" s="203"/>
      <c r="AT1326" s="203"/>
      <c r="AU1326" s="203"/>
      <c r="AV1326" s="212"/>
      <c r="AW1326" s="212"/>
      <c r="AX1326" s="212"/>
      <c r="AY1326" s="212"/>
      <c r="BA1326" s="203"/>
      <c r="BB1326" s="203"/>
      <c r="BC1326" s="203"/>
      <c r="BD1326" s="203"/>
      <c r="BE1326" s="212"/>
      <c r="BF1326" s="212"/>
      <c r="BG1326" s="203"/>
      <c r="BH1326" s="203"/>
      <c r="BI1326" s="298"/>
      <c r="BJ1326" s="299"/>
      <c r="BK1326" s="203"/>
      <c r="BL1326" s="319"/>
    </row>
    <row r="1327" spans="18:64" ht="12.75" x14ac:dyDescent="0.2">
      <c r="R1327" s="212"/>
      <c r="S1327" s="212"/>
      <c r="T1327" s="212"/>
      <c r="U1327" s="212"/>
      <c r="V1327" s="212"/>
      <c r="W1327" s="212"/>
      <c r="X1327" s="212"/>
      <c r="Y1327" s="212"/>
      <c r="Z1327" s="212"/>
      <c r="AA1327" s="212"/>
      <c r="AB1327" s="212"/>
      <c r="AC1327" s="212"/>
      <c r="AD1327" s="212"/>
      <c r="AE1327" s="212"/>
      <c r="AF1327" s="212"/>
      <c r="AG1327" s="212"/>
      <c r="AH1327" s="212"/>
      <c r="AI1327" s="212"/>
      <c r="AJ1327" s="212"/>
      <c r="AK1327" s="212"/>
      <c r="AL1327" s="212"/>
      <c r="AM1327" s="212"/>
      <c r="AN1327" s="212"/>
      <c r="AP1327" s="203"/>
      <c r="AQ1327" s="203"/>
      <c r="AR1327" s="203"/>
      <c r="AS1327" s="203"/>
      <c r="AT1327" s="203"/>
      <c r="AU1327" s="203"/>
      <c r="AV1327" s="212"/>
      <c r="AW1327" s="212"/>
      <c r="AX1327" s="212"/>
      <c r="AY1327" s="212"/>
      <c r="BA1327" s="203"/>
      <c r="BB1327" s="203"/>
      <c r="BC1327" s="203"/>
      <c r="BD1327" s="203"/>
      <c r="BE1327" s="212"/>
      <c r="BF1327" s="212"/>
      <c r="BG1327" s="203"/>
      <c r="BH1327" s="203"/>
      <c r="BI1327" s="298"/>
      <c r="BJ1327" s="299"/>
      <c r="BK1327" s="203"/>
      <c r="BL1327" s="319"/>
    </row>
    <row r="1328" spans="18:64" ht="12.75" x14ac:dyDescent="0.2">
      <c r="R1328" s="212"/>
      <c r="S1328" s="212"/>
      <c r="T1328" s="212"/>
      <c r="U1328" s="212"/>
      <c r="V1328" s="212"/>
      <c r="W1328" s="212"/>
      <c r="X1328" s="212"/>
      <c r="Y1328" s="212"/>
      <c r="Z1328" s="212"/>
      <c r="AA1328" s="212"/>
      <c r="AB1328" s="212"/>
      <c r="AC1328" s="212"/>
      <c r="AD1328" s="212"/>
      <c r="AE1328" s="212"/>
      <c r="AF1328" s="212"/>
      <c r="AG1328" s="212"/>
      <c r="AH1328" s="212"/>
      <c r="AI1328" s="212"/>
      <c r="AJ1328" s="212"/>
      <c r="AK1328" s="212"/>
      <c r="AL1328" s="212"/>
      <c r="AM1328" s="212"/>
      <c r="AN1328" s="212"/>
      <c r="AP1328" s="203"/>
      <c r="AQ1328" s="203"/>
      <c r="AR1328" s="203"/>
      <c r="AS1328" s="203"/>
      <c r="AT1328" s="203"/>
      <c r="AU1328" s="203"/>
      <c r="AV1328" s="212"/>
      <c r="AW1328" s="212"/>
      <c r="AX1328" s="212"/>
      <c r="AY1328" s="212"/>
      <c r="BA1328" s="203"/>
      <c r="BB1328" s="203"/>
      <c r="BC1328" s="203"/>
      <c r="BD1328" s="203"/>
      <c r="BE1328" s="212"/>
      <c r="BF1328" s="212"/>
      <c r="BG1328" s="203"/>
      <c r="BH1328" s="203"/>
      <c r="BI1328" s="298"/>
      <c r="BJ1328" s="299"/>
      <c r="BK1328" s="203"/>
      <c r="BL1328" s="319"/>
    </row>
    <row r="1329" spans="18:64" ht="12.75" x14ac:dyDescent="0.2">
      <c r="R1329" s="212"/>
      <c r="S1329" s="212"/>
      <c r="T1329" s="212"/>
      <c r="U1329" s="212"/>
      <c r="V1329" s="212"/>
      <c r="W1329" s="212"/>
      <c r="X1329" s="212"/>
      <c r="Y1329" s="212"/>
      <c r="Z1329" s="212"/>
      <c r="AA1329" s="212"/>
      <c r="AB1329" s="212"/>
      <c r="AC1329" s="212"/>
      <c r="AD1329" s="212"/>
      <c r="AE1329" s="212"/>
      <c r="AF1329" s="212"/>
      <c r="AG1329" s="212"/>
      <c r="AH1329" s="212"/>
      <c r="AI1329" s="212"/>
      <c r="AJ1329" s="212"/>
      <c r="AK1329" s="212"/>
      <c r="AL1329" s="212"/>
      <c r="AM1329" s="212"/>
      <c r="AN1329" s="212"/>
      <c r="AP1329" s="203"/>
      <c r="AQ1329" s="203"/>
      <c r="AR1329" s="203"/>
      <c r="AS1329" s="203"/>
      <c r="AT1329" s="203"/>
      <c r="AU1329" s="203"/>
      <c r="AV1329" s="212"/>
      <c r="AW1329" s="212"/>
      <c r="AX1329" s="212"/>
      <c r="AY1329" s="212"/>
      <c r="BA1329" s="203"/>
      <c r="BB1329" s="203"/>
      <c r="BC1329" s="203"/>
      <c r="BD1329" s="203"/>
      <c r="BE1329" s="212"/>
      <c r="BF1329" s="212"/>
      <c r="BG1329" s="203"/>
      <c r="BH1329" s="203"/>
      <c r="BI1329" s="298"/>
      <c r="BJ1329" s="299"/>
      <c r="BK1329" s="203"/>
      <c r="BL1329" s="319"/>
    </row>
    <row r="1330" spans="18:64" ht="12.75" x14ac:dyDescent="0.2">
      <c r="R1330" s="212"/>
      <c r="S1330" s="212"/>
      <c r="T1330" s="212"/>
      <c r="U1330" s="212"/>
      <c r="V1330" s="212"/>
      <c r="W1330" s="212"/>
      <c r="X1330" s="212"/>
      <c r="Y1330" s="212"/>
      <c r="Z1330" s="212"/>
      <c r="AA1330" s="212"/>
      <c r="AB1330" s="212"/>
      <c r="AC1330" s="212"/>
      <c r="AD1330" s="212"/>
      <c r="AE1330" s="212"/>
      <c r="AF1330" s="212"/>
      <c r="AG1330" s="212"/>
      <c r="AH1330" s="212"/>
      <c r="AI1330" s="212"/>
      <c r="AJ1330" s="212"/>
      <c r="AK1330" s="212"/>
      <c r="AL1330" s="212"/>
      <c r="AM1330" s="212"/>
      <c r="AN1330" s="212"/>
      <c r="AP1330" s="203"/>
      <c r="AQ1330" s="203"/>
      <c r="AR1330" s="203"/>
      <c r="AS1330" s="203"/>
      <c r="AT1330" s="203"/>
      <c r="AU1330" s="203"/>
      <c r="AV1330" s="212"/>
      <c r="AW1330" s="212"/>
      <c r="AX1330" s="212"/>
      <c r="AY1330" s="212"/>
      <c r="BA1330" s="203"/>
      <c r="BB1330" s="203"/>
      <c r="BC1330" s="203"/>
      <c r="BD1330" s="203"/>
      <c r="BE1330" s="212"/>
      <c r="BF1330" s="212"/>
      <c r="BG1330" s="203"/>
      <c r="BH1330" s="203"/>
      <c r="BI1330" s="298"/>
      <c r="BJ1330" s="299"/>
      <c r="BK1330" s="203"/>
      <c r="BL1330" s="319"/>
    </row>
    <row r="1331" spans="18:64" ht="12.75" x14ac:dyDescent="0.2">
      <c r="R1331" s="212"/>
      <c r="S1331" s="212"/>
      <c r="T1331" s="212"/>
      <c r="U1331" s="212"/>
      <c r="V1331" s="212"/>
      <c r="W1331" s="212"/>
      <c r="X1331" s="212"/>
      <c r="Y1331" s="212"/>
      <c r="Z1331" s="212"/>
      <c r="AA1331" s="212"/>
      <c r="AB1331" s="212"/>
      <c r="AC1331" s="212"/>
      <c r="AD1331" s="212"/>
      <c r="AE1331" s="212"/>
      <c r="AF1331" s="212"/>
      <c r="AG1331" s="212"/>
      <c r="AH1331" s="212"/>
      <c r="AI1331" s="212"/>
      <c r="AJ1331" s="212"/>
      <c r="AK1331" s="212"/>
      <c r="AL1331" s="212"/>
      <c r="AM1331" s="212"/>
      <c r="AN1331" s="212"/>
      <c r="AP1331" s="203"/>
      <c r="AQ1331" s="203"/>
      <c r="AR1331" s="203"/>
      <c r="AS1331" s="203"/>
      <c r="AT1331" s="203"/>
      <c r="AU1331" s="203"/>
      <c r="AV1331" s="212"/>
      <c r="AW1331" s="212"/>
      <c r="AX1331" s="212"/>
      <c r="AY1331" s="212"/>
      <c r="BA1331" s="203"/>
      <c r="BB1331" s="203"/>
      <c r="BC1331" s="203"/>
      <c r="BD1331" s="203"/>
      <c r="BE1331" s="212"/>
      <c r="BF1331" s="212"/>
      <c r="BG1331" s="203"/>
      <c r="BH1331" s="203"/>
      <c r="BI1331" s="298"/>
      <c r="BJ1331" s="299"/>
      <c r="BK1331" s="203"/>
      <c r="BL1331" s="319"/>
    </row>
    <row r="1332" spans="18:64" ht="12.75" x14ac:dyDescent="0.2">
      <c r="R1332" s="212"/>
      <c r="S1332" s="212"/>
      <c r="T1332" s="212"/>
      <c r="U1332" s="212"/>
      <c r="V1332" s="212"/>
      <c r="W1332" s="212"/>
      <c r="X1332" s="212"/>
      <c r="Y1332" s="212"/>
      <c r="Z1332" s="212"/>
      <c r="AA1332" s="212"/>
      <c r="AB1332" s="212"/>
      <c r="AC1332" s="212"/>
      <c r="AD1332" s="212"/>
      <c r="AE1332" s="212"/>
      <c r="AF1332" s="212"/>
      <c r="AG1332" s="212"/>
      <c r="AH1332" s="212"/>
      <c r="AI1332" s="212"/>
      <c r="AJ1332" s="212"/>
      <c r="AK1332" s="212"/>
      <c r="AL1332" s="212"/>
      <c r="AM1332" s="212"/>
      <c r="AN1332" s="212"/>
      <c r="AP1332" s="203"/>
      <c r="AQ1332" s="203"/>
      <c r="AR1332" s="203"/>
      <c r="AS1332" s="203"/>
      <c r="AT1332" s="203"/>
      <c r="AU1332" s="203"/>
      <c r="AV1332" s="212"/>
      <c r="AW1332" s="212"/>
      <c r="AX1332" s="212"/>
      <c r="AY1332" s="212"/>
      <c r="BA1332" s="203"/>
      <c r="BB1332" s="203"/>
      <c r="BC1332" s="203"/>
      <c r="BD1332" s="203"/>
      <c r="BE1332" s="212"/>
      <c r="BF1332" s="212"/>
      <c r="BG1332" s="203"/>
      <c r="BH1332" s="203"/>
      <c r="BI1332" s="298"/>
      <c r="BJ1332" s="299"/>
      <c r="BK1332" s="203"/>
      <c r="BL1332" s="319"/>
    </row>
    <row r="1333" spans="18:64" ht="12.75" x14ac:dyDescent="0.2">
      <c r="R1333" s="212"/>
      <c r="S1333" s="212"/>
      <c r="T1333" s="212"/>
      <c r="U1333" s="212"/>
      <c r="V1333" s="212"/>
      <c r="W1333" s="212"/>
      <c r="X1333" s="212"/>
      <c r="Y1333" s="212"/>
      <c r="Z1333" s="212"/>
      <c r="AA1333" s="212"/>
      <c r="AB1333" s="212"/>
      <c r="AC1333" s="212"/>
      <c r="AD1333" s="212"/>
      <c r="AE1333" s="212"/>
      <c r="AF1333" s="212"/>
      <c r="AG1333" s="212"/>
      <c r="AH1333" s="212"/>
      <c r="AI1333" s="212"/>
      <c r="AJ1333" s="212"/>
      <c r="AK1333" s="212"/>
      <c r="AL1333" s="212"/>
      <c r="AM1333" s="212"/>
      <c r="AN1333" s="212"/>
      <c r="AP1333" s="203"/>
      <c r="AQ1333" s="203"/>
      <c r="AR1333" s="203"/>
      <c r="AS1333" s="203"/>
      <c r="AT1333" s="203"/>
      <c r="AU1333" s="203"/>
      <c r="AV1333" s="212"/>
      <c r="AW1333" s="212"/>
      <c r="AX1333" s="212"/>
      <c r="AY1333" s="212"/>
      <c r="BA1333" s="203"/>
      <c r="BB1333" s="203"/>
      <c r="BC1333" s="203"/>
      <c r="BD1333" s="203"/>
      <c r="BE1333" s="212"/>
      <c r="BF1333" s="212"/>
      <c r="BG1333" s="203"/>
      <c r="BH1333" s="203"/>
      <c r="BI1333" s="298"/>
      <c r="BJ1333" s="299"/>
      <c r="BK1333" s="203"/>
      <c r="BL1333" s="319"/>
    </row>
    <row r="1334" spans="18:64" ht="12.75" x14ac:dyDescent="0.2">
      <c r="R1334" s="212"/>
      <c r="S1334" s="212"/>
      <c r="T1334" s="212"/>
      <c r="U1334" s="212"/>
      <c r="V1334" s="212"/>
      <c r="W1334" s="212"/>
      <c r="X1334" s="212"/>
      <c r="Y1334" s="212"/>
      <c r="Z1334" s="212"/>
      <c r="AA1334" s="212"/>
      <c r="AB1334" s="212"/>
      <c r="AC1334" s="212"/>
      <c r="AD1334" s="212"/>
      <c r="AE1334" s="212"/>
      <c r="AF1334" s="212"/>
      <c r="AG1334" s="212"/>
      <c r="AH1334" s="212"/>
      <c r="AI1334" s="212"/>
      <c r="AJ1334" s="212"/>
      <c r="AK1334" s="212"/>
      <c r="AL1334" s="212"/>
      <c r="AM1334" s="212"/>
      <c r="AN1334" s="212"/>
      <c r="AP1334" s="203"/>
      <c r="AQ1334" s="203"/>
      <c r="AR1334" s="203"/>
      <c r="AS1334" s="203"/>
      <c r="AT1334" s="203"/>
      <c r="AU1334" s="203"/>
      <c r="AV1334" s="212"/>
      <c r="AW1334" s="212"/>
      <c r="AX1334" s="212"/>
      <c r="AY1334" s="212"/>
      <c r="BA1334" s="203"/>
      <c r="BB1334" s="203"/>
      <c r="BC1334" s="203"/>
      <c r="BD1334" s="203"/>
      <c r="BE1334" s="212"/>
      <c r="BF1334" s="212"/>
      <c r="BG1334" s="203"/>
      <c r="BH1334" s="203"/>
      <c r="BI1334" s="298"/>
      <c r="BJ1334" s="299"/>
      <c r="BK1334" s="203"/>
      <c r="BL1334" s="319"/>
    </row>
    <row r="1335" spans="18:64" ht="12.75" x14ac:dyDescent="0.2">
      <c r="R1335" s="212"/>
      <c r="S1335" s="212"/>
      <c r="T1335" s="212"/>
      <c r="U1335" s="212"/>
      <c r="V1335" s="212"/>
      <c r="W1335" s="212"/>
      <c r="X1335" s="212"/>
      <c r="Y1335" s="212"/>
      <c r="Z1335" s="212"/>
      <c r="AA1335" s="212"/>
      <c r="AB1335" s="212"/>
      <c r="AC1335" s="212"/>
      <c r="AD1335" s="212"/>
      <c r="AE1335" s="212"/>
      <c r="AF1335" s="212"/>
      <c r="AG1335" s="212"/>
      <c r="AH1335" s="212"/>
      <c r="AI1335" s="212"/>
      <c r="AJ1335" s="212"/>
      <c r="AK1335" s="212"/>
      <c r="AL1335" s="212"/>
      <c r="AM1335" s="212"/>
      <c r="AN1335" s="212"/>
      <c r="AP1335" s="203"/>
      <c r="AQ1335" s="203"/>
      <c r="AR1335" s="203"/>
      <c r="AS1335" s="203"/>
      <c r="AT1335" s="203"/>
      <c r="AU1335" s="203"/>
      <c r="AV1335" s="212"/>
      <c r="AW1335" s="212"/>
      <c r="AX1335" s="212"/>
      <c r="AY1335" s="212"/>
      <c r="BA1335" s="203"/>
      <c r="BB1335" s="203"/>
      <c r="BC1335" s="203"/>
      <c r="BD1335" s="203"/>
      <c r="BE1335" s="212"/>
      <c r="BF1335" s="212"/>
      <c r="BG1335" s="203"/>
      <c r="BH1335" s="203"/>
      <c r="BI1335" s="298"/>
      <c r="BJ1335" s="299"/>
      <c r="BK1335" s="203"/>
      <c r="BL1335" s="319"/>
    </row>
    <row r="1336" spans="18:64" ht="12.75" x14ac:dyDescent="0.2">
      <c r="R1336" s="212"/>
      <c r="S1336" s="212"/>
      <c r="T1336" s="212"/>
      <c r="U1336" s="212"/>
      <c r="V1336" s="212"/>
      <c r="W1336" s="212"/>
      <c r="X1336" s="212"/>
      <c r="Y1336" s="212"/>
      <c r="Z1336" s="212"/>
      <c r="AA1336" s="212"/>
      <c r="AB1336" s="212"/>
      <c r="AC1336" s="212"/>
      <c r="AD1336" s="212"/>
      <c r="AE1336" s="212"/>
      <c r="AF1336" s="212"/>
      <c r="AG1336" s="212"/>
      <c r="AH1336" s="212"/>
      <c r="AI1336" s="212"/>
      <c r="AJ1336" s="212"/>
      <c r="AK1336" s="212"/>
      <c r="AL1336" s="212"/>
      <c r="AM1336" s="212"/>
      <c r="AN1336" s="212"/>
      <c r="AP1336" s="203"/>
      <c r="AQ1336" s="203"/>
      <c r="AR1336" s="203"/>
      <c r="AS1336" s="203"/>
      <c r="AT1336" s="203"/>
      <c r="AU1336" s="203"/>
      <c r="AV1336" s="212"/>
      <c r="AW1336" s="212"/>
      <c r="AX1336" s="212"/>
      <c r="AY1336" s="212"/>
      <c r="BA1336" s="203"/>
      <c r="BB1336" s="203"/>
      <c r="BC1336" s="203"/>
      <c r="BD1336" s="203"/>
      <c r="BE1336" s="212"/>
      <c r="BF1336" s="212"/>
      <c r="BG1336" s="203"/>
      <c r="BH1336" s="203"/>
      <c r="BI1336" s="298"/>
      <c r="BJ1336" s="299"/>
      <c r="BK1336" s="203"/>
      <c r="BL1336" s="319"/>
    </row>
    <row r="1337" spans="18:64" ht="12.75" x14ac:dyDescent="0.2">
      <c r="R1337" s="212"/>
      <c r="S1337" s="212"/>
      <c r="T1337" s="212"/>
      <c r="U1337" s="212"/>
      <c r="V1337" s="212"/>
      <c r="W1337" s="212"/>
      <c r="X1337" s="212"/>
      <c r="Y1337" s="212"/>
      <c r="Z1337" s="212"/>
      <c r="AA1337" s="212"/>
      <c r="AB1337" s="212"/>
      <c r="AC1337" s="212"/>
      <c r="AD1337" s="212"/>
      <c r="AE1337" s="212"/>
      <c r="AF1337" s="212"/>
      <c r="AG1337" s="212"/>
      <c r="AH1337" s="212"/>
      <c r="AI1337" s="212"/>
      <c r="AJ1337" s="212"/>
      <c r="AK1337" s="212"/>
      <c r="AL1337" s="212"/>
      <c r="AM1337" s="212"/>
      <c r="AN1337" s="212"/>
      <c r="AP1337" s="203"/>
      <c r="AQ1337" s="203"/>
      <c r="AR1337" s="203"/>
      <c r="AS1337" s="203"/>
      <c r="AT1337" s="203"/>
      <c r="AU1337" s="203"/>
      <c r="AV1337" s="212"/>
      <c r="AW1337" s="212"/>
      <c r="AX1337" s="212"/>
      <c r="AY1337" s="212"/>
      <c r="BA1337" s="203"/>
      <c r="BB1337" s="203"/>
      <c r="BC1337" s="203"/>
      <c r="BD1337" s="203"/>
      <c r="BE1337" s="212"/>
      <c r="BF1337" s="212"/>
      <c r="BG1337" s="203"/>
      <c r="BH1337" s="203"/>
      <c r="BI1337" s="298"/>
      <c r="BJ1337" s="299"/>
      <c r="BK1337" s="203"/>
      <c r="BL1337" s="319"/>
    </row>
    <row r="1338" spans="18:64" ht="12.75" x14ac:dyDescent="0.2">
      <c r="R1338" s="212"/>
      <c r="S1338" s="212"/>
      <c r="T1338" s="212"/>
      <c r="U1338" s="212"/>
      <c r="V1338" s="212"/>
      <c r="W1338" s="212"/>
      <c r="X1338" s="212"/>
      <c r="Y1338" s="212"/>
      <c r="Z1338" s="212"/>
      <c r="AA1338" s="212"/>
      <c r="AB1338" s="212"/>
      <c r="AC1338" s="212"/>
      <c r="AD1338" s="212"/>
      <c r="AE1338" s="212"/>
      <c r="AF1338" s="212"/>
      <c r="AG1338" s="212"/>
      <c r="AH1338" s="212"/>
      <c r="AI1338" s="212"/>
      <c r="AJ1338" s="212"/>
      <c r="AK1338" s="212"/>
      <c r="AL1338" s="212"/>
      <c r="AM1338" s="212"/>
      <c r="AN1338" s="212"/>
      <c r="AP1338" s="203"/>
      <c r="AQ1338" s="203"/>
      <c r="AR1338" s="203"/>
      <c r="AS1338" s="203"/>
      <c r="AT1338" s="203"/>
      <c r="AU1338" s="203"/>
      <c r="AV1338" s="212"/>
      <c r="AW1338" s="212"/>
      <c r="AX1338" s="212"/>
      <c r="AY1338" s="212"/>
      <c r="BA1338" s="203"/>
      <c r="BB1338" s="203"/>
      <c r="BC1338" s="203"/>
      <c r="BD1338" s="203"/>
      <c r="BE1338" s="212"/>
      <c r="BF1338" s="212"/>
      <c r="BG1338" s="203"/>
      <c r="BH1338" s="203"/>
      <c r="BI1338" s="298"/>
      <c r="BJ1338" s="299"/>
      <c r="BK1338" s="203"/>
      <c r="BL1338" s="319"/>
    </row>
    <row r="1339" spans="18:64" ht="12.75" x14ac:dyDescent="0.2">
      <c r="R1339" s="212"/>
      <c r="S1339" s="212"/>
      <c r="T1339" s="212"/>
      <c r="U1339" s="212"/>
      <c r="V1339" s="212"/>
      <c r="W1339" s="212"/>
      <c r="X1339" s="212"/>
      <c r="Y1339" s="212"/>
      <c r="Z1339" s="212"/>
      <c r="AA1339" s="212"/>
      <c r="AB1339" s="212"/>
      <c r="AC1339" s="212"/>
      <c r="AD1339" s="212"/>
      <c r="AE1339" s="212"/>
      <c r="AF1339" s="212"/>
      <c r="AG1339" s="212"/>
      <c r="AH1339" s="212"/>
      <c r="AI1339" s="212"/>
      <c r="AJ1339" s="212"/>
      <c r="AK1339" s="212"/>
      <c r="AL1339" s="212"/>
      <c r="AM1339" s="212"/>
      <c r="AN1339" s="212"/>
      <c r="AP1339" s="203"/>
      <c r="AQ1339" s="203"/>
      <c r="AR1339" s="203"/>
      <c r="AS1339" s="203"/>
      <c r="AT1339" s="203"/>
      <c r="AU1339" s="203"/>
      <c r="AV1339" s="212"/>
      <c r="AW1339" s="212"/>
      <c r="AX1339" s="212"/>
      <c r="AY1339" s="212"/>
      <c r="BA1339" s="203"/>
      <c r="BB1339" s="203"/>
      <c r="BC1339" s="203"/>
      <c r="BD1339" s="203"/>
      <c r="BE1339" s="212"/>
      <c r="BF1339" s="212"/>
      <c r="BG1339" s="203"/>
      <c r="BH1339" s="203"/>
      <c r="BI1339" s="298"/>
      <c r="BJ1339" s="299"/>
      <c r="BK1339" s="203"/>
      <c r="BL1339" s="319"/>
    </row>
    <row r="1340" spans="18:64" ht="12.75" x14ac:dyDescent="0.2">
      <c r="R1340" s="212"/>
      <c r="S1340" s="212"/>
      <c r="T1340" s="212"/>
      <c r="U1340" s="212"/>
      <c r="V1340" s="212"/>
      <c r="W1340" s="212"/>
      <c r="X1340" s="212"/>
      <c r="Y1340" s="212"/>
      <c r="Z1340" s="212"/>
      <c r="AA1340" s="212"/>
      <c r="AB1340" s="212"/>
      <c r="AC1340" s="212"/>
      <c r="AD1340" s="212"/>
      <c r="AE1340" s="212"/>
      <c r="AF1340" s="212"/>
      <c r="AG1340" s="212"/>
      <c r="AH1340" s="212"/>
      <c r="AI1340" s="212"/>
      <c r="AJ1340" s="212"/>
      <c r="AK1340" s="212"/>
      <c r="AL1340" s="212"/>
      <c r="AM1340" s="212"/>
      <c r="AN1340" s="212"/>
      <c r="AP1340" s="203"/>
      <c r="AQ1340" s="203"/>
      <c r="AR1340" s="203"/>
      <c r="AS1340" s="203"/>
      <c r="AT1340" s="203"/>
      <c r="AU1340" s="203"/>
      <c r="AV1340" s="212"/>
      <c r="AW1340" s="212"/>
      <c r="AX1340" s="212"/>
      <c r="AY1340" s="212"/>
      <c r="BA1340" s="203"/>
      <c r="BB1340" s="203"/>
      <c r="BC1340" s="203"/>
      <c r="BD1340" s="203"/>
      <c r="BE1340" s="212"/>
      <c r="BF1340" s="212"/>
      <c r="BG1340" s="203"/>
      <c r="BH1340" s="203"/>
      <c r="BI1340" s="298"/>
      <c r="BJ1340" s="299"/>
      <c r="BK1340" s="203"/>
      <c r="BL1340" s="319"/>
    </row>
    <row r="1341" spans="18:64" ht="12.75" x14ac:dyDescent="0.2">
      <c r="R1341" s="212"/>
      <c r="S1341" s="212"/>
      <c r="T1341" s="212"/>
      <c r="U1341" s="212"/>
      <c r="V1341" s="212"/>
      <c r="W1341" s="212"/>
      <c r="X1341" s="212"/>
      <c r="Y1341" s="212"/>
      <c r="Z1341" s="212"/>
      <c r="AA1341" s="212"/>
      <c r="AB1341" s="212"/>
      <c r="AC1341" s="212"/>
      <c r="AD1341" s="212"/>
      <c r="AE1341" s="212"/>
      <c r="AF1341" s="212"/>
      <c r="AG1341" s="212"/>
      <c r="AH1341" s="212"/>
      <c r="AI1341" s="212"/>
      <c r="AJ1341" s="212"/>
      <c r="AK1341" s="212"/>
      <c r="AL1341" s="212"/>
      <c r="AM1341" s="212"/>
      <c r="AN1341" s="212"/>
      <c r="AP1341" s="203"/>
      <c r="AQ1341" s="203"/>
      <c r="AR1341" s="203"/>
      <c r="AS1341" s="203"/>
      <c r="AT1341" s="203"/>
      <c r="AU1341" s="203"/>
      <c r="AV1341" s="212"/>
      <c r="AW1341" s="212"/>
      <c r="AX1341" s="212"/>
      <c r="AY1341" s="212"/>
      <c r="BA1341" s="203"/>
      <c r="BB1341" s="203"/>
      <c r="BC1341" s="203"/>
      <c r="BD1341" s="203"/>
      <c r="BE1341" s="212"/>
      <c r="BF1341" s="212"/>
      <c r="BG1341" s="203"/>
      <c r="BH1341" s="203"/>
      <c r="BI1341" s="298"/>
      <c r="BJ1341" s="299"/>
      <c r="BK1341" s="203"/>
      <c r="BL1341" s="319"/>
    </row>
    <row r="1342" spans="18:64" ht="12.75" x14ac:dyDescent="0.2">
      <c r="R1342" s="212"/>
      <c r="S1342" s="212"/>
      <c r="T1342" s="212"/>
      <c r="U1342" s="212"/>
      <c r="V1342" s="212"/>
      <c r="W1342" s="212"/>
      <c r="X1342" s="212"/>
      <c r="Y1342" s="212"/>
      <c r="Z1342" s="212"/>
      <c r="AA1342" s="212"/>
      <c r="AB1342" s="212"/>
      <c r="AC1342" s="212"/>
      <c r="AD1342" s="212"/>
      <c r="AE1342" s="212"/>
      <c r="AF1342" s="212"/>
      <c r="AG1342" s="212"/>
      <c r="AH1342" s="212"/>
      <c r="AI1342" s="212"/>
      <c r="AJ1342" s="212"/>
      <c r="AK1342" s="212"/>
      <c r="AL1342" s="212"/>
      <c r="AM1342" s="212"/>
      <c r="AN1342" s="212"/>
      <c r="AP1342" s="203"/>
      <c r="AQ1342" s="203"/>
      <c r="AR1342" s="203"/>
      <c r="AS1342" s="203"/>
      <c r="AT1342" s="203"/>
      <c r="AU1342" s="203"/>
      <c r="AV1342" s="212"/>
      <c r="AW1342" s="212"/>
      <c r="AX1342" s="212"/>
      <c r="AY1342" s="212"/>
      <c r="BA1342" s="203"/>
      <c r="BB1342" s="203"/>
      <c r="BC1342" s="203"/>
      <c r="BD1342" s="203"/>
      <c r="BE1342" s="212"/>
      <c r="BF1342" s="212"/>
      <c r="BG1342" s="203"/>
      <c r="BH1342" s="203"/>
      <c r="BI1342" s="298"/>
      <c r="BJ1342" s="299"/>
      <c r="BK1342" s="203"/>
      <c r="BL1342" s="319"/>
    </row>
    <row r="1343" spans="18:64" ht="12.75" x14ac:dyDescent="0.2">
      <c r="R1343" s="212"/>
      <c r="S1343" s="212"/>
      <c r="T1343" s="212"/>
      <c r="U1343" s="212"/>
      <c r="V1343" s="212"/>
      <c r="W1343" s="212"/>
      <c r="X1343" s="212"/>
      <c r="Y1343" s="212"/>
      <c r="Z1343" s="212"/>
      <c r="AA1343" s="212"/>
      <c r="AB1343" s="212"/>
      <c r="AC1343" s="212"/>
      <c r="AD1343" s="212"/>
      <c r="AE1343" s="212"/>
      <c r="AF1343" s="212"/>
      <c r="AG1343" s="212"/>
      <c r="AH1343" s="212"/>
      <c r="AI1343" s="212"/>
      <c r="AJ1343" s="212"/>
      <c r="AK1343" s="212"/>
      <c r="AL1343" s="212"/>
      <c r="AM1343" s="212"/>
      <c r="AN1343" s="212"/>
      <c r="AP1343" s="203"/>
      <c r="AQ1343" s="203"/>
      <c r="AR1343" s="203"/>
      <c r="AS1343" s="203"/>
      <c r="AT1343" s="203"/>
      <c r="AU1343" s="203"/>
      <c r="AV1343" s="212"/>
      <c r="AW1343" s="212"/>
      <c r="AX1343" s="212"/>
      <c r="AY1343" s="212"/>
      <c r="BA1343" s="203"/>
      <c r="BB1343" s="203"/>
      <c r="BC1343" s="203"/>
      <c r="BD1343" s="203"/>
      <c r="BE1343" s="212"/>
      <c r="BF1343" s="212"/>
      <c r="BG1343" s="203"/>
      <c r="BH1343" s="203"/>
      <c r="BI1343" s="298"/>
      <c r="BJ1343" s="299"/>
      <c r="BK1343" s="203"/>
      <c r="BL1343" s="319"/>
    </row>
    <row r="1344" spans="18:64" ht="12.75" x14ac:dyDescent="0.2">
      <c r="R1344" s="212"/>
      <c r="S1344" s="212"/>
      <c r="T1344" s="212"/>
      <c r="U1344" s="212"/>
      <c r="V1344" s="212"/>
      <c r="W1344" s="212"/>
      <c r="X1344" s="212"/>
      <c r="Y1344" s="212"/>
      <c r="Z1344" s="212"/>
      <c r="AA1344" s="212"/>
      <c r="AB1344" s="212"/>
      <c r="AC1344" s="212"/>
      <c r="AD1344" s="212"/>
      <c r="AE1344" s="212"/>
      <c r="AF1344" s="212"/>
      <c r="AG1344" s="212"/>
      <c r="AH1344" s="212"/>
      <c r="AI1344" s="212"/>
      <c r="AJ1344" s="212"/>
      <c r="AK1344" s="212"/>
      <c r="AL1344" s="212"/>
      <c r="AM1344" s="212"/>
      <c r="AN1344" s="212"/>
      <c r="AP1344" s="203"/>
      <c r="AQ1344" s="203"/>
      <c r="AR1344" s="203"/>
      <c r="AS1344" s="203"/>
      <c r="AT1344" s="203"/>
      <c r="AU1344" s="203"/>
      <c r="AV1344" s="212"/>
      <c r="AW1344" s="212"/>
      <c r="AX1344" s="212"/>
      <c r="AY1344" s="212"/>
      <c r="BA1344" s="203"/>
      <c r="BB1344" s="203"/>
      <c r="BC1344" s="203"/>
      <c r="BD1344" s="203"/>
      <c r="BE1344" s="212"/>
      <c r="BF1344" s="212"/>
      <c r="BG1344" s="203"/>
      <c r="BH1344" s="203"/>
      <c r="BI1344" s="298"/>
      <c r="BJ1344" s="299"/>
      <c r="BK1344" s="203"/>
      <c r="BL1344" s="319"/>
    </row>
    <row r="1345" spans="18:64" ht="12.75" x14ac:dyDescent="0.2">
      <c r="R1345" s="212"/>
      <c r="S1345" s="212"/>
      <c r="T1345" s="212"/>
      <c r="U1345" s="212"/>
      <c r="V1345" s="212"/>
      <c r="W1345" s="212"/>
      <c r="X1345" s="212"/>
      <c r="Y1345" s="212"/>
      <c r="Z1345" s="212"/>
      <c r="AA1345" s="212"/>
      <c r="AB1345" s="212"/>
      <c r="AC1345" s="212"/>
      <c r="AD1345" s="212"/>
      <c r="AE1345" s="212"/>
      <c r="AF1345" s="212"/>
      <c r="AG1345" s="212"/>
      <c r="AH1345" s="212"/>
      <c r="AI1345" s="212"/>
      <c r="AJ1345" s="212"/>
      <c r="AK1345" s="212"/>
      <c r="AL1345" s="212"/>
      <c r="AM1345" s="212"/>
      <c r="AN1345" s="212"/>
      <c r="AP1345" s="203"/>
      <c r="AQ1345" s="203"/>
      <c r="AR1345" s="203"/>
      <c r="AS1345" s="203"/>
      <c r="AT1345" s="203"/>
      <c r="AU1345" s="203"/>
      <c r="AV1345" s="212"/>
      <c r="AW1345" s="212"/>
      <c r="AX1345" s="212"/>
      <c r="AY1345" s="212"/>
      <c r="BA1345" s="203"/>
      <c r="BB1345" s="203"/>
      <c r="BC1345" s="203"/>
      <c r="BD1345" s="203"/>
      <c r="BE1345" s="212"/>
      <c r="BF1345" s="212"/>
      <c r="BG1345" s="203"/>
      <c r="BH1345" s="203"/>
      <c r="BI1345" s="298"/>
      <c r="BJ1345" s="299"/>
      <c r="BK1345" s="203"/>
      <c r="BL1345" s="319"/>
    </row>
    <row r="1346" spans="18:64" ht="12.75" x14ac:dyDescent="0.2">
      <c r="R1346" s="212"/>
      <c r="S1346" s="212"/>
      <c r="T1346" s="212"/>
      <c r="U1346" s="212"/>
      <c r="V1346" s="212"/>
      <c r="W1346" s="212"/>
      <c r="X1346" s="212"/>
      <c r="Y1346" s="212"/>
      <c r="Z1346" s="212"/>
      <c r="AA1346" s="212"/>
      <c r="AB1346" s="212"/>
      <c r="AC1346" s="212"/>
      <c r="AD1346" s="212"/>
      <c r="AE1346" s="212"/>
      <c r="AF1346" s="212"/>
      <c r="AG1346" s="212"/>
      <c r="AH1346" s="212"/>
      <c r="AI1346" s="212"/>
      <c r="AJ1346" s="212"/>
      <c r="AK1346" s="212"/>
      <c r="AL1346" s="212"/>
      <c r="AM1346" s="212"/>
      <c r="AN1346" s="212"/>
      <c r="AP1346" s="203"/>
      <c r="AQ1346" s="203"/>
      <c r="AR1346" s="203"/>
      <c r="AS1346" s="203"/>
      <c r="AT1346" s="203"/>
      <c r="AU1346" s="203"/>
      <c r="AV1346" s="212"/>
      <c r="AW1346" s="212"/>
      <c r="AX1346" s="212"/>
      <c r="AY1346" s="212"/>
      <c r="BA1346" s="203"/>
      <c r="BB1346" s="203"/>
      <c r="BC1346" s="203"/>
      <c r="BD1346" s="203"/>
      <c r="BE1346" s="212"/>
      <c r="BF1346" s="212"/>
      <c r="BG1346" s="203"/>
      <c r="BH1346" s="203"/>
      <c r="BI1346" s="298"/>
      <c r="BJ1346" s="299"/>
      <c r="BK1346" s="203"/>
      <c r="BL1346" s="319"/>
    </row>
    <row r="1347" spans="18:64" ht="12.75" x14ac:dyDescent="0.2">
      <c r="R1347" s="212"/>
      <c r="S1347" s="212"/>
      <c r="T1347" s="212"/>
      <c r="U1347" s="212"/>
      <c r="V1347" s="212"/>
      <c r="W1347" s="212"/>
      <c r="X1347" s="212"/>
      <c r="Y1347" s="212"/>
      <c r="Z1347" s="212"/>
      <c r="AA1347" s="212"/>
      <c r="AB1347" s="212"/>
      <c r="AC1347" s="212"/>
      <c r="AD1347" s="212"/>
      <c r="AE1347" s="212"/>
      <c r="AF1347" s="212"/>
      <c r="AG1347" s="212"/>
      <c r="AH1347" s="212"/>
      <c r="AI1347" s="212"/>
      <c r="AJ1347" s="212"/>
      <c r="AK1347" s="212"/>
      <c r="AL1347" s="212"/>
      <c r="AM1347" s="212"/>
      <c r="AN1347" s="212"/>
      <c r="AP1347" s="203"/>
      <c r="AQ1347" s="203"/>
      <c r="AR1347" s="203"/>
      <c r="AS1347" s="203"/>
      <c r="AT1347" s="203"/>
      <c r="AU1347" s="203"/>
      <c r="AV1347" s="212"/>
      <c r="AW1347" s="212"/>
      <c r="AX1347" s="212"/>
      <c r="AY1347" s="212"/>
      <c r="BA1347" s="203"/>
      <c r="BB1347" s="203"/>
      <c r="BC1347" s="203"/>
      <c r="BD1347" s="203"/>
      <c r="BE1347" s="212"/>
      <c r="BF1347" s="212"/>
      <c r="BG1347" s="203"/>
      <c r="BH1347" s="203"/>
      <c r="BI1347" s="298"/>
      <c r="BJ1347" s="299"/>
      <c r="BK1347" s="203"/>
      <c r="BL1347" s="319"/>
    </row>
    <row r="1348" spans="18:64" ht="12.75" x14ac:dyDescent="0.2">
      <c r="R1348" s="212"/>
      <c r="S1348" s="212"/>
      <c r="T1348" s="212"/>
      <c r="U1348" s="212"/>
      <c r="V1348" s="212"/>
      <c r="W1348" s="212"/>
      <c r="X1348" s="212"/>
      <c r="Y1348" s="212"/>
      <c r="Z1348" s="212"/>
      <c r="AA1348" s="212"/>
      <c r="AB1348" s="212"/>
      <c r="AC1348" s="212"/>
      <c r="AD1348" s="212"/>
      <c r="AE1348" s="212"/>
      <c r="AF1348" s="212"/>
      <c r="AG1348" s="212"/>
      <c r="AH1348" s="212"/>
      <c r="AI1348" s="212"/>
      <c r="AJ1348" s="212"/>
      <c r="AK1348" s="212"/>
      <c r="AL1348" s="212"/>
      <c r="AM1348" s="212"/>
      <c r="AN1348" s="212"/>
      <c r="AP1348" s="203"/>
      <c r="AQ1348" s="203"/>
      <c r="AR1348" s="203"/>
      <c r="AS1348" s="203"/>
      <c r="AT1348" s="203"/>
      <c r="AU1348" s="203"/>
      <c r="AV1348" s="212"/>
      <c r="AW1348" s="212"/>
      <c r="AX1348" s="212"/>
      <c r="AY1348" s="212"/>
      <c r="BA1348" s="203"/>
      <c r="BB1348" s="203"/>
      <c r="BC1348" s="203"/>
      <c r="BD1348" s="203"/>
      <c r="BE1348" s="212"/>
      <c r="BF1348" s="212"/>
      <c r="BG1348" s="203"/>
      <c r="BH1348" s="203"/>
      <c r="BI1348" s="298"/>
      <c r="BJ1348" s="299"/>
      <c r="BK1348" s="203"/>
      <c r="BL1348" s="319"/>
    </row>
    <row r="1349" spans="18:64" ht="12.75" x14ac:dyDescent="0.2">
      <c r="R1349" s="212"/>
      <c r="S1349" s="212"/>
      <c r="T1349" s="212"/>
      <c r="U1349" s="212"/>
      <c r="V1349" s="212"/>
      <c r="W1349" s="212"/>
      <c r="X1349" s="212"/>
      <c r="Y1349" s="212"/>
      <c r="Z1349" s="212"/>
      <c r="AA1349" s="212"/>
      <c r="AB1349" s="212"/>
      <c r="AC1349" s="212"/>
      <c r="AD1349" s="212"/>
      <c r="AE1349" s="212"/>
      <c r="AF1349" s="212"/>
      <c r="AG1349" s="212"/>
      <c r="AH1349" s="212"/>
      <c r="AI1349" s="212"/>
      <c r="AJ1349" s="212"/>
      <c r="AK1349" s="212"/>
      <c r="AL1349" s="212"/>
      <c r="AM1349" s="212"/>
      <c r="AN1349" s="212"/>
      <c r="AP1349" s="203"/>
      <c r="AQ1349" s="203"/>
      <c r="AR1349" s="203"/>
      <c r="AS1349" s="203"/>
      <c r="AT1349" s="203"/>
      <c r="AU1349" s="203"/>
      <c r="AV1349" s="212"/>
      <c r="AW1349" s="212"/>
      <c r="AX1349" s="212"/>
      <c r="AY1349" s="212"/>
      <c r="BA1349" s="203"/>
      <c r="BB1349" s="203"/>
      <c r="BC1349" s="203"/>
      <c r="BD1349" s="203"/>
      <c r="BE1349" s="212"/>
      <c r="BF1349" s="212"/>
      <c r="BG1349" s="203"/>
      <c r="BH1349" s="203"/>
      <c r="BI1349" s="298"/>
      <c r="BJ1349" s="299"/>
      <c r="BK1349" s="203"/>
      <c r="BL1349" s="319"/>
    </row>
    <row r="1350" spans="18:64" ht="12.75" x14ac:dyDescent="0.2">
      <c r="R1350" s="212"/>
      <c r="S1350" s="212"/>
      <c r="T1350" s="212"/>
      <c r="U1350" s="212"/>
      <c r="V1350" s="212"/>
      <c r="W1350" s="212"/>
      <c r="X1350" s="212"/>
      <c r="Y1350" s="212"/>
      <c r="Z1350" s="212"/>
      <c r="AA1350" s="212"/>
      <c r="AB1350" s="212"/>
      <c r="AC1350" s="212"/>
      <c r="AD1350" s="212"/>
      <c r="AE1350" s="212"/>
      <c r="AF1350" s="212"/>
      <c r="AG1350" s="212"/>
      <c r="AH1350" s="212"/>
      <c r="AI1350" s="212"/>
      <c r="AJ1350" s="212"/>
      <c r="AK1350" s="212"/>
      <c r="AL1350" s="212"/>
      <c r="AM1350" s="212"/>
      <c r="AN1350" s="212"/>
      <c r="AP1350" s="203"/>
      <c r="AQ1350" s="203"/>
      <c r="AR1350" s="203"/>
      <c r="AS1350" s="203"/>
      <c r="AT1350" s="203"/>
      <c r="AU1350" s="203"/>
      <c r="AV1350" s="212"/>
      <c r="AW1350" s="212"/>
      <c r="AX1350" s="212"/>
      <c r="AY1350" s="212"/>
      <c r="BA1350" s="203"/>
      <c r="BB1350" s="203"/>
      <c r="BC1350" s="203"/>
      <c r="BD1350" s="203"/>
      <c r="BE1350" s="212"/>
      <c r="BF1350" s="212"/>
      <c r="BG1350" s="203"/>
      <c r="BH1350" s="203"/>
      <c r="BI1350" s="298"/>
      <c r="BJ1350" s="299"/>
      <c r="BK1350" s="203"/>
      <c r="BL1350" s="319"/>
    </row>
    <row r="1351" spans="18:64" ht="12.75" x14ac:dyDescent="0.2">
      <c r="R1351" s="212"/>
      <c r="S1351" s="212"/>
      <c r="T1351" s="212"/>
      <c r="U1351" s="212"/>
      <c r="V1351" s="212"/>
      <c r="W1351" s="212"/>
      <c r="X1351" s="212"/>
      <c r="Y1351" s="212"/>
      <c r="Z1351" s="212"/>
      <c r="AA1351" s="212"/>
      <c r="AB1351" s="212"/>
      <c r="AC1351" s="212"/>
      <c r="AD1351" s="212"/>
      <c r="AE1351" s="212"/>
      <c r="AF1351" s="212"/>
      <c r="AG1351" s="212"/>
      <c r="AH1351" s="212"/>
      <c r="AI1351" s="212"/>
      <c r="AJ1351" s="212"/>
      <c r="AK1351" s="212"/>
      <c r="AL1351" s="212"/>
      <c r="AM1351" s="212"/>
      <c r="AN1351" s="212"/>
      <c r="AP1351" s="203"/>
      <c r="AQ1351" s="203"/>
      <c r="AR1351" s="203"/>
      <c r="AS1351" s="203"/>
      <c r="AT1351" s="203"/>
      <c r="AU1351" s="203"/>
      <c r="AV1351" s="212"/>
      <c r="AW1351" s="212"/>
      <c r="AX1351" s="212"/>
      <c r="AY1351" s="212"/>
      <c r="BA1351" s="203"/>
      <c r="BB1351" s="203"/>
      <c r="BC1351" s="203"/>
      <c r="BD1351" s="203"/>
      <c r="BE1351" s="212"/>
      <c r="BF1351" s="212"/>
      <c r="BG1351" s="203"/>
      <c r="BH1351" s="203"/>
      <c r="BI1351" s="298"/>
      <c r="BJ1351" s="299"/>
      <c r="BK1351" s="203"/>
      <c r="BL1351" s="319"/>
    </row>
    <row r="1352" spans="18:64" ht="12.75" x14ac:dyDescent="0.2">
      <c r="R1352" s="212"/>
      <c r="S1352" s="212"/>
      <c r="T1352" s="212"/>
      <c r="U1352" s="212"/>
      <c r="V1352" s="212"/>
      <c r="W1352" s="212"/>
      <c r="X1352" s="212"/>
      <c r="Y1352" s="212"/>
      <c r="Z1352" s="212"/>
      <c r="AA1352" s="212"/>
      <c r="AB1352" s="212"/>
      <c r="AC1352" s="212"/>
      <c r="AD1352" s="212"/>
      <c r="AE1352" s="212"/>
      <c r="AF1352" s="212"/>
      <c r="AG1352" s="212"/>
      <c r="AH1352" s="212"/>
      <c r="AI1352" s="212"/>
      <c r="AJ1352" s="212"/>
      <c r="AK1352" s="212"/>
      <c r="AL1352" s="212"/>
      <c r="AM1352" s="212"/>
      <c r="AN1352" s="212"/>
      <c r="AP1352" s="203"/>
      <c r="AQ1352" s="203"/>
      <c r="AR1352" s="203"/>
      <c r="AS1352" s="203"/>
      <c r="AT1352" s="203"/>
      <c r="AU1352" s="203"/>
      <c r="AV1352" s="212"/>
      <c r="AW1352" s="212"/>
      <c r="AX1352" s="212"/>
      <c r="AY1352" s="212"/>
      <c r="BA1352" s="203"/>
      <c r="BB1352" s="203"/>
      <c r="BC1352" s="203"/>
      <c r="BD1352" s="203"/>
      <c r="BE1352" s="212"/>
      <c r="BF1352" s="212"/>
      <c r="BG1352" s="203"/>
      <c r="BH1352" s="203"/>
      <c r="BI1352" s="298"/>
      <c r="BJ1352" s="299"/>
      <c r="BK1352" s="203"/>
      <c r="BL1352" s="319"/>
    </row>
    <row r="1353" spans="18:64" ht="12.75" x14ac:dyDescent="0.2">
      <c r="R1353" s="212"/>
      <c r="S1353" s="212"/>
      <c r="T1353" s="212"/>
      <c r="U1353" s="212"/>
      <c r="V1353" s="212"/>
      <c r="W1353" s="212"/>
      <c r="X1353" s="212"/>
      <c r="Y1353" s="212"/>
      <c r="Z1353" s="212"/>
      <c r="AA1353" s="212"/>
      <c r="AB1353" s="212"/>
      <c r="AC1353" s="212"/>
      <c r="AD1353" s="212"/>
      <c r="AE1353" s="212"/>
      <c r="AF1353" s="212"/>
      <c r="AG1353" s="212"/>
      <c r="AH1353" s="212"/>
      <c r="AI1353" s="212"/>
      <c r="AJ1353" s="212"/>
      <c r="AK1353" s="212"/>
      <c r="AL1353" s="212"/>
      <c r="AM1353" s="212"/>
      <c r="AN1353" s="212"/>
      <c r="AP1353" s="203"/>
      <c r="AQ1353" s="203"/>
      <c r="AR1353" s="203"/>
      <c r="AS1353" s="203"/>
      <c r="AT1353" s="203"/>
      <c r="AU1353" s="203"/>
      <c r="AV1353" s="212"/>
      <c r="AW1353" s="212"/>
      <c r="AX1353" s="212"/>
      <c r="AY1353" s="212"/>
      <c r="BA1353" s="203"/>
      <c r="BB1353" s="203"/>
      <c r="BC1353" s="203"/>
      <c r="BD1353" s="203"/>
      <c r="BE1353" s="212"/>
      <c r="BF1353" s="212"/>
      <c r="BG1353" s="203"/>
      <c r="BH1353" s="203"/>
      <c r="BI1353" s="298"/>
      <c r="BJ1353" s="299"/>
      <c r="BK1353" s="203"/>
      <c r="BL1353" s="319"/>
    </row>
    <row r="1354" spans="18:64" ht="12.75" x14ac:dyDescent="0.2">
      <c r="R1354" s="212"/>
      <c r="S1354" s="212"/>
      <c r="T1354" s="212"/>
      <c r="U1354" s="212"/>
      <c r="V1354" s="212"/>
      <c r="W1354" s="212"/>
      <c r="X1354" s="212"/>
      <c r="Y1354" s="212"/>
      <c r="Z1354" s="212"/>
      <c r="AA1354" s="212"/>
      <c r="AB1354" s="212"/>
      <c r="AC1354" s="212"/>
      <c r="AD1354" s="212"/>
      <c r="AE1354" s="212"/>
      <c r="AF1354" s="212"/>
      <c r="AG1354" s="212"/>
      <c r="AH1354" s="212"/>
      <c r="AI1354" s="212"/>
      <c r="AJ1354" s="212"/>
      <c r="AK1354" s="212"/>
      <c r="AL1354" s="212"/>
      <c r="AM1354" s="212"/>
      <c r="AN1354" s="212"/>
      <c r="AP1354" s="203"/>
      <c r="AQ1354" s="203"/>
      <c r="AR1354" s="203"/>
      <c r="AS1354" s="203"/>
      <c r="AT1354" s="203"/>
      <c r="AU1354" s="203"/>
      <c r="AV1354" s="212"/>
      <c r="AW1354" s="212"/>
      <c r="AX1354" s="212"/>
      <c r="AY1354" s="212"/>
      <c r="BA1354" s="203"/>
      <c r="BB1354" s="203"/>
      <c r="BC1354" s="203"/>
      <c r="BD1354" s="203"/>
      <c r="BE1354" s="212"/>
      <c r="BF1354" s="212"/>
      <c r="BG1354" s="203"/>
      <c r="BH1354" s="203"/>
      <c r="BI1354" s="298"/>
      <c r="BJ1354" s="299"/>
      <c r="BK1354" s="203"/>
      <c r="BL1354" s="319"/>
    </row>
    <row r="1355" spans="18:64" ht="12.75" x14ac:dyDescent="0.2">
      <c r="R1355" s="212"/>
      <c r="S1355" s="212"/>
      <c r="T1355" s="212"/>
      <c r="U1355" s="212"/>
      <c r="V1355" s="212"/>
      <c r="W1355" s="212"/>
      <c r="X1355" s="212"/>
      <c r="Y1355" s="212"/>
      <c r="Z1355" s="212"/>
      <c r="AA1355" s="212"/>
      <c r="AB1355" s="212"/>
      <c r="AC1355" s="212"/>
      <c r="AD1355" s="212"/>
      <c r="AE1355" s="212"/>
      <c r="AF1355" s="212"/>
      <c r="AG1355" s="212"/>
      <c r="AH1355" s="212"/>
      <c r="AI1355" s="212"/>
      <c r="AJ1355" s="212"/>
      <c r="AK1355" s="212"/>
      <c r="AL1355" s="212"/>
      <c r="AM1355" s="212"/>
      <c r="AN1355" s="212"/>
      <c r="AP1355" s="203"/>
      <c r="AQ1355" s="203"/>
      <c r="AR1355" s="203"/>
      <c r="AS1355" s="203"/>
      <c r="AT1355" s="203"/>
      <c r="AU1355" s="203"/>
      <c r="AV1355" s="212"/>
      <c r="AW1355" s="212"/>
      <c r="AX1355" s="212"/>
      <c r="AY1355" s="212"/>
      <c r="BA1355" s="203"/>
      <c r="BB1355" s="203"/>
      <c r="BC1355" s="203"/>
      <c r="BD1355" s="203"/>
      <c r="BE1355" s="212"/>
      <c r="BF1355" s="212"/>
      <c r="BG1355" s="203"/>
      <c r="BH1355" s="203"/>
      <c r="BI1355" s="298"/>
      <c r="BJ1355" s="299"/>
      <c r="BK1355" s="203"/>
      <c r="BL1355" s="319"/>
    </row>
    <row r="1356" spans="18:64" ht="12.75" x14ac:dyDescent="0.2">
      <c r="R1356" s="212"/>
      <c r="S1356" s="212"/>
      <c r="T1356" s="212"/>
      <c r="U1356" s="212"/>
      <c r="V1356" s="212"/>
      <c r="W1356" s="212"/>
      <c r="X1356" s="212"/>
      <c r="Y1356" s="212"/>
      <c r="Z1356" s="212"/>
      <c r="AA1356" s="212"/>
      <c r="AB1356" s="212"/>
      <c r="AC1356" s="212"/>
      <c r="AD1356" s="212"/>
      <c r="AE1356" s="212"/>
      <c r="AF1356" s="212"/>
      <c r="AG1356" s="212"/>
      <c r="AH1356" s="212"/>
      <c r="AI1356" s="212"/>
      <c r="AJ1356" s="212"/>
      <c r="AK1356" s="212"/>
      <c r="AL1356" s="212"/>
      <c r="AM1356" s="212"/>
      <c r="AN1356" s="212"/>
      <c r="AP1356" s="203"/>
      <c r="AQ1356" s="203"/>
      <c r="AR1356" s="203"/>
      <c r="AS1356" s="203"/>
      <c r="AT1356" s="203"/>
      <c r="AU1356" s="203"/>
      <c r="AV1356" s="212"/>
      <c r="AW1356" s="212"/>
      <c r="AX1356" s="212"/>
      <c r="AY1356" s="212"/>
      <c r="BA1356" s="203"/>
      <c r="BB1356" s="203"/>
      <c r="BC1356" s="203"/>
      <c r="BD1356" s="203"/>
      <c r="BE1356" s="212"/>
      <c r="BF1356" s="212"/>
      <c r="BG1356" s="203"/>
      <c r="BH1356" s="203"/>
      <c r="BI1356" s="298"/>
      <c r="BJ1356" s="299"/>
      <c r="BK1356" s="203"/>
      <c r="BL1356" s="319"/>
    </row>
    <row r="1357" spans="18:64" ht="12.75" x14ac:dyDescent="0.2">
      <c r="R1357" s="212"/>
      <c r="S1357" s="212"/>
      <c r="T1357" s="212"/>
      <c r="U1357" s="212"/>
      <c r="V1357" s="212"/>
      <c r="W1357" s="212"/>
      <c r="X1357" s="212"/>
      <c r="Y1357" s="212"/>
      <c r="Z1357" s="212"/>
      <c r="AA1357" s="212"/>
      <c r="AB1357" s="212"/>
      <c r="AC1357" s="212"/>
      <c r="AD1357" s="212"/>
      <c r="AE1357" s="212"/>
      <c r="AF1357" s="212"/>
      <c r="AG1357" s="212"/>
      <c r="AH1357" s="212"/>
      <c r="AI1357" s="212"/>
      <c r="AJ1357" s="212"/>
      <c r="AK1357" s="212"/>
      <c r="AL1357" s="212"/>
      <c r="AM1357" s="212"/>
      <c r="AN1357" s="212"/>
      <c r="AP1357" s="203"/>
      <c r="AQ1357" s="203"/>
      <c r="AR1357" s="203"/>
      <c r="AS1357" s="203"/>
      <c r="AT1357" s="203"/>
      <c r="AU1357" s="203"/>
      <c r="AV1357" s="212"/>
      <c r="AW1357" s="212"/>
      <c r="AX1357" s="212"/>
      <c r="AY1357" s="212"/>
      <c r="BA1357" s="203"/>
      <c r="BB1357" s="203"/>
      <c r="BC1357" s="203"/>
      <c r="BD1357" s="203"/>
      <c r="BE1357" s="212"/>
      <c r="BF1357" s="212"/>
      <c r="BG1357" s="203"/>
      <c r="BH1357" s="203"/>
      <c r="BI1357" s="298"/>
      <c r="BJ1357" s="299"/>
      <c r="BK1357" s="203"/>
      <c r="BL1357" s="319"/>
    </row>
    <row r="1358" spans="18:64" ht="12.75" x14ac:dyDescent="0.2">
      <c r="R1358" s="212"/>
      <c r="S1358" s="212"/>
      <c r="T1358" s="212"/>
      <c r="U1358" s="212"/>
      <c r="V1358" s="212"/>
      <c r="W1358" s="212"/>
      <c r="X1358" s="212"/>
      <c r="Y1358" s="212"/>
      <c r="Z1358" s="212"/>
      <c r="AA1358" s="212"/>
      <c r="AB1358" s="212"/>
      <c r="AC1358" s="212"/>
      <c r="AD1358" s="212"/>
      <c r="AE1358" s="212"/>
      <c r="AF1358" s="212"/>
      <c r="AG1358" s="212"/>
      <c r="AH1358" s="212"/>
      <c r="AI1358" s="212"/>
      <c r="AJ1358" s="212"/>
      <c r="AK1358" s="212"/>
      <c r="AL1358" s="212"/>
      <c r="AM1358" s="212"/>
      <c r="AN1358" s="212"/>
      <c r="AP1358" s="203"/>
      <c r="AQ1358" s="203"/>
      <c r="AR1358" s="203"/>
      <c r="AS1358" s="203"/>
      <c r="AT1358" s="203"/>
      <c r="AU1358" s="203"/>
      <c r="AV1358" s="212"/>
      <c r="AW1358" s="212"/>
      <c r="AX1358" s="212"/>
      <c r="AY1358" s="212"/>
      <c r="BA1358" s="203"/>
      <c r="BB1358" s="203"/>
      <c r="BC1358" s="203"/>
      <c r="BD1358" s="203"/>
      <c r="BE1358" s="212"/>
      <c r="BF1358" s="212"/>
      <c r="BG1358" s="203"/>
      <c r="BH1358" s="203"/>
      <c r="BI1358" s="298"/>
      <c r="BJ1358" s="299"/>
      <c r="BK1358" s="203"/>
      <c r="BL1358" s="319"/>
    </row>
    <row r="1359" spans="18:64" ht="12.75" x14ac:dyDescent="0.2">
      <c r="R1359" s="212"/>
      <c r="S1359" s="212"/>
      <c r="T1359" s="212"/>
      <c r="U1359" s="212"/>
      <c r="V1359" s="212"/>
      <c r="W1359" s="212"/>
      <c r="X1359" s="212"/>
      <c r="Y1359" s="212"/>
      <c r="Z1359" s="212"/>
      <c r="AA1359" s="212"/>
      <c r="AB1359" s="212"/>
      <c r="AC1359" s="212"/>
      <c r="AD1359" s="212"/>
      <c r="AE1359" s="212"/>
      <c r="AF1359" s="212"/>
      <c r="AG1359" s="212"/>
      <c r="AH1359" s="212"/>
      <c r="AI1359" s="212"/>
      <c r="AJ1359" s="212"/>
      <c r="AK1359" s="212"/>
      <c r="AL1359" s="212"/>
      <c r="AM1359" s="212"/>
      <c r="AN1359" s="212"/>
      <c r="AP1359" s="203"/>
      <c r="AQ1359" s="203"/>
      <c r="AR1359" s="203"/>
      <c r="AS1359" s="203"/>
      <c r="AT1359" s="203"/>
      <c r="AU1359" s="203"/>
      <c r="AV1359" s="212"/>
      <c r="AW1359" s="212"/>
      <c r="AX1359" s="212"/>
      <c r="AY1359" s="212"/>
      <c r="BA1359" s="203"/>
      <c r="BB1359" s="203"/>
      <c r="BC1359" s="203"/>
      <c r="BD1359" s="203"/>
      <c r="BE1359" s="212"/>
      <c r="BF1359" s="212"/>
      <c r="BG1359" s="203"/>
      <c r="BH1359" s="203"/>
      <c r="BI1359" s="298"/>
      <c r="BJ1359" s="299"/>
      <c r="BK1359" s="203"/>
      <c r="BL1359" s="319"/>
    </row>
    <row r="1360" spans="18:64" ht="12.75" x14ac:dyDescent="0.2">
      <c r="R1360" s="212"/>
      <c r="S1360" s="212"/>
      <c r="T1360" s="212"/>
      <c r="U1360" s="212"/>
      <c r="V1360" s="212"/>
      <c r="W1360" s="212"/>
      <c r="X1360" s="212"/>
      <c r="Y1360" s="212"/>
      <c r="Z1360" s="212"/>
      <c r="AA1360" s="212"/>
      <c r="AB1360" s="212"/>
      <c r="AC1360" s="212"/>
      <c r="AD1360" s="212"/>
      <c r="AE1360" s="212"/>
      <c r="AF1360" s="212"/>
      <c r="AG1360" s="212"/>
      <c r="AH1360" s="212"/>
      <c r="AI1360" s="212"/>
      <c r="AJ1360" s="212"/>
      <c r="AK1360" s="212"/>
      <c r="AL1360" s="212"/>
      <c r="AM1360" s="212"/>
      <c r="AN1360" s="212"/>
      <c r="AP1360" s="203"/>
      <c r="AQ1360" s="203"/>
      <c r="AR1360" s="203"/>
      <c r="AS1360" s="203"/>
      <c r="AT1360" s="203"/>
      <c r="AU1360" s="203"/>
      <c r="AV1360" s="212"/>
      <c r="AW1360" s="212"/>
      <c r="AX1360" s="212"/>
      <c r="AY1360" s="212"/>
      <c r="BA1360" s="203"/>
      <c r="BB1360" s="203"/>
      <c r="BC1360" s="203"/>
      <c r="BD1360" s="203"/>
      <c r="BE1360" s="212"/>
      <c r="BF1360" s="212"/>
      <c r="BG1360" s="203"/>
      <c r="BH1360" s="203"/>
      <c r="BI1360" s="298"/>
      <c r="BJ1360" s="299"/>
      <c r="BK1360" s="203"/>
      <c r="BL1360" s="319"/>
    </row>
    <row r="1361" spans="18:64" ht="12.75" x14ac:dyDescent="0.2">
      <c r="R1361" s="212"/>
      <c r="S1361" s="212"/>
      <c r="T1361" s="212"/>
      <c r="U1361" s="212"/>
      <c r="V1361" s="212"/>
      <c r="W1361" s="212"/>
      <c r="X1361" s="212"/>
      <c r="Y1361" s="212"/>
      <c r="Z1361" s="212"/>
      <c r="AA1361" s="212"/>
      <c r="AB1361" s="212"/>
      <c r="AC1361" s="212"/>
      <c r="AD1361" s="212"/>
      <c r="AE1361" s="212"/>
      <c r="AF1361" s="212"/>
      <c r="AG1361" s="212"/>
      <c r="AH1361" s="212"/>
      <c r="AI1361" s="212"/>
      <c r="AJ1361" s="212"/>
      <c r="AK1361" s="212"/>
      <c r="AL1361" s="212"/>
      <c r="AM1361" s="212"/>
      <c r="AN1361" s="212"/>
      <c r="AP1361" s="203"/>
      <c r="AQ1361" s="203"/>
      <c r="AR1361" s="203"/>
      <c r="AS1361" s="203"/>
      <c r="AT1361" s="203"/>
      <c r="AU1361" s="203"/>
      <c r="AV1361" s="212"/>
      <c r="AW1361" s="212"/>
      <c r="AX1361" s="212"/>
      <c r="AY1361" s="212"/>
      <c r="BA1361" s="203"/>
      <c r="BB1361" s="203"/>
      <c r="BC1361" s="203"/>
      <c r="BD1361" s="203"/>
      <c r="BE1361" s="212"/>
      <c r="BF1361" s="212"/>
      <c r="BG1361" s="203"/>
      <c r="BH1361" s="203"/>
      <c r="BI1361" s="298"/>
      <c r="BJ1361" s="299"/>
      <c r="BK1361" s="203"/>
      <c r="BL1361" s="319"/>
    </row>
    <row r="1362" spans="18:64" ht="12.75" x14ac:dyDescent="0.2">
      <c r="R1362" s="212"/>
      <c r="S1362" s="212"/>
      <c r="T1362" s="212"/>
      <c r="U1362" s="212"/>
      <c r="V1362" s="212"/>
      <c r="W1362" s="212"/>
      <c r="X1362" s="212"/>
      <c r="Y1362" s="212"/>
      <c r="Z1362" s="212"/>
      <c r="AA1362" s="212"/>
      <c r="AB1362" s="212"/>
      <c r="AC1362" s="212"/>
      <c r="AD1362" s="212"/>
      <c r="AE1362" s="212"/>
      <c r="AF1362" s="212"/>
      <c r="AG1362" s="212"/>
      <c r="AH1362" s="212"/>
      <c r="AI1362" s="212"/>
      <c r="AJ1362" s="212"/>
      <c r="AK1362" s="212"/>
      <c r="AL1362" s="212"/>
      <c r="AM1362" s="212"/>
      <c r="AN1362" s="212"/>
      <c r="AP1362" s="203"/>
      <c r="AQ1362" s="203"/>
      <c r="AR1362" s="203"/>
      <c r="AS1362" s="203"/>
      <c r="AT1362" s="203"/>
      <c r="AU1362" s="203"/>
      <c r="AV1362" s="212"/>
      <c r="AW1362" s="212"/>
      <c r="AX1362" s="212"/>
      <c r="AY1362" s="212"/>
      <c r="BA1362" s="203"/>
      <c r="BB1362" s="203"/>
      <c r="BC1362" s="203"/>
      <c r="BD1362" s="203"/>
      <c r="BE1362" s="212"/>
      <c r="BF1362" s="212"/>
      <c r="BG1362" s="203"/>
      <c r="BH1362" s="203"/>
      <c r="BI1362" s="298"/>
      <c r="BJ1362" s="299"/>
      <c r="BK1362" s="203"/>
      <c r="BL1362" s="319"/>
    </row>
    <row r="1363" spans="18:64" ht="12.75" x14ac:dyDescent="0.2">
      <c r="R1363" s="212"/>
      <c r="S1363" s="212"/>
      <c r="T1363" s="212"/>
      <c r="U1363" s="212"/>
      <c r="V1363" s="212"/>
      <c r="W1363" s="212"/>
      <c r="X1363" s="212"/>
      <c r="Y1363" s="212"/>
      <c r="Z1363" s="212"/>
      <c r="AA1363" s="212"/>
      <c r="AB1363" s="212"/>
      <c r="AC1363" s="212"/>
      <c r="AD1363" s="212"/>
      <c r="AE1363" s="212"/>
      <c r="AF1363" s="212"/>
      <c r="AG1363" s="212"/>
      <c r="AH1363" s="212"/>
      <c r="AI1363" s="212"/>
      <c r="AJ1363" s="212"/>
      <c r="AK1363" s="212"/>
      <c r="AL1363" s="212"/>
      <c r="AM1363" s="212"/>
      <c r="AN1363" s="212"/>
      <c r="AP1363" s="203"/>
      <c r="AQ1363" s="203"/>
      <c r="AR1363" s="203"/>
      <c r="AS1363" s="203"/>
      <c r="AT1363" s="203"/>
      <c r="AU1363" s="203"/>
      <c r="AV1363" s="212"/>
      <c r="AW1363" s="212"/>
      <c r="AX1363" s="212"/>
      <c r="AY1363" s="212"/>
      <c r="BA1363" s="203"/>
      <c r="BB1363" s="203"/>
      <c r="BC1363" s="203"/>
      <c r="BD1363" s="203"/>
      <c r="BE1363" s="212"/>
      <c r="BF1363" s="212"/>
      <c r="BG1363" s="203"/>
      <c r="BH1363" s="203"/>
      <c r="BI1363" s="298"/>
      <c r="BJ1363" s="299"/>
      <c r="BK1363" s="203"/>
      <c r="BL1363" s="319"/>
    </row>
    <row r="1364" spans="18:64" ht="12.75" x14ac:dyDescent="0.2">
      <c r="R1364" s="212"/>
      <c r="S1364" s="212"/>
      <c r="T1364" s="212"/>
      <c r="U1364" s="212"/>
      <c r="V1364" s="212"/>
      <c r="W1364" s="212"/>
      <c r="X1364" s="212"/>
      <c r="Y1364" s="212"/>
      <c r="Z1364" s="212"/>
      <c r="AA1364" s="212"/>
      <c r="AB1364" s="212"/>
      <c r="AC1364" s="212"/>
      <c r="AD1364" s="212"/>
      <c r="AE1364" s="212"/>
      <c r="AF1364" s="212"/>
      <c r="AG1364" s="212"/>
      <c r="AH1364" s="212"/>
      <c r="AI1364" s="212"/>
      <c r="AJ1364" s="212"/>
      <c r="AK1364" s="212"/>
      <c r="AL1364" s="212"/>
      <c r="AM1364" s="212"/>
      <c r="AN1364" s="212"/>
      <c r="AP1364" s="203"/>
      <c r="AQ1364" s="203"/>
      <c r="AR1364" s="203"/>
      <c r="AS1364" s="203"/>
      <c r="AT1364" s="203"/>
      <c r="AU1364" s="203"/>
      <c r="AV1364" s="212"/>
      <c r="AW1364" s="212"/>
      <c r="AX1364" s="212"/>
      <c r="AY1364" s="212"/>
      <c r="BA1364" s="203"/>
      <c r="BB1364" s="203"/>
      <c r="BC1364" s="203"/>
      <c r="BD1364" s="203"/>
      <c r="BE1364" s="212"/>
      <c r="BF1364" s="212"/>
      <c r="BG1364" s="203"/>
      <c r="BH1364" s="203"/>
      <c r="BI1364" s="298"/>
      <c r="BJ1364" s="299"/>
      <c r="BK1364" s="203"/>
      <c r="BL1364" s="319"/>
    </row>
    <row r="1365" spans="18:64" ht="12.75" x14ac:dyDescent="0.2">
      <c r="R1365" s="212"/>
      <c r="S1365" s="212"/>
      <c r="T1365" s="212"/>
      <c r="U1365" s="212"/>
      <c r="V1365" s="212"/>
      <c r="W1365" s="212"/>
      <c r="X1365" s="212"/>
      <c r="Y1365" s="212"/>
      <c r="Z1365" s="212"/>
      <c r="AA1365" s="212"/>
      <c r="AB1365" s="212"/>
      <c r="AC1365" s="212"/>
      <c r="AD1365" s="212"/>
      <c r="AE1365" s="212"/>
      <c r="AF1365" s="212"/>
      <c r="AG1365" s="212"/>
      <c r="AH1365" s="212"/>
      <c r="AI1365" s="212"/>
      <c r="AJ1365" s="212"/>
      <c r="AK1365" s="212"/>
      <c r="AL1365" s="212"/>
      <c r="AM1365" s="212"/>
      <c r="AN1365" s="212"/>
      <c r="AP1365" s="203"/>
      <c r="AQ1365" s="203"/>
      <c r="AR1365" s="203"/>
      <c r="AS1365" s="203"/>
      <c r="AT1365" s="203"/>
      <c r="AU1365" s="203"/>
      <c r="AV1365" s="212"/>
      <c r="AW1365" s="212"/>
      <c r="AX1365" s="212"/>
      <c r="AY1365" s="212"/>
      <c r="BA1365" s="203"/>
      <c r="BB1365" s="203"/>
      <c r="BC1365" s="203"/>
      <c r="BD1365" s="203"/>
      <c r="BE1365" s="212"/>
      <c r="BF1365" s="212"/>
      <c r="BG1365" s="203"/>
      <c r="BH1365" s="203"/>
      <c r="BI1365" s="298"/>
      <c r="BJ1365" s="299"/>
      <c r="BK1365" s="203"/>
      <c r="BL1365" s="319"/>
    </row>
    <row r="1366" spans="18:64" ht="12.75" x14ac:dyDescent="0.2">
      <c r="R1366" s="212"/>
      <c r="S1366" s="212"/>
      <c r="T1366" s="212"/>
      <c r="U1366" s="212"/>
      <c r="V1366" s="212"/>
      <c r="W1366" s="212"/>
      <c r="X1366" s="212"/>
      <c r="Y1366" s="212"/>
      <c r="Z1366" s="212"/>
      <c r="AA1366" s="212"/>
      <c r="AB1366" s="212"/>
      <c r="AC1366" s="212"/>
      <c r="AD1366" s="212"/>
      <c r="AE1366" s="212"/>
      <c r="AF1366" s="212"/>
      <c r="AG1366" s="212"/>
      <c r="AH1366" s="212"/>
      <c r="AI1366" s="212"/>
      <c r="AJ1366" s="212"/>
      <c r="AK1366" s="212"/>
      <c r="AL1366" s="212"/>
      <c r="AM1366" s="212"/>
      <c r="AN1366" s="212"/>
      <c r="AP1366" s="203"/>
      <c r="AQ1366" s="203"/>
      <c r="AR1366" s="203"/>
      <c r="AS1366" s="203"/>
      <c r="AT1366" s="203"/>
      <c r="AU1366" s="203"/>
      <c r="AV1366" s="212"/>
      <c r="AW1366" s="212"/>
      <c r="AX1366" s="212"/>
      <c r="AY1366" s="212"/>
      <c r="BA1366" s="203"/>
      <c r="BB1366" s="203"/>
      <c r="BC1366" s="203"/>
      <c r="BD1366" s="203"/>
      <c r="BE1366" s="212"/>
      <c r="BF1366" s="212"/>
      <c r="BG1366" s="203"/>
      <c r="BH1366" s="203"/>
      <c r="BI1366" s="298"/>
      <c r="BJ1366" s="299"/>
      <c r="BK1366" s="203"/>
      <c r="BL1366" s="319"/>
    </row>
    <row r="1367" spans="18:64" ht="12.75" x14ac:dyDescent="0.2">
      <c r="R1367" s="212"/>
      <c r="S1367" s="212"/>
      <c r="T1367" s="212"/>
      <c r="U1367" s="212"/>
      <c r="V1367" s="212"/>
      <c r="W1367" s="212"/>
      <c r="X1367" s="212"/>
      <c r="Y1367" s="212"/>
      <c r="Z1367" s="212"/>
      <c r="AA1367" s="212"/>
      <c r="AB1367" s="212"/>
      <c r="AC1367" s="212"/>
      <c r="AD1367" s="212"/>
      <c r="AE1367" s="212"/>
      <c r="AF1367" s="212"/>
      <c r="AG1367" s="212"/>
      <c r="AH1367" s="212"/>
      <c r="AI1367" s="212"/>
      <c r="AJ1367" s="212"/>
      <c r="AK1367" s="212"/>
      <c r="AL1367" s="212"/>
      <c r="AM1367" s="212"/>
      <c r="AN1367" s="212"/>
      <c r="AP1367" s="203"/>
      <c r="AQ1367" s="203"/>
      <c r="AR1367" s="203"/>
      <c r="AS1367" s="203"/>
      <c r="AT1367" s="203"/>
      <c r="AU1367" s="203"/>
      <c r="AV1367" s="212"/>
      <c r="AW1367" s="212"/>
      <c r="AX1367" s="212"/>
      <c r="AY1367" s="212"/>
      <c r="BA1367" s="203"/>
      <c r="BB1367" s="203"/>
      <c r="BC1367" s="203"/>
      <c r="BD1367" s="203"/>
      <c r="BE1367" s="212"/>
      <c r="BF1367" s="212"/>
      <c r="BG1367" s="203"/>
      <c r="BH1367" s="203"/>
      <c r="BI1367" s="298"/>
      <c r="BJ1367" s="299"/>
      <c r="BK1367" s="203"/>
      <c r="BL1367" s="319"/>
    </row>
    <row r="1368" spans="18:64" ht="12.75" x14ac:dyDescent="0.2">
      <c r="R1368" s="212"/>
      <c r="S1368" s="212"/>
      <c r="T1368" s="212"/>
      <c r="U1368" s="212"/>
      <c r="V1368" s="212"/>
      <c r="W1368" s="212"/>
      <c r="X1368" s="212"/>
      <c r="Y1368" s="212"/>
      <c r="Z1368" s="212"/>
      <c r="AA1368" s="212"/>
      <c r="AB1368" s="212"/>
      <c r="AC1368" s="212"/>
      <c r="AD1368" s="212"/>
      <c r="AE1368" s="212"/>
      <c r="AF1368" s="212"/>
      <c r="AG1368" s="212"/>
      <c r="AH1368" s="212"/>
      <c r="AI1368" s="212"/>
      <c r="AJ1368" s="212"/>
      <c r="AK1368" s="212"/>
      <c r="AL1368" s="212"/>
      <c r="AM1368" s="212"/>
      <c r="AN1368" s="212"/>
      <c r="AP1368" s="203"/>
      <c r="AQ1368" s="203"/>
      <c r="AR1368" s="203"/>
      <c r="AS1368" s="203"/>
      <c r="AT1368" s="203"/>
      <c r="AU1368" s="203"/>
      <c r="AV1368" s="212"/>
      <c r="AW1368" s="212"/>
      <c r="AX1368" s="212"/>
      <c r="AY1368" s="212"/>
      <c r="BA1368" s="203"/>
      <c r="BB1368" s="203"/>
      <c r="BC1368" s="203"/>
      <c r="BD1368" s="203"/>
      <c r="BE1368" s="212"/>
      <c r="BF1368" s="212"/>
      <c r="BG1368" s="203"/>
      <c r="BH1368" s="203"/>
      <c r="BI1368" s="298"/>
      <c r="BJ1368" s="299"/>
      <c r="BK1368" s="203"/>
      <c r="BL1368" s="319"/>
    </row>
    <row r="1369" spans="18:64" ht="12.75" x14ac:dyDescent="0.2">
      <c r="R1369" s="212"/>
      <c r="S1369" s="212"/>
      <c r="T1369" s="212"/>
      <c r="U1369" s="212"/>
      <c r="V1369" s="212"/>
      <c r="W1369" s="212"/>
      <c r="X1369" s="212"/>
      <c r="Y1369" s="212"/>
      <c r="Z1369" s="212"/>
      <c r="AA1369" s="212"/>
      <c r="AB1369" s="212"/>
      <c r="AC1369" s="212"/>
      <c r="AD1369" s="212"/>
      <c r="AE1369" s="212"/>
      <c r="AF1369" s="212"/>
      <c r="AG1369" s="212"/>
      <c r="AH1369" s="212"/>
      <c r="AI1369" s="212"/>
      <c r="AJ1369" s="212"/>
      <c r="AK1369" s="212"/>
      <c r="AL1369" s="212"/>
      <c r="AM1369" s="212"/>
      <c r="AN1369" s="212"/>
      <c r="AP1369" s="203"/>
      <c r="AQ1369" s="203"/>
      <c r="AR1369" s="203"/>
      <c r="AS1369" s="203"/>
      <c r="AT1369" s="203"/>
      <c r="AU1369" s="203"/>
      <c r="AV1369" s="212"/>
      <c r="AW1369" s="212"/>
      <c r="AX1369" s="212"/>
      <c r="AY1369" s="212"/>
      <c r="BA1369" s="203"/>
      <c r="BB1369" s="203"/>
      <c r="BC1369" s="203"/>
      <c r="BD1369" s="203"/>
      <c r="BE1369" s="212"/>
      <c r="BF1369" s="212"/>
      <c r="BG1369" s="203"/>
      <c r="BH1369" s="203"/>
      <c r="BI1369" s="298"/>
      <c r="BJ1369" s="299"/>
      <c r="BK1369" s="203"/>
      <c r="BL1369" s="319"/>
    </row>
    <row r="1370" spans="18:64" ht="12.75" x14ac:dyDescent="0.2">
      <c r="R1370" s="212"/>
      <c r="S1370" s="212"/>
      <c r="T1370" s="212"/>
      <c r="U1370" s="212"/>
      <c r="V1370" s="212"/>
      <c r="W1370" s="212"/>
      <c r="X1370" s="212"/>
      <c r="Y1370" s="212"/>
      <c r="Z1370" s="212"/>
      <c r="AA1370" s="212"/>
      <c r="AB1370" s="212"/>
      <c r="AC1370" s="212"/>
      <c r="AD1370" s="212"/>
      <c r="AE1370" s="212"/>
      <c r="AF1370" s="212"/>
      <c r="AG1370" s="212"/>
      <c r="AH1370" s="212"/>
      <c r="AI1370" s="212"/>
      <c r="AJ1370" s="212"/>
      <c r="AK1370" s="212"/>
      <c r="AL1370" s="212"/>
      <c r="AM1370" s="212"/>
      <c r="AN1370" s="212"/>
      <c r="AP1370" s="203"/>
      <c r="AQ1370" s="203"/>
      <c r="AR1370" s="203"/>
      <c r="AS1370" s="203"/>
      <c r="AT1370" s="203"/>
      <c r="AU1370" s="203"/>
      <c r="AV1370" s="212"/>
      <c r="AW1370" s="212"/>
      <c r="AX1370" s="212"/>
      <c r="AY1370" s="212"/>
      <c r="BA1370" s="203"/>
      <c r="BB1370" s="203"/>
      <c r="BC1370" s="203"/>
      <c r="BD1370" s="203"/>
      <c r="BE1370" s="212"/>
      <c r="BF1370" s="212"/>
      <c r="BG1370" s="203"/>
      <c r="BH1370" s="203"/>
      <c r="BI1370" s="298"/>
      <c r="BJ1370" s="299"/>
      <c r="BK1370" s="203"/>
      <c r="BL1370" s="319"/>
    </row>
    <row r="1371" spans="18:64" ht="12.75" x14ac:dyDescent="0.2">
      <c r="R1371" s="212"/>
      <c r="S1371" s="212"/>
      <c r="T1371" s="212"/>
      <c r="U1371" s="212"/>
      <c r="V1371" s="212"/>
      <c r="W1371" s="212"/>
      <c r="X1371" s="212"/>
      <c r="Y1371" s="212"/>
      <c r="Z1371" s="212"/>
      <c r="AA1371" s="212"/>
      <c r="AB1371" s="212"/>
      <c r="AC1371" s="212"/>
      <c r="AD1371" s="212"/>
      <c r="AE1371" s="212"/>
      <c r="AF1371" s="212"/>
      <c r="AG1371" s="212"/>
      <c r="AH1371" s="212"/>
      <c r="AI1371" s="212"/>
      <c r="AJ1371" s="212"/>
      <c r="AK1371" s="212"/>
      <c r="AL1371" s="212"/>
      <c r="AM1371" s="212"/>
      <c r="AN1371" s="212"/>
      <c r="AP1371" s="203"/>
      <c r="AQ1371" s="203"/>
      <c r="AR1371" s="203"/>
      <c r="AS1371" s="203"/>
      <c r="AT1371" s="203"/>
      <c r="AU1371" s="203"/>
      <c r="AV1371" s="212"/>
      <c r="AW1371" s="212"/>
      <c r="AX1371" s="212"/>
      <c r="AY1371" s="212"/>
      <c r="BA1371" s="203"/>
      <c r="BB1371" s="203"/>
      <c r="BC1371" s="203"/>
      <c r="BD1371" s="203"/>
      <c r="BE1371" s="212"/>
      <c r="BF1371" s="212"/>
      <c r="BG1371" s="203"/>
      <c r="BH1371" s="203"/>
      <c r="BI1371" s="298"/>
      <c r="BJ1371" s="299"/>
      <c r="BK1371" s="203"/>
      <c r="BL1371" s="319"/>
    </row>
    <row r="1372" spans="18:64" ht="12.75" x14ac:dyDescent="0.2">
      <c r="R1372" s="212"/>
      <c r="S1372" s="212"/>
      <c r="T1372" s="212"/>
      <c r="U1372" s="212"/>
      <c r="V1372" s="212"/>
      <c r="W1372" s="212"/>
      <c r="X1372" s="212"/>
      <c r="Y1372" s="212"/>
      <c r="Z1372" s="212"/>
      <c r="AA1372" s="212"/>
      <c r="AB1372" s="212"/>
      <c r="AC1372" s="212"/>
      <c r="AD1372" s="212"/>
      <c r="AE1372" s="212"/>
      <c r="AF1372" s="212"/>
      <c r="AG1372" s="212"/>
      <c r="AH1372" s="212"/>
      <c r="AI1372" s="212"/>
      <c r="AJ1372" s="212"/>
      <c r="AK1372" s="212"/>
      <c r="AL1372" s="212"/>
      <c r="AM1372" s="212"/>
      <c r="AN1372" s="212"/>
      <c r="AP1372" s="203"/>
      <c r="AQ1372" s="203"/>
      <c r="AR1372" s="203"/>
      <c r="AS1372" s="203"/>
      <c r="AT1372" s="203"/>
      <c r="AU1372" s="203"/>
      <c r="AV1372" s="212"/>
      <c r="AW1372" s="212"/>
      <c r="AX1372" s="212"/>
      <c r="AY1372" s="212"/>
      <c r="BA1372" s="203"/>
      <c r="BB1372" s="203"/>
      <c r="BC1372" s="203"/>
      <c r="BD1372" s="203"/>
      <c r="BE1372" s="212"/>
      <c r="BF1372" s="212"/>
      <c r="BG1372" s="203"/>
      <c r="BH1372" s="203"/>
      <c r="BI1372" s="298"/>
      <c r="BJ1372" s="299"/>
      <c r="BK1372" s="203"/>
      <c r="BL1372" s="319"/>
    </row>
    <row r="1373" spans="18:64" ht="12.75" x14ac:dyDescent="0.2">
      <c r="R1373" s="212"/>
      <c r="S1373" s="212"/>
      <c r="T1373" s="212"/>
      <c r="U1373" s="212"/>
      <c r="V1373" s="212"/>
      <c r="W1373" s="212"/>
      <c r="X1373" s="212"/>
      <c r="Y1373" s="212"/>
      <c r="Z1373" s="212"/>
      <c r="AA1373" s="212"/>
      <c r="AB1373" s="212"/>
      <c r="AC1373" s="212"/>
      <c r="AD1373" s="212"/>
      <c r="AE1373" s="212"/>
      <c r="AF1373" s="212"/>
      <c r="AG1373" s="212"/>
      <c r="AH1373" s="212"/>
      <c r="AI1373" s="212"/>
      <c r="AJ1373" s="212"/>
      <c r="AK1373" s="212"/>
      <c r="AL1373" s="212"/>
      <c r="AM1373" s="212"/>
      <c r="AN1373" s="212"/>
      <c r="AP1373" s="203"/>
      <c r="AQ1373" s="203"/>
      <c r="AR1373" s="203"/>
      <c r="AS1373" s="203"/>
      <c r="AT1373" s="203"/>
      <c r="AU1373" s="203"/>
      <c r="AV1373" s="212"/>
      <c r="AW1373" s="212"/>
      <c r="AX1373" s="212"/>
      <c r="AY1373" s="212"/>
      <c r="BA1373" s="203"/>
      <c r="BB1373" s="203"/>
      <c r="BC1373" s="203"/>
      <c r="BD1373" s="203"/>
      <c r="BE1373" s="212"/>
      <c r="BF1373" s="212"/>
      <c r="BG1373" s="203"/>
      <c r="BH1373" s="203"/>
      <c r="BI1373" s="298"/>
      <c r="BJ1373" s="299"/>
      <c r="BK1373" s="203"/>
      <c r="BL1373" s="319"/>
    </row>
    <row r="1374" spans="18:64" ht="12.75" x14ac:dyDescent="0.2">
      <c r="R1374" s="212"/>
      <c r="S1374" s="212"/>
      <c r="T1374" s="212"/>
      <c r="U1374" s="212"/>
      <c r="V1374" s="212"/>
      <c r="W1374" s="212"/>
      <c r="X1374" s="212"/>
      <c r="Y1374" s="212"/>
      <c r="Z1374" s="212"/>
      <c r="AA1374" s="212"/>
      <c r="AB1374" s="212"/>
      <c r="AC1374" s="212"/>
      <c r="AD1374" s="212"/>
      <c r="AE1374" s="212"/>
      <c r="AF1374" s="212"/>
      <c r="AG1374" s="212"/>
      <c r="AH1374" s="212"/>
      <c r="AI1374" s="212"/>
      <c r="AJ1374" s="212"/>
      <c r="AK1374" s="212"/>
      <c r="AL1374" s="212"/>
      <c r="AM1374" s="212"/>
      <c r="AN1374" s="212"/>
      <c r="AP1374" s="203"/>
      <c r="AQ1374" s="203"/>
      <c r="AR1374" s="203"/>
      <c r="AS1374" s="203"/>
      <c r="AT1374" s="203"/>
      <c r="AU1374" s="203"/>
      <c r="AV1374" s="212"/>
      <c r="AW1374" s="212"/>
      <c r="AX1374" s="212"/>
      <c r="AY1374" s="212"/>
      <c r="BA1374" s="203"/>
      <c r="BB1374" s="203"/>
      <c r="BC1374" s="203"/>
      <c r="BD1374" s="203"/>
      <c r="BE1374" s="212"/>
      <c r="BF1374" s="212"/>
      <c r="BG1374" s="203"/>
      <c r="BH1374" s="203"/>
      <c r="BI1374" s="298"/>
      <c r="BJ1374" s="299"/>
      <c r="BK1374" s="203"/>
      <c r="BL1374" s="319"/>
    </row>
    <row r="1375" spans="18:64" ht="12.75" x14ac:dyDescent="0.2">
      <c r="R1375" s="212"/>
      <c r="S1375" s="212"/>
      <c r="T1375" s="212"/>
      <c r="U1375" s="212"/>
      <c r="V1375" s="212"/>
      <c r="W1375" s="212"/>
      <c r="X1375" s="212"/>
      <c r="Y1375" s="212"/>
      <c r="Z1375" s="212"/>
      <c r="AA1375" s="212"/>
      <c r="AB1375" s="212"/>
      <c r="AC1375" s="212"/>
      <c r="AD1375" s="212"/>
      <c r="AE1375" s="212"/>
      <c r="AF1375" s="212"/>
      <c r="AG1375" s="212"/>
      <c r="AH1375" s="212"/>
      <c r="AI1375" s="212"/>
      <c r="AJ1375" s="212"/>
      <c r="AK1375" s="212"/>
      <c r="AL1375" s="212"/>
      <c r="AM1375" s="212"/>
      <c r="AN1375" s="212"/>
      <c r="AP1375" s="203"/>
      <c r="AQ1375" s="203"/>
      <c r="AR1375" s="203"/>
      <c r="AS1375" s="203"/>
      <c r="AT1375" s="203"/>
      <c r="AU1375" s="203"/>
      <c r="AV1375" s="212"/>
      <c r="AW1375" s="212"/>
      <c r="AX1375" s="212"/>
      <c r="AY1375" s="212"/>
      <c r="BA1375" s="203"/>
      <c r="BB1375" s="203"/>
      <c r="BC1375" s="203"/>
      <c r="BD1375" s="203"/>
      <c r="BE1375" s="212"/>
      <c r="BF1375" s="212"/>
      <c r="BG1375" s="203"/>
      <c r="BH1375" s="203"/>
      <c r="BI1375" s="298"/>
      <c r="BJ1375" s="299"/>
      <c r="BK1375" s="203"/>
      <c r="BL1375" s="319"/>
    </row>
    <row r="1376" spans="18:64" ht="12.75" x14ac:dyDescent="0.2">
      <c r="R1376" s="212"/>
      <c r="S1376" s="212"/>
      <c r="T1376" s="212"/>
      <c r="U1376" s="212"/>
      <c r="V1376" s="212"/>
      <c r="W1376" s="212"/>
      <c r="X1376" s="212"/>
      <c r="Y1376" s="212"/>
      <c r="Z1376" s="212"/>
      <c r="AA1376" s="212"/>
      <c r="AB1376" s="212"/>
      <c r="AC1376" s="212"/>
      <c r="AD1376" s="212"/>
      <c r="AE1376" s="212"/>
      <c r="AF1376" s="212"/>
      <c r="AG1376" s="212"/>
      <c r="AH1376" s="212"/>
      <c r="AI1376" s="212"/>
      <c r="AJ1376" s="212"/>
      <c r="AK1376" s="212"/>
      <c r="AL1376" s="212"/>
      <c r="AM1376" s="212"/>
      <c r="AN1376" s="212"/>
      <c r="AP1376" s="203"/>
      <c r="AQ1376" s="203"/>
      <c r="AR1376" s="203"/>
      <c r="AS1376" s="203"/>
      <c r="AT1376" s="203"/>
      <c r="AU1376" s="203"/>
      <c r="AV1376" s="212"/>
      <c r="AW1376" s="212"/>
      <c r="AX1376" s="212"/>
      <c r="AY1376" s="212"/>
      <c r="BA1376" s="203"/>
      <c r="BB1376" s="203"/>
      <c r="BC1376" s="203"/>
      <c r="BD1376" s="203"/>
      <c r="BE1376" s="212"/>
      <c r="BF1376" s="212"/>
      <c r="BG1376" s="203"/>
      <c r="BH1376" s="203"/>
      <c r="BI1376" s="298"/>
      <c r="BJ1376" s="299"/>
      <c r="BK1376" s="203"/>
      <c r="BL1376" s="319"/>
    </row>
    <row r="1377" spans="18:64" ht="12.75" x14ac:dyDescent="0.2">
      <c r="R1377" s="212"/>
      <c r="S1377" s="212"/>
      <c r="T1377" s="212"/>
      <c r="U1377" s="212"/>
      <c r="V1377" s="212"/>
      <c r="W1377" s="212"/>
      <c r="X1377" s="212"/>
      <c r="Y1377" s="212"/>
      <c r="Z1377" s="212"/>
      <c r="AA1377" s="212"/>
      <c r="AB1377" s="212"/>
      <c r="AC1377" s="212"/>
      <c r="AD1377" s="212"/>
      <c r="AE1377" s="212"/>
      <c r="AF1377" s="212"/>
      <c r="AG1377" s="212"/>
      <c r="AH1377" s="212"/>
      <c r="AI1377" s="212"/>
      <c r="AJ1377" s="212"/>
      <c r="AK1377" s="212"/>
      <c r="AL1377" s="212"/>
      <c r="AM1377" s="212"/>
      <c r="AN1377" s="212"/>
      <c r="AP1377" s="203"/>
      <c r="AQ1377" s="203"/>
      <c r="AR1377" s="203"/>
      <c r="AS1377" s="203"/>
      <c r="AT1377" s="203"/>
      <c r="AU1377" s="203"/>
      <c r="AV1377" s="212"/>
      <c r="AW1377" s="212"/>
      <c r="AX1377" s="212"/>
      <c r="AY1377" s="212"/>
      <c r="BA1377" s="203"/>
      <c r="BB1377" s="203"/>
      <c r="BC1377" s="203"/>
      <c r="BD1377" s="203"/>
      <c r="BE1377" s="212"/>
      <c r="BF1377" s="212"/>
      <c r="BG1377" s="203"/>
      <c r="BH1377" s="203"/>
      <c r="BI1377" s="298"/>
      <c r="BJ1377" s="299"/>
      <c r="BK1377" s="203"/>
      <c r="BL1377" s="319"/>
    </row>
    <row r="1378" spans="18:64" ht="12.75" x14ac:dyDescent="0.2">
      <c r="R1378" s="212"/>
      <c r="S1378" s="212"/>
      <c r="T1378" s="212"/>
      <c r="U1378" s="212"/>
      <c r="V1378" s="212"/>
      <c r="W1378" s="212"/>
      <c r="X1378" s="212"/>
      <c r="Y1378" s="212"/>
      <c r="Z1378" s="212"/>
      <c r="AA1378" s="212"/>
      <c r="AB1378" s="212"/>
      <c r="AC1378" s="212"/>
      <c r="AD1378" s="212"/>
      <c r="AE1378" s="212"/>
      <c r="AF1378" s="212"/>
      <c r="AG1378" s="212"/>
      <c r="AH1378" s="212"/>
      <c r="AI1378" s="212"/>
      <c r="AJ1378" s="212"/>
      <c r="AK1378" s="212"/>
      <c r="AL1378" s="212"/>
      <c r="AM1378" s="212"/>
      <c r="AN1378" s="212"/>
      <c r="AP1378" s="203"/>
      <c r="AQ1378" s="203"/>
      <c r="AR1378" s="203"/>
      <c r="AS1378" s="203"/>
      <c r="AT1378" s="203"/>
      <c r="AU1378" s="203"/>
      <c r="AV1378" s="212"/>
      <c r="AW1378" s="212"/>
      <c r="AX1378" s="212"/>
      <c r="AY1378" s="212"/>
      <c r="BA1378" s="203"/>
      <c r="BB1378" s="203"/>
      <c r="BC1378" s="203"/>
      <c r="BD1378" s="203"/>
      <c r="BE1378" s="212"/>
      <c r="BF1378" s="212"/>
      <c r="BG1378" s="203"/>
      <c r="BH1378" s="203"/>
      <c r="BI1378" s="298"/>
      <c r="BJ1378" s="299"/>
      <c r="BK1378" s="203"/>
      <c r="BL1378" s="319"/>
    </row>
    <row r="1379" spans="18:64" ht="12.75" x14ac:dyDescent="0.2">
      <c r="R1379" s="212"/>
      <c r="S1379" s="212"/>
      <c r="T1379" s="212"/>
      <c r="U1379" s="212"/>
      <c r="V1379" s="212"/>
      <c r="W1379" s="212"/>
      <c r="X1379" s="212"/>
      <c r="Y1379" s="212"/>
      <c r="Z1379" s="212"/>
      <c r="AA1379" s="212"/>
      <c r="AB1379" s="212"/>
      <c r="AC1379" s="212"/>
      <c r="AD1379" s="212"/>
      <c r="AE1379" s="212"/>
      <c r="AF1379" s="212"/>
      <c r="AG1379" s="212"/>
      <c r="AH1379" s="212"/>
      <c r="AI1379" s="212"/>
      <c r="AJ1379" s="212"/>
      <c r="AK1379" s="212"/>
      <c r="AL1379" s="212"/>
      <c r="AM1379" s="212"/>
      <c r="AN1379" s="212"/>
      <c r="AP1379" s="203"/>
      <c r="AQ1379" s="203"/>
      <c r="AR1379" s="203"/>
      <c r="AS1379" s="203"/>
      <c r="AT1379" s="203"/>
      <c r="AU1379" s="203"/>
      <c r="AV1379" s="212"/>
      <c r="AW1379" s="212"/>
      <c r="AX1379" s="212"/>
      <c r="AY1379" s="212"/>
      <c r="BA1379" s="203"/>
      <c r="BB1379" s="203"/>
      <c r="BC1379" s="203"/>
      <c r="BD1379" s="203"/>
      <c r="BE1379" s="212"/>
      <c r="BF1379" s="212"/>
      <c r="BG1379" s="203"/>
      <c r="BH1379" s="203"/>
      <c r="BI1379" s="298"/>
      <c r="BJ1379" s="299"/>
      <c r="BK1379" s="203"/>
      <c r="BL1379" s="319"/>
    </row>
    <row r="1380" spans="18:64" ht="12.75" x14ac:dyDescent="0.2">
      <c r="R1380" s="212"/>
      <c r="S1380" s="212"/>
      <c r="T1380" s="212"/>
      <c r="U1380" s="212"/>
      <c r="V1380" s="212"/>
      <c r="W1380" s="212"/>
      <c r="X1380" s="212"/>
      <c r="Y1380" s="212"/>
      <c r="Z1380" s="212"/>
      <c r="AA1380" s="212"/>
      <c r="AB1380" s="212"/>
      <c r="AC1380" s="212"/>
      <c r="AD1380" s="212"/>
      <c r="AE1380" s="212"/>
      <c r="AF1380" s="212"/>
      <c r="AG1380" s="212"/>
      <c r="AH1380" s="212"/>
      <c r="AI1380" s="212"/>
      <c r="AJ1380" s="212"/>
      <c r="AK1380" s="212"/>
      <c r="AL1380" s="212"/>
      <c r="AM1380" s="212"/>
      <c r="AN1380" s="212"/>
      <c r="AP1380" s="203"/>
      <c r="AQ1380" s="203"/>
      <c r="AR1380" s="203"/>
      <c r="AS1380" s="203"/>
      <c r="AT1380" s="203"/>
      <c r="AU1380" s="203"/>
      <c r="AV1380" s="212"/>
      <c r="AW1380" s="212"/>
      <c r="AX1380" s="212"/>
      <c r="AY1380" s="212"/>
      <c r="BA1380" s="203"/>
      <c r="BB1380" s="203"/>
      <c r="BC1380" s="203"/>
      <c r="BD1380" s="203"/>
      <c r="BE1380" s="212"/>
      <c r="BF1380" s="212"/>
      <c r="BG1380" s="203"/>
      <c r="BH1380" s="203"/>
      <c r="BI1380" s="298"/>
      <c r="BJ1380" s="299"/>
      <c r="BK1380" s="203"/>
      <c r="BL1380" s="319"/>
    </row>
    <row r="1381" spans="18:64" ht="12.75" x14ac:dyDescent="0.2">
      <c r="R1381" s="212"/>
      <c r="S1381" s="212"/>
      <c r="T1381" s="212"/>
      <c r="U1381" s="212"/>
      <c r="V1381" s="212"/>
      <c r="W1381" s="212"/>
      <c r="X1381" s="212"/>
      <c r="Y1381" s="212"/>
      <c r="Z1381" s="212"/>
      <c r="AA1381" s="212"/>
      <c r="AB1381" s="212"/>
      <c r="AC1381" s="212"/>
      <c r="AD1381" s="212"/>
      <c r="AE1381" s="212"/>
      <c r="AF1381" s="212"/>
      <c r="AG1381" s="212"/>
      <c r="AH1381" s="212"/>
      <c r="AI1381" s="212"/>
      <c r="AJ1381" s="212"/>
      <c r="AK1381" s="212"/>
      <c r="AL1381" s="212"/>
      <c r="AM1381" s="212"/>
      <c r="AN1381" s="212"/>
      <c r="AP1381" s="203"/>
      <c r="AQ1381" s="203"/>
      <c r="AR1381" s="203"/>
      <c r="AS1381" s="203"/>
      <c r="AT1381" s="203"/>
      <c r="AU1381" s="203"/>
      <c r="AV1381" s="212"/>
      <c r="AW1381" s="212"/>
      <c r="AX1381" s="212"/>
      <c r="AY1381" s="212"/>
      <c r="BA1381" s="203"/>
      <c r="BB1381" s="203"/>
      <c r="BC1381" s="203"/>
      <c r="BD1381" s="203"/>
      <c r="BE1381" s="212"/>
      <c r="BF1381" s="212"/>
      <c r="BG1381" s="203"/>
      <c r="BH1381" s="203"/>
      <c r="BI1381" s="298"/>
      <c r="BJ1381" s="299"/>
      <c r="BK1381" s="203"/>
      <c r="BL1381" s="319"/>
    </row>
    <row r="1382" spans="18:64" ht="12.75" x14ac:dyDescent="0.2">
      <c r="R1382" s="212"/>
      <c r="S1382" s="212"/>
      <c r="T1382" s="212"/>
      <c r="U1382" s="212"/>
      <c r="V1382" s="212"/>
      <c r="W1382" s="212"/>
      <c r="X1382" s="212"/>
      <c r="Y1382" s="212"/>
      <c r="Z1382" s="212"/>
      <c r="AA1382" s="212"/>
      <c r="AB1382" s="212"/>
      <c r="AC1382" s="212"/>
      <c r="AD1382" s="212"/>
      <c r="AE1382" s="212"/>
      <c r="AF1382" s="212"/>
      <c r="AG1382" s="212"/>
      <c r="AH1382" s="212"/>
      <c r="AI1382" s="212"/>
      <c r="AJ1382" s="212"/>
      <c r="AK1382" s="212"/>
      <c r="AL1382" s="212"/>
      <c r="AM1382" s="212"/>
      <c r="AN1382" s="212"/>
      <c r="AP1382" s="203"/>
      <c r="AQ1382" s="203"/>
      <c r="AR1382" s="203"/>
      <c r="AS1382" s="203"/>
      <c r="AT1382" s="203"/>
      <c r="AU1382" s="203"/>
      <c r="AV1382" s="212"/>
      <c r="AW1382" s="212"/>
      <c r="AX1382" s="212"/>
      <c r="AY1382" s="212"/>
      <c r="BA1382" s="203"/>
      <c r="BB1382" s="203"/>
      <c r="BC1382" s="203"/>
      <c r="BD1382" s="203"/>
      <c r="BE1382" s="212"/>
      <c r="BF1382" s="212"/>
      <c r="BG1382" s="203"/>
      <c r="BH1382" s="203"/>
      <c r="BI1382" s="298"/>
      <c r="BJ1382" s="299"/>
      <c r="BK1382" s="203"/>
      <c r="BL1382" s="319"/>
    </row>
    <row r="1383" spans="18:64" ht="12.75" x14ac:dyDescent="0.2">
      <c r="R1383" s="212"/>
      <c r="S1383" s="212"/>
      <c r="T1383" s="212"/>
      <c r="U1383" s="212"/>
      <c r="V1383" s="212"/>
      <c r="W1383" s="212"/>
      <c r="X1383" s="212"/>
      <c r="Y1383" s="212"/>
      <c r="Z1383" s="212"/>
      <c r="AA1383" s="212"/>
      <c r="AB1383" s="212"/>
      <c r="AC1383" s="212"/>
      <c r="AD1383" s="212"/>
      <c r="AE1383" s="212"/>
      <c r="AF1383" s="212"/>
      <c r="AG1383" s="212"/>
      <c r="AH1383" s="212"/>
      <c r="AI1383" s="212"/>
      <c r="AJ1383" s="212"/>
      <c r="AK1383" s="212"/>
      <c r="AL1383" s="212"/>
      <c r="AM1383" s="212"/>
      <c r="AN1383" s="212"/>
      <c r="AP1383" s="203"/>
      <c r="AQ1383" s="203"/>
      <c r="AR1383" s="203"/>
      <c r="AS1383" s="203"/>
      <c r="AT1383" s="203"/>
      <c r="AU1383" s="203"/>
      <c r="AV1383" s="212"/>
      <c r="AW1383" s="212"/>
      <c r="AX1383" s="212"/>
      <c r="AY1383" s="212"/>
      <c r="BA1383" s="203"/>
      <c r="BB1383" s="203"/>
      <c r="BC1383" s="203"/>
      <c r="BD1383" s="203"/>
      <c r="BE1383" s="212"/>
      <c r="BF1383" s="212"/>
      <c r="BG1383" s="203"/>
      <c r="BH1383" s="203"/>
      <c r="BI1383" s="298"/>
      <c r="BJ1383" s="299"/>
      <c r="BK1383" s="203"/>
      <c r="BL1383" s="319"/>
    </row>
    <row r="1384" spans="18:64" ht="12.75" x14ac:dyDescent="0.2">
      <c r="R1384" s="212"/>
      <c r="S1384" s="212"/>
      <c r="T1384" s="212"/>
      <c r="U1384" s="212"/>
      <c r="V1384" s="212"/>
      <c r="W1384" s="212"/>
      <c r="X1384" s="212"/>
      <c r="Y1384" s="212"/>
      <c r="Z1384" s="212"/>
      <c r="AA1384" s="212"/>
      <c r="AB1384" s="212"/>
      <c r="AC1384" s="212"/>
      <c r="AD1384" s="212"/>
      <c r="AE1384" s="212"/>
      <c r="AF1384" s="212"/>
      <c r="AG1384" s="212"/>
      <c r="AH1384" s="212"/>
      <c r="AI1384" s="212"/>
      <c r="AJ1384" s="212"/>
      <c r="AK1384" s="212"/>
      <c r="AL1384" s="212"/>
      <c r="AM1384" s="212"/>
      <c r="AN1384" s="212"/>
      <c r="AP1384" s="203"/>
      <c r="AQ1384" s="203"/>
      <c r="AR1384" s="203"/>
      <c r="AS1384" s="203"/>
      <c r="AT1384" s="203"/>
      <c r="AU1384" s="203"/>
      <c r="AV1384" s="212"/>
      <c r="AW1384" s="212"/>
      <c r="AX1384" s="212"/>
      <c r="AY1384" s="212"/>
      <c r="BA1384" s="203"/>
      <c r="BB1384" s="203"/>
      <c r="BC1384" s="203"/>
      <c r="BD1384" s="203"/>
      <c r="BE1384" s="212"/>
      <c r="BF1384" s="212"/>
      <c r="BG1384" s="203"/>
      <c r="BH1384" s="203"/>
      <c r="BI1384" s="298"/>
      <c r="BJ1384" s="299"/>
      <c r="BK1384" s="203"/>
      <c r="BL1384" s="319"/>
    </row>
    <row r="1385" spans="18:64" ht="12.75" x14ac:dyDescent="0.2">
      <c r="R1385" s="212"/>
      <c r="S1385" s="212"/>
      <c r="T1385" s="212"/>
      <c r="U1385" s="212"/>
      <c r="V1385" s="212"/>
      <c r="W1385" s="212"/>
      <c r="X1385" s="212"/>
      <c r="Y1385" s="212"/>
      <c r="Z1385" s="212"/>
      <c r="AA1385" s="212"/>
      <c r="AB1385" s="212"/>
      <c r="AC1385" s="212"/>
      <c r="AD1385" s="212"/>
      <c r="AE1385" s="212"/>
      <c r="AF1385" s="212"/>
      <c r="AG1385" s="212"/>
      <c r="AH1385" s="212"/>
      <c r="AI1385" s="212"/>
      <c r="AJ1385" s="212"/>
      <c r="AK1385" s="212"/>
      <c r="AL1385" s="212"/>
      <c r="AM1385" s="212"/>
      <c r="AN1385" s="212"/>
      <c r="AP1385" s="203"/>
      <c r="AQ1385" s="203"/>
      <c r="AR1385" s="203"/>
      <c r="AS1385" s="203"/>
      <c r="AT1385" s="203"/>
      <c r="AU1385" s="203"/>
      <c r="AV1385" s="212"/>
      <c r="AW1385" s="212"/>
      <c r="AX1385" s="212"/>
      <c r="AY1385" s="212"/>
      <c r="BA1385" s="203"/>
      <c r="BB1385" s="203"/>
      <c r="BC1385" s="203"/>
      <c r="BD1385" s="203"/>
      <c r="BE1385" s="212"/>
      <c r="BF1385" s="212"/>
      <c r="BG1385" s="203"/>
      <c r="BH1385" s="203"/>
      <c r="BI1385" s="298"/>
      <c r="BJ1385" s="299"/>
      <c r="BK1385" s="203"/>
      <c r="BL1385" s="319"/>
    </row>
    <row r="1386" spans="18:64" ht="12.75" x14ac:dyDescent="0.2">
      <c r="R1386" s="212"/>
      <c r="S1386" s="212"/>
      <c r="T1386" s="212"/>
      <c r="U1386" s="212"/>
      <c r="V1386" s="212"/>
      <c r="W1386" s="212"/>
      <c r="X1386" s="212"/>
      <c r="Y1386" s="212"/>
      <c r="Z1386" s="212"/>
      <c r="AA1386" s="212"/>
      <c r="AB1386" s="212"/>
      <c r="AC1386" s="212"/>
      <c r="AD1386" s="212"/>
      <c r="AE1386" s="212"/>
      <c r="AF1386" s="212"/>
      <c r="AG1386" s="212"/>
      <c r="AH1386" s="212"/>
      <c r="AI1386" s="212"/>
      <c r="AJ1386" s="212"/>
      <c r="AK1386" s="212"/>
      <c r="AL1386" s="212"/>
      <c r="AM1386" s="212"/>
      <c r="AN1386" s="212"/>
      <c r="AP1386" s="203"/>
      <c r="AQ1386" s="203"/>
      <c r="AR1386" s="203"/>
      <c r="AS1386" s="203"/>
      <c r="AT1386" s="203"/>
      <c r="AU1386" s="203"/>
      <c r="AV1386" s="212"/>
      <c r="AW1386" s="212"/>
      <c r="AX1386" s="212"/>
      <c r="AY1386" s="212"/>
      <c r="BA1386" s="203"/>
      <c r="BB1386" s="203"/>
      <c r="BC1386" s="203"/>
      <c r="BD1386" s="203"/>
      <c r="BE1386" s="212"/>
      <c r="BF1386" s="212"/>
      <c r="BG1386" s="203"/>
      <c r="BH1386" s="203"/>
      <c r="BI1386" s="298"/>
      <c r="BJ1386" s="299"/>
      <c r="BK1386" s="203"/>
      <c r="BL1386" s="319"/>
    </row>
    <row r="1387" spans="18:64" ht="12.75" x14ac:dyDescent="0.2">
      <c r="R1387" s="212"/>
      <c r="S1387" s="212"/>
      <c r="T1387" s="212"/>
      <c r="U1387" s="212"/>
      <c r="V1387" s="212"/>
      <c r="W1387" s="212"/>
      <c r="X1387" s="212"/>
      <c r="Y1387" s="212"/>
      <c r="Z1387" s="212"/>
      <c r="AA1387" s="212"/>
      <c r="AB1387" s="212"/>
      <c r="AC1387" s="212"/>
      <c r="AD1387" s="212"/>
      <c r="AE1387" s="212"/>
      <c r="AF1387" s="212"/>
      <c r="AG1387" s="212"/>
      <c r="AH1387" s="212"/>
      <c r="AI1387" s="212"/>
      <c r="AJ1387" s="212"/>
      <c r="AK1387" s="212"/>
      <c r="AL1387" s="212"/>
      <c r="AM1387" s="212"/>
      <c r="AN1387" s="212"/>
      <c r="AP1387" s="203"/>
      <c r="AQ1387" s="203"/>
      <c r="AR1387" s="203"/>
      <c r="AS1387" s="203"/>
      <c r="AT1387" s="203"/>
      <c r="AU1387" s="203"/>
      <c r="AV1387" s="212"/>
      <c r="AW1387" s="212"/>
      <c r="AX1387" s="212"/>
      <c r="AY1387" s="212"/>
      <c r="BA1387" s="203"/>
      <c r="BB1387" s="203"/>
      <c r="BC1387" s="203"/>
      <c r="BD1387" s="203"/>
      <c r="BE1387" s="212"/>
      <c r="BF1387" s="212"/>
      <c r="BG1387" s="203"/>
      <c r="BH1387" s="203"/>
      <c r="BI1387" s="298"/>
      <c r="BJ1387" s="299"/>
      <c r="BK1387" s="203"/>
      <c r="BL1387" s="319"/>
    </row>
    <row r="1388" spans="18:64" ht="12.75" x14ac:dyDescent="0.2">
      <c r="R1388" s="212"/>
      <c r="S1388" s="212"/>
      <c r="T1388" s="212"/>
      <c r="U1388" s="212"/>
      <c r="V1388" s="212"/>
      <c r="W1388" s="212"/>
      <c r="X1388" s="212"/>
      <c r="Y1388" s="212"/>
      <c r="Z1388" s="212"/>
      <c r="AA1388" s="212"/>
      <c r="AB1388" s="212"/>
      <c r="AC1388" s="212"/>
      <c r="AD1388" s="212"/>
      <c r="AE1388" s="212"/>
      <c r="AF1388" s="212"/>
      <c r="AG1388" s="212"/>
      <c r="AH1388" s="212"/>
      <c r="AI1388" s="212"/>
      <c r="AJ1388" s="212"/>
      <c r="AK1388" s="212"/>
      <c r="AL1388" s="212"/>
      <c r="AM1388" s="212"/>
      <c r="AN1388" s="212"/>
      <c r="AP1388" s="203"/>
      <c r="AQ1388" s="203"/>
      <c r="AR1388" s="203"/>
      <c r="AS1388" s="203"/>
      <c r="AT1388" s="203"/>
      <c r="AU1388" s="203"/>
      <c r="AV1388" s="212"/>
      <c r="AW1388" s="212"/>
      <c r="AX1388" s="212"/>
      <c r="AY1388" s="212"/>
      <c r="BA1388" s="203"/>
      <c r="BB1388" s="203"/>
      <c r="BC1388" s="203"/>
      <c r="BD1388" s="203"/>
      <c r="BE1388" s="212"/>
      <c r="BF1388" s="212"/>
      <c r="BG1388" s="203"/>
      <c r="BH1388" s="203"/>
      <c r="BI1388" s="298"/>
      <c r="BJ1388" s="299"/>
      <c r="BK1388" s="203"/>
      <c r="BL1388" s="319"/>
    </row>
    <row r="1389" spans="18:64" ht="12.75" x14ac:dyDescent="0.2">
      <c r="R1389" s="212"/>
      <c r="S1389" s="212"/>
      <c r="T1389" s="212"/>
      <c r="U1389" s="212"/>
      <c r="V1389" s="212"/>
      <c r="W1389" s="212"/>
      <c r="X1389" s="212"/>
      <c r="Y1389" s="212"/>
      <c r="Z1389" s="212"/>
      <c r="AA1389" s="212"/>
      <c r="AB1389" s="212"/>
      <c r="AC1389" s="212"/>
      <c r="AD1389" s="212"/>
      <c r="AE1389" s="212"/>
      <c r="AF1389" s="212"/>
      <c r="AG1389" s="212"/>
      <c r="AH1389" s="212"/>
      <c r="AI1389" s="212"/>
      <c r="AJ1389" s="212"/>
      <c r="AK1389" s="212"/>
      <c r="AL1389" s="212"/>
      <c r="AM1389" s="212"/>
      <c r="AN1389" s="212"/>
      <c r="AP1389" s="203"/>
      <c r="AQ1389" s="203"/>
      <c r="AR1389" s="203"/>
      <c r="AS1389" s="203"/>
      <c r="AT1389" s="203"/>
      <c r="AU1389" s="203"/>
      <c r="AV1389" s="212"/>
      <c r="AW1389" s="212"/>
      <c r="AX1389" s="212"/>
      <c r="AY1389" s="212"/>
      <c r="BA1389" s="203"/>
      <c r="BB1389" s="203"/>
      <c r="BC1389" s="203"/>
      <c r="BD1389" s="203"/>
      <c r="BE1389" s="212"/>
      <c r="BF1389" s="212"/>
      <c r="BG1389" s="203"/>
      <c r="BH1389" s="203"/>
      <c r="BI1389" s="298"/>
      <c r="BJ1389" s="299"/>
      <c r="BK1389" s="203"/>
      <c r="BL1389" s="319"/>
    </row>
    <row r="1390" spans="18:64" ht="12.75" x14ac:dyDescent="0.2">
      <c r="R1390" s="212"/>
      <c r="S1390" s="212"/>
      <c r="T1390" s="212"/>
      <c r="U1390" s="212"/>
      <c r="V1390" s="212"/>
      <c r="W1390" s="212"/>
      <c r="X1390" s="212"/>
      <c r="Y1390" s="212"/>
      <c r="Z1390" s="212"/>
      <c r="AA1390" s="212"/>
      <c r="AB1390" s="212"/>
      <c r="AC1390" s="212"/>
      <c r="AD1390" s="212"/>
      <c r="AE1390" s="212"/>
      <c r="AF1390" s="212"/>
      <c r="AG1390" s="212"/>
      <c r="AH1390" s="212"/>
      <c r="AI1390" s="212"/>
      <c r="AJ1390" s="212"/>
      <c r="AK1390" s="212"/>
      <c r="AL1390" s="212"/>
      <c r="AM1390" s="212"/>
      <c r="AN1390" s="212"/>
      <c r="AP1390" s="203"/>
      <c r="AQ1390" s="203"/>
      <c r="AR1390" s="203"/>
      <c r="AS1390" s="203"/>
      <c r="AT1390" s="203"/>
      <c r="AU1390" s="203"/>
      <c r="AV1390" s="212"/>
      <c r="AW1390" s="212"/>
      <c r="AX1390" s="212"/>
      <c r="AY1390" s="212"/>
      <c r="BA1390" s="203"/>
      <c r="BB1390" s="203"/>
      <c r="BC1390" s="203"/>
      <c r="BD1390" s="203"/>
      <c r="BE1390" s="212"/>
      <c r="BF1390" s="212"/>
      <c r="BG1390" s="203"/>
      <c r="BH1390" s="203"/>
      <c r="BI1390" s="298"/>
      <c r="BJ1390" s="299"/>
      <c r="BK1390" s="203"/>
      <c r="BL1390" s="319"/>
    </row>
    <row r="1391" spans="18:64" ht="12.75" x14ac:dyDescent="0.2">
      <c r="R1391" s="212"/>
      <c r="S1391" s="212"/>
      <c r="T1391" s="212"/>
      <c r="U1391" s="212"/>
      <c r="V1391" s="212"/>
      <c r="W1391" s="212"/>
      <c r="X1391" s="212"/>
      <c r="Y1391" s="212"/>
      <c r="Z1391" s="212"/>
      <c r="AA1391" s="212"/>
      <c r="AB1391" s="212"/>
      <c r="AC1391" s="212"/>
      <c r="AD1391" s="212"/>
      <c r="AE1391" s="212"/>
      <c r="AF1391" s="212"/>
      <c r="AG1391" s="212"/>
      <c r="AH1391" s="212"/>
      <c r="AI1391" s="212"/>
      <c r="AJ1391" s="212"/>
      <c r="AK1391" s="212"/>
      <c r="AL1391" s="212"/>
      <c r="AM1391" s="212"/>
      <c r="AN1391" s="212"/>
      <c r="AP1391" s="203"/>
      <c r="AQ1391" s="203"/>
      <c r="AR1391" s="203"/>
      <c r="AS1391" s="203"/>
      <c r="AT1391" s="203"/>
      <c r="AU1391" s="203"/>
      <c r="AV1391" s="212"/>
      <c r="AW1391" s="212"/>
      <c r="AX1391" s="212"/>
      <c r="AY1391" s="212"/>
      <c r="BA1391" s="203"/>
      <c r="BB1391" s="203"/>
      <c r="BC1391" s="203"/>
      <c r="BD1391" s="203"/>
      <c r="BE1391" s="212"/>
      <c r="BF1391" s="212"/>
      <c r="BG1391" s="203"/>
      <c r="BH1391" s="203"/>
      <c r="BI1391" s="298"/>
      <c r="BJ1391" s="299"/>
      <c r="BK1391" s="203"/>
      <c r="BL1391" s="319"/>
    </row>
    <row r="1392" spans="18:64" ht="12.75" x14ac:dyDescent="0.2">
      <c r="R1392" s="212"/>
      <c r="S1392" s="212"/>
      <c r="T1392" s="212"/>
      <c r="U1392" s="212"/>
      <c r="V1392" s="212"/>
      <c r="W1392" s="212"/>
      <c r="X1392" s="212"/>
      <c r="Y1392" s="212"/>
      <c r="Z1392" s="212"/>
      <c r="AA1392" s="212"/>
      <c r="AB1392" s="212"/>
      <c r="AC1392" s="212"/>
      <c r="AD1392" s="212"/>
      <c r="AE1392" s="212"/>
      <c r="AF1392" s="212"/>
      <c r="AG1392" s="212"/>
      <c r="AH1392" s="212"/>
      <c r="AI1392" s="212"/>
      <c r="AJ1392" s="212"/>
      <c r="AK1392" s="212"/>
      <c r="AL1392" s="212"/>
      <c r="AM1392" s="212"/>
      <c r="AN1392" s="212"/>
      <c r="AP1392" s="203"/>
      <c r="AQ1392" s="203"/>
      <c r="AR1392" s="203"/>
      <c r="AS1392" s="203"/>
      <c r="AT1392" s="203"/>
      <c r="AU1392" s="203"/>
      <c r="AV1392" s="212"/>
      <c r="AW1392" s="212"/>
      <c r="AX1392" s="212"/>
      <c r="AY1392" s="212"/>
      <c r="BA1392" s="203"/>
      <c r="BB1392" s="203"/>
      <c r="BC1392" s="203"/>
      <c r="BD1392" s="203"/>
      <c r="BE1392" s="212"/>
      <c r="BF1392" s="212"/>
      <c r="BG1392" s="203"/>
      <c r="BH1392" s="203"/>
      <c r="BI1392" s="298"/>
      <c r="BJ1392" s="299"/>
      <c r="BK1392" s="203"/>
      <c r="BL1392" s="319"/>
    </row>
    <row r="1393" spans="18:64" ht="12.75" x14ac:dyDescent="0.2">
      <c r="R1393" s="212"/>
      <c r="S1393" s="212"/>
      <c r="T1393" s="212"/>
      <c r="U1393" s="212"/>
      <c r="V1393" s="212"/>
      <c r="W1393" s="212"/>
      <c r="X1393" s="212"/>
      <c r="Y1393" s="212"/>
      <c r="Z1393" s="212"/>
      <c r="AA1393" s="212"/>
      <c r="AB1393" s="212"/>
      <c r="AC1393" s="212"/>
      <c r="AD1393" s="212"/>
      <c r="AE1393" s="212"/>
      <c r="AF1393" s="212"/>
      <c r="AG1393" s="212"/>
      <c r="AH1393" s="212"/>
      <c r="AI1393" s="212"/>
      <c r="AJ1393" s="212"/>
      <c r="AK1393" s="212"/>
      <c r="AL1393" s="212"/>
      <c r="AM1393" s="212"/>
      <c r="AN1393" s="212"/>
      <c r="AP1393" s="203"/>
      <c r="AQ1393" s="203"/>
      <c r="AR1393" s="203"/>
      <c r="AS1393" s="203"/>
      <c r="AT1393" s="203"/>
      <c r="AU1393" s="203"/>
      <c r="AV1393" s="212"/>
      <c r="AW1393" s="212"/>
      <c r="AX1393" s="212"/>
      <c r="AY1393" s="212"/>
      <c r="BA1393" s="203"/>
      <c r="BB1393" s="203"/>
      <c r="BC1393" s="203"/>
      <c r="BD1393" s="203"/>
      <c r="BE1393" s="212"/>
      <c r="BF1393" s="212"/>
      <c r="BG1393" s="203"/>
      <c r="BH1393" s="203"/>
      <c r="BI1393" s="298"/>
      <c r="BJ1393" s="299"/>
      <c r="BK1393" s="203"/>
      <c r="BL1393" s="319"/>
    </row>
    <row r="1394" spans="18:64" ht="12.75" x14ac:dyDescent="0.2">
      <c r="R1394" s="212"/>
      <c r="S1394" s="212"/>
      <c r="T1394" s="212"/>
      <c r="U1394" s="212"/>
      <c r="V1394" s="212"/>
      <c r="W1394" s="212"/>
      <c r="X1394" s="212"/>
      <c r="Y1394" s="212"/>
      <c r="Z1394" s="212"/>
      <c r="AA1394" s="212"/>
      <c r="AB1394" s="212"/>
      <c r="AC1394" s="212"/>
      <c r="AD1394" s="212"/>
      <c r="AE1394" s="212"/>
      <c r="AF1394" s="212"/>
      <c r="AG1394" s="212"/>
      <c r="AH1394" s="212"/>
      <c r="AI1394" s="212"/>
      <c r="AJ1394" s="212"/>
      <c r="AK1394" s="212"/>
      <c r="AL1394" s="212"/>
      <c r="AM1394" s="212"/>
      <c r="AN1394" s="212"/>
      <c r="AP1394" s="203"/>
      <c r="AQ1394" s="203"/>
      <c r="AR1394" s="203"/>
      <c r="AS1394" s="203"/>
      <c r="AT1394" s="203"/>
      <c r="AU1394" s="203"/>
      <c r="AV1394" s="212"/>
      <c r="AW1394" s="212"/>
      <c r="AX1394" s="212"/>
      <c r="AY1394" s="212"/>
      <c r="BA1394" s="203"/>
      <c r="BB1394" s="203"/>
      <c r="BC1394" s="203"/>
      <c r="BD1394" s="203"/>
      <c r="BE1394" s="212"/>
      <c r="BF1394" s="212"/>
      <c r="BG1394" s="203"/>
      <c r="BH1394" s="203"/>
      <c r="BI1394" s="298"/>
      <c r="BJ1394" s="299"/>
      <c r="BK1394" s="203"/>
      <c r="BL1394" s="319"/>
    </row>
    <row r="1395" spans="18:64" ht="12.75" x14ac:dyDescent="0.2">
      <c r="R1395" s="212"/>
      <c r="S1395" s="212"/>
      <c r="T1395" s="212"/>
      <c r="U1395" s="212"/>
      <c r="V1395" s="212"/>
      <c r="W1395" s="212"/>
      <c r="X1395" s="212"/>
      <c r="Y1395" s="212"/>
      <c r="Z1395" s="212"/>
      <c r="AA1395" s="212"/>
      <c r="AB1395" s="212"/>
      <c r="AC1395" s="212"/>
      <c r="AD1395" s="212"/>
      <c r="AE1395" s="212"/>
      <c r="AF1395" s="212"/>
      <c r="AG1395" s="212"/>
      <c r="AH1395" s="212"/>
      <c r="AI1395" s="212"/>
      <c r="AJ1395" s="212"/>
      <c r="AK1395" s="212"/>
      <c r="AL1395" s="212"/>
      <c r="AM1395" s="212"/>
      <c r="AN1395" s="212"/>
      <c r="AP1395" s="203"/>
      <c r="AQ1395" s="203"/>
      <c r="AR1395" s="203"/>
      <c r="AS1395" s="203"/>
      <c r="AT1395" s="203"/>
      <c r="AU1395" s="203"/>
      <c r="AV1395" s="212"/>
      <c r="AW1395" s="212"/>
      <c r="AX1395" s="212"/>
      <c r="AY1395" s="212"/>
      <c r="BA1395" s="203"/>
      <c r="BB1395" s="203"/>
      <c r="BC1395" s="203"/>
      <c r="BD1395" s="203"/>
      <c r="BE1395" s="212"/>
      <c r="BF1395" s="212"/>
      <c r="BG1395" s="203"/>
      <c r="BH1395" s="203"/>
      <c r="BI1395" s="298"/>
      <c r="BJ1395" s="299"/>
      <c r="BK1395" s="203"/>
      <c r="BL1395" s="319"/>
    </row>
    <row r="1396" spans="18:64" ht="12.75" x14ac:dyDescent="0.2">
      <c r="R1396" s="212"/>
      <c r="S1396" s="212"/>
      <c r="T1396" s="212"/>
      <c r="U1396" s="212"/>
      <c r="V1396" s="212"/>
      <c r="W1396" s="212"/>
      <c r="X1396" s="212"/>
      <c r="Y1396" s="212"/>
      <c r="Z1396" s="212"/>
      <c r="AA1396" s="212"/>
      <c r="AB1396" s="212"/>
      <c r="AC1396" s="212"/>
      <c r="AD1396" s="212"/>
      <c r="AE1396" s="212"/>
      <c r="AF1396" s="212"/>
      <c r="AG1396" s="212"/>
      <c r="AH1396" s="212"/>
      <c r="AI1396" s="212"/>
      <c r="AJ1396" s="212"/>
      <c r="AK1396" s="212"/>
      <c r="AL1396" s="212"/>
      <c r="AM1396" s="212"/>
      <c r="AN1396" s="212"/>
      <c r="AP1396" s="203"/>
      <c r="AQ1396" s="203"/>
      <c r="AR1396" s="203"/>
      <c r="AS1396" s="203"/>
      <c r="AT1396" s="203"/>
      <c r="AU1396" s="203"/>
      <c r="AV1396" s="212"/>
      <c r="AW1396" s="212"/>
      <c r="AX1396" s="212"/>
      <c r="AY1396" s="212"/>
      <c r="BA1396" s="203"/>
      <c r="BB1396" s="203"/>
      <c r="BC1396" s="203"/>
      <c r="BD1396" s="203"/>
      <c r="BE1396" s="212"/>
      <c r="BF1396" s="212"/>
      <c r="BG1396" s="203"/>
      <c r="BH1396" s="203"/>
      <c r="BI1396" s="298"/>
      <c r="BJ1396" s="299"/>
      <c r="BK1396" s="203"/>
      <c r="BL1396" s="319"/>
    </row>
    <row r="1397" spans="18:64" ht="12.75" x14ac:dyDescent="0.2">
      <c r="R1397" s="212"/>
      <c r="S1397" s="212"/>
      <c r="T1397" s="212"/>
      <c r="U1397" s="212"/>
      <c r="V1397" s="212"/>
      <c r="W1397" s="212"/>
      <c r="X1397" s="212"/>
      <c r="Y1397" s="212"/>
      <c r="Z1397" s="212"/>
      <c r="AA1397" s="212"/>
      <c r="AB1397" s="212"/>
      <c r="AC1397" s="212"/>
      <c r="AD1397" s="212"/>
      <c r="AE1397" s="212"/>
      <c r="AF1397" s="212"/>
      <c r="AG1397" s="212"/>
      <c r="AH1397" s="212"/>
      <c r="AI1397" s="212"/>
      <c r="AJ1397" s="212"/>
      <c r="AK1397" s="212"/>
      <c r="AL1397" s="212"/>
      <c r="AM1397" s="212"/>
      <c r="AN1397" s="212"/>
      <c r="AP1397" s="203"/>
      <c r="AQ1397" s="203"/>
      <c r="AR1397" s="203"/>
      <c r="AS1397" s="203"/>
      <c r="AT1397" s="203"/>
      <c r="AU1397" s="203"/>
      <c r="AV1397" s="212"/>
      <c r="AW1397" s="212"/>
      <c r="AX1397" s="212"/>
      <c r="AY1397" s="212"/>
      <c r="BA1397" s="203"/>
      <c r="BB1397" s="203"/>
      <c r="BC1397" s="203"/>
      <c r="BD1397" s="203"/>
      <c r="BE1397" s="212"/>
      <c r="BF1397" s="212"/>
      <c r="BG1397" s="203"/>
      <c r="BH1397" s="203"/>
      <c r="BI1397" s="298"/>
      <c r="BJ1397" s="299"/>
      <c r="BK1397" s="203"/>
      <c r="BL1397" s="319"/>
    </row>
    <row r="1398" spans="18:64" ht="12.75" x14ac:dyDescent="0.2">
      <c r="R1398" s="212"/>
      <c r="S1398" s="212"/>
      <c r="T1398" s="212"/>
      <c r="U1398" s="212"/>
      <c r="V1398" s="212"/>
      <c r="W1398" s="212"/>
      <c r="X1398" s="212"/>
      <c r="Y1398" s="212"/>
      <c r="Z1398" s="212"/>
      <c r="AA1398" s="212"/>
      <c r="AB1398" s="212"/>
      <c r="AC1398" s="212"/>
      <c r="AD1398" s="212"/>
      <c r="AE1398" s="212"/>
      <c r="AF1398" s="212"/>
      <c r="AG1398" s="212"/>
      <c r="AH1398" s="212"/>
      <c r="AI1398" s="212"/>
      <c r="AJ1398" s="212"/>
      <c r="AK1398" s="212"/>
      <c r="AL1398" s="212"/>
      <c r="AM1398" s="212"/>
      <c r="AN1398" s="212"/>
      <c r="AP1398" s="203"/>
      <c r="AQ1398" s="203"/>
      <c r="AR1398" s="203"/>
      <c r="AS1398" s="203"/>
      <c r="AT1398" s="203"/>
      <c r="AU1398" s="203"/>
      <c r="AV1398" s="212"/>
      <c r="AW1398" s="212"/>
      <c r="AX1398" s="212"/>
      <c r="AY1398" s="212"/>
      <c r="BA1398" s="203"/>
      <c r="BB1398" s="203"/>
      <c r="BC1398" s="203"/>
      <c r="BD1398" s="203"/>
      <c r="BE1398" s="212"/>
      <c r="BF1398" s="212"/>
      <c r="BG1398" s="203"/>
      <c r="BH1398" s="203"/>
      <c r="BI1398" s="298"/>
      <c r="BJ1398" s="299"/>
      <c r="BK1398" s="203"/>
      <c r="BL1398" s="319"/>
    </row>
    <row r="1399" spans="18:64" ht="12.75" x14ac:dyDescent="0.2">
      <c r="R1399" s="212"/>
      <c r="S1399" s="212"/>
      <c r="T1399" s="212"/>
      <c r="U1399" s="212"/>
      <c r="V1399" s="212"/>
      <c r="W1399" s="212"/>
      <c r="X1399" s="212"/>
      <c r="Y1399" s="212"/>
      <c r="Z1399" s="212"/>
      <c r="AA1399" s="212"/>
      <c r="AB1399" s="212"/>
      <c r="AC1399" s="212"/>
      <c r="AD1399" s="212"/>
      <c r="AE1399" s="212"/>
      <c r="AF1399" s="212"/>
      <c r="AG1399" s="212"/>
      <c r="AH1399" s="212"/>
      <c r="AI1399" s="212"/>
      <c r="AJ1399" s="212"/>
      <c r="AK1399" s="212"/>
      <c r="AL1399" s="212"/>
      <c r="AM1399" s="212"/>
      <c r="AN1399" s="212"/>
      <c r="AP1399" s="203"/>
      <c r="AQ1399" s="203"/>
      <c r="AR1399" s="203"/>
      <c r="AS1399" s="203"/>
      <c r="AT1399" s="203"/>
      <c r="AU1399" s="203"/>
      <c r="AV1399" s="212"/>
      <c r="AW1399" s="212"/>
      <c r="AX1399" s="212"/>
      <c r="AY1399" s="212"/>
      <c r="BA1399" s="203"/>
      <c r="BB1399" s="203"/>
      <c r="BC1399" s="203"/>
      <c r="BD1399" s="203"/>
      <c r="BE1399" s="212"/>
      <c r="BF1399" s="212"/>
      <c r="BG1399" s="203"/>
      <c r="BH1399" s="203"/>
      <c r="BI1399" s="298"/>
      <c r="BJ1399" s="299"/>
      <c r="BK1399" s="203"/>
      <c r="BL1399" s="319"/>
    </row>
    <row r="1400" spans="18:64" ht="12.75" x14ac:dyDescent="0.2">
      <c r="R1400" s="212"/>
      <c r="S1400" s="212"/>
      <c r="T1400" s="212"/>
      <c r="U1400" s="212"/>
      <c r="V1400" s="212"/>
      <c r="W1400" s="212"/>
      <c r="X1400" s="212"/>
      <c r="Y1400" s="212"/>
      <c r="Z1400" s="212"/>
      <c r="AA1400" s="212"/>
      <c r="AB1400" s="212"/>
      <c r="AC1400" s="212"/>
      <c r="AD1400" s="212"/>
      <c r="AE1400" s="212"/>
      <c r="AF1400" s="212"/>
      <c r="AG1400" s="212"/>
      <c r="AH1400" s="212"/>
      <c r="AI1400" s="212"/>
      <c r="AJ1400" s="212"/>
      <c r="AK1400" s="212"/>
      <c r="AL1400" s="212"/>
      <c r="AM1400" s="212"/>
      <c r="AN1400" s="212"/>
      <c r="AP1400" s="203"/>
      <c r="AQ1400" s="203"/>
      <c r="AR1400" s="203"/>
      <c r="AS1400" s="203"/>
      <c r="AT1400" s="203"/>
      <c r="AU1400" s="203"/>
      <c r="AV1400" s="212"/>
      <c r="AW1400" s="212"/>
      <c r="AX1400" s="212"/>
      <c r="AY1400" s="212"/>
      <c r="BA1400" s="203"/>
      <c r="BB1400" s="203"/>
      <c r="BC1400" s="203"/>
      <c r="BD1400" s="203"/>
      <c r="BE1400" s="212"/>
      <c r="BF1400" s="212"/>
      <c r="BG1400" s="203"/>
      <c r="BH1400" s="203"/>
      <c r="BI1400" s="298"/>
      <c r="BJ1400" s="299"/>
      <c r="BK1400" s="203"/>
      <c r="BL1400" s="319"/>
    </row>
    <row r="1401" spans="18:64" ht="12.75" x14ac:dyDescent="0.2">
      <c r="R1401" s="212"/>
      <c r="S1401" s="212"/>
      <c r="T1401" s="212"/>
      <c r="U1401" s="212"/>
      <c r="V1401" s="212"/>
      <c r="W1401" s="212"/>
      <c r="X1401" s="212"/>
      <c r="Y1401" s="212"/>
      <c r="Z1401" s="212"/>
      <c r="AA1401" s="212"/>
      <c r="AB1401" s="212"/>
      <c r="AC1401" s="212"/>
      <c r="AD1401" s="212"/>
      <c r="AE1401" s="212"/>
      <c r="AF1401" s="212"/>
      <c r="AG1401" s="212"/>
      <c r="AH1401" s="212"/>
      <c r="AI1401" s="212"/>
      <c r="AJ1401" s="212"/>
      <c r="AK1401" s="212"/>
      <c r="AL1401" s="212"/>
      <c r="AM1401" s="212"/>
      <c r="AN1401" s="212"/>
      <c r="AP1401" s="203"/>
      <c r="AQ1401" s="203"/>
      <c r="AR1401" s="203"/>
      <c r="AS1401" s="203"/>
      <c r="AT1401" s="203"/>
      <c r="AU1401" s="203"/>
      <c r="AV1401" s="212"/>
      <c r="AW1401" s="212"/>
      <c r="AX1401" s="212"/>
      <c r="AY1401" s="212"/>
      <c r="BA1401" s="203"/>
      <c r="BB1401" s="203"/>
      <c r="BC1401" s="203"/>
      <c r="BD1401" s="203"/>
      <c r="BE1401" s="212"/>
      <c r="BF1401" s="212"/>
      <c r="BG1401" s="203"/>
      <c r="BH1401" s="203"/>
      <c r="BI1401" s="298"/>
      <c r="BJ1401" s="299"/>
      <c r="BK1401" s="203"/>
      <c r="BL1401" s="319"/>
    </row>
    <row r="1402" spans="18:64" ht="12.75" x14ac:dyDescent="0.2">
      <c r="R1402" s="212"/>
      <c r="S1402" s="212"/>
      <c r="T1402" s="212"/>
      <c r="U1402" s="212"/>
      <c r="V1402" s="212"/>
      <c r="W1402" s="212"/>
      <c r="X1402" s="212"/>
      <c r="Y1402" s="212"/>
      <c r="Z1402" s="212"/>
      <c r="AA1402" s="212"/>
      <c r="AB1402" s="212"/>
      <c r="AC1402" s="212"/>
      <c r="AD1402" s="212"/>
      <c r="AE1402" s="212"/>
      <c r="AF1402" s="212"/>
      <c r="AG1402" s="212"/>
      <c r="AH1402" s="212"/>
      <c r="AI1402" s="212"/>
      <c r="AJ1402" s="212"/>
      <c r="AK1402" s="212"/>
      <c r="AL1402" s="212"/>
      <c r="AM1402" s="212"/>
      <c r="AN1402" s="212"/>
      <c r="AP1402" s="203"/>
      <c r="AQ1402" s="203"/>
      <c r="AR1402" s="203"/>
      <c r="AS1402" s="203"/>
      <c r="AT1402" s="203"/>
      <c r="AU1402" s="203"/>
      <c r="AV1402" s="212"/>
      <c r="AW1402" s="212"/>
      <c r="AX1402" s="212"/>
      <c r="AY1402" s="212"/>
      <c r="BA1402" s="203"/>
      <c r="BB1402" s="203"/>
      <c r="BC1402" s="203"/>
      <c r="BD1402" s="203"/>
      <c r="BE1402" s="212"/>
      <c r="BF1402" s="212"/>
      <c r="BG1402" s="203"/>
      <c r="BH1402" s="203"/>
      <c r="BI1402" s="298"/>
      <c r="BJ1402" s="299"/>
      <c r="BK1402" s="203"/>
      <c r="BL1402" s="319"/>
    </row>
    <row r="1403" spans="18:64" ht="12.75" x14ac:dyDescent="0.2">
      <c r="R1403" s="212"/>
      <c r="S1403" s="212"/>
      <c r="T1403" s="212"/>
      <c r="U1403" s="212"/>
      <c r="V1403" s="212"/>
      <c r="W1403" s="212"/>
      <c r="X1403" s="212"/>
      <c r="Y1403" s="212"/>
      <c r="Z1403" s="212"/>
      <c r="AA1403" s="212"/>
      <c r="AB1403" s="212"/>
      <c r="AC1403" s="212"/>
      <c r="AD1403" s="212"/>
      <c r="AE1403" s="212"/>
      <c r="AF1403" s="212"/>
      <c r="AG1403" s="212"/>
      <c r="AH1403" s="212"/>
      <c r="AI1403" s="212"/>
      <c r="AJ1403" s="212"/>
      <c r="AK1403" s="212"/>
      <c r="AL1403" s="212"/>
      <c r="AM1403" s="212"/>
      <c r="AN1403" s="212"/>
      <c r="AP1403" s="203"/>
      <c r="AQ1403" s="203"/>
      <c r="AR1403" s="203"/>
      <c r="AS1403" s="203"/>
      <c r="AT1403" s="203"/>
      <c r="AU1403" s="203"/>
      <c r="AV1403" s="212"/>
      <c r="AW1403" s="212"/>
      <c r="AX1403" s="212"/>
      <c r="AY1403" s="212"/>
      <c r="BA1403" s="203"/>
      <c r="BB1403" s="203"/>
      <c r="BC1403" s="203"/>
      <c r="BD1403" s="203"/>
      <c r="BE1403" s="212"/>
      <c r="BF1403" s="212"/>
      <c r="BG1403" s="203"/>
      <c r="BH1403" s="203"/>
      <c r="BI1403" s="298"/>
      <c r="BJ1403" s="299"/>
      <c r="BK1403" s="203"/>
      <c r="BL1403" s="319"/>
    </row>
    <row r="1404" spans="18:64" ht="12.75" x14ac:dyDescent="0.2">
      <c r="R1404" s="212"/>
      <c r="S1404" s="212"/>
      <c r="T1404" s="212"/>
      <c r="U1404" s="212"/>
      <c r="V1404" s="212"/>
      <c r="W1404" s="212"/>
      <c r="X1404" s="212"/>
      <c r="Y1404" s="212"/>
      <c r="Z1404" s="212"/>
      <c r="AA1404" s="212"/>
      <c r="AB1404" s="212"/>
      <c r="AC1404" s="212"/>
      <c r="AD1404" s="212"/>
      <c r="AE1404" s="212"/>
      <c r="AF1404" s="212"/>
      <c r="AG1404" s="212"/>
      <c r="AH1404" s="212"/>
      <c r="AI1404" s="212"/>
      <c r="AJ1404" s="212"/>
      <c r="AK1404" s="212"/>
      <c r="AL1404" s="212"/>
      <c r="AM1404" s="212"/>
      <c r="AN1404" s="212"/>
      <c r="AP1404" s="203"/>
      <c r="AQ1404" s="203"/>
      <c r="AR1404" s="203"/>
      <c r="AS1404" s="203"/>
      <c r="AT1404" s="203"/>
      <c r="AU1404" s="203"/>
      <c r="AV1404" s="212"/>
      <c r="AW1404" s="212"/>
      <c r="AX1404" s="212"/>
      <c r="AY1404" s="212"/>
      <c r="BA1404" s="203"/>
      <c r="BB1404" s="203"/>
      <c r="BC1404" s="203"/>
      <c r="BD1404" s="203"/>
      <c r="BE1404" s="212"/>
      <c r="BF1404" s="212"/>
      <c r="BG1404" s="203"/>
      <c r="BH1404" s="203"/>
      <c r="BI1404" s="298"/>
      <c r="BJ1404" s="299"/>
      <c r="BK1404" s="203"/>
      <c r="BL1404" s="319"/>
    </row>
    <row r="1405" spans="18:64" ht="12.75" x14ac:dyDescent="0.2">
      <c r="R1405" s="212"/>
      <c r="S1405" s="212"/>
      <c r="T1405" s="212"/>
      <c r="U1405" s="212"/>
      <c r="V1405" s="212"/>
      <c r="W1405" s="212"/>
      <c r="X1405" s="212"/>
      <c r="Y1405" s="212"/>
      <c r="Z1405" s="212"/>
      <c r="AA1405" s="212"/>
      <c r="AB1405" s="212"/>
      <c r="AC1405" s="212"/>
      <c r="AD1405" s="212"/>
      <c r="AE1405" s="212"/>
      <c r="AF1405" s="212"/>
      <c r="AG1405" s="212"/>
      <c r="AH1405" s="212"/>
      <c r="AI1405" s="212"/>
      <c r="AJ1405" s="212"/>
      <c r="AK1405" s="212"/>
      <c r="AL1405" s="212"/>
      <c r="AM1405" s="212"/>
      <c r="AN1405" s="212"/>
      <c r="AP1405" s="203"/>
      <c r="AQ1405" s="203"/>
      <c r="AR1405" s="203"/>
      <c r="AS1405" s="203"/>
      <c r="AT1405" s="203"/>
      <c r="AU1405" s="203"/>
      <c r="AV1405" s="212"/>
      <c r="AW1405" s="212"/>
      <c r="AX1405" s="212"/>
      <c r="AY1405" s="212"/>
      <c r="BA1405" s="203"/>
      <c r="BB1405" s="203"/>
      <c r="BC1405" s="203"/>
      <c r="BD1405" s="203"/>
      <c r="BE1405" s="212"/>
      <c r="BF1405" s="212"/>
      <c r="BG1405" s="203"/>
      <c r="BH1405" s="203"/>
      <c r="BI1405" s="298"/>
      <c r="BJ1405" s="299"/>
      <c r="BK1405" s="203"/>
      <c r="BL1405" s="319"/>
    </row>
    <row r="1406" spans="18:64" ht="12.75" x14ac:dyDescent="0.2">
      <c r="R1406" s="212"/>
      <c r="S1406" s="212"/>
      <c r="T1406" s="212"/>
      <c r="U1406" s="212"/>
      <c r="V1406" s="212"/>
      <c r="W1406" s="212"/>
      <c r="X1406" s="212"/>
      <c r="Y1406" s="212"/>
      <c r="Z1406" s="212"/>
      <c r="AA1406" s="212"/>
      <c r="AB1406" s="212"/>
      <c r="AC1406" s="212"/>
      <c r="AD1406" s="212"/>
      <c r="AE1406" s="212"/>
      <c r="AF1406" s="212"/>
      <c r="AG1406" s="212"/>
      <c r="AH1406" s="212"/>
      <c r="AI1406" s="212"/>
      <c r="AJ1406" s="212"/>
      <c r="AK1406" s="212"/>
      <c r="AL1406" s="212"/>
      <c r="AM1406" s="212"/>
      <c r="AN1406" s="212"/>
      <c r="AP1406" s="203"/>
      <c r="AQ1406" s="203"/>
      <c r="AR1406" s="203"/>
      <c r="AS1406" s="203"/>
      <c r="AT1406" s="203"/>
      <c r="AU1406" s="203"/>
      <c r="AV1406" s="212"/>
      <c r="AW1406" s="212"/>
      <c r="AX1406" s="212"/>
      <c r="AY1406" s="212"/>
      <c r="BA1406" s="203"/>
      <c r="BB1406" s="203"/>
      <c r="BC1406" s="203"/>
      <c r="BD1406" s="203"/>
      <c r="BE1406" s="212"/>
      <c r="BF1406" s="212"/>
      <c r="BG1406" s="203"/>
      <c r="BH1406" s="203"/>
      <c r="BI1406" s="298"/>
      <c r="BJ1406" s="299"/>
      <c r="BK1406" s="203"/>
      <c r="BL1406" s="319"/>
    </row>
    <row r="1407" spans="18:64" ht="12.75" x14ac:dyDescent="0.2">
      <c r="R1407" s="212"/>
      <c r="S1407" s="212"/>
      <c r="T1407" s="212"/>
      <c r="U1407" s="212"/>
      <c r="V1407" s="212"/>
      <c r="W1407" s="212"/>
      <c r="X1407" s="212"/>
      <c r="Y1407" s="212"/>
      <c r="Z1407" s="212"/>
      <c r="AA1407" s="212"/>
      <c r="AB1407" s="212"/>
      <c r="AC1407" s="212"/>
      <c r="AD1407" s="212"/>
      <c r="AE1407" s="212"/>
      <c r="AF1407" s="212"/>
      <c r="AG1407" s="212"/>
      <c r="AH1407" s="212"/>
      <c r="AI1407" s="212"/>
      <c r="AJ1407" s="212"/>
      <c r="AK1407" s="212"/>
      <c r="AL1407" s="212"/>
      <c r="AM1407" s="212"/>
      <c r="AN1407" s="212"/>
      <c r="AP1407" s="203"/>
      <c r="AQ1407" s="203"/>
      <c r="AR1407" s="203"/>
      <c r="AS1407" s="203"/>
      <c r="AT1407" s="203"/>
      <c r="AU1407" s="203"/>
      <c r="AV1407" s="212"/>
      <c r="AW1407" s="212"/>
      <c r="AX1407" s="212"/>
      <c r="AY1407" s="212"/>
      <c r="BA1407" s="203"/>
      <c r="BB1407" s="203"/>
      <c r="BC1407" s="203"/>
      <c r="BD1407" s="203"/>
      <c r="BE1407" s="212"/>
      <c r="BF1407" s="212"/>
      <c r="BG1407" s="203"/>
      <c r="BH1407" s="203"/>
      <c r="BI1407" s="298"/>
      <c r="BJ1407" s="299"/>
      <c r="BK1407" s="203"/>
      <c r="BL1407" s="319"/>
    </row>
    <row r="1408" spans="18:64" ht="12.75" x14ac:dyDescent="0.2">
      <c r="R1408" s="212"/>
      <c r="S1408" s="212"/>
      <c r="T1408" s="212"/>
      <c r="U1408" s="212"/>
      <c r="V1408" s="212"/>
      <c r="W1408" s="212"/>
      <c r="X1408" s="212"/>
      <c r="Y1408" s="212"/>
      <c r="Z1408" s="212"/>
      <c r="AA1408" s="212"/>
      <c r="AB1408" s="212"/>
      <c r="AC1408" s="212"/>
      <c r="AD1408" s="212"/>
      <c r="AE1408" s="212"/>
      <c r="AF1408" s="212"/>
      <c r="AG1408" s="212"/>
      <c r="AH1408" s="212"/>
      <c r="AI1408" s="212"/>
      <c r="AJ1408" s="212"/>
      <c r="AK1408" s="212"/>
      <c r="AL1408" s="212"/>
      <c r="AM1408" s="212"/>
      <c r="AN1408" s="212"/>
      <c r="AP1408" s="203"/>
      <c r="AQ1408" s="203"/>
      <c r="AR1408" s="203"/>
      <c r="AS1408" s="203"/>
      <c r="AT1408" s="203"/>
      <c r="AU1408" s="203"/>
      <c r="AV1408" s="212"/>
      <c r="AW1408" s="212"/>
      <c r="AX1408" s="212"/>
      <c r="AY1408" s="212"/>
      <c r="BA1408" s="203"/>
      <c r="BB1408" s="203"/>
      <c r="BC1408" s="203"/>
      <c r="BD1408" s="203"/>
      <c r="BE1408" s="212"/>
      <c r="BF1408" s="212"/>
      <c r="BG1408" s="203"/>
      <c r="BH1408" s="203"/>
      <c r="BI1408" s="298"/>
      <c r="BJ1408" s="299"/>
      <c r="BK1408" s="203"/>
      <c r="BL1408" s="319"/>
    </row>
    <row r="1409" spans="18:64" ht="12.75" x14ac:dyDescent="0.2">
      <c r="R1409" s="212"/>
      <c r="S1409" s="212"/>
      <c r="T1409" s="212"/>
      <c r="U1409" s="212"/>
      <c r="V1409" s="212"/>
      <c r="W1409" s="212"/>
      <c r="X1409" s="212"/>
      <c r="Y1409" s="212"/>
      <c r="Z1409" s="212"/>
      <c r="AA1409" s="212"/>
      <c r="AB1409" s="212"/>
      <c r="AC1409" s="212"/>
      <c r="AD1409" s="212"/>
      <c r="AE1409" s="212"/>
      <c r="AF1409" s="212"/>
      <c r="AG1409" s="212"/>
      <c r="AH1409" s="212"/>
      <c r="AI1409" s="212"/>
      <c r="AJ1409" s="212"/>
      <c r="AK1409" s="212"/>
      <c r="AL1409" s="212"/>
      <c r="AM1409" s="212"/>
      <c r="AN1409" s="212"/>
      <c r="AP1409" s="203"/>
      <c r="AQ1409" s="203"/>
      <c r="AR1409" s="203"/>
      <c r="AS1409" s="203"/>
      <c r="AT1409" s="203"/>
      <c r="AU1409" s="203"/>
      <c r="AV1409" s="212"/>
      <c r="AW1409" s="212"/>
      <c r="AX1409" s="212"/>
      <c r="AY1409" s="212"/>
      <c r="BA1409" s="203"/>
      <c r="BB1409" s="203"/>
      <c r="BC1409" s="203"/>
      <c r="BD1409" s="203"/>
      <c r="BE1409" s="212"/>
      <c r="BF1409" s="212"/>
      <c r="BG1409" s="203"/>
      <c r="BH1409" s="203"/>
      <c r="BI1409" s="298"/>
      <c r="BJ1409" s="299"/>
      <c r="BK1409" s="203"/>
      <c r="BL1409" s="319"/>
    </row>
    <row r="1410" spans="18:64" ht="12.75" x14ac:dyDescent="0.2">
      <c r="R1410" s="212"/>
      <c r="S1410" s="212"/>
      <c r="T1410" s="212"/>
      <c r="U1410" s="212"/>
      <c r="V1410" s="212"/>
      <c r="W1410" s="212"/>
      <c r="X1410" s="212"/>
      <c r="Y1410" s="212"/>
      <c r="Z1410" s="212"/>
      <c r="AA1410" s="212"/>
      <c r="AB1410" s="212"/>
      <c r="AC1410" s="212"/>
      <c r="AD1410" s="212"/>
      <c r="AE1410" s="212"/>
      <c r="AF1410" s="212"/>
      <c r="AG1410" s="212"/>
      <c r="AH1410" s="212"/>
      <c r="AI1410" s="212"/>
      <c r="AJ1410" s="212"/>
      <c r="AK1410" s="212"/>
      <c r="AL1410" s="212"/>
      <c r="AM1410" s="212"/>
      <c r="AN1410" s="212"/>
      <c r="AP1410" s="203"/>
      <c r="AQ1410" s="203"/>
      <c r="AR1410" s="203"/>
      <c r="AS1410" s="203"/>
      <c r="AT1410" s="203"/>
      <c r="AU1410" s="203"/>
      <c r="AV1410" s="212"/>
      <c r="AW1410" s="212"/>
      <c r="AX1410" s="212"/>
      <c r="AY1410" s="212"/>
      <c r="BA1410" s="203"/>
      <c r="BB1410" s="203"/>
      <c r="BC1410" s="203"/>
      <c r="BD1410" s="203"/>
      <c r="BE1410" s="212"/>
      <c r="BF1410" s="212"/>
      <c r="BG1410" s="203"/>
      <c r="BH1410" s="203"/>
      <c r="BI1410" s="298"/>
      <c r="BJ1410" s="299"/>
      <c r="BK1410" s="203"/>
      <c r="BL1410" s="319"/>
    </row>
    <row r="1411" spans="18:64" ht="12.75" x14ac:dyDescent="0.2">
      <c r="R1411" s="212"/>
      <c r="S1411" s="212"/>
      <c r="T1411" s="212"/>
      <c r="U1411" s="212"/>
      <c r="V1411" s="212"/>
      <c r="W1411" s="212"/>
      <c r="X1411" s="212"/>
      <c r="Y1411" s="212"/>
      <c r="Z1411" s="212"/>
      <c r="AA1411" s="212"/>
      <c r="AB1411" s="212"/>
      <c r="AC1411" s="212"/>
      <c r="AD1411" s="212"/>
      <c r="AE1411" s="212"/>
      <c r="AF1411" s="212"/>
      <c r="AG1411" s="212"/>
      <c r="AH1411" s="212"/>
      <c r="AI1411" s="212"/>
      <c r="AJ1411" s="212"/>
      <c r="AK1411" s="212"/>
      <c r="AL1411" s="212"/>
      <c r="AM1411" s="212"/>
      <c r="AN1411" s="212"/>
      <c r="AP1411" s="203"/>
      <c r="AQ1411" s="203"/>
      <c r="AR1411" s="203"/>
      <c r="AS1411" s="203"/>
      <c r="AT1411" s="203"/>
      <c r="AU1411" s="203"/>
      <c r="AV1411" s="212"/>
      <c r="AW1411" s="212"/>
      <c r="AX1411" s="212"/>
      <c r="AY1411" s="212"/>
      <c r="BA1411" s="203"/>
      <c r="BB1411" s="203"/>
      <c r="BC1411" s="203"/>
      <c r="BD1411" s="203"/>
      <c r="BE1411" s="212"/>
      <c r="BF1411" s="212"/>
      <c r="BG1411" s="203"/>
      <c r="BH1411" s="203"/>
      <c r="BI1411" s="298"/>
      <c r="BJ1411" s="299"/>
      <c r="BK1411" s="203"/>
      <c r="BL1411" s="319"/>
    </row>
    <row r="1412" spans="18:64" ht="12.75" x14ac:dyDescent="0.2">
      <c r="R1412" s="212"/>
      <c r="S1412" s="212"/>
      <c r="T1412" s="212"/>
      <c r="U1412" s="212"/>
      <c r="V1412" s="212"/>
      <c r="W1412" s="212"/>
      <c r="X1412" s="212"/>
      <c r="Y1412" s="212"/>
      <c r="Z1412" s="212"/>
      <c r="AA1412" s="212"/>
      <c r="AB1412" s="212"/>
      <c r="AC1412" s="212"/>
      <c r="AD1412" s="212"/>
      <c r="AE1412" s="212"/>
      <c r="AF1412" s="212"/>
      <c r="AG1412" s="212"/>
      <c r="AH1412" s="212"/>
      <c r="AI1412" s="212"/>
      <c r="AJ1412" s="212"/>
      <c r="AK1412" s="212"/>
      <c r="AL1412" s="212"/>
      <c r="AM1412" s="212"/>
      <c r="AN1412" s="212"/>
      <c r="AP1412" s="203"/>
      <c r="AQ1412" s="203"/>
      <c r="AR1412" s="203"/>
      <c r="AS1412" s="203"/>
      <c r="AT1412" s="203"/>
      <c r="AU1412" s="203"/>
      <c r="AV1412" s="212"/>
      <c r="AW1412" s="212"/>
      <c r="AX1412" s="212"/>
      <c r="AY1412" s="212"/>
      <c r="BA1412" s="203"/>
      <c r="BB1412" s="203"/>
      <c r="BC1412" s="203"/>
      <c r="BD1412" s="203"/>
      <c r="BE1412" s="212"/>
      <c r="BF1412" s="212"/>
      <c r="BG1412" s="203"/>
      <c r="BH1412" s="203"/>
      <c r="BI1412" s="298"/>
      <c r="BJ1412" s="299"/>
      <c r="BK1412" s="203"/>
      <c r="BL1412" s="319"/>
    </row>
    <row r="1413" spans="18:64" ht="12.75" x14ac:dyDescent="0.2">
      <c r="R1413" s="212"/>
      <c r="S1413" s="212"/>
      <c r="T1413" s="212"/>
      <c r="U1413" s="212"/>
      <c r="V1413" s="212"/>
      <c r="W1413" s="212"/>
      <c r="X1413" s="212"/>
      <c r="Y1413" s="212"/>
      <c r="Z1413" s="212"/>
      <c r="AA1413" s="212"/>
      <c r="AB1413" s="212"/>
      <c r="AC1413" s="212"/>
      <c r="AD1413" s="212"/>
      <c r="AE1413" s="212"/>
      <c r="AF1413" s="212"/>
      <c r="AG1413" s="212"/>
      <c r="AH1413" s="212"/>
      <c r="AI1413" s="212"/>
      <c r="AJ1413" s="212"/>
      <c r="AK1413" s="212"/>
      <c r="AL1413" s="212"/>
      <c r="AM1413" s="212"/>
      <c r="AN1413" s="212"/>
      <c r="AP1413" s="203"/>
      <c r="AQ1413" s="203"/>
      <c r="AR1413" s="203"/>
      <c r="AS1413" s="203"/>
      <c r="AT1413" s="203"/>
      <c r="AU1413" s="203"/>
      <c r="AV1413" s="212"/>
      <c r="AW1413" s="212"/>
      <c r="AX1413" s="212"/>
      <c r="AY1413" s="212"/>
      <c r="BA1413" s="203"/>
      <c r="BB1413" s="203"/>
      <c r="BC1413" s="203"/>
      <c r="BD1413" s="203"/>
      <c r="BE1413" s="212"/>
      <c r="BF1413" s="212"/>
      <c r="BG1413" s="203"/>
      <c r="BH1413" s="203"/>
      <c r="BI1413" s="298"/>
      <c r="BJ1413" s="299"/>
      <c r="BK1413" s="203"/>
      <c r="BL1413" s="319"/>
    </row>
    <row r="1414" spans="18:64" ht="12.75" x14ac:dyDescent="0.2">
      <c r="R1414" s="212"/>
      <c r="S1414" s="212"/>
      <c r="T1414" s="212"/>
      <c r="U1414" s="212"/>
      <c r="V1414" s="212"/>
      <c r="W1414" s="212"/>
      <c r="X1414" s="212"/>
      <c r="Y1414" s="212"/>
      <c r="Z1414" s="212"/>
      <c r="AA1414" s="212"/>
      <c r="AB1414" s="212"/>
      <c r="AC1414" s="212"/>
      <c r="AD1414" s="212"/>
      <c r="AE1414" s="212"/>
      <c r="AF1414" s="212"/>
      <c r="AG1414" s="212"/>
      <c r="AH1414" s="212"/>
      <c r="AI1414" s="212"/>
      <c r="AJ1414" s="212"/>
      <c r="AK1414" s="212"/>
      <c r="AL1414" s="212"/>
      <c r="AM1414" s="212"/>
      <c r="AN1414" s="212"/>
      <c r="AP1414" s="203"/>
      <c r="AQ1414" s="203"/>
      <c r="AR1414" s="203"/>
      <c r="AS1414" s="203"/>
      <c r="AT1414" s="203"/>
      <c r="AU1414" s="203"/>
      <c r="AV1414" s="212"/>
      <c r="AW1414" s="212"/>
      <c r="AX1414" s="212"/>
      <c r="AY1414" s="212"/>
      <c r="BA1414" s="203"/>
      <c r="BB1414" s="203"/>
      <c r="BC1414" s="203"/>
      <c r="BD1414" s="203"/>
      <c r="BE1414" s="212"/>
      <c r="BF1414" s="212"/>
      <c r="BG1414" s="203"/>
      <c r="BH1414" s="203"/>
      <c r="BI1414" s="298"/>
      <c r="BJ1414" s="299"/>
      <c r="BK1414" s="203"/>
      <c r="BL1414" s="319"/>
    </row>
    <row r="1415" spans="18:64" ht="12.75" x14ac:dyDescent="0.2">
      <c r="R1415" s="212"/>
      <c r="S1415" s="212"/>
      <c r="T1415" s="212"/>
      <c r="U1415" s="212"/>
      <c r="V1415" s="212"/>
      <c r="W1415" s="212"/>
      <c r="X1415" s="212"/>
      <c r="Y1415" s="212"/>
      <c r="Z1415" s="212"/>
      <c r="AA1415" s="212"/>
      <c r="AB1415" s="212"/>
      <c r="AC1415" s="212"/>
      <c r="AD1415" s="212"/>
      <c r="AE1415" s="212"/>
      <c r="AF1415" s="212"/>
      <c r="AG1415" s="212"/>
      <c r="AH1415" s="212"/>
      <c r="AI1415" s="212"/>
      <c r="AJ1415" s="212"/>
      <c r="AK1415" s="212"/>
      <c r="AL1415" s="212"/>
      <c r="AM1415" s="212"/>
      <c r="AN1415" s="212"/>
      <c r="AP1415" s="203"/>
      <c r="AQ1415" s="203"/>
      <c r="AR1415" s="203"/>
      <c r="AS1415" s="203"/>
      <c r="AT1415" s="203"/>
      <c r="AU1415" s="203"/>
      <c r="AV1415" s="212"/>
      <c r="AW1415" s="212"/>
      <c r="AX1415" s="212"/>
      <c r="AY1415" s="212"/>
      <c r="BA1415" s="203"/>
      <c r="BB1415" s="203"/>
      <c r="BC1415" s="203"/>
      <c r="BD1415" s="203"/>
      <c r="BE1415" s="212"/>
      <c r="BF1415" s="212"/>
      <c r="BG1415" s="203"/>
      <c r="BH1415" s="203"/>
      <c r="BI1415" s="298"/>
      <c r="BJ1415" s="299"/>
      <c r="BK1415" s="203"/>
      <c r="BL1415" s="319"/>
    </row>
    <row r="1416" spans="18:64" ht="12.75" x14ac:dyDescent="0.2">
      <c r="R1416" s="212"/>
      <c r="S1416" s="212"/>
      <c r="T1416" s="212"/>
      <c r="U1416" s="212"/>
      <c r="V1416" s="212"/>
      <c r="W1416" s="212"/>
      <c r="X1416" s="212"/>
      <c r="Y1416" s="212"/>
      <c r="Z1416" s="212"/>
      <c r="AA1416" s="212"/>
      <c r="AB1416" s="212"/>
      <c r="AC1416" s="212"/>
      <c r="AD1416" s="212"/>
      <c r="AE1416" s="212"/>
      <c r="AF1416" s="212"/>
      <c r="AG1416" s="212"/>
      <c r="AH1416" s="212"/>
      <c r="AI1416" s="212"/>
      <c r="AJ1416" s="212"/>
      <c r="AK1416" s="212"/>
      <c r="AL1416" s="212"/>
      <c r="AM1416" s="212"/>
      <c r="AN1416" s="212"/>
      <c r="AP1416" s="203"/>
      <c r="AQ1416" s="203"/>
      <c r="AR1416" s="203"/>
      <c r="AS1416" s="203"/>
      <c r="AT1416" s="203"/>
      <c r="AU1416" s="203"/>
      <c r="AV1416" s="212"/>
      <c r="AW1416" s="212"/>
      <c r="AX1416" s="212"/>
      <c r="AY1416" s="212"/>
      <c r="BA1416" s="203"/>
      <c r="BB1416" s="203"/>
      <c r="BC1416" s="203"/>
      <c r="BD1416" s="203"/>
      <c r="BE1416" s="212"/>
      <c r="BF1416" s="212"/>
      <c r="BG1416" s="203"/>
      <c r="BH1416" s="203"/>
      <c r="BI1416" s="298"/>
      <c r="BJ1416" s="299"/>
      <c r="BK1416" s="203"/>
      <c r="BL1416" s="319"/>
    </row>
    <row r="1417" spans="18:64" ht="12.75" x14ac:dyDescent="0.2">
      <c r="R1417" s="212"/>
      <c r="S1417" s="212"/>
      <c r="T1417" s="212"/>
      <c r="U1417" s="212"/>
      <c r="V1417" s="212"/>
      <c r="W1417" s="212"/>
      <c r="X1417" s="212"/>
      <c r="Y1417" s="212"/>
      <c r="Z1417" s="212"/>
      <c r="AA1417" s="212"/>
      <c r="AB1417" s="212"/>
      <c r="AC1417" s="212"/>
      <c r="AD1417" s="212"/>
      <c r="AE1417" s="212"/>
      <c r="AF1417" s="212"/>
      <c r="AG1417" s="212"/>
      <c r="AH1417" s="212"/>
      <c r="AI1417" s="212"/>
      <c r="AJ1417" s="212"/>
      <c r="AK1417" s="212"/>
      <c r="AL1417" s="212"/>
      <c r="AM1417" s="212"/>
      <c r="AN1417" s="212"/>
      <c r="AP1417" s="203"/>
      <c r="AQ1417" s="203"/>
      <c r="AR1417" s="203"/>
      <c r="AS1417" s="203"/>
      <c r="AT1417" s="203"/>
      <c r="AU1417" s="203"/>
      <c r="AV1417" s="212"/>
      <c r="AW1417" s="212"/>
      <c r="AX1417" s="212"/>
      <c r="AY1417" s="212"/>
      <c r="BA1417" s="203"/>
      <c r="BB1417" s="203"/>
      <c r="BC1417" s="203"/>
      <c r="BD1417" s="203"/>
      <c r="BE1417" s="212"/>
      <c r="BF1417" s="212"/>
      <c r="BG1417" s="203"/>
      <c r="BH1417" s="203"/>
      <c r="BI1417" s="298"/>
      <c r="BJ1417" s="299"/>
      <c r="BK1417" s="203"/>
      <c r="BL1417" s="319"/>
    </row>
    <row r="1418" spans="18:64" ht="12.75" x14ac:dyDescent="0.2">
      <c r="R1418" s="212"/>
      <c r="S1418" s="212"/>
      <c r="T1418" s="212"/>
      <c r="U1418" s="212"/>
      <c r="V1418" s="212"/>
      <c r="W1418" s="212"/>
      <c r="X1418" s="212"/>
      <c r="Y1418" s="212"/>
      <c r="Z1418" s="212"/>
      <c r="AA1418" s="212"/>
      <c r="AB1418" s="212"/>
      <c r="AC1418" s="212"/>
      <c r="AD1418" s="212"/>
      <c r="AE1418" s="212"/>
      <c r="AF1418" s="212"/>
      <c r="AG1418" s="212"/>
      <c r="AH1418" s="212"/>
      <c r="AI1418" s="212"/>
      <c r="AJ1418" s="212"/>
      <c r="AK1418" s="212"/>
      <c r="AL1418" s="212"/>
      <c r="AM1418" s="212"/>
      <c r="AN1418" s="212"/>
      <c r="AP1418" s="203"/>
      <c r="AQ1418" s="203"/>
      <c r="AR1418" s="203"/>
      <c r="AS1418" s="203"/>
      <c r="AT1418" s="203"/>
      <c r="AU1418" s="203"/>
      <c r="AV1418" s="212"/>
      <c r="AW1418" s="212"/>
      <c r="AX1418" s="212"/>
      <c r="AY1418" s="212"/>
      <c r="BA1418" s="203"/>
      <c r="BB1418" s="203"/>
      <c r="BC1418" s="203"/>
      <c r="BD1418" s="203"/>
      <c r="BE1418" s="212"/>
      <c r="BF1418" s="212"/>
      <c r="BG1418" s="203"/>
      <c r="BH1418" s="203"/>
      <c r="BI1418" s="298"/>
      <c r="BJ1418" s="299"/>
      <c r="BK1418" s="203"/>
      <c r="BL1418" s="319"/>
    </row>
    <row r="1419" spans="18:64" ht="12.75" x14ac:dyDescent="0.2">
      <c r="R1419" s="212"/>
      <c r="S1419" s="212"/>
      <c r="T1419" s="212"/>
      <c r="U1419" s="212"/>
      <c r="V1419" s="212"/>
      <c r="W1419" s="212"/>
      <c r="X1419" s="212"/>
      <c r="Y1419" s="212"/>
      <c r="Z1419" s="212"/>
      <c r="AA1419" s="212"/>
      <c r="AB1419" s="212"/>
      <c r="AC1419" s="212"/>
      <c r="AD1419" s="212"/>
      <c r="AE1419" s="212"/>
      <c r="AF1419" s="212"/>
      <c r="AG1419" s="212"/>
      <c r="AH1419" s="212"/>
      <c r="AI1419" s="212"/>
      <c r="AJ1419" s="212"/>
      <c r="AK1419" s="212"/>
      <c r="AL1419" s="212"/>
      <c r="AM1419" s="212"/>
      <c r="AN1419" s="212"/>
      <c r="AP1419" s="203"/>
      <c r="AQ1419" s="203"/>
      <c r="AR1419" s="203"/>
      <c r="AS1419" s="203"/>
      <c r="AT1419" s="203"/>
      <c r="AU1419" s="203"/>
      <c r="AV1419" s="212"/>
      <c r="AW1419" s="212"/>
      <c r="AX1419" s="212"/>
      <c r="AY1419" s="212"/>
      <c r="BA1419" s="203"/>
      <c r="BB1419" s="203"/>
      <c r="BC1419" s="203"/>
      <c r="BD1419" s="203"/>
      <c r="BE1419" s="212"/>
      <c r="BF1419" s="212"/>
      <c r="BG1419" s="203"/>
      <c r="BH1419" s="203"/>
      <c r="BI1419" s="298"/>
      <c r="BJ1419" s="299"/>
      <c r="BK1419" s="203"/>
      <c r="BL1419" s="319"/>
    </row>
    <row r="1420" spans="18:64" ht="12.75" x14ac:dyDescent="0.2">
      <c r="R1420" s="212"/>
      <c r="S1420" s="212"/>
      <c r="T1420" s="212"/>
      <c r="U1420" s="212"/>
      <c r="V1420" s="212"/>
      <c r="W1420" s="212"/>
      <c r="X1420" s="212"/>
      <c r="Y1420" s="212"/>
      <c r="Z1420" s="212"/>
      <c r="AA1420" s="212"/>
      <c r="AB1420" s="212"/>
      <c r="AC1420" s="212"/>
      <c r="AD1420" s="212"/>
      <c r="AE1420" s="212"/>
      <c r="AF1420" s="212"/>
      <c r="AG1420" s="212"/>
      <c r="AH1420" s="212"/>
      <c r="AI1420" s="212"/>
      <c r="AJ1420" s="212"/>
      <c r="AK1420" s="212"/>
      <c r="AL1420" s="212"/>
      <c r="AM1420" s="212"/>
      <c r="AN1420" s="212"/>
      <c r="AP1420" s="203"/>
      <c r="AQ1420" s="203"/>
      <c r="AR1420" s="203"/>
      <c r="AS1420" s="203"/>
      <c r="AT1420" s="203"/>
      <c r="AU1420" s="203"/>
      <c r="AV1420" s="212"/>
      <c r="AW1420" s="212"/>
      <c r="AX1420" s="212"/>
      <c r="AY1420" s="212"/>
      <c r="BA1420" s="203"/>
      <c r="BB1420" s="203"/>
      <c r="BC1420" s="203"/>
      <c r="BD1420" s="203"/>
      <c r="BE1420" s="212"/>
      <c r="BF1420" s="212"/>
      <c r="BG1420" s="203"/>
      <c r="BH1420" s="203"/>
      <c r="BI1420" s="298"/>
      <c r="BJ1420" s="299"/>
      <c r="BK1420" s="203"/>
      <c r="BL1420" s="319"/>
    </row>
    <row r="1421" spans="18:64" ht="12.75" x14ac:dyDescent="0.2">
      <c r="R1421" s="212"/>
      <c r="S1421" s="212"/>
      <c r="T1421" s="212"/>
      <c r="U1421" s="212"/>
      <c r="V1421" s="212"/>
      <c r="W1421" s="212"/>
      <c r="X1421" s="212"/>
      <c r="Y1421" s="212"/>
      <c r="Z1421" s="212"/>
      <c r="AA1421" s="212"/>
      <c r="AB1421" s="212"/>
      <c r="AC1421" s="212"/>
      <c r="AD1421" s="212"/>
      <c r="AE1421" s="212"/>
      <c r="AF1421" s="212"/>
      <c r="AG1421" s="212"/>
      <c r="AH1421" s="212"/>
      <c r="AI1421" s="212"/>
      <c r="AJ1421" s="212"/>
      <c r="AK1421" s="212"/>
      <c r="AL1421" s="212"/>
      <c r="AM1421" s="212"/>
      <c r="AN1421" s="212"/>
      <c r="AP1421" s="203"/>
      <c r="AQ1421" s="203"/>
      <c r="AR1421" s="203"/>
      <c r="AS1421" s="203"/>
      <c r="AT1421" s="203"/>
      <c r="AU1421" s="203"/>
      <c r="AV1421" s="212"/>
      <c r="AW1421" s="212"/>
      <c r="AX1421" s="212"/>
      <c r="AY1421" s="212"/>
      <c r="BA1421" s="203"/>
      <c r="BB1421" s="203"/>
      <c r="BC1421" s="203"/>
      <c r="BD1421" s="203"/>
      <c r="BE1421" s="212"/>
      <c r="BF1421" s="212"/>
      <c r="BG1421" s="203"/>
      <c r="BH1421" s="203"/>
      <c r="BI1421" s="298"/>
      <c r="BJ1421" s="299"/>
      <c r="BK1421" s="203"/>
      <c r="BL1421" s="319"/>
    </row>
    <row r="1422" spans="18:64" ht="12.75" x14ac:dyDescent="0.2">
      <c r="R1422" s="212"/>
      <c r="S1422" s="212"/>
      <c r="T1422" s="212"/>
      <c r="U1422" s="212"/>
      <c r="V1422" s="212"/>
      <c r="W1422" s="212"/>
      <c r="X1422" s="212"/>
      <c r="Y1422" s="212"/>
      <c r="Z1422" s="212"/>
      <c r="AA1422" s="212"/>
      <c r="AB1422" s="212"/>
      <c r="AC1422" s="212"/>
      <c r="AD1422" s="212"/>
      <c r="AE1422" s="212"/>
      <c r="AF1422" s="212"/>
      <c r="AG1422" s="212"/>
      <c r="AH1422" s="212"/>
      <c r="AI1422" s="212"/>
      <c r="AJ1422" s="212"/>
      <c r="AK1422" s="212"/>
      <c r="AL1422" s="212"/>
      <c r="AM1422" s="212"/>
      <c r="AN1422" s="212"/>
      <c r="AP1422" s="203"/>
      <c r="AQ1422" s="203"/>
      <c r="AR1422" s="203"/>
      <c r="AS1422" s="203"/>
      <c r="AT1422" s="203"/>
      <c r="AU1422" s="203"/>
      <c r="AV1422" s="212"/>
      <c r="AW1422" s="212"/>
      <c r="AX1422" s="212"/>
      <c r="AY1422" s="212"/>
      <c r="BA1422" s="203"/>
      <c r="BB1422" s="203"/>
      <c r="BC1422" s="203"/>
      <c r="BD1422" s="203"/>
      <c r="BE1422" s="212"/>
      <c r="BF1422" s="212"/>
      <c r="BG1422" s="203"/>
      <c r="BH1422" s="203"/>
      <c r="BI1422" s="298"/>
      <c r="BJ1422" s="299"/>
      <c r="BK1422" s="203"/>
      <c r="BL1422" s="319"/>
    </row>
    <row r="1423" spans="18:64" ht="12.75" x14ac:dyDescent="0.2">
      <c r="R1423" s="212"/>
      <c r="S1423" s="212"/>
      <c r="T1423" s="212"/>
      <c r="U1423" s="212"/>
      <c r="V1423" s="212"/>
      <c r="W1423" s="212"/>
      <c r="X1423" s="212"/>
      <c r="Y1423" s="212"/>
      <c r="Z1423" s="212"/>
      <c r="AA1423" s="212"/>
      <c r="AB1423" s="212"/>
      <c r="AC1423" s="212"/>
      <c r="AD1423" s="212"/>
      <c r="AE1423" s="212"/>
      <c r="AF1423" s="212"/>
      <c r="AG1423" s="212"/>
      <c r="AH1423" s="212"/>
      <c r="AI1423" s="212"/>
      <c r="AJ1423" s="212"/>
      <c r="AK1423" s="212"/>
      <c r="AL1423" s="212"/>
      <c r="AM1423" s="212"/>
      <c r="AN1423" s="212"/>
      <c r="AP1423" s="203"/>
      <c r="AQ1423" s="203"/>
      <c r="AR1423" s="203"/>
      <c r="AS1423" s="203"/>
      <c r="AT1423" s="203"/>
      <c r="AU1423" s="203"/>
      <c r="AV1423" s="212"/>
      <c r="AW1423" s="212"/>
      <c r="AX1423" s="212"/>
      <c r="AY1423" s="212"/>
      <c r="BA1423" s="203"/>
      <c r="BB1423" s="203"/>
      <c r="BC1423" s="203"/>
      <c r="BD1423" s="203"/>
      <c r="BE1423" s="212"/>
      <c r="BF1423" s="212"/>
      <c r="BG1423" s="203"/>
      <c r="BH1423" s="203"/>
      <c r="BI1423" s="298"/>
      <c r="BJ1423" s="299"/>
      <c r="BK1423" s="203"/>
      <c r="BL1423" s="319"/>
    </row>
    <row r="1424" spans="18:64" ht="12.75" x14ac:dyDescent="0.2">
      <c r="R1424" s="212"/>
      <c r="S1424" s="212"/>
      <c r="T1424" s="212"/>
      <c r="U1424" s="212"/>
      <c r="V1424" s="212"/>
      <c r="W1424" s="212"/>
      <c r="X1424" s="212"/>
      <c r="Y1424" s="212"/>
      <c r="Z1424" s="212"/>
      <c r="AA1424" s="212"/>
      <c r="AB1424" s="212"/>
      <c r="AC1424" s="212"/>
      <c r="AD1424" s="212"/>
      <c r="AE1424" s="212"/>
      <c r="AF1424" s="212"/>
      <c r="AG1424" s="212"/>
      <c r="AH1424" s="212"/>
      <c r="AI1424" s="212"/>
      <c r="AJ1424" s="212"/>
      <c r="AK1424" s="212"/>
      <c r="AL1424" s="212"/>
      <c r="AM1424" s="212"/>
      <c r="AN1424" s="212"/>
      <c r="AP1424" s="203"/>
      <c r="AQ1424" s="203"/>
      <c r="AR1424" s="203"/>
      <c r="AS1424" s="203"/>
      <c r="AT1424" s="203"/>
      <c r="AU1424" s="203"/>
      <c r="AV1424" s="212"/>
      <c r="AW1424" s="212"/>
      <c r="AX1424" s="212"/>
      <c r="AY1424" s="212"/>
      <c r="BA1424" s="203"/>
      <c r="BB1424" s="203"/>
      <c r="BC1424" s="203"/>
      <c r="BD1424" s="203"/>
      <c r="BE1424" s="212"/>
      <c r="BF1424" s="212"/>
      <c r="BG1424" s="203"/>
      <c r="BH1424" s="203"/>
      <c r="BI1424" s="298"/>
      <c r="BJ1424" s="299"/>
      <c r="BK1424" s="203"/>
      <c r="BL1424" s="319"/>
    </row>
    <row r="1425" spans="18:64" ht="12.75" x14ac:dyDescent="0.2">
      <c r="R1425" s="212"/>
      <c r="S1425" s="212"/>
      <c r="T1425" s="212"/>
      <c r="U1425" s="212"/>
      <c r="V1425" s="212"/>
      <c r="W1425" s="212"/>
      <c r="X1425" s="212"/>
      <c r="Y1425" s="212"/>
      <c r="Z1425" s="212"/>
      <c r="AA1425" s="212"/>
      <c r="AB1425" s="212"/>
      <c r="AC1425" s="212"/>
      <c r="AD1425" s="212"/>
      <c r="AE1425" s="212"/>
      <c r="AF1425" s="212"/>
      <c r="AG1425" s="212"/>
      <c r="AH1425" s="212"/>
      <c r="AI1425" s="212"/>
      <c r="AJ1425" s="212"/>
      <c r="AK1425" s="212"/>
      <c r="AL1425" s="212"/>
      <c r="AM1425" s="212"/>
      <c r="AN1425" s="212"/>
      <c r="AP1425" s="203"/>
      <c r="AQ1425" s="203"/>
      <c r="AR1425" s="203"/>
      <c r="AS1425" s="203"/>
      <c r="AT1425" s="203"/>
      <c r="AU1425" s="203"/>
      <c r="AV1425" s="212"/>
      <c r="AW1425" s="212"/>
      <c r="AX1425" s="212"/>
      <c r="AY1425" s="212"/>
      <c r="BA1425" s="203"/>
      <c r="BB1425" s="203"/>
      <c r="BC1425" s="203"/>
      <c r="BD1425" s="203"/>
      <c r="BE1425" s="212"/>
      <c r="BF1425" s="212"/>
      <c r="BG1425" s="203"/>
      <c r="BH1425" s="203"/>
      <c r="BI1425" s="298"/>
      <c r="BJ1425" s="299"/>
      <c r="BK1425" s="203"/>
      <c r="BL1425" s="319"/>
    </row>
    <row r="1426" spans="18:64" ht="12.75" x14ac:dyDescent="0.2">
      <c r="R1426" s="212"/>
      <c r="S1426" s="212"/>
      <c r="T1426" s="212"/>
      <c r="U1426" s="212"/>
      <c r="V1426" s="212"/>
      <c r="W1426" s="212"/>
      <c r="X1426" s="212"/>
      <c r="Y1426" s="212"/>
      <c r="Z1426" s="212"/>
      <c r="AA1426" s="212"/>
      <c r="AB1426" s="212"/>
      <c r="AC1426" s="212"/>
      <c r="AD1426" s="212"/>
      <c r="AE1426" s="212"/>
      <c r="AF1426" s="212"/>
      <c r="AG1426" s="212"/>
      <c r="AH1426" s="212"/>
      <c r="AI1426" s="212"/>
      <c r="AJ1426" s="212"/>
      <c r="AK1426" s="212"/>
      <c r="AL1426" s="212"/>
      <c r="AM1426" s="212"/>
      <c r="AN1426" s="212"/>
      <c r="AP1426" s="203"/>
      <c r="AQ1426" s="203"/>
      <c r="AR1426" s="203"/>
      <c r="AS1426" s="203"/>
      <c r="AT1426" s="203"/>
      <c r="AU1426" s="203"/>
      <c r="AV1426" s="212"/>
      <c r="AW1426" s="212"/>
      <c r="AX1426" s="212"/>
      <c r="AY1426" s="212"/>
      <c r="BA1426" s="203"/>
      <c r="BB1426" s="203"/>
      <c r="BC1426" s="203"/>
      <c r="BD1426" s="203"/>
      <c r="BE1426" s="212"/>
      <c r="BF1426" s="212"/>
      <c r="BG1426" s="203"/>
      <c r="BH1426" s="203"/>
      <c r="BI1426" s="298"/>
      <c r="BJ1426" s="299"/>
      <c r="BK1426" s="203"/>
      <c r="BL1426" s="319"/>
    </row>
    <row r="1427" spans="18:64" ht="12.75" x14ac:dyDescent="0.2">
      <c r="R1427" s="212"/>
      <c r="S1427" s="212"/>
      <c r="T1427" s="212"/>
      <c r="U1427" s="212"/>
      <c r="V1427" s="212"/>
      <c r="W1427" s="212"/>
      <c r="X1427" s="212"/>
      <c r="Y1427" s="212"/>
      <c r="Z1427" s="212"/>
      <c r="AA1427" s="212"/>
      <c r="AB1427" s="212"/>
      <c r="AC1427" s="212"/>
      <c r="AD1427" s="212"/>
      <c r="AE1427" s="212"/>
      <c r="AF1427" s="212"/>
      <c r="AG1427" s="212"/>
      <c r="AH1427" s="212"/>
      <c r="AI1427" s="212"/>
      <c r="AJ1427" s="212"/>
      <c r="AK1427" s="212"/>
      <c r="AL1427" s="212"/>
      <c r="AM1427" s="212"/>
      <c r="AN1427" s="212"/>
      <c r="AP1427" s="203"/>
      <c r="AQ1427" s="203"/>
      <c r="AR1427" s="203"/>
      <c r="AS1427" s="203"/>
      <c r="AT1427" s="203"/>
      <c r="AU1427" s="203"/>
      <c r="AV1427" s="212"/>
      <c r="AW1427" s="212"/>
      <c r="AX1427" s="212"/>
      <c r="AY1427" s="212"/>
      <c r="BA1427" s="203"/>
      <c r="BB1427" s="203"/>
      <c r="BC1427" s="203"/>
      <c r="BD1427" s="203"/>
      <c r="BE1427" s="212"/>
      <c r="BF1427" s="212"/>
      <c r="BG1427" s="203"/>
      <c r="BH1427" s="203"/>
      <c r="BI1427" s="298"/>
      <c r="BJ1427" s="299"/>
      <c r="BK1427" s="203"/>
      <c r="BL1427" s="319"/>
    </row>
    <row r="1428" spans="18:64" ht="12.75" x14ac:dyDescent="0.2">
      <c r="R1428" s="212"/>
      <c r="S1428" s="212"/>
      <c r="T1428" s="212"/>
      <c r="U1428" s="212"/>
      <c r="V1428" s="212"/>
      <c r="W1428" s="212"/>
      <c r="X1428" s="212"/>
      <c r="Y1428" s="212"/>
      <c r="Z1428" s="212"/>
      <c r="AA1428" s="212"/>
      <c r="AB1428" s="212"/>
      <c r="AC1428" s="212"/>
      <c r="AD1428" s="212"/>
      <c r="AE1428" s="212"/>
      <c r="AF1428" s="212"/>
      <c r="AG1428" s="212"/>
      <c r="AH1428" s="212"/>
      <c r="AI1428" s="212"/>
      <c r="AJ1428" s="212"/>
      <c r="AK1428" s="212"/>
      <c r="AL1428" s="212"/>
      <c r="AM1428" s="212"/>
      <c r="AN1428" s="212"/>
      <c r="AP1428" s="203"/>
      <c r="AQ1428" s="203"/>
      <c r="AR1428" s="203"/>
      <c r="AS1428" s="203"/>
      <c r="AT1428" s="203"/>
      <c r="AU1428" s="203"/>
      <c r="AV1428" s="212"/>
      <c r="AW1428" s="212"/>
      <c r="AX1428" s="212"/>
      <c r="AY1428" s="212"/>
      <c r="BA1428" s="203"/>
      <c r="BB1428" s="203"/>
      <c r="BC1428" s="203"/>
      <c r="BD1428" s="203"/>
      <c r="BE1428" s="212"/>
      <c r="BF1428" s="212"/>
      <c r="BG1428" s="203"/>
      <c r="BH1428" s="203"/>
      <c r="BI1428" s="298"/>
      <c r="BJ1428" s="299"/>
      <c r="BK1428" s="203"/>
      <c r="BL1428" s="319"/>
    </row>
    <row r="1429" spans="18:64" ht="12.75" x14ac:dyDescent="0.2">
      <c r="R1429" s="212"/>
      <c r="S1429" s="212"/>
      <c r="T1429" s="212"/>
      <c r="U1429" s="212"/>
      <c r="V1429" s="212"/>
      <c r="W1429" s="212"/>
      <c r="X1429" s="212"/>
      <c r="Y1429" s="212"/>
      <c r="Z1429" s="212"/>
      <c r="AA1429" s="212"/>
      <c r="AB1429" s="212"/>
      <c r="AC1429" s="212"/>
      <c r="AD1429" s="212"/>
      <c r="AE1429" s="212"/>
      <c r="AF1429" s="212"/>
      <c r="AG1429" s="212"/>
      <c r="AH1429" s="212"/>
      <c r="AI1429" s="212"/>
      <c r="AJ1429" s="212"/>
      <c r="AK1429" s="212"/>
      <c r="AL1429" s="212"/>
      <c r="AM1429" s="212"/>
      <c r="AN1429" s="212"/>
      <c r="AP1429" s="203"/>
      <c r="AQ1429" s="203"/>
      <c r="AR1429" s="203"/>
      <c r="AS1429" s="203"/>
      <c r="AT1429" s="203"/>
      <c r="AU1429" s="203"/>
      <c r="AV1429" s="212"/>
      <c r="AW1429" s="212"/>
      <c r="AX1429" s="212"/>
      <c r="AY1429" s="212"/>
      <c r="BA1429" s="203"/>
      <c r="BB1429" s="203"/>
      <c r="BC1429" s="203"/>
      <c r="BD1429" s="203"/>
      <c r="BE1429" s="212"/>
      <c r="BF1429" s="212"/>
      <c r="BG1429" s="203"/>
      <c r="BH1429" s="203"/>
      <c r="BI1429" s="298"/>
      <c r="BJ1429" s="299"/>
      <c r="BK1429" s="203"/>
      <c r="BL1429" s="319"/>
    </row>
    <row r="1430" spans="18:64" ht="12.75" x14ac:dyDescent="0.2">
      <c r="R1430" s="212"/>
      <c r="S1430" s="212"/>
      <c r="T1430" s="212"/>
      <c r="U1430" s="212"/>
      <c r="V1430" s="212"/>
      <c r="W1430" s="212"/>
      <c r="X1430" s="212"/>
      <c r="Y1430" s="212"/>
      <c r="Z1430" s="212"/>
      <c r="AA1430" s="212"/>
      <c r="AB1430" s="212"/>
      <c r="AC1430" s="212"/>
      <c r="AD1430" s="212"/>
      <c r="AE1430" s="212"/>
      <c r="AF1430" s="212"/>
      <c r="AG1430" s="212"/>
      <c r="AH1430" s="212"/>
      <c r="AI1430" s="212"/>
      <c r="AJ1430" s="212"/>
      <c r="AK1430" s="212"/>
      <c r="AL1430" s="212"/>
      <c r="AM1430" s="212"/>
      <c r="AN1430" s="212"/>
      <c r="AP1430" s="203"/>
      <c r="AQ1430" s="203"/>
      <c r="AR1430" s="203"/>
      <c r="AS1430" s="203"/>
      <c r="AT1430" s="203"/>
      <c r="AU1430" s="203"/>
      <c r="AV1430" s="212"/>
      <c r="AW1430" s="212"/>
      <c r="AX1430" s="212"/>
      <c r="AY1430" s="212"/>
      <c r="BA1430" s="203"/>
      <c r="BB1430" s="203"/>
      <c r="BC1430" s="203"/>
      <c r="BD1430" s="203"/>
      <c r="BE1430" s="212"/>
      <c r="BF1430" s="212"/>
      <c r="BG1430" s="203"/>
      <c r="BH1430" s="203"/>
      <c r="BI1430" s="298"/>
      <c r="BJ1430" s="299"/>
      <c r="BK1430" s="203"/>
      <c r="BL1430" s="319"/>
    </row>
    <row r="1431" spans="18:64" ht="12.75" x14ac:dyDescent="0.2">
      <c r="R1431" s="212"/>
      <c r="S1431" s="212"/>
      <c r="T1431" s="212"/>
      <c r="U1431" s="212"/>
      <c r="V1431" s="212"/>
      <c r="W1431" s="212"/>
      <c r="X1431" s="212"/>
      <c r="Y1431" s="212"/>
      <c r="Z1431" s="212"/>
      <c r="AA1431" s="212"/>
      <c r="AB1431" s="212"/>
      <c r="AC1431" s="212"/>
      <c r="AD1431" s="212"/>
      <c r="AE1431" s="212"/>
      <c r="AF1431" s="212"/>
      <c r="AG1431" s="212"/>
      <c r="AH1431" s="212"/>
      <c r="AI1431" s="212"/>
      <c r="AJ1431" s="212"/>
      <c r="AK1431" s="212"/>
      <c r="AL1431" s="212"/>
      <c r="AM1431" s="212"/>
      <c r="AN1431" s="212"/>
      <c r="AP1431" s="203"/>
      <c r="AQ1431" s="203"/>
      <c r="AR1431" s="203"/>
      <c r="AS1431" s="203"/>
      <c r="AT1431" s="203"/>
      <c r="AU1431" s="203"/>
      <c r="AV1431" s="212"/>
      <c r="AW1431" s="212"/>
      <c r="AX1431" s="212"/>
      <c r="AY1431" s="212"/>
      <c r="BA1431" s="203"/>
      <c r="BB1431" s="203"/>
      <c r="BC1431" s="203"/>
      <c r="BD1431" s="203"/>
      <c r="BE1431" s="212"/>
      <c r="BF1431" s="212"/>
      <c r="BG1431" s="203"/>
      <c r="BH1431" s="203"/>
      <c r="BI1431" s="298"/>
      <c r="BJ1431" s="299"/>
      <c r="BK1431" s="203"/>
      <c r="BL1431" s="319"/>
    </row>
    <row r="1432" spans="18:64" ht="12.75" x14ac:dyDescent="0.2">
      <c r="R1432" s="212"/>
      <c r="S1432" s="212"/>
      <c r="T1432" s="212"/>
      <c r="U1432" s="212"/>
      <c r="V1432" s="212"/>
      <c r="W1432" s="212"/>
      <c r="X1432" s="212"/>
      <c r="Y1432" s="212"/>
      <c r="Z1432" s="212"/>
      <c r="AA1432" s="212"/>
      <c r="AB1432" s="212"/>
      <c r="AC1432" s="212"/>
      <c r="AD1432" s="212"/>
      <c r="AE1432" s="212"/>
      <c r="AF1432" s="212"/>
      <c r="AG1432" s="212"/>
      <c r="AH1432" s="212"/>
      <c r="AI1432" s="212"/>
      <c r="AJ1432" s="212"/>
      <c r="AK1432" s="212"/>
      <c r="AL1432" s="212"/>
      <c r="AM1432" s="212"/>
      <c r="AN1432" s="212"/>
      <c r="AP1432" s="203"/>
      <c r="AQ1432" s="203"/>
      <c r="AR1432" s="203"/>
      <c r="AS1432" s="203"/>
      <c r="AT1432" s="203"/>
      <c r="AU1432" s="203"/>
      <c r="AV1432" s="212"/>
      <c r="AW1432" s="212"/>
      <c r="AX1432" s="212"/>
      <c r="AY1432" s="212"/>
      <c r="BA1432" s="203"/>
      <c r="BB1432" s="203"/>
      <c r="BC1432" s="203"/>
      <c r="BD1432" s="203"/>
      <c r="BE1432" s="212"/>
      <c r="BF1432" s="212"/>
      <c r="BG1432" s="203"/>
      <c r="BH1432" s="203"/>
      <c r="BI1432" s="298"/>
      <c r="BJ1432" s="299"/>
      <c r="BK1432" s="203"/>
      <c r="BL1432" s="319"/>
    </row>
    <row r="1433" spans="18:64" ht="12.75" x14ac:dyDescent="0.2">
      <c r="R1433" s="212"/>
      <c r="S1433" s="212"/>
      <c r="T1433" s="212"/>
      <c r="U1433" s="212"/>
      <c r="V1433" s="212"/>
      <c r="W1433" s="212"/>
      <c r="X1433" s="212"/>
      <c r="Y1433" s="212"/>
      <c r="Z1433" s="212"/>
      <c r="AA1433" s="212"/>
      <c r="AB1433" s="212"/>
      <c r="AC1433" s="212"/>
      <c r="AD1433" s="212"/>
      <c r="AE1433" s="212"/>
      <c r="AF1433" s="212"/>
      <c r="AG1433" s="212"/>
      <c r="AH1433" s="212"/>
      <c r="AI1433" s="212"/>
      <c r="AJ1433" s="212"/>
      <c r="AK1433" s="212"/>
      <c r="AL1433" s="212"/>
      <c r="AM1433" s="212"/>
      <c r="AN1433" s="212"/>
      <c r="AP1433" s="203"/>
      <c r="AQ1433" s="203"/>
      <c r="AR1433" s="203"/>
      <c r="AS1433" s="203"/>
      <c r="AT1433" s="203"/>
      <c r="AU1433" s="203"/>
      <c r="AV1433" s="212"/>
      <c r="AW1433" s="212"/>
      <c r="AX1433" s="212"/>
      <c r="AY1433" s="212"/>
      <c r="BA1433" s="203"/>
      <c r="BB1433" s="203"/>
      <c r="BC1433" s="203"/>
      <c r="BD1433" s="203"/>
      <c r="BE1433" s="212"/>
      <c r="BF1433" s="212"/>
      <c r="BG1433" s="203"/>
      <c r="BH1433" s="203"/>
      <c r="BI1433" s="298"/>
      <c r="BJ1433" s="299"/>
      <c r="BK1433" s="203"/>
      <c r="BL1433" s="319"/>
    </row>
    <row r="1434" spans="18:64" ht="12.75" x14ac:dyDescent="0.2">
      <c r="R1434" s="212"/>
      <c r="S1434" s="212"/>
      <c r="T1434" s="212"/>
      <c r="U1434" s="212"/>
      <c r="V1434" s="212"/>
      <c r="W1434" s="212"/>
      <c r="X1434" s="212"/>
      <c r="Y1434" s="212"/>
      <c r="Z1434" s="212"/>
      <c r="AA1434" s="212"/>
      <c r="AB1434" s="212"/>
      <c r="AC1434" s="212"/>
      <c r="AD1434" s="212"/>
      <c r="AE1434" s="212"/>
      <c r="AF1434" s="212"/>
      <c r="AG1434" s="212"/>
      <c r="AH1434" s="212"/>
      <c r="AI1434" s="212"/>
      <c r="AJ1434" s="212"/>
      <c r="AK1434" s="212"/>
      <c r="AL1434" s="212"/>
      <c r="AM1434" s="212"/>
      <c r="AN1434" s="212"/>
      <c r="AP1434" s="203"/>
      <c r="AQ1434" s="203"/>
      <c r="AR1434" s="203"/>
      <c r="AS1434" s="203"/>
      <c r="AT1434" s="203"/>
      <c r="AU1434" s="203"/>
      <c r="AV1434" s="212"/>
      <c r="AW1434" s="212"/>
      <c r="AX1434" s="212"/>
      <c r="AY1434" s="212"/>
      <c r="BA1434" s="203"/>
      <c r="BB1434" s="203"/>
      <c r="BC1434" s="203"/>
      <c r="BD1434" s="203"/>
      <c r="BE1434" s="212"/>
      <c r="BF1434" s="212"/>
      <c r="BG1434" s="203"/>
      <c r="BH1434" s="203"/>
      <c r="BI1434" s="298"/>
      <c r="BJ1434" s="299"/>
      <c r="BK1434" s="203"/>
      <c r="BL1434" s="319"/>
    </row>
    <row r="1435" spans="18:64" ht="12.75" x14ac:dyDescent="0.2">
      <c r="R1435" s="212"/>
      <c r="S1435" s="212"/>
      <c r="T1435" s="212"/>
      <c r="U1435" s="212"/>
      <c r="V1435" s="212"/>
      <c r="W1435" s="212"/>
      <c r="X1435" s="212"/>
      <c r="Y1435" s="212"/>
      <c r="Z1435" s="212"/>
      <c r="AA1435" s="212"/>
      <c r="AB1435" s="212"/>
      <c r="AC1435" s="212"/>
      <c r="AD1435" s="212"/>
      <c r="AE1435" s="212"/>
      <c r="AF1435" s="212"/>
      <c r="AG1435" s="212"/>
      <c r="AH1435" s="212"/>
      <c r="AI1435" s="212"/>
      <c r="AJ1435" s="212"/>
      <c r="AK1435" s="212"/>
      <c r="AL1435" s="212"/>
      <c r="AM1435" s="212"/>
      <c r="AN1435" s="212"/>
      <c r="AP1435" s="203"/>
      <c r="AQ1435" s="203"/>
      <c r="AR1435" s="203"/>
      <c r="AS1435" s="203"/>
      <c r="AT1435" s="203"/>
      <c r="AU1435" s="203"/>
      <c r="AV1435" s="212"/>
      <c r="AW1435" s="212"/>
      <c r="AX1435" s="212"/>
      <c r="AY1435" s="212"/>
      <c r="BA1435" s="203"/>
      <c r="BB1435" s="203"/>
      <c r="BC1435" s="203"/>
      <c r="BD1435" s="203"/>
      <c r="BE1435" s="212"/>
      <c r="BF1435" s="212"/>
      <c r="BG1435" s="203"/>
      <c r="BH1435" s="203"/>
      <c r="BI1435" s="298"/>
      <c r="BJ1435" s="299"/>
      <c r="BK1435" s="203"/>
      <c r="BL1435" s="319"/>
    </row>
    <row r="1436" spans="18:64" ht="12.75" x14ac:dyDescent="0.2">
      <c r="R1436" s="212"/>
      <c r="S1436" s="212"/>
      <c r="T1436" s="212"/>
      <c r="U1436" s="212"/>
      <c r="V1436" s="212"/>
      <c r="W1436" s="212"/>
      <c r="X1436" s="212"/>
      <c r="Y1436" s="212"/>
      <c r="Z1436" s="212"/>
      <c r="AA1436" s="212"/>
      <c r="AB1436" s="212"/>
      <c r="AC1436" s="212"/>
      <c r="AD1436" s="212"/>
      <c r="AE1436" s="212"/>
      <c r="AF1436" s="212"/>
      <c r="AG1436" s="212"/>
      <c r="AH1436" s="212"/>
      <c r="AI1436" s="212"/>
      <c r="AJ1436" s="212"/>
      <c r="AK1436" s="212"/>
      <c r="AL1436" s="212"/>
      <c r="AM1436" s="212"/>
      <c r="AN1436" s="212"/>
      <c r="AP1436" s="203"/>
      <c r="AQ1436" s="203"/>
      <c r="AR1436" s="203"/>
      <c r="AS1436" s="203"/>
      <c r="AT1436" s="203"/>
      <c r="AU1436" s="203"/>
      <c r="AV1436" s="212"/>
      <c r="AW1436" s="212"/>
      <c r="AX1436" s="212"/>
      <c r="AY1436" s="212"/>
      <c r="BA1436" s="203"/>
      <c r="BB1436" s="203"/>
      <c r="BC1436" s="203"/>
      <c r="BD1436" s="203"/>
      <c r="BE1436" s="212"/>
      <c r="BF1436" s="212"/>
      <c r="BG1436" s="203"/>
      <c r="BH1436" s="203"/>
      <c r="BI1436" s="298"/>
      <c r="BJ1436" s="299"/>
      <c r="BK1436" s="203"/>
      <c r="BL1436" s="319"/>
    </row>
    <row r="1437" spans="18:64" ht="12.75" x14ac:dyDescent="0.2">
      <c r="R1437" s="212"/>
      <c r="S1437" s="212"/>
      <c r="T1437" s="212"/>
      <c r="U1437" s="212"/>
      <c r="V1437" s="212"/>
      <c r="W1437" s="212"/>
      <c r="X1437" s="212"/>
      <c r="Y1437" s="212"/>
      <c r="Z1437" s="212"/>
      <c r="AA1437" s="212"/>
      <c r="AB1437" s="212"/>
      <c r="AC1437" s="212"/>
      <c r="AD1437" s="212"/>
      <c r="AE1437" s="212"/>
      <c r="AF1437" s="212"/>
      <c r="AG1437" s="212"/>
      <c r="AH1437" s="212"/>
      <c r="AI1437" s="212"/>
      <c r="AJ1437" s="212"/>
      <c r="AK1437" s="212"/>
      <c r="AL1437" s="212"/>
      <c r="AM1437" s="212"/>
      <c r="AN1437" s="212"/>
      <c r="AP1437" s="203"/>
      <c r="AQ1437" s="203"/>
      <c r="AR1437" s="203"/>
      <c r="AS1437" s="203"/>
      <c r="AT1437" s="203"/>
      <c r="AU1437" s="203"/>
      <c r="AV1437" s="212"/>
      <c r="AW1437" s="212"/>
      <c r="AX1437" s="212"/>
      <c r="AY1437" s="212"/>
      <c r="BA1437" s="203"/>
      <c r="BB1437" s="203"/>
      <c r="BC1437" s="203"/>
      <c r="BD1437" s="203"/>
      <c r="BE1437" s="212"/>
      <c r="BF1437" s="212"/>
      <c r="BG1437" s="203"/>
      <c r="BH1437" s="203"/>
      <c r="BI1437" s="298"/>
      <c r="BJ1437" s="299"/>
      <c r="BK1437" s="203"/>
      <c r="BL1437" s="319"/>
    </row>
    <row r="1438" spans="18:64" ht="12.75" x14ac:dyDescent="0.2">
      <c r="R1438" s="212"/>
      <c r="S1438" s="212"/>
      <c r="T1438" s="212"/>
      <c r="U1438" s="212"/>
      <c r="V1438" s="212"/>
      <c r="W1438" s="212"/>
      <c r="X1438" s="212"/>
      <c r="Y1438" s="212"/>
      <c r="Z1438" s="212"/>
      <c r="AA1438" s="212"/>
      <c r="AB1438" s="212"/>
      <c r="AC1438" s="212"/>
      <c r="AD1438" s="212"/>
      <c r="AE1438" s="212"/>
      <c r="AF1438" s="212"/>
      <c r="AG1438" s="212"/>
      <c r="AH1438" s="212"/>
      <c r="AI1438" s="212"/>
      <c r="AJ1438" s="212"/>
      <c r="AK1438" s="212"/>
      <c r="AL1438" s="212"/>
      <c r="AM1438" s="212"/>
      <c r="AN1438" s="212"/>
      <c r="AP1438" s="203"/>
      <c r="AQ1438" s="203"/>
      <c r="AR1438" s="203"/>
      <c r="AS1438" s="203"/>
      <c r="AT1438" s="203"/>
      <c r="AU1438" s="203"/>
      <c r="AV1438" s="212"/>
      <c r="AW1438" s="212"/>
      <c r="AX1438" s="212"/>
      <c r="AY1438" s="212"/>
      <c r="BA1438" s="203"/>
      <c r="BB1438" s="203"/>
      <c r="BC1438" s="203"/>
      <c r="BD1438" s="203"/>
      <c r="BE1438" s="212"/>
      <c r="BF1438" s="212"/>
      <c r="BG1438" s="203"/>
      <c r="BH1438" s="203"/>
      <c r="BI1438" s="298"/>
      <c r="BJ1438" s="299"/>
      <c r="BK1438" s="203"/>
      <c r="BL1438" s="319"/>
    </row>
    <row r="1439" spans="18:64" ht="12.75" x14ac:dyDescent="0.2">
      <c r="R1439" s="212"/>
      <c r="S1439" s="212"/>
      <c r="T1439" s="212"/>
      <c r="U1439" s="212"/>
      <c r="V1439" s="212"/>
      <c r="W1439" s="212"/>
      <c r="X1439" s="212"/>
      <c r="Y1439" s="212"/>
      <c r="Z1439" s="212"/>
      <c r="AA1439" s="212"/>
      <c r="AB1439" s="212"/>
      <c r="AC1439" s="212"/>
      <c r="AD1439" s="212"/>
      <c r="AE1439" s="212"/>
      <c r="AF1439" s="212"/>
      <c r="AG1439" s="212"/>
      <c r="AH1439" s="212"/>
      <c r="AI1439" s="212"/>
      <c r="AJ1439" s="212"/>
      <c r="AK1439" s="212"/>
      <c r="AL1439" s="212"/>
      <c r="AM1439" s="212"/>
      <c r="AN1439" s="212"/>
      <c r="AP1439" s="203"/>
      <c r="AQ1439" s="203"/>
      <c r="AR1439" s="203"/>
      <c r="AS1439" s="203"/>
      <c r="AT1439" s="203"/>
      <c r="AU1439" s="203"/>
      <c r="AV1439" s="212"/>
      <c r="AW1439" s="212"/>
      <c r="AX1439" s="212"/>
      <c r="AY1439" s="212"/>
      <c r="BA1439" s="203"/>
      <c r="BB1439" s="203"/>
      <c r="BC1439" s="203"/>
      <c r="BD1439" s="203"/>
      <c r="BE1439" s="212"/>
      <c r="BF1439" s="212"/>
      <c r="BG1439" s="203"/>
      <c r="BH1439" s="203"/>
      <c r="BI1439" s="298"/>
      <c r="BJ1439" s="299"/>
      <c r="BK1439" s="203"/>
      <c r="BL1439" s="319"/>
    </row>
    <row r="1440" spans="18:64" ht="12.75" x14ac:dyDescent="0.2">
      <c r="R1440" s="212"/>
      <c r="S1440" s="212"/>
      <c r="T1440" s="212"/>
      <c r="U1440" s="212"/>
      <c r="V1440" s="212"/>
      <c r="W1440" s="212"/>
      <c r="X1440" s="212"/>
      <c r="Y1440" s="212"/>
      <c r="Z1440" s="212"/>
      <c r="AA1440" s="212"/>
      <c r="AB1440" s="212"/>
      <c r="AC1440" s="212"/>
      <c r="AD1440" s="212"/>
      <c r="AE1440" s="212"/>
      <c r="AF1440" s="212"/>
      <c r="AG1440" s="212"/>
      <c r="AH1440" s="212"/>
      <c r="AI1440" s="212"/>
      <c r="AJ1440" s="212"/>
      <c r="AK1440" s="212"/>
      <c r="AL1440" s="212"/>
      <c r="AM1440" s="212"/>
      <c r="AN1440" s="212"/>
      <c r="AP1440" s="203"/>
      <c r="AQ1440" s="203"/>
      <c r="AR1440" s="203"/>
      <c r="AS1440" s="203"/>
      <c r="AT1440" s="203"/>
      <c r="AU1440" s="203"/>
      <c r="AV1440" s="212"/>
      <c r="AW1440" s="212"/>
      <c r="AX1440" s="212"/>
      <c r="AY1440" s="212"/>
      <c r="BA1440" s="203"/>
      <c r="BB1440" s="203"/>
      <c r="BC1440" s="203"/>
      <c r="BD1440" s="203"/>
      <c r="BE1440" s="212"/>
      <c r="BF1440" s="212"/>
      <c r="BG1440" s="203"/>
      <c r="BH1440" s="203"/>
      <c r="BI1440" s="298"/>
      <c r="BJ1440" s="299"/>
      <c r="BK1440" s="203"/>
      <c r="BL1440" s="319"/>
    </row>
    <row r="1441" spans="18:64" ht="12.75" x14ac:dyDescent="0.2">
      <c r="R1441" s="212"/>
      <c r="S1441" s="212"/>
      <c r="T1441" s="212"/>
      <c r="U1441" s="212"/>
      <c r="V1441" s="212"/>
      <c r="W1441" s="212"/>
      <c r="X1441" s="212"/>
      <c r="Y1441" s="212"/>
      <c r="Z1441" s="212"/>
      <c r="AA1441" s="212"/>
      <c r="AB1441" s="212"/>
      <c r="AC1441" s="212"/>
      <c r="AD1441" s="212"/>
      <c r="AE1441" s="212"/>
      <c r="AF1441" s="212"/>
      <c r="AG1441" s="212"/>
      <c r="AH1441" s="212"/>
      <c r="AI1441" s="212"/>
      <c r="AJ1441" s="212"/>
      <c r="AK1441" s="212"/>
      <c r="AL1441" s="212"/>
      <c r="AM1441" s="212"/>
      <c r="AN1441" s="212"/>
      <c r="AP1441" s="203"/>
      <c r="AQ1441" s="203"/>
      <c r="AR1441" s="203"/>
      <c r="AS1441" s="203"/>
      <c r="AT1441" s="203"/>
      <c r="AU1441" s="203"/>
      <c r="AV1441" s="212"/>
      <c r="AW1441" s="212"/>
      <c r="AX1441" s="212"/>
      <c r="AY1441" s="212"/>
      <c r="BA1441" s="203"/>
      <c r="BB1441" s="203"/>
      <c r="BC1441" s="203"/>
      <c r="BD1441" s="203"/>
      <c r="BE1441" s="212"/>
      <c r="BF1441" s="212"/>
      <c r="BG1441" s="203"/>
      <c r="BH1441" s="203"/>
      <c r="BI1441" s="298"/>
      <c r="BJ1441" s="299"/>
      <c r="BK1441" s="203"/>
      <c r="BL1441" s="319"/>
    </row>
    <row r="1442" spans="18:64" ht="12.75" x14ac:dyDescent="0.2">
      <c r="R1442" s="212"/>
      <c r="S1442" s="212"/>
      <c r="T1442" s="212"/>
      <c r="U1442" s="212"/>
      <c r="V1442" s="212"/>
      <c r="W1442" s="212"/>
      <c r="X1442" s="212"/>
      <c r="Y1442" s="212"/>
      <c r="Z1442" s="212"/>
      <c r="AA1442" s="212"/>
      <c r="AB1442" s="212"/>
      <c r="AC1442" s="212"/>
      <c r="AD1442" s="212"/>
      <c r="AE1442" s="212"/>
      <c r="AF1442" s="212"/>
      <c r="AG1442" s="212"/>
      <c r="AH1442" s="212"/>
      <c r="AI1442" s="212"/>
      <c r="AJ1442" s="212"/>
      <c r="AK1442" s="212"/>
      <c r="AL1442" s="212"/>
      <c r="AM1442" s="212"/>
      <c r="AN1442" s="212"/>
      <c r="AP1442" s="203"/>
      <c r="AQ1442" s="203"/>
      <c r="AR1442" s="203"/>
      <c r="AS1442" s="203"/>
      <c r="AT1442" s="203"/>
      <c r="AU1442" s="203"/>
      <c r="AV1442" s="212"/>
      <c r="AW1442" s="212"/>
      <c r="AX1442" s="212"/>
      <c r="AY1442" s="212"/>
      <c r="BA1442" s="203"/>
      <c r="BB1442" s="203"/>
      <c r="BC1442" s="203"/>
      <c r="BD1442" s="203"/>
      <c r="BE1442" s="212"/>
      <c r="BF1442" s="212"/>
      <c r="BG1442" s="203"/>
      <c r="BH1442" s="203"/>
      <c r="BI1442" s="298"/>
      <c r="BJ1442" s="299"/>
      <c r="BK1442" s="203"/>
      <c r="BL1442" s="319"/>
    </row>
    <row r="1443" spans="18:64" ht="12.75" x14ac:dyDescent="0.2">
      <c r="R1443" s="212"/>
      <c r="S1443" s="212"/>
      <c r="T1443" s="212"/>
      <c r="U1443" s="212"/>
      <c r="V1443" s="212"/>
      <c r="W1443" s="212"/>
      <c r="X1443" s="212"/>
      <c r="Y1443" s="212"/>
      <c r="Z1443" s="212"/>
      <c r="AA1443" s="212"/>
      <c r="AB1443" s="212"/>
      <c r="AC1443" s="212"/>
      <c r="AD1443" s="212"/>
      <c r="AE1443" s="212"/>
      <c r="AF1443" s="212"/>
      <c r="AG1443" s="212"/>
      <c r="AH1443" s="212"/>
      <c r="AI1443" s="212"/>
      <c r="AJ1443" s="212"/>
      <c r="AK1443" s="212"/>
      <c r="AL1443" s="212"/>
      <c r="AM1443" s="212"/>
      <c r="AN1443" s="212"/>
      <c r="AP1443" s="203"/>
      <c r="AQ1443" s="203"/>
      <c r="AR1443" s="203"/>
      <c r="AS1443" s="203"/>
      <c r="AT1443" s="203"/>
      <c r="AU1443" s="203"/>
      <c r="AV1443" s="212"/>
      <c r="AW1443" s="212"/>
      <c r="AX1443" s="212"/>
      <c r="AY1443" s="212"/>
      <c r="BA1443" s="203"/>
      <c r="BB1443" s="203"/>
      <c r="BC1443" s="203"/>
      <c r="BD1443" s="203"/>
      <c r="BE1443" s="212"/>
      <c r="BF1443" s="212"/>
      <c r="BG1443" s="203"/>
      <c r="BH1443" s="203"/>
      <c r="BI1443" s="298"/>
      <c r="BJ1443" s="299"/>
      <c r="BK1443" s="203"/>
      <c r="BL1443" s="319"/>
    </row>
    <row r="1444" spans="18:64" ht="12.75" x14ac:dyDescent="0.2">
      <c r="R1444" s="212"/>
      <c r="S1444" s="212"/>
      <c r="T1444" s="212"/>
      <c r="U1444" s="212"/>
      <c r="V1444" s="212"/>
      <c r="W1444" s="212"/>
      <c r="X1444" s="212"/>
      <c r="Y1444" s="212"/>
      <c r="Z1444" s="212"/>
      <c r="AA1444" s="212"/>
      <c r="AB1444" s="212"/>
      <c r="AC1444" s="212"/>
      <c r="AD1444" s="212"/>
      <c r="AE1444" s="212"/>
      <c r="AF1444" s="212"/>
      <c r="AG1444" s="212"/>
      <c r="AH1444" s="212"/>
      <c r="AI1444" s="212"/>
      <c r="AJ1444" s="212"/>
      <c r="AK1444" s="212"/>
      <c r="AL1444" s="212"/>
      <c r="AM1444" s="212"/>
      <c r="AN1444" s="212"/>
      <c r="AP1444" s="203"/>
      <c r="AQ1444" s="203"/>
      <c r="AR1444" s="203"/>
      <c r="AS1444" s="203"/>
      <c r="AT1444" s="203"/>
      <c r="AU1444" s="203"/>
      <c r="AV1444" s="212"/>
      <c r="AW1444" s="212"/>
      <c r="AX1444" s="212"/>
      <c r="AY1444" s="212"/>
      <c r="BA1444" s="203"/>
      <c r="BB1444" s="203"/>
      <c r="BC1444" s="203"/>
      <c r="BD1444" s="203"/>
      <c r="BE1444" s="212"/>
      <c r="BF1444" s="212"/>
      <c r="BG1444" s="203"/>
      <c r="BH1444" s="203"/>
      <c r="BI1444" s="298"/>
      <c r="BJ1444" s="299"/>
      <c r="BK1444" s="203"/>
      <c r="BL1444" s="319"/>
    </row>
    <row r="1445" spans="18:64" ht="12.75" x14ac:dyDescent="0.2">
      <c r="R1445" s="212"/>
      <c r="S1445" s="212"/>
      <c r="T1445" s="212"/>
      <c r="U1445" s="212"/>
      <c r="V1445" s="212"/>
      <c r="W1445" s="212"/>
      <c r="X1445" s="212"/>
      <c r="Y1445" s="212"/>
      <c r="Z1445" s="212"/>
      <c r="AA1445" s="212"/>
      <c r="AB1445" s="212"/>
      <c r="AC1445" s="212"/>
      <c r="AD1445" s="212"/>
      <c r="AE1445" s="212"/>
      <c r="AF1445" s="212"/>
      <c r="AG1445" s="212"/>
      <c r="AH1445" s="212"/>
      <c r="AI1445" s="212"/>
      <c r="AJ1445" s="212"/>
      <c r="AK1445" s="212"/>
      <c r="AL1445" s="212"/>
      <c r="AM1445" s="212"/>
      <c r="AN1445" s="212"/>
      <c r="AP1445" s="203"/>
      <c r="AQ1445" s="203"/>
      <c r="AR1445" s="203"/>
      <c r="AS1445" s="203"/>
      <c r="AT1445" s="203"/>
      <c r="AU1445" s="203"/>
      <c r="AV1445" s="212"/>
      <c r="AW1445" s="212"/>
      <c r="AX1445" s="212"/>
      <c r="AY1445" s="212"/>
      <c r="BA1445" s="203"/>
      <c r="BB1445" s="203"/>
      <c r="BC1445" s="203"/>
      <c r="BD1445" s="203"/>
      <c r="BE1445" s="212"/>
      <c r="BF1445" s="212"/>
      <c r="BG1445" s="203"/>
      <c r="BH1445" s="203"/>
      <c r="BI1445" s="298"/>
      <c r="BJ1445" s="299"/>
      <c r="BK1445" s="203"/>
      <c r="BL1445" s="319"/>
    </row>
    <row r="1446" spans="18:64" ht="12.75" x14ac:dyDescent="0.2">
      <c r="R1446" s="212"/>
      <c r="S1446" s="212"/>
      <c r="T1446" s="212"/>
      <c r="U1446" s="212"/>
      <c r="V1446" s="212"/>
      <c r="W1446" s="212"/>
      <c r="X1446" s="212"/>
      <c r="Y1446" s="212"/>
      <c r="Z1446" s="212"/>
      <c r="AA1446" s="212"/>
      <c r="AB1446" s="212"/>
      <c r="AC1446" s="212"/>
      <c r="AD1446" s="212"/>
      <c r="AE1446" s="212"/>
      <c r="AF1446" s="212"/>
      <c r="AG1446" s="212"/>
      <c r="AH1446" s="212"/>
      <c r="AI1446" s="212"/>
      <c r="AJ1446" s="212"/>
      <c r="AK1446" s="212"/>
      <c r="AL1446" s="212"/>
      <c r="AM1446" s="212"/>
      <c r="AN1446" s="212"/>
      <c r="AP1446" s="203"/>
      <c r="AQ1446" s="203"/>
      <c r="AR1446" s="203"/>
      <c r="AS1446" s="203"/>
      <c r="AT1446" s="203"/>
      <c r="AU1446" s="203"/>
      <c r="AV1446" s="212"/>
      <c r="AW1446" s="212"/>
      <c r="AX1446" s="212"/>
      <c r="AY1446" s="212"/>
      <c r="BA1446" s="203"/>
      <c r="BB1446" s="203"/>
      <c r="BC1446" s="203"/>
      <c r="BD1446" s="203"/>
      <c r="BE1446" s="212"/>
      <c r="BF1446" s="212"/>
      <c r="BG1446" s="203"/>
      <c r="BH1446" s="203"/>
      <c r="BI1446" s="298"/>
      <c r="BJ1446" s="299"/>
      <c r="BK1446" s="203"/>
      <c r="BL1446" s="319"/>
    </row>
    <row r="1447" spans="18:64" ht="12.75" x14ac:dyDescent="0.2">
      <c r="R1447" s="212"/>
      <c r="S1447" s="212"/>
      <c r="T1447" s="212"/>
      <c r="U1447" s="212"/>
      <c r="V1447" s="212"/>
      <c r="W1447" s="212"/>
      <c r="X1447" s="212"/>
      <c r="Y1447" s="212"/>
      <c r="Z1447" s="212"/>
      <c r="AA1447" s="212"/>
      <c r="AB1447" s="212"/>
      <c r="AC1447" s="212"/>
      <c r="AD1447" s="212"/>
      <c r="AE1447" s="212"/>
      <c r="AF1447" s="212"/>
      <c r="AG1447" s="212"/>
      <c r="AH1447" s="212"/>
      <c r="AI1447" s="212"/>
      <c r="AJ1447" s="212"/>
      <c r="AK1447" s="212"/>
      <c r="AL1447" s="212"/>
      <c r="AM1447" s="212"/>
      <c r="AN1447" s="212"/>
      <c r="AP1447" s="203"/>
      <c r="AQ1447" s="203"/>
      <c r="AR1447" s="203"/>
      <c r="AS1447" s="203"/>
      <c r="AT1447" s="203"/>
      <c r="AU1447" s="203"/>
      <c r="AV1447" s="212"/>
      <c r="AW1447" s="212"/>
      <c r="AX1447" s="212"/>
      <c r="AY1447" s="212"/>
      <c r="BA1447" s="203"/>
      <c r="BB1447" s="203"/>
      <c r="BC1447" s="203"/>
      <c r="BD1447" s="203"/>
      <c r="BE1447" s="212"/>
      <c r="BF1447" s="212"/>
      <c r="BG1447" s="203"/>
      <c r="BH1447" s="203"/>
      <c r="BI1447" s="298"/>
      <c r="BJ1447" s="299"/>
      <c r="BK1447" s="203"/>
      <c r="BL1447" s="319"/>
    </row>
    <row r="1448" spans="18:64" ht="12.75" x14ac:dyDescent="0.2">
      <c r="R1448" s="212"/>
      <c r="S1448" s="212"/>
      <c r="T1448" s="212"/>
      <c r="U1448" s="212"/>
      <c r="V1448" s="212"/>
      <c r="W1448" s="212"/>
      <c r="X1448" s="212"/>
      <c r="Y1448" s="212"/>
      <c r="Z1448" s="212"/>
      <c r="AA1448" s="212"/>
      <c r="AB1448" s="212"/>
      <c r="AC1448" s="212"/>
      <c r="AD1448" s="212"/>
      <c r="AE1448" s="212"/>
      <c r="AF1448" s="212"/>
      <c r="AG1448" s="212"/>
      <c r="AH1448" s="212"/>
      <c r="AI1448" s="212"/>
      <c r="AJ1448" s="212"/>
      <c r="AK1448" s="212"/>
      <c r="AL1448" s="212"/>
      <c r="AM1448" s="212"/>
      <c r="AN1448" s="212"/>
      <c r="AP1448" s="203"/>
      <c r="AQ1448" s="203"/>
      <c r="AR1448" s="203"/>
      <c r="AS1448" s="203"/>
      <c r="AT1448" s="203"/>
      <c r="AU1448" s="203"/>
      <c r="AV1448" s="212"/>
      <c r="AW1448" s="212"/>
      <c r="AX1448" s="212"/>
      <c r="AY1448" s="212"/>
      <c r="BA1448" s="203"/>
      <c r="BB1448" s="203"/>
      <c r="BC1448" s="203"/>
      <c r="BD1448" s="203"/>
      <c r="BE1448" s="212"/>
      <c r="BF1448" s="212"/>
      <c r="BG1448" s="203"/>
      <c r="BH1448" s="203"/>
      <c r="BI1448" s="298"/>
      <c r="BJ1448" s="299"/>
      <c r="BK1448" s="203"/>
      <c r="BL1448" s="319"/>
    </row>
    <row r="1449" spans="18:64" ht="12.75" x14ac:dyDescent="0.2">
      <c r="R1449" s="212"/>
      <c r="S1449" s="212"/>
      <c r="T1449" s="212"/>
      <c r="U1449" s="212"/>
      <c r="V1449" s="212"/>
      <c r="W1449" s="212"/>
      <c r="X1449" s="212"/>
      <c r="Y1449" s="212"/>
      <c r="Z1449" s="212"/>
      <c r="AA1449" s="212"/>
      <c r="AB1449" s="212"/>
      <c r="AC1449" s="212"/>
      <c r="AD1449" s="212"/>
      <c r="AE1449" s="212"/>
      <c r="AF1449" s="212"/>
      <c r="AG1449" s="212"/>
      <c r="AH1449" s="212"/>
      <c r="AI1449" s="212"/>
      <c r="AJ1449" s="212"/>
      <c r="AK1449" s="212"/>
      <c r="AL1449" s="212"/>
      <c r="AM1449" s="212"/>
      <c r="AN1449" s="212"/>
      <c r="AP1449" s="203"/>
      <c r="AQ1449" s="203"/>
      <c r="AR1449" s="203"/>
      <c r="AS1449" s="203"/>
      <c r="AT1449" s="203"/>
      <c r="AU1449" s="203"/>
      <c r="AV1449" s="212"/>
      <c r="AW1449" s="212"/>
      <c r="AX1449" s="212"/>
      <c r="AY1449" s="212"/>
      <c r="BA1449" s="203"/>
      <c r="BB1449" s="203"/>
      <c r="BC1449" s="203"/>
      <c r="BD1449" s="203"/>
      <c r="BE1449" s="212"/>
      <c r="BF1449" s="212"/>
      <c r="BG1449" s="203"/>
      <c r="BH1449" s="203"/>
      <c r="BI1449" s="298"/>
      <c r="BJ1449" s="299"/>
      <c r="BK1449" s="203"/>
      <c r="BL1449" s="319"/>
    </row>
    <row r="1450" spans="18:64" ht="12.75" x14ac:dyDescent="0.2">
      <c r="R1450" s="212"/>
      <c r="S1450" s="212"/>
      <c r="T1450" s="212"/>
      <c r="U1450" s="212"/>
      <c r="V1450" s="212"/>
      <c r="W1450" s="212"/>
      <c r="X1450" s="212"/>
      <c r="Y1450" s="212"/>
      <c r="Z1450" s="212"/>
      <c r="AA1450" s="212"/>
      <c r="AB1450" s="212"/>
      <c r="AC1450" s="212"/>
      <c r="AD1450" s="212"/>
      <c r="AE1450" s="212"/>
      <c r="AF1450" s="212"/>
      <c r="AG1450" s="212"/>
      <c r="AH1450" s="212"/>
      <c r="AI1450" s="212"/>
      <c r="AJ1450" s="212"/>
      <c r="AK1450" s="212"/>
      <c r="AL1450" s="212"/>
      <c r="AM1450" s="212"/>
      <c r="AN1450" s="212"/>
      <c r="AP1450" s="203"/>
      <c r="AQ1450" s="203"/>
      <c r="AR1450" s="203"/>
      <c r="AS1450" s="203"/>
      <c r="AT1450" s="203"/>
      <c r="AU1450" s="203"/>
      <c r="AV1450" s="212"/>
      <c r="AW1450" s="212"/>
      <c r="AX1450" s="212"/>
      <c r="AY1450" s="212"/>
      <c r="BA1450" s="203"/>
      <c r="BB1450" s="203"/>
      <c r="BC1450" s="203"/>
      <c r="BD1450" s="203"/>
      <c r="BE1450" s="212"/>
      <c r="BF1450" s="212"/>
      <c r="BG1450" s="203"/>
      <c r="BH1450" s="203"/>
      <c r="BI1450" s="298"/>
      <c r="BJ1450" s="299"/>
      <c r="BK1450" s="203"/>
      <c r="BL1450" s="319"/>
    </row>
    <row r="1451" spans="18:64" ht="12.75" x14ac:dyDescent="0.2">
      <c r="R1451" s="212"/>
      <c r="S1451" s="212"/>
      <c r="T1451" s="212"/>
      <c r="U1451" s="212"/>
      <c r="V1451" s="212"/>
      <c r="W1451" s="212"/>
      <c r="X1451" s="212"/>
      <c r="Y1451" s="212"/>
      <c r="Z1451" s="212"/>
      <c r="AA1451" s="212"/>
      <c r="AB1451" s="212"/>
      <c r="AC1451" s="212"/>
      <c r="AD1451" s="212"/>
      <c r="AE1451" s="212"/>
      <c r="AF1451" s="212"/>
      <c r="AG1451" s="212"/>
      <c r="AH1451" s="212"/>
      <c r="AI1451" s="212"/>
      <c r="AJ1451" s="212"/>
      <c r="AK1451" s="212"/>
      <c r="AL1451" s="212"/>
      <c r="AM1451" s="212"/>
      <c r="AN1451" s="212"/>
      <c r="AP1451" s="203"/>
      <c r="AQ1451" s="203"/>
      <c r="AR1451" s="203"/>
      <c r="AS1451" s="203"/>
      <c r="AT1451" s="203"/>
      <c r="AU1451" s="203"/>
      <c r="AV1451" s="212"/>
      <c r="AW1451" s="212"/>
      <c r="AX1451" s="212"/>
      <c r="AY1451" s="212"/>
      <c r="BA1451" s="203"/>
      <c r="BB1451" s="203"/>
      <c r="BC1451" s="203"/>
      <c r="BD1451" s="203"/>
      <c r="BE1451" s="212"/>
      <c r="BF1451" s="212"/>
      <c r="BG1451" s="203"/>
      <c r="BH1451" s="203"/>
      <c r="BI1451" s="298"/>
      <c r="BJ1451" s="299"/>
      <c r="BK1451" s="203"/>
      <c r="BL1451" s="319"/>
    </row>
    <row r="1452" spans="18:64" ht="12.75" x14ac:dyDescent="0.2">
      <c r="R1452" s="212"/>
      <c r="S1452" s="212"/>
      <c r="T1452" s="212"/>
      <c r="U1452" s="212"/>
      <c r="V1452" s="212"/>
      <c r="W1452" s="212"/>
      <c r="X1452" s="212"/>
      <c r="Y1452" s="212"/>
      <c r="Z1452" s="212"/>
      <c r="AA1452" s="212"/>
      <c r="AB1452" s="212"/>
      <c r="AC1452" s="212"/>
      <c r="AD1452" s="212"/>
      <c r="AE1452" s="212"/>
      <c r="AF1452" s="212"/>
      <c r="AG1452" s="212"/>
      <c r="AH1452" s="212"/>
      <c r="AI1452" s="212"/>
      <c r="AJ1452" s="212"/>
      <c r="AK1452" s="212"/>
      <c r="AL1452" s="212"/>
      <c r="AM1452" s="212"/>
      <c r="AN1452" s="212"/>
      <c r="AP1452" s="203"/>
      <c r="AQ1452" s="203"/>
      <c r="AR1452" s="203"/>
      <c r="AS1452" s="203"/>
      <c r="AT1452" s="203"/>
      <c r="AU1452" s="203"/>
      <c r="AV1452" s="212"/>
      <c r="AW1452" s="212"/>
      <c r="AX1452" s="212"/>
      <c r="AY1452" s="212"/>
      <c r="BA1452" s="203"/>
      <c r="BB1452" s="203"/>
      <c r="BC1452" s="203"/>
      <c r="BD1452" s="203"/>
      <c r="BE1452" s="212"/>
      <c r="BF1452" s="212"/>
      <c r="BG1452" s="203"/>
      <c r="BH1452" s="203"/>
      <c r="BI1452" s="298"/>
      <c r="BJ1452" s="299"/>
      <c r="BK1452" s="203"/>
      <c r="BL1452" s="319"/>
    </row>
    <row r="1453" spans="18:64" ht="12.75" x14ac:dyDescent="0.2">
      <c r="R1453" s="212"/>
      <c r="S1453" s="212"/>
      <c r="T1453" s="212"/>
      <c r="U1453" s="212"/>
      <c r="V1453" s="212"/>
      <c r="W1453" s="212"/>
      <c r="X1453" s="212"/>
      <c r="Y1453" s="212"/>
      <c r="Z1453" s="212"/>
      <c r="AA1453" s="212"/>
      <c r="AB1453" s="212"/>
      <c r="AC1453" s="212"/>
      <c r="AD1453" s="212"/>
      <c r="AE1453" s="212"/>
      <c r="AF1453" s="212"/>
      <c r="AG1453" s="212"/>
      <c r="AH1453" s="212"/>
      <c r="AI1453" s="212"/>
      <c r="AJ1453" s="212"/>
      <c r="AK1453" s="212"/>
      <c r="AL1453" s="212"/>
      <c r="AM1453" s="212"/>
      <c r="AN1453" s="212"/>
      <c r="AP1453" s="203"/>
      <c r="AQ1453" s="203"/>
      <c r="AR1453" s="203"/>
      <c r="AS1453" s="203"/>
      <c r="AT1453" s="203"/>
      <c r="AU1453" s="203"/>
      <c r="AV1453" s="212"/>
      <c r="AW1453" s="212"/>
      <c r="AX1453" s="212"/>
      <c r="AY1453" s="212"/>
      <c r="BA1453" s="203"/>
      <c r="BB1453" s="203"/>
      <c r="BC1453" s="203"/>
      <c r="BD1453" s="203"/>
      <c r="BE1453" s="212"/>
      <c r="BF1453" s="212"/>
      <c r="BG1453" s="203"/>
      <c r="BH1453" s="203"/>
      <c r="BI1453" s="298"/>
      <c r="BJ1453" s="299"/>
      <c r="BK1453" s="203"/>
      <c r="BL1453" s="319"/>
    </row>
    <row r="1454" spans="18:64" ht="12.75" x14ac:dyDescent="0.2">
      <c r="R1454" s="212"/>
      <c r="S1454" s="212"/>
      <c r="T1454" s="212"/>
      <c r="U1454" s="212"/>
      <c r="V1454" s="212"/>
      <c r="W1454" s="212"/>
      <c r="X1454" s="212"/>
      <c r="Y1454" s="212"/>
      <c r="Z1454" s="212"/>
      <c r="AA1454" s="212"/>
      <c r="AB1454" s="212"/>
      <c r="AC1454" s="212"/>
      <c r="AD1454" s="212"/>
      <c r="AE1454" s="212"/>
      <c r="AF1454" s="212"/>
      <c r="AG1454" s="212"/>
      <c r="AH1454" s="212"/>
      <c r="AI1454" s="212"/>
      <c r="AJ1454" s="212"/>
      <c r="AK1454" s="212"/>
      <c r="AL1454" s="212"/>
      <c r="AM1454" s="212"/>
      <c r="AN1454" s="212"/>
      <c r="AP1454" s="203"/>
      <c r="AQ1454" s="203"/>
      <c r="AR1454" s="203"/>
      <c r="AS1454" s="203"/>
      <c r="AT1454" s="203"/>
      <c r="AU1454" s="203"/>
      <c r="AV1454" s="212"/>
      <c r="AW1454" s="212"/>
      <c r="AX1454" s="212"/>
      <c r="AY1454" s="212"/>
      <c r="BA1454" s="203"/>
      <c r="BB1454" s="203"/>
      <c r="BC1454" s="203"/>
      <c r="BD1454" s="203"/>
      <c r="BE1454" s="212"/>
      <c r="BF1454" s="212"/>
      <c r="BG1454" s="203"/>
      <c r="BH1454" s="203"/>
      <c r="BI1454" s="298"/>
      <c r="BJ1454" s="299"/>
      <c r="BK1454" s="203"/>
      <c r="BL1454" s="319"/>
    </row>
    <row r="1455" spans="18:64" ht="12.75" x14ac:dyDescent="0.2">
      <c r="R1455" s="212"/>
      <c r="S1455" s="212"/>
      <c r="T1455" s="212"/>
      <c r="U1455" s="212"/>
      <c r="V1455" s="212"/>
      <c r="W1455" s="212"/>
      <c r="X1455" s="212"/>
      <c r="Y1455" s="212"/>
      <c r="Z1455" s="212"/>
      <c r="AA1455" s="212"/>
      <c r="AB1455" s="212"/>
      <c r="AC1455" s="212"/>
      <c r="AD1455" s="212"/>
      <c r="AE1455" s="212"/>
      <c r="AF1455" s="212"/>
      <c r="AG1455" s="212"/>
      <c r="AH1455" s="212"/>
      <c r="AI1455" s="212"/>
      <c r="AJ1455" s="212"/>
      <c r="AK1455" s="212"/>
      <c r="AL1455" s="212"/>
      <c r="AM1455" s="212"/>
      <c r="AN1455" s="212"/>
      <c r="AP1455" s="203"/>
      <c r="AQ1455" s="203"/>
      <c r="AR1455" s="203"/>
      <c r="AS1455" s="203"/>
      <c r="AT1455" s="203"/>
      <c r="AU1455" s="203"/>
      <c r="AV1455" s="212"/>
      <c r="AW1455" s="212"/>
      <c r="AX1455" s="212"/>
      <c r="AY1455" s="212"/>
      <c r="BA1455" s="203"/>
      <c r="BB1455" s="203"/>
      <c r="BC1455" s="203"/>
      <c r="BD1455" s="203"/>
      <c r="BE1455" s="212"/>
      <c r="BF1455" s="212"/>
      <c r="BG1455" s="203"/>
      <c r="BH1455" s="203"/>
      <c r="BI1455" s="298"/>
      <c r="BJ1455" s="299"/>
      <c r="BK1455" s="203"/>
      <c r="BL1455" s="319"/>
    </row>
    <row r="1456" spans="18:64" ht="12.75" x14ac:dyDescent="0.2">
      <c r="R1456" s="212"/>
      <c r="S1456" s="212"/>
      <c r="T1456" s="212"/>
      <c r="U1456" s="212"/>
      <c r="V1456" s="212"/>
      <c r="W1456" s="212"/>
      <c r="X1456" s="212"/>
      <c r="Y1456" s="212"/>
      <c r="Z1456" s="212"/>
      <c r="AA1456" s="212"/>
      <c r="AB1456" s="212"/>
      <c r="AC1456" s="212"/>
      <c r="AD1456" s="212"/>
      <c r="AE1456" s="212"/>
      <c r="AF1456" s="212"/>
      <c r="AG1456" s="212"/>
      <c r="AH1456" s="212"/>
      <c r="AI1456" s="212"/>
      <c r="AJ1456" s="212"/>
      <c r="AK1456" s="212"/>
      <c r="AL1456" s="212"/>
      <c r="AM1456" s="212"/>
      <c r="AN1456" s="212"/>
      <c r="AP1456" s="203"/>
      <c r="AQ1456" s="203"/>
      <c r="AR1456" s="203"/>
      <c r="AS1456" s="203"/>
      <c r="AT1456" s="203"/>
      <c r="AU1456" s="203"/>
      <c r="AV1456" s="212"/>
      <c r="AW1456" s="212"/>
      <c r="AX1456" s="212"/>
      <c r="AY1456" s="212"/>
      <c r="BA1456" s="203"/>
      <c r="BB1456" s="203"/>
      <c r="BC1456" s="203"/>
      <c r="BD1456" s="203"/>
      <c r="BE1456" s="212"/>
      <c r="BF1456" s="212"/>
      <c r="BG1456" s="203"/>
      <c r="BH1456" s="203"/>
      <c r="BI1456" s="298"/>
      <c r="BJ1456" s="299"/>
      <c r="BK1456" s="203"/>
      <c r="BL1456" s="319"/>
    </row>
    <row r="1457" spans="18:64" ht="12.75" x14ac:dyDescent="0.2">
      <c r="R1457" s="212"/>
      <c r="S1457" s="212"/>
      <c r="T1457" s="212"/>
      <c r="U1457" s="212"/>
      <c r="V1457" s="212"/>
      <c r="W1457" s="212"/>
      <c r="X1457" s="212"/>
      <c r="Y1457" s="212"/>
      <c r="Z1457" s="212"/>
      <c r="AA1457" s="212"/>
      <c r="AB1457" s="212"/>
      <c r="AC1457" s="212"/>
      <c r="AD1457" s="212"/>
      <c r="AE1457" s="212"/>
      <c r="AF1457" s="212"/>
      <c r="AG1457" s="212"/>
      <c r="AH1457" s="212"/>
      <c r="AI1457" s="212"/>
      <c r="AJ1457" s="212"/>
      <c r="AK1457" s="212"/>
      <c r="AL1457" s="212"/>
      <c r="AM1457" s="212"/>
      <c r="AN1457" s="212"/>
      <c r="AP1457" s="203"/>
      <c r="AQ1457" s="203"/>
      <c r="AR1457" s="203"/>
      <c r="AS1457" s="203"/>
      <c r="AT1457" s="203"/>
      <c r="AU1457" s="203"/>
      <c r="AV1457" s="212"/>
      <c r="AW1457" s="212"/>
      <c r="AX1457" s="212"/>
      <c r="AY1457" s="212"/>
      <c r="BA1457" s="203"/>
      <c r="BB1457" s="203"/>
      <c r="BC1457" s="203"/>
      <c r="BD1457" s="203"/>
      <c r="BE1457" s="212"/>
      <c r="BF1457" s="212"/>
      <c r="BG1457" s="203"/>
      <c r="BH1457" s="203"/>
      <c r="BI1457" s="298"/>
      <c r="BJ1457" s="299"/>
      <c r="BK1457" s="203"/>
      <c r="BL1457" s="319"/>
    </row>
    <row r="1458" spans="18:64" ht="12.75" x14ac:dyDescent="0.2">
      <c r="R1458" s="212"/>
      <c r="S1458" s="212"/>
      <c r="T1458" s="212"/>
      <c r="U1458" s="212"/>
      <c r="V1458" s="212"/>
      <c r="W1458" s="212"/>
      <c r="X1458" s="212"/>
      <c r="Y1458" s="212"/>
      <c r="Z1458" s="212"/>
      <c r="AA1458" s="212"/>
      <c r="AB1458" s="212"/>
      <c r="AC1458" s="212"/>
      <c r="AD1458" s="212"/>
      <c r="AE1458" s="212"/>
      <c r="AF1458" s="212"/>
      <c r="AG1458" s="212"/>
      <c r="AH1458" s="212"/>
      <c r="AI1458" s="212"/>
      <c r="AJ1458" s="212"/>
      <c r="AK1458" s="212"/>
      <c r="AL1458" s="212"/>
      <c r="AM1458" s="212"/>
      <c r="AN1458" s="212"/>
      <c r="AP1458" s="203"/>
      <c r="AQ1458" s="203"/>
      <c r="AR1458" s="203"/>
      <c r="AS1458" s="203"/>
      <c r="AT1458" s="203"/>
      <c r="AU1458" s="203"/>
      <c r="AV1458" s="212"/>
      <c r="AW1458" s="212"/>
      <c r="AX1458" s="212"/>
      <c r="AY1458" s="212"/>
      <c r="BA1458" s="203"/>
      <c r="BB1458" s="203"/>
      <c r="BC1458" s="203"/>
      <c r="BD1458" s="203"/>
      <c r="BE1458" s="212"/>
      <c r="BF1458" s="212"/>
      <c r="BG1458" s="203"/>
      <c r="BH1458" s="203"/>
      <c r="BI1458" s="298"/>
      <c r="BJ1458" s="299"/>
      <c r="BK1458" s="203"/>
      <c r="BL1458" s="319"/>
    </row>
    <row r="1459" spans="18:64" ht="12.75" x14ac:dyDescent="0.2">
      <c r="R1459" s="212"/>
      <c r="S1459" s="212"/>
      <c r="T1459" s="212"/>
      <c r="U1459" s="212"/>
      <c r="V1459" s="212"/>
      <c r="W1459" s="212"/>
      <c r="X1459" s="212"/>
      <c r="Y1459" s="212"/>
      <c r="Z1459" s="212"/>
      <c r="AA1459" s="212"/>
      <c r="AB1459" s="212"/>
      <c r="AC1459" s="212"/>
      <c r="AD1459" s="212"/>
      <c r="AE1459" s="212"/>
      <c r="AF1459" s="212"/>
      <c r="AG1459" s="212"/>
      <c r="AH1459" s="212"/>
      <c r="AI1459" s="212"/>
      <c r="AJ1459" s="212"/>
      <c r="AK1459" s="212"/>
      <c r="AL1459" s="212"/>
      <c r="AM1459" s="212"/>
      <c r="AN1459" s="212"/>
      <c r="AP1459" s="203"/>
      <c r="AQ1459" s="203"/>
      <c r="AR1459" s="203"/>
      <c r="AS1459" s="203"/>
      <c r="AT1459" s="203"/>
      <c r="AU1459" s="203"/>
      <c r="AV1459" s="212"/>
      <c r="AW1459" s="212"/>
      <c r="AX1459" s="212"/>
      <c r="AY1459" s="212"/>
      <c r="BA1459" s="203"/>
      <c r="BB1459" s="203"/>
      <c r="BC1459" s="203"/>
      <c r="BD1459" s="203"/>
      <c r="BE1459" s="212"/>
      <c r="BF1459" s="212"/>
      <c r="BG1459" s="203"/>
      <c r="BH1459" s="203"/>
      <c r="BI1459" s="298"/>
      <c r="BJ1459" s="299"/>
      <c r="BK1459" s="203"/>
      <c r="BL1459" s="319"/>
    </row>
    <row r="1460" spans="18:64" ht="12.75" x14ac:dyDescent="0.2">
      <c r="R1460" s="212"/>
      <c r="S1460" s="212"/>
      <c r="T1460" s="212"/>
      <c r="U1460" s="212"/>
      <c r="V1460" s="212"/>
      <c r="W1460" s="212"/>
      <c r="X1460" s="212"/>
      <c r="Y1460" s="212"/>
      <c r="Z1460" s="212"/>
      <c r="AA1460" s="212"/>
      <c r="AB1460" s="212"/>
      <c r="AC1460" s="212"/>
      <c r="AD1460" s="212"/>
      <c r="AE1460" s="212"/>
      <c r="AF1460" s="212"/>
      <c r="AG1460" s="212"/>
      <c r="AH1460" s="212"/>
      <c r="AI1460" s="212"/>
      <c r="AJ1460" s="212"/>
      <c r="AK1460" s="212"/>
      <c r="AL1460" s="212"/>
      <c r="AM1460" s="212"/>
      <c r="AN1460" s="212"/>
      <c r="AP1460" s="203"/>
      <c r="AQ1460" s="203"/>
      <c r="AR1460" s="203"/>
      <c r="AS1460" s="203"/>
      <c r="AT1460" s="203"/>
      <c r="AU1460" s="203"/>
      <c r="AV1460" s="212"/>
      <c r="AW1460" s="212"/>
      <c r="AX1460" s="212"/>
      <c r="AY1460" s="212"/>
      <c r="BA1460" s="203"/>
      <c r="BB1460" s="203"/>
      <c r="BC1460" s="203"/>
      <c r="BD1460" s="203"/>
      <c r="BE1460" s="212"/>
      <c r="BF1460" s="212"/>
      <c r="BG1460" s="203"/>
      <c r="BH1460" s="203"/>
      <c r="BI1460" s="298"/>
      <c r="BJ1460" s="299"/>
      <c r="BK1460" s="203"/>
      <c r="BL1460" s="319"/>
    </row>
    <row r="1461" spans="18:64" ht="12.75" x14ac:dyDescent="0.2">
      <c r="R1461" s="212"/>
      <c r="S1461" s="212"/>
      <c r="T1461" s="212"/>
      <c r="U1461" s="212"/>
      <c r="V1461" s="212"/>
      <c r="W1461" s="212"/>
      <c r="X1461" s="212"/>
      <c r="Y1461" s="212"/>
      <c r="Z1461" s="212"/>
      <c r="AA1461" s="212"/>
      <c r="AB1461" s="212"/>
      <c r="AC1461" s="212"/>
      <c r="AD1461" s="212"/>
      <c r="AE1461" s="212"/>
      <c r="AF1461" s="212"/>
      <c r="AG1461" s="212"/>
      <c r="AH1461" s="212"/>
      <c r="AI1461" s="212"/>
      <c r="AJ1461" s="212"/>
      <c r="AK1461" s="212"/>
      <c r="AL1461" s="212"/>
      <c r="AM1461" s="212"/>
      <c r="AN1461" s="212"/>
      <c r="AP1461" s="203"/>
      <c r="AQ1461" s="203"/>
      <c r="AR1461" s="203"/>
      <c r="AS1461" s="203"/>
      <c r="AT1461" s="203"/>
      <c r="AU1461" s="203"/>
      <c r="AV1461" s="212"/>
      <c r="AW1461" s="212"/>
      <c r="AX1461" s="212"/>
      <c r="AY1461" s="212"/>
      <c r="BA1461" s="203"/>
      <c r="BB1461" s="203"/>
      <c r="BC1461" s="203"/>
      <c r="BD1461" s="203"/>
      <c r="BE1461" s="212"/>
      <c r="BF1461" s="212"/>
      <c r="BG1461" s="203"/>
      <c r="BH1461" s="203"/>
      <c r="BI1461" s="298"/>
      <c r="BJ1461" s="299"/>
      <c r="BK1461" s="203"/>
      <c r="BL1461" s="319"/>
    </row>
    <row r="1462" spans="18:64" ht="12.75" x14ac:dyDescent="0.2">
      <c r="R1462" s="212"/>
      <c r="S1462" s="212"/>
      <c r="T1462" s="212"/>
      <c r="U1462" s="212"/>
      <c r="V1462" s="212"/>
      <c r="W1462" s="212"/>
      <c r="X1462" s="212"/>
      <c r="Y1462" s="212"/>
      <c r="Z1462" s="212"/>
      <c r="AA1462" s="212"/>
      <c r="AB1462" s="212"/>
      <c r="AC1462" s="212"/>
      <c r="AD1462" s="212"/>
      <c r="AE1462" s="212"/>
      <c r="AF1462" s="212"/>
      <c r="AG1462" s="212"/>
      <c r="AH1462" s="212"/>
      <c r="AI1462" s="212"/>
      <c r="AJ1462" s="212"/>
      <c r="AK1462" s="212"/>
      <c r="AL1462" s="212"/>
      <c r="AM1462" s="212"/>
      <c r="AN1462" s="212"/>
      <c r="AP1462" s="203"/>
      <c r="AQ1462" s="203"/>
      <c r="AR1462" s="203"/>
      <c r="AS1462" s="203"/>
      <c r="AT1462" s="203"/>
      <c r="AU1462" s="203"/>
      <c r="AV1462" s="212"/>
      <c r="AW1462" s="212"/>
      <c r="AX1462" s="212"/>
      <c r="AY1462" s="212"/>
      <c r="BA1462" s="203"/>
      <c r="BB1462" s="203"/>
      <c r="BC1462" s="203"/>
      <c r="BD1462" s="203"/>
      <c r="BE1462" s="212"/>
      <c r="BF1462" s="212"/>
      <c r="BG1462" s="203"/>
      <c r="BH1462" s="203"/>
      <c r="BI1462" s="298"/>
      <c r="BJ1462" s="299"/>
      <c r="BK1462" s="203"/>
      <c r="BL1462" s="319"/>
    </row>
    <row r="1463" spans="18:64" ht="12.75" x14ac:dyDescent="0.2">
      <c r="R1463" s="212"/>
      <c r="S1463" s="212"/>
      <c r="T1463" s="212"/>
      <c r="U1463" s="212"/>
      <c r="V1463" s="212"/>
      <c r="W1463" s="212"/>
      <c r="X1463" s="212"/>
      <c r="Y1463" s="212"/>
      <c r="Z1463" s="212"/>
      <c r="AA1463" s="212"/>
      <c r="AB1463" s="212"/>
      <c r="AC1463" s="212"/>
      <c r="AD1463" s="212"/>
      <c r="AE1463" s="212"/>
      <c r="AF1463" s="212"/>
      <c r="AG1463" s="212"/>
      <c r="AH1463" s="212"/>
      <c r="AI1463" s="212"/>
      <c r="AJ1463" s="212"/>
      <c r="AK1463" s="212"/>
      <c r="AL1463" s="212"/>
      <c r="AM1463" s="212"/>
      <c r="AN1463" s="212"/>
      <c r="AP1463" s="203"/>
      <c r="AQ1463" s="203"/>
      <c r="AR1463" s="203"/>
      <c r="AS1463" s="203"/>
      <c r="AT1463" s="203"/>
      <c r="AU1463" s="203"/>
      <c r="AV1463" s="212"/>
      <c r="AW1463" s="212"/>
      <c r="AX1463" s="212"/>
      <c r="AY1463" s="212"/>
      <c r="BA1463" s="203"/>
      <c r="BB1463" s="203"/>
      <c r="BC1463" s="203"/>
      <c r="BD1463" s="203"/>
      <c r="BE1463" s="212"/>
      <c r="BF1463" s="212"/>
      <c r="BG1463" s="203"/>
      <c r="BH1463" s="203"/>
      <c r="BI1463" s="298"/>
      <c r="BJ1463" s="299"/>
      <c r="BK1463" s="203"/>
      <c r="BL1463" s="319"/>
    </row>
    <row r="1464" spans="18:64" ht="12.75" x14ac:dyDescent="0.2">
      <c r="R1464" s="212"/>
      <c r="S1464" s="212"/>
      <c r="T1464" s="212"/>
      <c r="U1464" s="212"/>
      <c r="V1464" s="212"/>
      <c r="W1464" s="212"/>
      <c r="X1464" s="212"/>
      <c r="Y1464" s="212"/>
      <c r="Z1464" s="212"/>
      <c r="AA1464" s="212"/>
      <c r="AB1464" s="212"/>
      <c r="AC1464" s="212"/>
      <c r="AD1464" s="212"/>
      <c r="AE1464" s="212"/>
      <c r="AF1464" s="212"/>
      <c r="AG1464" s="212"/>
      <c r="AH1464" s="212"/>
      <c r="AI1464" s="212"/>
      <c r="AJ1464" s="212"/>
      <c r="AK1464" s="212"/>
      <c r="AL1464" s="212"/>
      <c r="AM1464" s="212"/>
      <c r="AN1464" s="212"/>
      <c r="AP1464" s="203"/>
      <c r="AQ1464" s="203"/>
      <c r="AR1464" s="203"/>
      <c r="AS1464" s="203"/>
      <c r="AT1464" s="203"/>
      <c r="AU1464" s="203"/>
      <c r="AV1464" s="212"/>
      <c r="AW1464" s="212"/>
      <c r="AX1464" s="212"/>
      <c r="AY1464" s="212"/>
      <c r="BA1464" s="203"/>
      <c r="BB1464" s="203"/>
      <c r="BC1464" s="203"/>
      <c r="BD1464" s="203"/>
      <c r="BE1464" s="212"/>
      <c r="BF1464" s="212"/>
      <c r="BG1464" s="203"/>
      <c r="BH1464" s="203"/>
      <c r="BI1464" s="298"/>
      <c r="BJ1464" s="299"/>
      <c r="BK1464" s="203"/>
      <c r="BL1464" s="319"/>
    </row>
    <row r="1465" spans="18:64" ht="12.75" x14ac:dyDescent="0.2">
      <c r="R1465" s="212"/>
      <c r="S1465" s="212"/>
      <c r="T1465" s="212"/>
      <c r="U1465" s="212"/>
      <c r="V1465" s="212"/>
      <c r="W1465" s="212"/>
      <c r="X1465" s="212"/>
      <c r="Y1465" s="212"/>
      <c r="Z1465" s="212"/>
      <c r="AA1465" s="212"/>
      <c r="AB1465" s="212"/>
      <c r="AC1465" s="212"/>
      <c r="AD1465" s="212"/>
      <c r="AE1465" s="212"/>
      <c r="AF1465" s="212"/>
      <c r="AG1465" s="212"/>
      <c r="AH1465" s="212"/>
      <c r="AI1465" s="212"/>
      <c r="AJ1465" s="212"/>
      <c r="AK1465" s="212"/>
      <c r="AL1465" s="212"/>
      <c r="AM1465" s="212"/>
      <c r="AN1465" s="212"/>
      <c r="AP1465" s="203"/>
      <c r="AQ1465" s="203"/>
      <c r="AR1465" s="203"/>
      <c r="AS1465" s="203"/>
      <c r="AT1465" s="203"/>
      <c r="AU1465" s="203"/>
      <c r="AV1465" s="212"/>
      <c r="AW1465" s="212"/>
      <c r="AX1465" s="212"/>
      <c r="AY1465" s="212"/>
      <c r="BA1465" s="203"/>
      <c r="BB1465" s="203"/>
      <c r="BC1465" s="203"/>
      <c r="BD1465" s="203"/>
      <c r="BE1465" s="212"/>
      <c r="BF1465" s="212"/>
      <c r="BG1465" s="203"/>
      <c r="BH1465" s="203"/>
      <c r="BI1465" s="298"/>
      <c r="BJ1465" s="299"/>
      <c r="BK1465" s="203"/>
      <c r="BL1465" s="319"/>
    </row>
    <row r="1466" spans="18:64" ht="12.75" x14ac:dyDescent="0.2">
      <c r="R1466" s="212"/>
      <c r="S1466" s="212"/>
      <c r="T1466" s="212"/>
      <c r="U1466" s="212"/>
      <c r="V1466" s="212"/>
      <c r="W1466" s="212"/>
      <c r="X1466" s="212"/>
      <c r="Y1466" s="212"/>
      <c r="Z1466" s="212"/>
      <c r="AA1466" s="212"/>
      <c r="AB1466" s="212"/>
      <c r="AC1466" s="212"/>
      <c r="AD1466" s="212"/>
      <c r="AE1466" s="212"/>
      <c r="AF1466" s="212"/>
      <c r="AG1466" s="212"/>
      <c r="AH1466" s="212"/>
      <c r="AI1466" s="212"/>
      <c r="AJ1466" s="212"/>
      <c r="AK1466" s="212"/>
      <c r="AL1466" s="212"/>
      <c r="AM1466" s="212"/>
      <c r="AN1466" s="212"/>
      <c r="AP1466" s="203"/>
      <c r="AQ1466" s="203"/>
      <c r="AR1466" s="203"/>
      <c r="AS1466" s="203"/>
      <c r="AT1466" s="203"/>
      <c r="AU1466" s="203"/>
      <c r="AV1466" s="212"/>
      <c r="AW1466" s="212"/>
      <c r="AX1466" s="212"/>
      <c r="AY1466" s="212"/>
      <c r="BA1466" s="203"/>
      <c r="BB1466" s="203"/>
      <c r="BC1466" s="203"/>
      <c r="BD1466" s="203"/>
      <c r="BE1466" s="212"/>
      <c r="BF1466" s="212"/>
      <c r="BG1466" s="203"/>
      <c r="BH1466" s="203"/>
      <c r="BI1466" s="298"/>
      <c r="BJ1466" s="299"/>
      <c r="BK1466" s="203"/>
      <c r="BL1466" s="319"/>
    </row>
    <row r="1467" spans="18:64" ht="12.75" x14ac:dyDescent="0.2">
      <c r="R1467" s="212"/>
      <c r="S1467" s="212"/>
      <c r="T1467" s="212"/>
      <c r="U1467" s="212"/>
      <c r="V1467" s="212"/>
      <c r="W1467" s="212"/>
      <c r="X1467" s="212"/>
      <c r="Y1467" s="212"/>
      <c r="Z1467" s="212"/>
      <c r="AA1467" s="212"/>
      <c r="AB1467" s="212"/>
      <c r="AC1467" s="212"/>
      <c r="AD1467" s="212"/>
      <c r="AE1467" s="212"/>
      <c r="AF1467" s="212"/>
      <c r="AG1467" s="212"/>
      <c r="AH1467" s="212"/>
      <c r="AI1467" s="212"/>
      <c r="AJ1467" s="212"/>
      <c r="AK1467" s="212"/>
      <c r="AL1467" s="212"/>
      <c r="AM1467" s="212"/>
      <c r="AN1467" s="212"/>
      <c r="AP1467" s="203"/>
      <c r="AQ1467" s="203"/>
      <c r="AR1467" s="203"/>
      <c r="AS1467" s="203"/>
      <c r="AT1467" s="203"/>
      <c r="AU1467" s="203"/>
      <c r="AV1467" s="212"/>
      <c r="AW1467" s="212"/>
      <c r="AX1467" s="212"/>
      <c r="AY1467" s="212"/>
      <c r="BA1467" s="203"/>
      <c r="BB1467" s="203"/>
      <c r="BC1467" s="203"/>
      <c r="BD1467" s="203"/>
      <c r="BE1467" s="212"/>
      <c r="BF1467" s="212"/>
      <c r="BG1467" s="203"/>
      <c r="BH1467" s="203"/>
      <c r="BI1467" s="298"/>
      <c r="BJ1467" s="299"/>
      <c r="BK1467" s="203"/>
      <c r="BL1467" s="319"/>
    </row>
    <row r="1468" spans="18:64" ht="12.75" x14ac:dyDescent="0.2">
      <c r="R1468" s="212"/>
      <c r="S1468" s="212"/>
      <c r="T1468" s="212"/>
      <c r="U1468" s="212"/>
      <c r="V1468" s="212"/>
      <c r="W1468" s="212"/>
      <c r="X1468" s="212"/>
      <c r="Y1468" s="212"/>
      <c r="Z1468" s="212"/>
      <c r="AA1468" s="212"/>
      <c r="AB1468" s="212"/>
      <c r="AC1468" s="212"/>
      <c r="AD1468" s="212"/>
      <c r="AE1468" s="212"/>
      <c r="AF1468" s="212"/>
      <c r="AG1468" s="212"/>
      <c r="AH1468" s="212"/>
      <c r="AI1468" s="212"/>
      <c r="AJ1468" s="212"/>
      <c r="AK1468" s="212"/>
      <c r="AL1468" s="212"/>
      <c r="AM1468" s="212"/>
      <c r="AN1468" s="212"/>
      <c r="AP1468" s="203"/>
      <c r="AQ1468" s="203"/>
      <c r="AR1468" s="203"/>
      <c r="AS1468" s="203"/>
      <c r="AT1468" s="203"/>
      <c r="AU1468" s="203"/>
      <c r="AV1468" s="212"/>
      <c r="AW1468" s="212"/>
      <c r="AX1468" s="212"/>
      <c r="AY1468" s="212"/>
      <c r="BA1468" s="203"/>
      <c r="BB1468" s="203"/>
      <c r="BC1468" s="203"/>
      <c r="BD1468" s="203"/>
      <c r="BE1468" s="212"/>
      <c r="BF1468" s="212"/>
      <c r="BG1468" s="203"/>
      <c r="BH1468" s="203"/>
      <c r="BI1468" s="298"/>
      <c r="BJ1468" s="299"/>
      <c r="BK1468" s="203"/>
      <c r="BL1468" s="319"/>
    </row>
    <row r="1469" spans="18:64" ht="12.75" x14ac:dyDescent="0.2">
      <c r="R1469" s="212"/>
      <c r="S1469" s="212"/>
      <c r="T1469" s="212"/>
      <c r="U1469" s="212"/>
      <c r="V1469" s="212"/>
      <c r="W1469" s="212"/>
      <c r="X1469" s="212"/>
      <c r="Y1469" s="212"/>
      <c r="Z1469" s="212"/>
      <c r="AA1469" s="212"/>
      <c r="AB1469" s="212"/>
      <c r="AC1469" s="212"/>
      <c r="AD1469" s="212"/>
      <c r="AE1469" s="212"/>
      <c r="AF1469" s="212"/>
      <c r="AG1469" s="212"/>
      <c r="AH1469" s="212"/>
      <c r="AI1469" s="212"/>
      <c r="AJ1469" s="212"/>
      <c r="AK1469" s="212"/>
      <c r="AL1469" s="212"/>
      <c r="AM1469" s="212"/>
      <c r="AN1469" s="212"/>
      <c r="AP1469" s="203"/>
      <c r="AQ1469" s="203"/>
      <c r="AR1469" s="203"/>
      <c r="AS1469" s="203"/>
      <c r="AT1469" s="203"/>
      <c r="AU1469" s="203"/>
      <c r="AV1469" s="212"/>
      <c r="AW1469" s="212"/>
      <c r="AX1469" s="212"/>
      <c r="AY1469" s="212"/>
      <c r="BA1469" s="203"/>
      <c r="BB1469" s="203"/>
      <c r="BC1469" s="203"/>
      <c r="BD1469" s="203"/>
      <c r="BE1469" s="212"/>
      <c r="BF1469" s="212"/>
      <c r="BG1469" s="203"/>
      <c r="BH1469" s="203"/>
      <c r="BI1469" s="298"/>
      <c r="BJ1469" s="299"/>
      <c r="BK1469" s="203"/>
      <c r="BL1469" s="319"/>
    </row>
    <row r="1470" spans="18:64" ht="12.75" x14ac:dyDescent="0.2">
      <c r="R1470" s="212"/>
      <c r="S1470" s="212"/>
      <c r="T1470" s="212"/>
      <c r="U1470" s="212"/>
      <c r="V1470" s="212"/>
      <c r="W1470" s="212"/>
      <c r="X1470" s="212"/>
      <c r="Y1470" s="212"/>
      <c r="Z1470" s="212"/>
      <c r="AA1470" s="212"/>
      <c r="AB1470" s="212"/>
      <c r="AC1470" s="212"/>
      <c r="AD1470" s="212"/>
      <c r="AE1470" s="212"/>
      <c r="AF1470" s="212"/>
      <c r="AG1470" s="212"/>
      <c r="AH1470" s="212"/>
      <c r="AI1470" s="212"/>
      <c r="AJ1470" s="212"/>
      <c r="AK1470" s="212"/>
      <c r="AL1470" s="212"/>
      <c r="AM1470" s="212"/>
      <c r="AN1470" s="212"/>
      <c r="AP1470" s="203"/>
      <c r="AQ1470" s="203"/>
      <c r="AR1470" s="203"/>
      <c r="AS1470" s="203"/>
      <c r="AT1470" s="203"/>
      <c r="AU1470" s="203"/>
      <c r="AV1470" s="212"/>
      <c r="AW1470" s="212"/>
      <c r="AX1470" s="212"/>
      <c r="AY1470" s="212"/>
      <c r="BA1470" s="203"/>
      <c r="BB1470" s="203"/>
      <c r="BC1470" s="203"/>
      <c r="BD1470" s="203"/>
      <c r="BE1470" s="212"/>
      <c r="BF1470" s="212"/>
      <c r="BG1470" s="203"/>
      <c r="BH1470" s="203"/>
      <c r="BI1470" s="298"/>
      <c r="BJ1470" s="299"/>
      <c r="BK1470" s="203"/>
      <c r="BL1470" s="319"/>
    </row>
    <row r="1471" spans="18:64" ht="12.75" x14ac:dyDescent="0.2">
      <c r="R1471" s="212"/>
      <c r="S1471" s="212"/>
      <c r="T1471" s="212"/>
      <c r="U1471" s="212"/>
      <c r="V1471" s="212"/>
      <c r="W1471" s="212"/>
      <c r="X1471" s="212"/>
      <c r="Y1471" s="212"/>
      <c r="Z1471" s="212"/>
      <c r="AA1471" s="212"/>
      <c r="AB1471" s="212"/>
      <c r="AC1471" s="212"/>
      <c r="AD1471" s="212"/>
      <c r="AE1471" s="212"/>
      <c r="AF1471" s="212"/>
      <c r="AG1471" s="212"/>
      <c r="AH1471" s="212"/>
      <c r="AI1471" s="212"/>
      <c r="AJ1471" s="212"/>
      <c r="AK1471" s="212"/>
      <c r="AL1471" s="212"/>
      <c r="AM1471" s="212"/>
      <c r="AN1471" s="212"/>
      <c r="AP1471" s="203"/>
      <c r="AQ1471" s="203"/>
      <c r="AR1471" s="203"/>
      <c r="AS1471" s="203"/>
      <c r="AT1471" s="203"/>
      <c r="AU1471" s="203"/>
      <c r="AV1471" s="212"/>
      <c r="AW1471" s="212"/>
      <c r="AX1471" s="212"/>
      <c r="AY1471" s="212"/>
      <c r="BA1471" s="203"/>
      <c r="BB1471" s="203"/>
      <c r="BC1471" s="203"/>
      <c r="BD1471" s="203"/>
      <c r="BE1471" s="212"/>
      <c r="BF1471" s="212"/>
      <c r="BG1471" s="203"/>
      <c r="BH1471" s="203"/>
      <c r="BI1471" s="298"/>
      <c r="BJ1471" s="299"/>
      <c r="BK1471" s="203"/>
      <c r="BL1471" s="319"/>
    </row>
    <row r="1472" spans="18:64" ht="12.75" x14ac:dyDescent="0.2">
      <c r="R1472" s="212"/>
      <c r="S1472" s="212"/>
      <c r="T1472" s="212"/>
      <c r="U1472" s="212"/>
      <c r="V1472" s="212"/>
      <c r="W1472" s="212"/>
      <c r="X1472" s="212"/>
      <c r="Y1472" s="212"/>
      <c r="Z1472" s="212"/>
      <c r="AA1472" s="212"/>
      <c r="AB1472" s="212"/>
      <c r="AC1472" s="212"/>
      <c r="AD1472" s="212"/>
      <c r="AE1472" s="212"/>
      <c r="AF1472" s="212"/>
      <c r="AG1472" s="212"/>
      <c r="AH1472" s="212"/>
      <c r="AI1472" s="212"/>
      <c r="AJ1472" s="212"/>
      <c r="AK1472" s="212"/>
      <c r="AL1472" s="212"/>
      <c r="AM1472" s="212"/>
      <c r="AN1472" s="212"/>
      <c r="AP1472" s="203"/>
      <c r="AQ1472" s="203"/>
      <c r="AR1472" s="203"/>
      <c r="AS1472" s="203"/>
      <c r="AT1472" s="203"/>
      <c r="AU1472" s="203"/>
      <c r="AV1472" s="212"/>
      <c r="AW1472" s="212"/>
      <c r="AX1472" s="212"/>
      <c r="AY1472" s="212"/>
      <c r="BA1472" s="203"/>
      <c r="BB1472" s="203"/>
      <c r="BC1472" s="203"/>
      <c r="BD1472" s="203"/>
      <c r="BE1472" s="212"/>
      <c r="BF1472" s="212"/>
      <c r="BG1472" s="203"/>
      <c r="BH1472" s="203"/>
      <c r="BI1472" s="298"/>
      <c r="BJ1472" s="299"/>
      <c r="BK1472" s="203"/>
      <c r="BL1472" s="319"/>
    </row>
    <row r="1473" spans="18:64" ht="12.75" x14ac:dyDescent="0.2">
      <c r="R1473" s="212"/>
      <c r="S1473" s="212"/>
      <c r="T1473" s="212"/>
      <c r="U1473" s="212"/>
      <c r="V1473" s="212"/>
      <c r="W1473" s="212"/>
      <c r="X1473" s="212"/>
      <c r="Y1473" s="212"/>
      <c r="Z1473" s="212"/>
      <c r="AA1473" s="212"/>
      <c r="AB1473" s="212"/>
      <c r="AC1473" s="212"/>
      <c r="AD1473" s="212"/>
      <c r="AE1473" s="212"/>
      <c r="AF1473" s="212"/>
      <c r="AG1473" s="212"/>
      <c r="AH1473" s="212"/>
      <c r="AI1473" s="212"/>
      <c r="AJ1473" s="212"/>
      <c r="AK1473" s="212"/>
      <c r="AL1473" s="212"/>
      <c r="AM1473" s="212"/>
      <c r="AN1473" s="212"/>
      <c r="AP1473" s="203"/>
      <c r="AQ1473" s="203"/>
      <c r="AR1473" s="203"/>
      <c r="AS1473" s="203"/>
      <c r="AT1473" s="203"/>
      <c r="AU1473" s="203"/>
      <c r="AV1473" s="212"/>
      <c r="AW1473" s="212"/>
      <c r="AX1473" s="212"/>
      <c r="AY1473" s="212"/>
      <c r="BA1473" s="203"/>
      <c r="BB1473" s="203"/>
      <c r="BC1473" s="203"/>
      <c r="BD1473" s="203"/>
      <c r="BE1473" s="212"/>
      <c r="BF1473" s="212"/>
      <c r="BG1473" s="203"/>
      <c r="BH1473" s="203"/>
      <c r="BI1473" s="298"/>
      <c r="BJ1473" s="299"/>
      <c r="BK1473" s="203"/>
      <c r="BL1473" s="319"/>
    </row>
    <row r="1474" spans="18:64" ht="12.75" x14ac:dyDescent="0.2">
      <c r="R1474" s="212"/>
      <c r="S1474" s="212"/>
      <c r="T1474" s="212"/>
      <c r="U1474" s="212"/>
      <c r="V1474" s="212"/>
      <c r="W1474" s="212"/>
      <c r="X1474" s="212"/>
      <c r="Y1474" s="212"/>
      <c r="Z1474" s="212"/>
      <c r="AA1474" s="212"/>
      <c r="AB1474" s="212"/>
      <c r="AC1474" s="212"/>
      <c r="AD1474" s="212"/>
      <c r="AE1474" s="212"/>
      <c r="AF1474" s="212"/>
      <c r="AG1474" s="212"/>
      <c r="AH1474" s="212"/>
      <c r="AI1474" s="212"/>
      <c r="AJ1474" s="212"/>
      <c r="AK1474" s="212"/>
      <c r="AL1474" s="212"/>
      <c r="AM1474" s="212"/>
      <c r="AN1474" s="212"/>
      <c r="AP1474" s="203"/>
      <c r="AQ1474" s="203"/>
      <c r="AR1474" s="203"/>
      <c r="AS1474" s="203"/>
      <c r="AT1474" s="203"/>
      <c r="AU1474" s="203"/>
      <c r="AV1474" s="212"/>
      <c r="AW1474" s="212"/>
      <c r="AX1474" s="212"/>
      <c r="AY1474" s="212"/>
      <c r="BA1474" s="203"/>
      <c r="BB1474" s="203"/>
      <c r="BC1474" s="203"/>
      <c r="BD1474" s="203"/>
      <c r="BE1474" s="212"/>
      <c r="BF1474" s="212"/>
      <c r="BG1474" s="203"/>
      <c r="BH1474" s="203"/>
      <c r="BI1474" s="298"/>
      <c r="BJ1474" s="299"/>
      <c r="BK1474" s="203"/>
      <c r="BL1474" s="319"/>
    </row>
    <row r="1475" spans="18:64" ht="12.75" x14ac:dyDescent="0.2">
      <c r="R1475" s="212"/>
      <c r="S1475" s="212"/>
      <c r="T1475" s="212"/>
      <c r="U1475" s="212"/>
      <c r="V1475" s="212"/>
      <c r="W1475" s="212"/>
      <c r="X1475" s="212"/>
      <c r="Y1475" s="212"/>
      <c r="Z1475" s="212"/>
      <c r="AA1475" s="212"/>
      <c r="AB1475" s="212"/>
      <c r="AC1475" s="212"/>
      <c r="AD1475" s="212"/>
      <c r="AE1475" s="212"/>
      <c r="AF1475" s="212"/>
      <c r="AG1475" s="212"/>
      <c r="AH1475" s="212"/>
      <c r="AI1475" s="212"/>
      <c r="AJ1475" s="212"/>
      <c r="AK1475" s="212"/>
      <c r="AL1475" s="212"/>
      <c r="AM1475" s="212"/>
      <c r="AN1475" s="212"/>
      <c r="AP1475" s="203"/>
      <c r="AQ1475" s="203"/>
      <c r="AR1475" s="203"/>
      <c r="AS1475" s="203"/>
      <c r="AT1475" s="203"/>
      <c r="AU1475" s="203"/>
      <c r="AV1475" s="212"/>
      <c r="AW1475" s="212"/>
      <c r="AX1475" s="212"/>
      <c r="AY1475" s="212"/>
      <c r="BA1475" s="203"/>
      <c r="BB1475" s="203"/>
      <c r="BC1475" s="203"/>
      <c r="BD1475" s="203"/>
      <c r="BE1475" s="212"/>
      <c r="BF1475" s="212"/>
      <c r="BG1475" s="203"/>
      <c r="BH1475" s="203"/>
      <c r="BI1475" s="298"/>
      <c r="BJ1475" s="299"/>
      <c r="BK1475" s="203"/>
      <c r="BL1475" s="319"/>
    </row>
    <row r="1476" spans="18:64" ht="12.75" x14ac:dyDescent="0.2">
      <c r="R1476" s="212"/>
      <c r="S1476" s="212"/>
      <c r="T1476" s="212"/>
      <c r="U1476" s="212"/>
      <c r="V1476" s="212"/>
      <c r="W1476" s="212"/>
      <c r="X1476" s="212"/>
      <c r="Y1476" s="212"/>
      <c r="Z1476" s="212"/>
      <c r="AA1476" s="212"/>
      <c r="AB1476" s="212"/>
      <c r="AC1476" s="212"/>
      <c r="AD1476" s="212"/>
      <c r="AE1476" s="212"/>
      <c r="AF1476" s="212"/>
      <c r="AG1476" s="212"/>
      <c r="AH1476" s="212"/>
      <c r="AI1476" s="212"/>
      <c r="AJ1476" s="212"/>
      <c r="AK1476" s="212"/>
      <c r="AL1476" s="212"/>
      <c r="AM1476" s="212"/>
      <c r="AN1476" s="212"/>
      <c r="AP1476" s="203"/>
      <c r="AQ1476" s="203"/>
      <c r="AR1476" s="203"/>
      <c r="AS1476" s="203"/>
      <c r="AT1476" s="203"/>
      <c r="AU1476" s="203"/>
      <c r="AV1476" s="212"/>
      <c r="AW1476" s="212"/>
      <c r="AX1476" s="212"/>
      <c r="AY1476" s="212"/>
      <c r="BA1476" s="203"/>
      <c r="BB1476" s="203"/>
      <c r="BC1476" s="203"/>
      <c r="BD1476" s="203"/>
      <c r="BE1476" s="212"/>
      <c r="BF1476" s="212"/>
      <c r="BG1476" s="203"/>
      <c r="BH1476" s="203"/>
      <c r="BI1476" s="298"/>
      <c r="BJ1476" s="299"/>
      <c r="BK1476" s="203"/>
      <c r="BL1476" s="319"/>
    </row>
    <row r="1477" spans="18:64" ht="12.75" x14ac:dyDescent="0.2">
      <c r="R1477" s="212"/>
      <c r="S1477" s="212"/>
      <c r="T1477" s="212"/>
      <c r="U1477" s="212"/>
      <c r="V1477" s="212"/>
      <c r="W1477" s="212"/>
      <c r="X1477" s="212"/>
      <c r="Y1477" s="212"/>
      <c r="Z1477" s="212"/>
      <c r="AA1477" s="212"/>
      <c r="AB1477" s="212"/>
      <c r="AC1477" s="212"/>
      <c r="AD1477" s="212"/>
      <c r="AE1477" s="212"/>
      <c r="AF1477" s="212"/>
      <c r="AG1477" s="212"/>
      <c r="AH1477" s="212"/>
      <c r="AI1477" s="212"/>
      <c r="AJ1477" s="212"/>
      <c r="AK1477" s="212"/>
      <c r="AL1477" s="212"/>
      <c r="AM1477" s="212"/>
      <c r="AN1477" s="212"/>
      <c r="AP1477" s="203"/>
      <c r="AQ1477" s="203"/>
      <c r="AR1477" s="203"/>
      <c r="AS1477" s="203"/>
      <c r="AT1477" s="203"/>
      <c r="AU1477" s="203"/>
      <c r="AV1477" s="212"/>
      <c r="AW1477" s="212"/>
      <c r="AX1477" s="212"/>
      <c r="AY1477" s="212"/>
      <c r="BA1477" s="203"/>
      <c r="BB1477" s="203"/>
      <c r="BC1477" s="203"/>
      <c r="BD1477" s="203"/>
      <c r="BE1477" s="212"/>
      <c r="BF1477" s="212"/>
      <c r="BG1477" s="203"/>
      <c r="BH1477" s="203"/>
      <c r="BI1477" s="298"/>
      <c r="BJ1477" s="299"/>
      <c r="BK1477" s="203"/>
      <c r="BL1477" s="319"/>
    </row>
    <row r="1478" spans="18:64" ht="12.75" x14ac:dyDescent="0.2">
      <c r="R1478" s="212"/>
      <c r="S1478" s="212"/>
      <c r="T1478" s="212"/>
      <c r="U1478" s="212"/>
      <c r="V1478" s="212"/>
      <c r="W1478" s="212"/>
      <c r="X1478" s="212"/>
      <c r="Y1478" s="212"/>
      <c r="Z1478" s="212"/>
      <c r="AA1478" s="212"/>
      <c r="AB1478" s="212"/>
      <c r="AC1478" s="212"/>
      <c r="AD1478" s="212"/>
      <c r="AE1478" s="212"/>
      <c r="AF1478" s="212"/>
      <c r="AG1478" s="212"/>
      <c r="AH1478" s="212"/>
      <c r="AI1478" s="212"/>
      <c r="AJ1478" s="212"/>
      <c r="AK1478" s="212"/>
      <c r="AL1478" s="212"/>
      <c r="AM1478" s="212"/>
      <c r="AN1478" s="212"/>
      <c r="AP1478" s="203"/>
      <c r="AQ1478" s="203"/>
      <c r="AR1478" s="203"/>
      <c r="AS1478" s="203"/>
      <c r="AT1478" s="203"/>
      <c r="AU1478" s="203"/>
      <c r="AV1478" s="212"/>
      <c r="AW1478" s="212"/>
      <c r="AX1478" s="212"/>
      <c r="AY1478" s="212"/>
      <c r="BA1478" s="203"/>
      <c r="BB1478" s="203"/>
      <c r="BC1478" s="203"/>
      <c r="BD1478" s="203"/>
      <c r="BE1478" s="212"/>
      <c r="BF1478" s="212"/>
      <c r="BG1478" s="203"/>
      <c r="BH1478" s="203"/>
      <c r="BI1478" s="298"/>
      <c r="BJ1478" s="299"/>
      <c r="BK1478" s="203"/>
      <c r="BL1478" s="319"/>
    </row>
    <row r="1479" spans="18:64" ht="12.75" x14ac:dyDescent="0.2">
      <c r="R1479" s="212"/>
      <c r="S1479" s="212"/>
      <c r="T1479" s="212"/>
      <c r="U1479" s="212"/>
      <c r="V1479" s="212"/>
      <c r="W1479" s="212"/>
      <c r="X1479" s="212"/>
      <c r="Y1479" s="212"/>
      <c r="Z1479" s="212"/>
      <c r="AA1479" s="212"/>
      <c r="AB1479" s="212"/>
      <c r="AC1479" s="212"/>
      <c r="AD1479" s="212"/>
      <c r="AE1479" s="212"/>
      <c r="AF1479" s="212"/>
      <c r="AG1479" s="212"/>
      <c r="AH1479" s="212"/>
      <c r="AI1479" s="212"/>
      <c r="AJ1479" s="212"/>
      <c r="AK1479" s="212"/>
      <c r="AL1479" s="212"/>
      <c r="AM1479" s="212"/>
      <c r="AN1479" s="212"/>
      <c r="AP1479" s="203"/>
      <c r="AQ1479" s="203"/>
      <c r="AR1479" s="203"/>
      <c r="AS1479" s="203"/>
      <c r="AT1479" s="203"/>
      <c r="AU1479" s="203"/>
      <c r="AV1479" s="212"/>
      <c r="AW1479" s="212"/>
      <c r="AX1479" s="212"/>
      <c r="AY1479" s="212"/>
      <c r="BA1479" s="203"/>
      <c r="BB1479" s="203"/>
      <c r="BC1479" s="203"/>
      <c r="BD1479" s="203"/>
      <c r="BE1479" s="212"/>
      <c r="BF1479" s="212"/>
      <c r="BG1479" s="203"/>
      <c r="BH1479" s="203"/>
      <c r="BI1479" s="298"/>
      <c r="BJ1479" s="299"/>
      <c r="BK1479" s="203"/>
      <c r="BL1479" s="319"/>
    </row>
    <row r="1480" spans="18:64" ht="12.75" x14ac:dyDescent="0.2">
      <c r="R1480" s="212"/>
      <c r="S1480" s="212"/>
      <c r="T1480" s="212"/>
      <c r="U1480" s="212"/>
      <c r="V1480" s="212"/>
      <c r="W1480" s="212"/>
      <c r="X1480" s="212"/>
      <c r="Y1480" s="212"/>
      <c r="Z1480" s="212"/>
      <c r="AA1480" s="212"/>
      <c r="AB1480" s="212"/>
      <c r="AC1480" s="212"/>
      <c r="AD1480" s="212"/>
      <c r="AE1480" s="212"/>
      <c r="AF1480" s="212"/>
      <c r="AG1480" s="212"/>
      <c r="AH1480" s="212"/>
      <c r="AI1480" s="212"/>
      <c r="AJ1480" s="212"/>
      <c r="AK1480" s="212"/>
      <c r="AL1480" s="212"/>
      <c r="AM1480" s="212"/>
      <c r="AN1480" s="212"/>
      <c r="AP1480" s="203"/>
      <c r="AQ1480" s="203"/>
      <c r="AR1480" s="203"/>
      <c r="AS1480" s="203"/>
      <c r="AT1480" s="203"/>
      <c r="AU1480" s="203"/>
      <c r="AV1480" s="212"/>
      <c r="AW1480" s="212"/>
      <c r="AX1480" s="212"/>
      <c r="AY1480" s="212"/>
      <c r="BA1480" s="203"/>
      <c r="BB1480" s="203"/>
      <c r="BC1480" s="203"/>
      <c r="BD1480" s="203"/>
      <c r="BE1480" s="212"/>
      <c r="BF1480" s="212"/>
      <c r="BG1480" s="203"/>
      <c r="BH1480" s="203"/>
      <c r="BI1480" s="298"/>
      <c r="BJ1480" s="299"/>
      <c r="BK1480" s="203"/>
      <c r="BL1480" s="319"/>
    </row>
    <row r="1481" spans="18:64" ht="12.75" x14ac:dyDescent="0.2">
      <c r="R1481" s="212"/>
      <c r="S1481" s="212"/>
      <c r="T1481" s="212"/>
      <c r="U1481" s="212"/>
      <c r="V1481" s="212"/>
      <c r="W1481" s="212"/>
      <c r="X1481" s="212"/>
      <c r="Y1481" s="212"/>
      <c r="Z1481" s="212"/>
      <c r="AA1481" s="212"/>
      <c r="AB1481" s="212"/>
      <c r="AC1481" s="212"/>
      <c r="AD1481" s="212"/>
      <c r="AE1481" s="212"/>
      <c r="AF1481" s="212"/>
      <c r="AG1481" s="212"/>
      <c r="AH1481" s="212"/>
      <c r="AI1481" s="212"/>
      <c r="AJ1481" s="212"/>
      <c r="AK1481" s="212"/>
      <c r="AL1481" s="212"/>
      <c r="AM1481" s="212"/>
      <c r="AN1481" s="212"/>
      <c r="AP1481" s="203"/>
      <c r="AQ1481" s="203"/>
      <c r="AR1481" s="203"/>
      <c r="AS1481" s="203"/>
      <c r="AT1481" s="203"/>
      <c r="AU1481" s="203"/>
      <c r="AV1481" s="212"/>
      <c r="AW1481" s="212"/>
      <c r="AX1481" s="212"/>
      <c r="AY1481" s="212"/>
      <c r="BA1481" s="203"/>
      <c r="BB1481" s="203"/>
      <c r="BC1481" s="203"/>
      <c r="BD1481" s="203"/>
      <c r="BE1481" s="212"/>
      <c r="BF1481" s="212"/>
      <c r="BG1481" s="203"/>
      <c r="BH1481" s="203"/>
      <c r="BI1481" s="298"/>
      <c r="BJ1481" s="299"/>
      <c r="BK1481" s="203"/>
      <c r="BL1481" s="319"/>
    </row>
    <row r="1482" spans="18:64" ht="12.75" x14ac:dyDescent="0.2">
      <c r="R1482" s="212"/>
      <c r="S1482" s="212"/>
      <c r="T1482" s="212"/>
      <c r="U1482" s="212"/>
      <c r="V1482" s="212"/>
      <c r="W1482" s="212"/>
      <c r="X1482" s="212"/>
      <c r="Y1482" s="212"/>
      <c r="Z1482" s="212"/>
      <c r="AA1482" s="212"/>
      <c r="AB1482" s="212"/>
      <c r="AC1482" s="212"/>
      <c r="AD1482" s="212"/>
      <c r="AE1482" s="212"/>
      <c r="AF1482" s="212"/>
      <c r="AG1482" s="212"/>
      <c r="AH1482" s="212"/>
      <c r="AI1482" s="212"/>
      <c r="AJ1482" s="212"/>
      <c r="AK1482" s="212"/>
      <c r="AL1482" s="212"/>
      <c r="AM1482" s="212"/>
      <c r="AN1482" s="212"/>
      <c r="AP1482" s="203"/>
      <c r="AQ1482" s="203"/>
      <c r="AR1482" s="203"/>
      <c r="AS1482" s="203"/>
      <c r="AT1482" s="203"/>
      <c r="AU1482" s="203"/>
      <c r="AV1482" s="212"/>
      <c r="AW1482" s="212"/>
      <c r="AX1482" s="212"/>
      <c r="AY1482" s="212"/>
      <c r="BA1482" s="203"/>
      <c r="BB1482" s="203"/>
      <c r="BC1482" s="203"/>
      <c r="BD1482" s="203"/>
      <c r="BE1482" s="212"/>
      <c r="BF1482" s="212"/>
      <c r="BG1482" s="203"/>
      <c r="BH1482" s="203"/>
      <c r="BI1482" s="298"/>
      <c r="BJ1482" s="299"/>
      <c r="BK1482" s="203"/>
      <c r="BL1482" s="319"/>
    </row>
    <row r="1483" spans="18:64" ht="12.75" x14ac:dyDescent="0.2">
      <c r="R1483" s="212"/>
      <c r="S1483" s="212"/>
      <c r="T1483" s="212"/>
      <c r="U1483" s="212"/>
      <c r="V1483" s="212"/>
      <c r="W1483" s="212"/>
      <c r="X1483" s="212"/>
      <c r="Y1483" s="212"/>
      <c r="Z1483" s="212"/>
      <c r="AA1483" s="212"/>
      <c r="AB1483" s="212"/>
      <c r="AC1483" s="212"/>
      <c r="AD1483" s="212"/>
      <c r="AE1483" s="212"/>
      <c r="AF1483" s="212"/>
      <c r="AG1483" s="212"/>
      <c r="AH1483" s="212"/>
      <c r="AI1483" s="212"/>
      <c r="AJ1483" s="212"/>
      <c r="AK1483" s="212"/>
      <c r="AL1483" s="212"/>
      <c r="AM1483" s="212"/>
      <c r="AN1483" s="212"/>
      <c r="AP1483" s="203"/>
      <c r="AQ1483" s="203"/>
      <c r="AR1483" s="203"/>
      <c r="AS1483" s="203"/>
      <c r="AT1483" s="203"/>
      <c r="AU1483" s="203"/>
      <c r="AV1483" s="212"/>
      <c r="AW1483" s="212"/>
      <c r="AX1483" s="212"/>
      <c r="AY1483" s="212"/>
      <c r="BA1483" s="203"/>
      <c r="BB1483" s="203"/>
      <c r="BC1483" s="203"/>
      <c r="BD1483" s="203"/>
      <c r="BE1483" s="212"/>
      <c r="BF1483" s="212"/>
      <c r="BG1483" s="203"/>
      <c r="BH1483" s="203"/>
      <c r="BI1483" s="298"/>
      <c r="BJ1483" s="299"/>
      <c r="BK1483" s="203"/>
      <c r="BL1483" s="319"/>
    </row>
    <row r="1484" spans="18:64" ht="12.75" x14ac:dyDescent="0.2">
      <c r="R1484" s="212"/>
      <c r="S1484" s="212"/>
      <c r="T1484" s="212"/>
      <c r="U1484" s="212"/>
      <c r="V1484" s="212"/>
      <c r="W1484" s="212"/>
      <c r="X1484" s="212"/>
      <c r="Y1484" s="212"/>
      <c r="Z1484" s="212"/>
      <c r="AA1484" s="212"/>
      <c r="AB1484" s="212"/>
      <c r="AC1484" s="212"/>
      <c r="AD1484" s="212"/>
      <c r="AE1484" s="212"/>
      <c r="AF1484" s="212"/>
      <c r="AG1484" s="212"/>
      <c r="AH1484" s="212"/>
      <c r="AI1484" s="212"/>
      <c r="AJ1484" s="212"/>
      <c r="AK1484" s="212"/>
      <c r="AL1484" s="212"/>
      <c r="AM1484" s="212"/>
      <c r="AN1484" s="212"/>
      <c r="AP1484" s="203"/>
      <c r="AQ1484" s="203"/>
      <c r="AR1484" s="203"/>
      <c r="AS1484" s="203"/>
      <c r="AT1484" s="203"/>
      <c r="AU1484" s="203"/>
      <c r="AV1484" s="212"/>
      <c r="AW1484" s="212"/>
      <c r="AX1484" s="212"/>
      <c r="AY1484" s="212"/>
      <c r="BA1484" s="203"/>
      <c r="BB1484" s="203"/>
      <c r="BC1484" s="203"/>
      <c r="BD1484" s="203"/>
      <c r="BE1484" s="212"/>
      <c r="BF1484" s="212"/>
      <c r="BG1484" s="203"/>
      <c r="BH1484" s="203"/>
      <c r="BI1484" s="298"/>
      <c r="BJ1484" s="299"/>
      <c r="BK1484" s="203"/>
      <c r="BL1484" s="319"/>
    </row>
    <row r="1485" spans="18:64" ht="12.75" x14ac:dyDescent="0.2">
      <c r="R1485" s="212"/>
      <c r="S1485" s="212"/>
      <c r="T1485" s="212"/>
      <c r="U1485" s="212"/>
      <c r="V1485" s="212"/>
      <c r="W1485" s="212"/>
      <c r="X1485" s="212"/>
      <c r="Y1485" s="212"/>
      <c r="Z1485" s="212"/>
      <c r="AA1485" s="212"/>
      <c r="AB1485" s="212"/>
      <c r="AC1485" s="212"/>
      <c r="AD1485" s="212"/>
      <c r="AE1485" s="212"/>
      <c r="AF1485" s="212"/>
      <c r="AG1485" s="212"/>
      <c r="AH1485" s="212"/>
      <c r="AI1485" s="212"/>
      <c r="AJ1485" s="212"/>
      <c r="AK1485" s="212"/>
      <c r="AL1485" s="212"/>
      <c r="AM1485" s="212"/>
      <c r="AN1485" s="212"/>
      <c r="AP1485" s="203"/>
      <c r="AQ1485" s="203"/>
      <c r="AR1485" s="203"/>
      <c r="AS1485" s="203"/>
      <c r="AT1485" s="203"/>
      <c r="AU1485" s="203"/>
      <c r="AV1485" s="212"/>
      <c r="AW1485" s="212"/>
      <c r="AX1485" s="212"/>
      <c r="AY1485" s="212"/>
      <c r="BA1485" s="203"/>
      <c r="BB1485" s="203"/>
      <c r="BC1485" s="203"/>
      <c r="BD1485" s="203"/>
      <c r="BE1485" s="212"/>
      <c r="BF1485" s="212"/>
      <c r="BG1485" s="203"/>
      <c r="BH1485" s="203"/>
      <c r="BI1485" s="298"/>
      <c r="BJ1485" s="299"/>
      <c r="BK1485" s="203"/>
      <c r="BL1485" s="319"/>
    </row>
    <row r="1486" spans="18:64" ht="12.75" x14ac:dyDescent="0.2">
      <c r="R1486" s="212"/>
      <c r="S1486" s="212"/>
      <c r="T1486" s="212"/>
      <c r="U1486" s="212"/>
      <c r="V1486" s="212"/>
      <c r="W1486" s="212"/>
      <c r="X1486" s="212"/>
      <c r="Y1486" s="212"/>
      <c r="Z1486" s="212"/>
      <c r="AA1486" s="212"/>
      <c r="AB1486" s="212"/>
      <c r="AC1486" s="212"/>
      <c r="AD1486" s="212"/>
      <c r="AE1486" s="212"/>
      <c r="AF1486" s="212"/>
      <c r="AG1486" s="212"/>
      <c r="AH1486" s="212"/>
      <c r="AI1486" s="212"/>
      <c r="AJ1486" s="212"/>
      <c r="AK1486" s="212"/>
      <c r="AL1486" s="212"/>
      <c r="AM1486" s="212"/>
      <c r="AN1486" s="212"/>
      <c r="AP1486" s="203"/>
      <c r="AQ1486" s="203"/>
      <c r="AR1486" s="203"/>
      <c r="AS1486" s="203"/>
      <c r="AT1486" s="203"/>
      <c r="AU1486" s="203"/>
      <c r="AV1486" s="212"/>
      <c r="AW1486" s="212"/>
      <c r="AX1486" s="212"/>
      <c r="AY1486" s="212"/>
      <c r="BA1486" s="203"/>
      <c r="BB1486" s="203"/>
      <c r="BC1486" s="203"/>
      <c r="BD1486" s="203"/>
      <c r="BE1486" s="212"/>
      <c r="BF1486" s="212"/>
      <c r="BG1486" s="203"/>
      <c r="BH1486" s="203"/>
      <c r="BI1486" s="298"/>
      <c r="BJ1486" s="299"/>
      <c r="BK1486" s="203"/>
      <c r="BL1486" s="319"/>
    </row>
    <row r="1487" spans="18:64" ht="12.75" x14ac:dyDescent="0.2">
      <c r="R1487" s="212"/>
      <c r="S1487" s="212"/>
      <c r="T1487" s="212"/>
      <c r="U1487" s="212"/>
      <c r="V1487" s="212"/>
      <c r="W1487" s="212"/>
      <c r="X1487" s="212"/>
      <c r="Y1487" s="212"/>
      <c r="Z1487" s="212"/>
      <c r="AA1487" s="212"/>
      <c r="AB1487" s="212"/>
      <c r="AC1487" s="212"/>
      <c r="AD1487" s="212"/>
      <c r="AE1487" s="212"/>
      <c r="AF1487" s="212"/>
      <c r="AG1487" s="212"/>
      <c r="AH1487" s="212"/>
      <c r="AI1487" s="212"/>
      <c r="AJ1487" s="212"/>
      <c r="AK1487" s="212"/>
      <c r="AL1487" s="212"/>
      <c r="AM1487" s="212"/>
      <c r="AN1487" s="212"/>
      <c r="AP1487" s="203"/>
      <c r="AQ1487" s="203"/>
      <c r="AR1487" s="203"/>
      <c r="AS1487" s="203"/>
      <c r="AT1487" s="203"/>
      <c r="AU1487" s="203"/>
      <c r="AV1487" s="212"/>
      <c r="AW1487" s="212"/>
      <c r="AX1487" s="212"/>
      <c r="AY1487" s="212"/>
      <c r="BA1487" s="203"/>
      <c r="BB1487" s="203"/>
      <c r="BC1487" s="203"/>
      <c r="BD1487" s="203"/>
      <c r="BE1487" s="212"/>
      <c r="BF1487" s="212"/>
      <c r="BG1487" s="203"/>
      <c r="BH1487" s="203"/>
      <c r="BI1487" s="298"/>
      <c r="BJ1487" s="299"/>
      <c r="BK1487" s="203"/>
      <c r="BL1487" s="319"/>
    </row>
    <row r="1488" spans="18:64" ht="12.75" x14ac:dyDescent="0.2">
      <c r="R1488" s="212"/>
      <c r="S1488" s="212"/>
      <c r="T1488" s="212"/>
      <c r="U1488" s="212"/>
      <c r="V1488" s="212"/>
      <c r="W1488" s="212"/>
      <c r="X1488" s="212"/>
      <c r="Y1488" s="212"/>
      <c r="Z1488" s="212"/>
      <c r="AA1488" s="212"/>
      <c r="AB1488" s="212"/>
      <c r="AC1488" s="212"/>
      <c r="AD1488" s="212"/>
      <c r="AE1488" s="212"/>
      <c r="AF1488" s="212"/>
      <c r="AG1488" s="212"/>
      <c r="AH1488" s="212"/>
      <c r="AI1488" s="212"/>
      <c r="AJ1488" s="212"/>
      <c r="AK1488" s="212"/>
      <c r="AL1488" s="212"/>
      <c r="AM1488" s="212"/>
      <c r="AN1488" s="212"/>
      <c r="AP1488" s="203"/>
      <c r="AQ1488" s="203"/>
      <c r="AR1488" s="203"/>
      <c r="AS1488" s="203"/>
      <c r="AT1488" s="203"/>
      <c r="AU1488" s="203"/>
      <c r="AV1488" s="212"/>
      <c r="AW1488" s="212"/>
      <c r="AX1488" s="212"/>
      <c r="AY1488" s="212"/>
      <c r="BA1488" s="203"/>
      <c r="BB1488" s="203"/>
      <c r="BC1488" s="203"/>
      <c r="BD1488" s="203"/>
      <c r="BE1488" s="212"/>
      <c r="BF1488" s="212"/>
      <c r="BG1488" s="203"/>
      <c r="BH1488" s="203"/>
      <c r="BI1488" s="298"/>
      <c r="BJ1488" s="299"/>
      <c r="BK1488" s="203"/>
      <c r="BL1488" s="319"/>
    </row>
    <row r="1489" spans="18:64" ht="12.75" x14ac:dyDescent="0.2">
      <c r="R1489" s="212"/>
      <c r="S1489" s="212"/>
      <c r="T1489" s="212"/>
      <c r="U1489" s="212"/>
      <c r="V1489" s="212"/>
      <c r="W1489" s="212"/>
      <c r="X1489" s="212"/>
      <c r="Y1489" s="212"/>
      <c r="Z1489" s="212"/>
      <c r="AA1489" s="212"/>
      <c r="AB1489" s="212"/>
      <c r="AC1489" s="212"/>
      <c r="AD1489" s="212"/>
      <c r="AE1489" s="212"/>
      <c r="AF1489" s="212"/>
      <c r="AG1489" s="212"/>
      <c r="AH1489" s="212"/>
      <c r="AI1489" s="212"/>
      <c r="AJ1489" s="212"/>
      <c r="AK1489" s="212"/>
      <c r="AL1489" s="212"/>
      <c r="AM1489" s="212"/>
      <c r="AN1489" s="212"/>
      <c r="AP1489" s="203"/>
      <c r="AQ1489" s="203"/>
      <c r="AR1489" s="203"/>
      <c r="AS1489" s="203"/>
      <c r="AT1489" s="203"/>
      <c r="AU1489" s="203"/>
      <c r="AV1489" s="212"/>
      <c r="AW1489" s="212"/>
      <c r="AX1489" s="212"/>
      <c r="AY1489" s="212"/>
      <c r="BA1489" s="203"/>
      <c r="BB1489" s="203"/>
      <c r="BC1489" s="203"/>
      <c r="BD1489" s="203"/>
      <c r="BE1489" s="212"/>
      <c r="BF1489" s="212"/>
      <c r="BG1489" s="203"/>
      <c r="BH1489" s="203"/>
      <c r="BI1489" s="298"/>
      <c r="BJ1489" s="299"/>
      <c r="BK1489" s="203"/>
      <c r="BL1489" s="319"/>
    </row>
    <row r="1490" spans="18:64" ht="12.75" x14ac:dyDescent="0.2">
      <c r="R1490" s="212"/>
      <c r="S1490" s="212"/>
      <c r="T1490" s="212"/>
      <c r="U1490" s="212"/>
      <c r="V1490" s="212"/>
      <c r="W1490" s="212"/>
      <c r="X1490" s="212"/>
      <c r="Y1490" s="212"/>
      <c r="Z1490" s="212"/>
      <c r="AA1490" s="212"/>
      <c r="AB1490" s="212"/>
      <c r="AC1490" s="212"/>
      <c r="AD1490" s="212"/>
      <c r="AE1490" s="212"/>
      <c r="AF1490" s="212"/>
      <c r="AG1490" s="212"/>
      <c r="AH1490" s="212"/>
      <c r="AI1490" s="212"/>
      <c r="AJ1490" s="212"/>
      <c r="AK1490" s="212"/>
      <c r="AL1490" s="212"/>
      <c r="AM1490" s="212"/>
      <c r="AN1490" s="212"/>
      <c r="AP1490" s="203"/>
      <c r="AQ1490" s="203"/>
      <c r="AR1490" s="203"/>
      <c r="AS1490" s="203"/>
      <c r="AT1490" s="203"/>
      <c r="AU1490" s="203"/>
      <c r="AV1490" s="212"/>
      <c r="AW1490" s="212"/>
      <c r="AX1490" s="212"/>
      <c r="AY1490" s="212"/>
      <c r="BA1490" s="203"/>
      <c r="BB1490" s="203"/>
      <c r="BC1490" s="203"/>
      <c r="BD1490" s="203"/>
      <c r="BE1490" s="212"/>
      <c r="BF1490" s="212"/>
      <c r="BG1490" s="203"/>
      <c r="BH1490" s="203"/>
      <c r="BI1490" s="298"/>
      <c r="BJ1490" s="299"/>
      <c r="BK1490" s="203"/>
      <c r="BL1490" s="319"/>
    </row>
    <row r="1491" spans="18:64" ht="12.75" x14ac:dyDescent="0.2">
      <c r="R1491" s="212"/>
      <c r="S1491" s="212"/>
      <c r="T1491" s="212"/>
      <c r="U1491" s="212"/>
      <c r="V1491" s="212"/>
      <c r="W1491" s="212"/>
      <c r="X1491" s="212"/>
      <c r="Y1491" s="212"/>
      <c r="Z1491" s="212"/>
      <c r="AA1491" s="212"/>
      <c r="AB1491" s="212"/>
      <c r="AC1491" s="212"/>
      <c r="AD1491" s="212"/>
      <c r="AE1491" s="212"/>
      <c r="AF1491" s="212"/>
      <c r="AG1491" s="212"/>
      <c r="AH1491" s="212"/>
      <c r="AI1491" s="212"/>
      <c r="AJ1491" s="212"/>
      <c r="AK1491" s="212"/>
      <c r="AL1491" s="212"/>
      <c r="AM1491" s="212"/>
      <c r="AN1491" s="212"/>
      <c r="AP1491" s="203"/>
      <c r="AQ1491" s="203"/>
      <c r="AR1491" s="203"/>
      <c r="AS1491" s="203"/>
      <c r="AT1491" s="203"/>
      <c r="AU1491" s="203"/>
      <c r="AV1491" s="212"/>
      <c r="AW1491" s="212"/>
      <c r="AX1491" s="212"/>
      <c r="AY1491" s="212"/>
      <c r="BA1491" s="203"/>
      <c r="BB1491" s="203"/>
      <c r="BC1491" s="203"/>
      <c r="BD1491" s="203"/>
      <c r="BE1491" s="212"/>
      <c r="BF1491" s="212"/>
      <c r="BG1491" s="203"/>
      <c r="BH1491" s="203"/>
      <c r="BI1491" s="298"/>
      <c r="BJ1491" s="299"/>
      <c r="BK1491" s="203"/>
      <c r="BL1491" s="319"/>
    </row>
    <row r="1492" spans="18:64" ht="12.75" x14ac:dyDescent="0.2">
      <c r="R1492" s="212"/>
      <c r="S1492" s="212"/>
      <c r="T1492" s="212"/>
      <c r="U1492" s="212"/>
      <c r="V1492" s="212"/>
      <c r="W1492" s="212"/>
      <c r="X1492" s="212"/>
      <c r="Y1492" s="212"/>
      <c r="Z1492" s="212"/>
      <c r="AA1492" s="212"/>
      <c r="AB1492" s="212"/>
      <c r="AC1492" s="212"/>
      <c r="AD1492" s="212"/>
      <c r="AE1492" s="212"/>
      <c r="AF1492" s="212"/>
      <c r="AG1492" s="212"/>
      <c r="AH1492" s="212"/>
      <c r="AI1492" s="212"/>
      <c r="AJ1492" s="212"/>
      <c r="AK1492" s="212"/>
      <c r="AL1492" s="212"/>
      <c r="AM1492" s="212"/>
      <c r="AN1492" s="212"/>
      <c r="AP1492" s="203"/>
      <c r="AQ1492" s="203"/>
      <c r="AR1492" s="203"/>
      <c r="AS1492" s="203"/>
      <c r="AT1492" s="203"/>
      <c r="AU1492" s="203"/>
      <c r="AV1492" s="212"/>
      <c r="AW1492" s="212"/>
      <c r="AX1492" s="212"/>
      <c r="AY1492" s="212"/>
      <c r="BA1492" s="203"/>
      <c r="BB1492" s="203"/>
      <c r="BC1492" s="203"/>
      <c r="BD1492" s="203"/>
      <c r="BE1492" s="212"/>
      <c r="BF1492" s="212"/>
      <c r="BG1492" s="203"/>
      <c r="BH1492" s="203"/>
      <c r="BI1492" s="298"/>
      <c r="BJ1492" s="299"/>
      <c r="BK1492" s="203"/>
      <c r="BL1492" s="319"/>
    </row>
    <row r="1493" spans="18:64" ht="12.75" x14ac:dyDescent="0.2">
      <c r="R1493" s="212"/>
      <c r="S1493" s="212"/>
      <c r="T1493" s="212"/>
      <c r="U1493" s="212"/>
      <c r="V1493" s="212"/>
      <c r="W1493" s="212"/>
      <c r="X1493" s="212"/>
      <c r="Y1493" s="212"/>
      <c r="Z1493" s="212"/>
      <c r="AA1493" s="212"/>
      <c r="AB1493" s="212"/>
      <c r="AC1493" s="212"/>
      <c r="AD1493" s="212"/>
      <c r="AE1493" s="212"/>
      <c r="AF1493" s="212"/>
      <c r="AG1493" s="212"/>
      <c r="AH1493" s="212"/>
      <c r="AI1493" s="212"/>
      <c r="AJ1493" s="212"/>
      <c r="AK1493" s="212"/>
      <c r="AL1493" s="212"/>
      <c r="AM1493" s="212"/>
      <c r="AN1493" s="212"/>
      <c r="AP1493" s="203"/>
      <c r="AQ1493" s="203"/>
      <c r="AR1493" s="203"/>
      <c r="AS1493" s="203"/>
      <c r="AT1493" s="203"/>
      <c r="AU1493" s="203"/>
      <c r="AV1493" s="212"/>
      <c r="AW1493" s="212"/>
      <c r="AX1493" s="212"/>
      <c r="AY1493" s="212"/>
      <c r="BA1493" s="203"/>
      <c r="BB1493" s="203"/>
      <c r="BC1493" s="203"/>
      <c r="BD1493" s="203"/>
      <c r="BE1493" s="212"/>
      <c r="BF1493" s="212"/>
      <c r="BG1493" s="203"/>
      <c r="BH1493" s="203"/>
      <c r="BI1493" s="298"/>
      <c r="BJ1493" s="299"/>
      <c r="BK1493" s="203"/>
      <c r="BL1493" s="319"/>
    </row>
    <row r="1494" spans="18:64" ht="12.75" x14ac:dyDescent="0.2">
      <c r="R1494" s="212"/>
      <c r="S1494" s="212"/>
      <c r="T1494" s="212"/>
      <c r="U1494" s="212"/>
      <c r="V1494" s="212"/>
      <c r="W1494" s="212"/>
      <c r="X1494" s="212"/>
      <c r="Y1494" s="212"/>
      <c r="Z1494" s="212"/>
      <c r="AA1494" s="212"/>
      <c r="AB1494" s="212"/>
      <c r="AC1494" s="212"/>
      <c r="AD1494" s="212"/>
      <c r="AE1494" s="212"/>
      <c r="AF1494" s="212"/>
      <c r="AG1494" s="212"/>
      <c r="AH1494" s="212"/>
      <c r="AI1494" s="212"/>
      <c r="AJ1494" s="212"/>
      <c r="AK1494" s="212"/>
      <c r="AL1494" s="212"/>
      <c r="AM1494" s="212"/>
      <c r="AN1494" s="212"/>
      <c r="AP1494" s="203"/>
      <c r="AQ1494" s="203"/>
      <c r="AR1494" s="203"/>
      <c r="AS1494" s="203"/>
      <c r="AT1494" s="203"/>
      <c r="AU1494" s="203"/>
      <c r="AV1494" s="212"/>
      <c r="AW1494" s="212"/>
      <c r="AX1494" s="212"/>
      <c r="AY1494" s="212"/>
      <c r="BA1494" s="203"/>
      <c r="BB1494" s="203"/>
      <c r="BC1494" s="203"/>
      <c r="BD1494" s="203"/>
      <c r="BE1494" s="212"/>
      <c r="BF1494" s="212"/>
      <c r="BG1494" s="203"/>
      <c r="BH1494" s="203"/>
      <c r="BI1494" s="298"/>
      <c r="BJ1494" s="299"/>
      <c r="BK1494" s="203"/>
      <c r="BL1494" s="319"/>
    </row>
    <row r="1495" spans="18:64" ht="12.75" x14ac:dyDescent="0.2">
      <c r="R1495" s="212"/>
      <c r="S1495" s="212"/>
      <c r="T1495" s="212"/>
      <c r="U1495" s="212"/>
      <c r="V1495" s="212"/>
      <c r="W1495" s="212"/>
      <c r="X1495" s="212"/>
      <c r="Y1495" s="212"/>
      <c r="Z1495" s="212"/>
      <c r="AA1495" s="212"/>
      <c r="AB1495" s="212"/>
      <c r="AC1495" s="212"/>
      <c r="AD1495" s="212"/>
      <c r="AE1495" s="212"/>
      <c r="AF1495" s="212"/>
      <c r="AG1495" s="212"/>
      <c r="AH1495" s="212"/>
      <c r="AI1495" s="212"/>
      <c r="AJ1495" s="212"/>
      <c r="AK1495" s="212"/>
      <c r="AL1495" s="212"/>
      <c r="AM1495" s="212"/>
      <c r="AN1495" s="212"/>
      <c r="AP1495" s="203"/>
      <c r="AQ1495" s="203"/>
      <c r="AR1495" s="203"/>
      <c r="AS1495" s="203"/>
      <c r="AT1495" s="203"/>
      <c r="AU1495" s="203"/>
      <c r="AV1495" s="212"/>
      <c r="AW1495" s="212"/>
      <c r="AX1495" s="212"/>
      <c r="AY1495" s="212"/>
      <c r="BA1495" s="203"/>
      <c r="BB1495" s="203"/>
      <c r="BC1495" s="203"/>
      <c r="BD1495" s="203"/>
      <c r="BE1495" s="212"/>
      <c r="BF1495" s="212"/>
      <c r="BG1495" s="203"/>
      <c r="BH1495" s="203"/>
      <c r="BI1495" s="298"/>
      <c r="BJ1495" s="299"/>
      <c r="BK1495" s="203"/>
      <c r="BL1495" s="319"/>
    </row>
    <row r="1496" spans="18:64" ht="12.75" x14ac:dyDescent="0.2">
      <c r="R1496" s="212"/>
      <c r="S1496" s="212"/>
      <c r="T1496" s="212"/>
      <c r="U1496" s="212"/>
      <c r="V1496" s="212"/>
      <c r="W1496" s="212"/>
      <c r="X1496" s="212"/>
      <c r="Y1496" s="212"/>
      <c r="Z1496" s="212"/>
      <c r="AA1496" s="212"/>
      <c r="AB1496" s="212"/>
      <c r="AC1496" s="212"/>
      <c r="AD1496" s="212"/>
      <c r="AE1496" s="212"/>
      <c r="AF1496" s="212"/>
      <c r="AG1496" s="212"/>
      <c r="AH1496" s="212"/>
      <c r="AI1496" s="212"/>
      <c r="AJ1496" s="212"/>
      <c r="AK1496" s="212"/>
      <c r="AL1496" s="212"/>
      <c r="AM1496" s="212"/>
      <c r="AN1496" s="212"/>
      <c r="AP1496" s="203"/>
      <c r="AQ1496" s="203"/>
      <c r="AR1496" s="203"/>
      <c r="AS1496" s="203"/>
      <c r="AT1496" s="203"/>
      <c r="AU1496" s="203"/>
      <c r="AV1496" s="212"/>
      <c r="AW1496" s="212"/>
      <c r="AX1496" s="212"/>
      <c r="AY1496" s="212"/>
      <c r="BA1496" s="203"/>
      <c r="BB1496" s="203"/>
      <c r="BC1496" s="203"/>
      <c r="BD1496" s="203"/>
      <c r="BE1496" s="212"/>
      <c r="BF1496" s="212"/>
      <c r="BG1496" s="203"/>
      <c r="BH1496" s="203"/>
      <c r="BI1496" s="298"/>
      <c r="BJ1496" s="299"/>
      <c r="BK1496" s="203"/>
      <c r="BL1496" s="319"/>
    </row>
    <row r="1497" spans="18:64" ht="12.75" x14ac:dyDescent="0.2">
      <c r="R1497" s="212"/>
      <c r="S1497" s="212"/>
      <c r="T1497" s="212"/>
      <c r="U1497" s="212"/>
      <c r="V1497" s="212"/>
      <c r="W1497" s="212"/>
      <c r="X1497" s="212"/>
      <c r="Y1497" s="212"/>
      <c r="Z1497" s="212"/>
      <c r="AA1497" s="212"/>
      <c r="AB1497" s="212"/>
      <c r="AC1497" s="212"/>
      <c r="AD1497" s="212"/>
      <c r="AE1497" s="212"/>
      <c r="AF1497" s="212"/>
      <c r="AG1497" s="212"/>
      <c r="AH1497" s="212"/>
      <c r="AI1497" s="212"/>
      <c r="AJ1497" s="212"/>
      <c r="AK1497" s="212"/>
      <c r="AL1497" s="212"/>
      <c r="AM1497" s="212"/>
      <c r="AN1497" s="212"/>
      <c r="AP1497" s="203"/>
      <c r="AQ1497" s="203"/>
      <c r="AR1497" s="203"/>
      <c r="AS1497" s="203"/>
      <c r="AT1497" s="203"/>
      <c r="AU1497" s="203"/>
      <c r="AV1497" s="212"/>
      <c r="AW1497" s="212"/>
      <c r="AX1497" s="212"/>
      <c r="AY1497" s="212"/>
      <c r="BA1497" s="203"/>
      <c r="BB1497" s="203"/>
      <c r="BC1497" s="203"/>
      <c r="BD1497" s="203"/>
      <c r="BE1497" s="212"/>
      <c r="BF1497" s="212"/>
      <c r="BG1497" s="203"/>
      <c r="BH1497" s="203"/>
      <c r="BI1497" s="298"/>
      <c r="BJ1497" s="299"/>
      <c r="BK1497" s="203"/>
      <c r="BL1497" s="319"/>
    </row>
    <row r="1498" spans="18:64" ht="12.75" x14ac:dyDescent="0.2">
      <c r="R1498" s="212"/>
      <c r="S1498" s="212"/>
      <c r="T1498" s="212"/>
      <c r="U1498" s="212"/>
      <c r="V1498" s="212"/>
      <c r="W1498" s="212"/>
      <c r="X1498" s="212"/>
      <c r="Y1498" s="212"/>
      <c r="Z1498" s="212"/>
      <c r="AA1498" s="212"/>
      <c r="AB1498" s="212"/>
      <c r="AC1498" s="212"/>
      <c r="AD1498" s="212"/>
      <c r="AE1498" s="212"/>
      <c r="AF1498" s="212"/>
      <c r="AG1498" s="212"/>
      <c r="AH1498" s="212"/>
      <c r="AI1498" s="212"/>
      <c r="AJ1498" s="212"/>
      <c r="AK1498" s="212"/>
      <c r="AL1498" s="212"/>
      <c r="AM1498" s="212"/>
      <c r="AN1498" s="212"/>
      <c r="AP1498" s="203"/>
      <c r="AQ1498" s="203"/>
      <c r="AR1498" s="203"/>
      <c r="AS1498" s="203"/>
      <c r="AT1498" s="203"/>
      <c r="AU1498" s="203"/>
      <c r="AV1498" s="212"/>
      <c r="AW1498" s="212"/>
      <c r="AX1498" s="212"/>
      <c r="AY1498" s="212"/>
      <c r="BA1498" s="203"/>
      <c r="BB1498" s="203"/>
      <c r="BC1498" s="203"/>
      <c r="BD1498" s="203"/>
      <c r="BE1498" s="212"/>
      <c r="BF1498" s="212"/>
      <c r="BG1498" s="203"/>
      <c r="BH1498" s="203"/>
      <c r="BI1498" s="298"/>
      <c r="BJ1498" s="299"/>
      <c r="BK1498" s="203"/>
      <c r="BL1498" s="319"/>
    </row>
    <row r="1499" spans="18:64" ht="12.75" x14ac:dyDescent="0.2">
      <c r="R1499" s="212"/>
      <c r="S1499" s="212"/>
      <c r="T1499" s="212"/>
      <c r="U1499" s="212"/>
      <c r="V1499" s="212"/>
      <c r="W1499" s="212"/>
      <c r="X1499" s="212"/>
      <c r="Y1499" s="212"/>
      <c r="Z1499" s="212"/>
      <c r="AA1499" s="212"/>
      <c r="AB1499" s="212"/>
      <c r="AC1499" s="212"/>
      <c r="AD1499" s="212"/>
      <c r="AE1499" s="212"/>
      <c r="AF1499" s="212"/>
      <c r="AG1499" s="212"/>
      <c r="AH1499" s="212"/>
      <c r="AI1499" s="212"/>
      <c r="AJ1499" s="212"/>
      <c r="AK1499" s="212"/>
      <c r="AL1499" s="212"/>
      <c r="AM1499" s="212"/>
      <c r="AN1499" s="212"/>
      <c r="AP1499" s="203"/>
      <c r="AQ1499" s="203"/>
      <c r="AR1499" s="203"/>
      <c r="AS1499" s="203"/>
      <c r="AT1499" s="203"/>
      <c r="AU1499" s="203"/>
      <c r="AV1499" s="212"/>
      <c r="AW1499" s="212"/>
      <c r="AX1499" s="212"/>
      <c r="AY1499" s="212"/>
      <c r="BA1499" s="203"/>
      <c r="BB1499" s="203"/>
      <c r="BC1499" s="203"/>
      <c r="BD1499" s="203"/>
      <c r="BE1499" s="212"/>
      <c r="BF1499" s="212"/>
      <c r="BG1499" s="203"/>
      <c r="BH1499" s="203"/>
      <c r="BI1499" s="298"/>
      <c r="BJ1499" s="299"/>
      <c r="BK1499" s="203"/>
      <c r="BL1499" s="319"/>
    </row>
    <row r="1500" spans="18:64" ht="12.75" x14ac:dyDescent="0.2">
      <c r="R1500" s="212"/>
      <c r="S1500" s="212"/>
      <c r="T1500" s="212"/>
      <c r="U1500" s="212"/>
      <c r="V1500" s="212"/>
      <c r="W1500" s="212"/>
      <c r="X1500" s="212"/>
      <c r="Y1500" s="212"/>
      <c r="Z1500" s="212"/>
      <c r="AA1500" s="212"/>
      <c r="AB1500" s="212"/>
      <c r="AC1500" s="212"/>
      <c r="AD1500" s="212"/>
      <c r="AE1500" s="212"/>
      <c r="AF1500" s="212"/>
      <c r="AG1500" s="212"/>
      <c r="AH1500" s="212"/>
      <c r="AI1500" s="212"/>
      <c r="AJ1500" s="212"/>
      <c r="AK1500" s="212"/>
      <c r="AL1500" s="212"/>
      <c r="AM1500" s="212"/>
      <c r="AN1500" s="212"/>
      <c r="AP1500" s="203"/>
      <c r="AQ1500" s="203"/>
      <c r="AR1500" s="203"/>
      <c r="AS1500" s="203"/>
      <c r="AT1500" s="203"/>
      <c r="AU1500" s="203"/>
      <c r="AV1500" s="212"/>
      <c r="AW1500" s="212"/>
      <c r="AX1500" s="212"/>
      <c r="AY1500" s="212"/>
      <c r="BA1500" s="203"/>
      <c r="BB1500" s="203"/>
      <c r="BC1500" s="203"/>
      <c r="BD1500" s="203"/>
      <c r="BE1500" s="212"/>
      <c r="BF1500" s="212"/>
      <c r="BG1500" s="203"/>
      <c r="BH1500" s="203"/>
      <c r="BI1500" s="298"/>
      <c r="BJ1500" s="299"/>
      <c r="BK1500" s="203"/>
      <c r="BL1500" s="319"/>
    </row>
    <row r="1501" spans="18:64" ht="12.75" x14ac:dyDescent="0.2">
      <c r="R1501" s="212"/>
      <c r="S1501" s="212"/>
      <c r="T1501" s="212"/>
      <c r="U1501" s="212"/>
      <c r="V1501" s="212"/>
      <c r="W1501" s="212"/>
      <c r="X1501" s="212"/>
      <c r="Y1501" s="212"/>
      <c r="Z1501" s="212"/>
      <c r="AA1501" s="212"/>
      <c r="AB1501" s="212"/>
      <c r="AC1501" s="212"/>
      <c r="AD1501" s="212"/>
      <c r="AE1501" s="212"/>
      <c r="AF1501" s="212"/>
      <c r="AG1501" s="212"/>
      <c r="AH1501" s="212"/>
      <c r="AI1501" s="212"/>
      <c r="AJ1501" s="212"/>
      <c r="AK1501" s="212"/>
      <c r="AL1501" s="212"/>
      <c r="AM1501" s="212"/>
      <c r="AN1501" s="212"/>
      <c r="AP1501" s="203"/>
      <c r="AQ1501" s="203"/>
      <c r="AR1501" s="203"/>
      <c r="AS1501" s="203"/>
      <c r="AT1501" s="203"/>
      <c r="AU1501" s="203"/>
      <c r="AV1501" s="212"/>
      <c r="AW1501" s="212"/>
      <c r="AX1501" s="212"/>
      <c r="AY1501" s="212"/>
      <c r="BA1501" s="203"/>
      <c r="BB1501" s="203"/>
      <c r="BC1501" s="203"/>
      <c r="BD1501" s="203"/>
      <c r="BE1501" s="212"/>
      <c r="BF1501" s="212"/>
      <c r="BG1501" s="203"/>
      <c r="BH1501" s="203"/>
      <c r="BI1501" s="298"/>
      <c r="BJ1501" s="299"/>
      <c r="BK1501" s="203"/>
      <c r="BL1501" s="319"/>
    </row>
    <row r="1502" spans="18:64" ht="12.75" x14ac:dyDescent="0.2">
      <c r="R1502" s="212"/>
      <c r="S1502" s="212"/>
      <c r="T1502" s="212"/>
      <c r="U1502" s="212"/>
      <c r="V1502" s="212"/>
      <c r="W1502" s="212"/>
      <c r="X1502" s="212"/>
      <c r="Y1502" s="212"/>
      <c r="Z1502" s="212"/>
      <c r="AA1502" s="212"/>
      <c r="AB1502" s="212"/>
      <c r="AC1502" s="212"/>
      <c r="AD1502" s="212"/>
      <c r="AE1502" s="212"/>
      <c r="AF1502" s="212"/>
      <c r="AG1502" s="212"/>
      <c r="AH1502" s="212"/>
      <c r="AI1502" s="212"/>
      <c r="AJ1502" s="212"/>
      <c r="AK1502" s="212"/>
      <c r="AL1502" s="212"/>
      <c r="AM1502" s="212"/>
      <c r="AN1502" s="212"/>
      <c r="AP1502" s="203"/>
      <c r="AQ1502" s="203"/>
      <c r="AR1502" s="203"/>
      <c r="AS1502" s="203"/>
      <c r="AT1502" s="203"/>
      <c r="AU1502" s="203"/>
      <c r="AV1502" s="212"/>
      <c r="AW1502" s="212"/>
      <c r="AX1502" s="212"/>
      <c r="AY1502" s="212"/>
      <c r="BA1502" s="203"/>
      <c r="BB1502" s="203"/>
      <c r="BC1502" s="203"/>
      <c r="BD1502" s="203"/>
      <c r="BE1502" s="212"/>
      <c r="BF1502" s="212"/>
      <c r="BG1502" s="203"/>
      <c r="BH1502" s="203"/>
      <c r="BI1502" s="298"/>
      <c r="BJ1502" s="299"/>
      <c r="BK1502" s="203"/>
      <c r="BL1502" s="319"/>
    </row>
    <row r="1503" spans="18:64" ht="12.75" x14ac:dyDescent="0.2">
      <c r="R1503" s="212"/>
      <c r="S1503" s="212"/>
      <c r="T1503" s="212"/>
      <c r="U1503" s="212"/>
      <c r="V1503" s="212"/>
      <c r="W1503" s="212"/>
      <c r="X1503" s="212"/>
      <c r="Y1503" s="212"/>
      <c r="Z1503" s="212"/>
      <c r="AA1503" s="212"/>
      <c r="AB1503" s="212"/>
      <c r="AC1503" s="212"/>
      <c r="AD1503" s="212"/>
      <c r="AE1503" s="212"/>
      <c r="AF1503" s="212"/>
      <c r="AG1503" s="212"/>
      <c r="AH1503" s="212"/>
      <c r="AI1503" s="212"/>
      <c r="AJ1503" s="212"/>
      <c r="AK1503" s="212"/>
      <c r="AL1503" s="212"/>
      <c r="AM1503" s="212"/>
      <c r="AN1503" s="212"/>
      <c r="AP1503" s="203"/>
      <c r="AQ1503" s="203"/>
      <c r="AR1503" s="203"/>
      <c r="AS1503" s="203"/>
      <c r="AT1503" s="203"/>
      <c r="AU1503" s="203"/>
      <c r="AV1503" s="212"/>
      <c r="AW1503" s="212"/>
      <c r="AX1503" s="212"/>
      <c r="AY1503" s="212"/>
      <c r="BA1503" s="203"/>
      <c r="BB1503" s="203"/>
      <c r="BC1503" s="203"/>
      <c r="BD1503" s="203"/>
      <c r="BE1503" s="212"/>
      <c r="BF1503" s="212"/>
      <c r="BG1503" s="203"/>
      <c r="BH1503" s="203"/>
      <c r="BI1503" s="298"/>
      <c r="BJ1503" s="299"/>
      <c r="BK1503" s="203"/>
      <c r="BL1503" s="319"/>
    </row>
    <row r="1504" spans="18:64" ht="12.75" x14ac:dyDescent="0.2">
      <c r="R1504" s="212"/>
      <c r="S1504" s="212"/>
      <c r="T1504" s="212"/>
      <c r="U1504" s="212"/>
      <c r="V1504" s="212"/>
      <c r="W1504" s="212"/>
      <c r="X1504" s="212"/>
      <c r="Y1504" s="212"/>
      <c r="Z1504" s="212"/>
      <c r="AA1504" s="212"/>
      <c r="AB1504" s="212"/>
      <c r="AC1504" s="212"/>
      <c r="AD1504" s="212"/>
      <c r="AE1504" s="212"/>
      <c r="AF1504" s="212"/>
      <c r="AG1504" s="212"/>
      <c r="AH1504" s="212"/>
      <c r="AI1504" s="212"/>
      <c r="AJ1504" s="212"/>
      <c r="AK1504" s="212"/>
      <c r="AL1504" s="212"/>
      <c r="AM1504" s="212"/>
      <c r="AN1504" s="212"/>
      <c r="AP1504" s="203"/>
      <c r="AQ1504" s="203"/>
      <c r="AR1504" s="203"/>
      <c r="AS1504" s="203"/>
      <c r="AT1504" s="203"/>
      <c r="AU1504" s="203"/>
      <c r="AV1504" s="212"/>
      <c r="AW1504" s="212"/>
      <c r="AX1504" s="212"/>
      <c r="AY1504" s="212"/>
      <c r="BA1504" s="203"/>
      <c r="BB1504" s="203"/>
      <c r="BC1504" s="203"/>
      <c r="BD1504" s="203"/>
      <c r="BE1504" s="212"/>
      <c r="BF1504" s="212"/>
      <c r="BG1504" s="203"/>
      <c r="BH1504" s="203"/>
      <c r="BI1504" s="298"/>
      <c r="BJ1504" s="299"/>
      <c r="BK1504" s="203"/>
      <c r="BL1504" s="319"/>
    </row>
    <row r="1505" spans="18:64" ht="12.75" x14ac:dyDescent="0.2">
      <c r="R1505" s="212"/>
      <c r="S1505" s="212"/>
      <c r="T1505" s="212"/>
      <c r="U1505" s="212"/>
      <c r="V1505" s="212"/>
      <c r="W1505" s="212"/>
      <c r="X1505" s="212"/>
      <c r="Y1505" s="212"/>
      <c r="Z1505" s="212"/>
      <c r="AA1505" s="212"/>
      <c r="AB1505" s="212"/>
      <c r="AC1505" s="212"/>
      <c r="AD1505" s="212"/>
      <c r="AE1505" s="212"/>
      <c r="AF1505" s="212"/>
      <c r="AG1505" s="212"/>
      <c r="AH1505" s="212"/>
      <c r="AI1505" s="212"/>
      <c r="AJ1505" s="212"/>
      <c r="AK1505" s="212"/>
      <c r="AL1505" s="212"/>
      <c r="AM1505" s="212"/>
      <c r="AN1505" s="212"/>
      <c r="AP1505" s="203"/>
      <c r="AQ1505" s="203"/>
      <c r="AR1505" s="203"/>
      <c r="AS1505" s="203"/>
      <c r="AT1505" s="203"/>
      <c r="AU1505" s="203"/>
      <c r="AV1505" s="212"/>
      <c r="AW1505" s="212"/>
      <c r="AX1505" s="212"/>
      <c r="AY1505" s="212"/>
      <c r="BA1505" s="203"/>
      <c r="BB1505" s="203"/>
      <c r="BC1505" s="203"/>
      <c r="BD1505" s="203"/>
      <c r="BE1505" s="212"/>
      <c r="BF1505" s="212"/>
      <c r="BG1505" s="203"/>
      <c r="BH1505" s="203"/>
      <c r="BI1505" s="298"/>
      <c r="BJ1505" s="299"/>
      <c r="BK1505" s="203"/>
      <c r="BL1505" s="319"/>
    </row>
    <row r="1506" spans="18:64" ht="12.75" x14ac:dyDescent="0.2">
      <c r="R1506" s="212"/>
      <c r="S1506" s="212"/>
      <c r="T1506" s="212"/>
      <c r="U1506" s="212"/>
      <c r="V1506" s="212"/>
      <c r="W1506" s="212"/>
      <c r="X1506" s="212"/>
      <c r="Y1506" s="212"/>
      <c r="Z1506" s="212"/>
      <c r="AA1506" s="212"/>
      <c r="AB1506" s="212"/>
      <c r="AC1506" s="212"/>
      <c r="AD1506" s="212"/>
      <c r="AE1506" s="212"/>
      <c r="AF1506" s="212"/>
      <c r="AG1506" s="212"/>
      <c r="AH1506" s="212"/>
      <c r="AI1506" s="212"/>
      <c r="AJ1506" s="212"/>
      <c r="AK1506" s="212"/>
      <c r="AL1506" s="212"/>
      <c r="AM1506" s="212"/>
      <c r="AN1506" s="212"/>
      <c r="AP1506" s="203"/>
      <c r="AQ1506" s="203"/>
      <c r="AR1506" s="203"/>
      <c r="AS1506" s="203"/>
      <c r="AT1506" s="203"/>
      <c r="AU1506" s="203"/>
      <c r="AV1506" s="212"/>
      <c r="AW1506" s="212"/>
      <c r="AX1506" s="212"/>
      <c r="AY1506" s="212"/>
      <c r="BA1506" s="203"/>
      <c r="BB1506" s="203"/>
      <c r="BC1506" s="203"/>
      <c r="BD1506" s="203"/>
      <c r="BE1506" s="212"/>
      <c r="BF1506" s="212"/>
      <c r="BG1506" s="203"/>
      <c r="BH1506" s="203"/>
      <c r="BI1506" s="298"/>
      <c r="BJ1506" s="299"/>
      <c r="BK1506" s="203"/>
      <c r="BL1506" s="319"/>
    </row>
    <row r="1507" spans="18:64" ht="12.75" x14ac:dyDescent="0.2">
      <c r="R1507" s="212"/>
      <c r="S1507" s="212"/>
      <c r="T1507" s="212"/>
      <c r="U1507" s="212"/>
      <c r="V1507" s="212"/>
      <c r="W1507" s="212"/>
      <c r="X1507" s="212"/>
      <c r="Y1507" s="212"/>
      <c r="Z1507" s="212"/>
      <c r="AA1507" s="212"/>
      <c r="AB1507" s="212"/>
      <c r="AC1507" s="212"/>
      <c r="AD1507" s="212"/>
      <c r="AE1507" s="212"/>
      <c r="AF1507" s="212"/>
      <c r="AG1507" s="212"/>
      <c r="AH1507" s="212"/>
      <c r="AI1507" s="212"/>
      <c r="AJ1507" s="212"/>
      <c r="AK1507" s="212"/>
      <c r="AL1507" s="212"/>
      <c r="AM1507" s="212"/>
      <c r="AN1507" s="212"/>
      <c r="AP1507" s="203"/>
      <c r="AQ1507" s="203"/>
      <c r="AR1507" s="203"/>
      <c r="AS1507" s="203"/>
      <c r="AT1507" s="203"/>
      <c r="AU1507" s="203"/>
      <c r="AV1507" s="212"/>
      <c r="AW1507" s="212"/>
      <c r="AX1507" s="212"/>
      <c r="AY1507" s="212"/>
      <c r="BA1507" s="203"/>
      <c r="BB1507" s="203"/>
      <c r="BC1507" s="203"/>
      <c r="BD1507" s="203"/>
      <c r="BE1507" s="212"/>
      <c r="BF1507" s="212"/>
      <c r="BG1507" s="203"/>
      <c r="BH1507" s="203"/>
      <c r="BI1507" s="298"/>
      <c r="BJ1507" s="299"/>
      <c r="BK1507" s="203"/>
      <c r="BL1507" s="319"/>
    </row>
    <row r="1508" spans="18:64" ht="12.75" x14ac:dyDescent="0.2">
      <c r="R1508" s="212"/>
      <c r="S1508" s="212"/>
      <c r="T1508" s="212"/>
      <c r="U1508" s="212"/>
      <c r="V1508" s="212"/>
      <c r="W1508" s="212"/>
      <c r="X1508" s="212"/>
      <c r="Y1508" s="212"/>
      <c r="Z1508" s="212"/>
      <c r="AA1508" s="212"/>
      <c r="AB1508" s="212"/>
      <c r="AC1508" s="212"/>
      <c r="AD1508" s="212"/>
      <c r="AE1508" s="212"/>
      <c r="AF1508" s="212"/>
      <c r="AG1508" s="212"/>
      <c r="AH1508" s="212"/>
      <c r="AI1508" s="212"/>
      <c r="AJ1508" s="212"/>
      <c r="AK1508" s="212"/>
      <c r="AL1508" s="212"/>
      <c r="AM1508" s="212"/>
      <c r="AN1508" s="212"/>
      <c r="AP1508" s="203"/>
      <c r="AQ1508" s="203"/>
      <c r="AR1508" s="203"/>
      <c r="AS1508" s="203"/>
      <c r="AT1508" s="203"/>
      <c r="AU1508" s="203"/>
      <c r="AV1508" s="212"/>
      <c r="AW1508" s="212"/>
      <c r="AX1508" s="212"/>
      <c r="AY1508" s="212"/>
      <c r="BA1508" s="203"/>
      <c r="BB1508" s="203"/>
      <c r="BC1508" s="203"/>
      <c r="BD1508" s="203"/>
      <c r="BE1508" s="212"/>
      <c r="BF1508" s="212"/>
      <c r="BG1508" s="203"/>
      <c r="BH1508" s="203"/>
      <c r="BI1508" s="298"/>
      <c r="BJ1508" s="299"/>
      <c r="BK1508" s="203"/>
      <c r="BL1508" s="319"/>
    </row>
    <row r="1509" spans="18:64" ht="12.75" x14ac:dyDescent="0.2">
      <c r="R1509" s="212"/>
      <c r="S1509" s="212"/>
      <c r="T1509" s="212"/>
      <c r="U1509" s="212"/>
      <c r="V1509" s="212"/>
      <c r="W1509" s="212"/>
      <c r="X1509" s="212"/>
      <c r="Y1509" s="212"/>
      <c r="Z1509" s="212"/>
      <c r="AA1509" s="212"/>
      <c r="AB1509" s="212"/>
      <c r="AC1509" s="212"/>
      <c r="AD1509" s="212"/>
      <c r="AE1509" s="212"/>
      <c r="AF1509" s="212"/>
      <c r="AG1509" s="212"/>
      <c r="AH1509" s="212"/>
      <c r="AI1509" s="212"/>
      <c r="AJ1509" s="212"/>
      <c r="AK1509" s="212"/>
      <c r="AL1509" s="212"/>
      <c r="AM1509" s="212"/>
      <c r="AN1509" s="212"/>
      <c r="AP1509" s="203"/>
      <c r="AQ1509" s="203"/>
      <c r="AR1509" s="203"/>
      <c r="AS1509" s="203"/>
      <c r="AT1509" s="203"/>
      <c r="AU1509" s="203"/>
      <c r="AV1509" s="212"/>
      <c r="AW1509" s="212"/>
      <c r="AX1509" s="212"/>
      <c r="AY1509" s="212"/>
      <c r="BA1509" s="203"/>
      <c r="BB1509" s="203"/>
      <c r="BC1509" s="203"/>
      <c r="BD1509" s="203"/>
      <c r="BE1509" s="212"/>
      <c r="BF1509" s="212"/>
      <c r="BG1509" s="203"/>
      <c r="BH1509" s="203"/>
      <c r="BI1509" s="298"/>
      <c r="BJ1509" s="299"/>
      <c r="BK1509" s="203"/>
      <c r="BL1509" s="319"/>
    </row>
    <row r="1510" spans="18:64" ht="12.75" x14ac:dyDescent="0.2">
      <c r="R1510" s="212"/>
      <c r="S1510" s="212"/>
      <c r="T1510" s="212"/>
      <c r="U1510" s="212"/>
      <c r="V1510" s="212"/>
      <c r="W1510" s="212"/>
      <c r="X1510" s="212"/>
      <c r="Y1510" s="212"/>
      <c r="Z1510" s="212"/>
      <c r="AA1510" s="212"/>
      <c r="AB1510" s="212"/>
      <c r="AC1510" s="212"/>
      <c r="AD1510" s="212"/>
      <c r="AE1510" s="212"/>
      <c r="AF1510" s="212"/>
      <c r="AG1510" s="212"/>
      <c r="AH1510" s="212"/>
      <c r="AI1510" s="212"/>
      <c r="AJ1510" s="212"/>
      <c r="AK1510" s="212"/>
      <c r="AL1510" s="212"/>
      <c r="AM1510" s="212"/>
      <c r="AN1510" s="212"/>
      <c r="AP1510" s="203"/>
      <c r="AQ1510" s="203"/>
      <c r="AR1510" s="203"/>
      <c r="AS1510" s="203"/>
      <c r="AT1510" s="203"/>
      <c r="AU1510" s="203"/>
      <c r="AV1510" s="212"/>
      <c r="AW1510" s="212"/>
      <c r="AX1510" s="212"/>
      <c r="AY1510" s="212"/>
      <c r="BA1510" s="203"/>
      <c r="BB1510" s="203"/>
      <c r="BC1510" s="203"/>
      <c r="BD1510" s="203"/>
      <c r="BE1510" s="212"/>
      <c r="BF1510" s="212"/>
      <c r="BG1510" s="203"/>
      <c r="BH1510" s="203"/>
      <c r="BI1510" s="298"/>
      <c r="BJ1510" s="299"/>
      <c r="BK1510" s="203"/>
      <c r="BL1510" s="319"/>
    </row>
    <row r="1511" spans="18:64" ht="12.75" x14ac:dyDescent="0.2">
      <c r="R1511" s="212"/>
      <c r="S1511" s="212"/>
      <c r="T1511" s="212"/>
      <c r="U1511" s="212"/>
      <c r="V1511" s="212"/>
      <c r="W1511" s="212"/>
      <c r="X1511" s="212"/>
      <c r="Y1511" s="212"/>
      <c r="Z1511" s="212"/>
      <c r="AA1511" s="212"/>
      <c r="AB1511" s="212"/>
      <c r="AC1511" s="212"/>
      <c r="AD1511" s="212"/>
      <c r="AE1511" s="212"/>
      <c r="AF1511" s="212"/>
      <c r="AG1511" s="212"/>
      <c r="AH1511" s="212"/>
      <c r="AI1511" s="212"/>
      <c r="AJ1511" s="212"/>
      <c r="AK1511" s="212"/>
      <c r="AL1511" s="212"/>
      <c r="AM1511" s="212"/>
      <c r="AN1511" s="212"/>
      <c r="AP1511" s="203"/>
      <c r="AQ1511" s="203"/>
      <c r="AR1511" s="203"/>
      <c r="AS1511" s="203"/>
      <c r="AT1511" s="203"/>
      <c r="AU1511" s="203"/>
      <c r="AV1511" s="212"/>
      <c r="AW1511" s="212"/>
      <c r="AX1511" s="212"/>
      <c r="AY1511" s="212"/>
      <c r="BA1511" s="203"/>
      <c r="BB1511" s="203"/>
      <c r="BC1511" s="203"/>
      <c r="BD1511" s="203"/>
      <c r="BE1511" s="212"/>
      <c r="BF1511" s="212"/>
      <c r="BG1511" s="203"/>
      <c r="BH1511" s="203"/>
      <c r="BI1511" s="298"/>
      <c r="BJ1511" s="299"/>
      <c r="BK1511" s="203"/>
      <c r="BL1511" s="319"/>
    </row>
    <row r="1512" spans="18:64" ht="12.75" x14ac:dyDescent="0.2">
      <c r="R1512" s="212"/>
      <c r="S1512" s="212"/>
      <c r="T1512" s="212"/>
      <c r="U1512" s="212"/>
      <c r="V1512" s="212"/>
      <c r="W1512" s="212"/>
      <c r="X1512" s="212"/>
      <c r="Y1512" s="212"/>
      <c r="Z1512" s="212"/>
      <c r="AA1512" s="212"/>
      <c r="AB1512" s="212"/>
      <c r="AC1512" s="212"/>
      <c r="AD1512" s="212"/>
      <c r="AE1512" s="212"/>
      <c r="AF1512" s="212"/>
      <c r="AG1512" s="212"/>
      <c r="AH1512" s="212"/>
      <c r="AI1512" s="212"/>
      <c r="AJ1512" s="212"/>
      <c r="AK1512" s="212"/>
      <c r="AL1512" s="212"/>
      <c r="AM1512" s="212"/>
      <c r="AN1512" s="212"/>
      <c r="AP1512" s="203"/>
      <c r="AQ1512" s="203"/>
      <c r="AR1512" s="203"/>
      <c r="AS1512" s="203"/>
      <c r="AT1512" s="203"/>
      <c r="AU1512" s="203"/>
      <c r="AV1512" s="212"/>
      <c r="AW1512" s="212"/>
      <c r="AX1512" s="212"/>
      <c r="AY1512" s="212"/>
      <c r="BA1512" s="203"/>
      <c r="BB1512" s="203"/>
      <c r="BC1512" s="203"/>
      <c r="BD1512" s="203"/>
      <c r="BE1512" s="212"/>
      <c r="BF1512" s="212"/>
      <c r="BG1512" s="203"/>
      <c r="BH1512" s="203"/>
      <c r="BI1512" s="298"/>
      <c r="BJ1512" s="299"/>
      <c r="BK1512" s="203"/>
      <c r="BL1512" s="319"/>
    </row>
    <row r="1513" spans="18:64" ht="12.75" x14ac:dyDescent="0.2">
      <c r="R1513" s="212"/>
      <c r="S1513" s="212"/>
      <c r="T1513" s="212"/>
      <c r="U1513" s="212"/>
      <c r="V1513" s="212"/>
      <c r="W1513" s="212"/>
      <c r="X1513" s="212"/>
      <c r="Y1513" s="212"/>
      <c r="Z1513" s="212"/>
      <c r="AA1513" s="212"/>
      <c r="AB1513" s="212"/>
      <c r="AC1513" s="212"/>
      <c r="AD1513" s="212"/>
      <c r="AE1513" s="212"/>
      <c r="AF1513" s="212"/>
      <c r="AG1513" s="212"/>
      <c r="AH1513" s="212"/>
      <c r="AI1513" s="212"/>
      <c r="AJ1513" s="212"/>
      <c r="AK1513" s="212"/>
      <c r="AL1513" s="212"/>
      <c r="AM1513" s="212"/>
      <c r="AN1513" s="212"/>
      <c r="AP1513" s="203"/>
      <c r="AQ1513" s="203"/>
      <c r="AR1513" s="203"/>
      <c r="AS1513" s="203"/>
      <c r="AT1513" s="203"/>
      <c r="AU1513" s="203"/>
      <c r="AV1513" s="212"/>
      <c r="AW1513" s="212"/>
      <c r="AX1513" s="212"/>
      <c r="AY1513" s="212"/>
      <c r="BA1513" s="203"/>
      <c r="BB1513" s="203"/>
      <c r="BC1513" s="203"/>
      <c r="BD1513" s="203"/>
      <c r="BE1513" s="212"/>
      <c r="BF1513" s="212"/>
      <c r="BG1513" s="203"/>
      <c r="BH1513" s="203"/>
      <c r="BI1513" s="298"/>
      <c r="BJ1513" s="299"/>
      <c r="BK1513" s="203"/>
      <c r="BL1513" s="319"/>
    </row>
    <row r="1514" spans="18:64" ht="12.75" x14ac:dyDescent="0.2">
      <c r="R1514" s="212"/>
      <c r="S1514" s="212"/>
      <c r="T1514" s="212"/>
      <c r="U1514" s="212"/>
      <c r="V1514" s="212"/>
      <c r="W1514" s="212"/>
      <c r="X1514" s="212"/>
      <c r="Y1514" s="212"/>
      <c r="Z1514" s="212"/>
      <c r="AA1514" s="212"/>
      <c r="AB1514" s="212"/>
      <c r="AC1514" s="212"/>
      <c r="AD1514" s="212"/>
      <c r="AE1514" s="212"/>
      <c r="AF1514" s="212"/>
      <c r="AG1514" s="212"/>
      <c r="AH1514" s="212"/>
      <c r="AI1514" s="212"/>
      <c r="AJ1514" s="212"/>
      <c r="AK1514" s="212"/>
      <c r="AL1514" s="212"/>
      <c r="AM1514" s="212"/>
      <c r="AN1514" s="212"/>
      <c r="AP1514" s="203"/>
      <c r="AQ1514" s="203"/>
      <c r="AR1514" s="203"/>
      <c r="AS1514" s="203"/>
      <c r="AT1514" s="203"/>
      <c r="AU1514" s="203"/>
      <c r="AV1514" s="212"/>
      <c r="AW1514" s="212"/>
      <c r="AX1514" s="212"/>
      <c r="AY1514" s="212"/>
      <c r="BA1514" s="203"/>
      <c r="BB1514" s="203"/>
      <c r="BC1514" s="203"/>
      <c r="BD1514" s="203"/>
      <c r="BE1514" s="212"/>
      <c r="BF1514" s="212"/>
      <c r="BG1514" s="203"/>
      <c r="BH1514" s="203"/>
      <c r="BI1514" s="298"/>
      <c r="BJ1514" s="299"/>
      <c r="BK1514" s="203"/>
      <c r="BL1514" s="319"/>
    </row>
    <row r="1515" spans="18:64" ht="12.75" x14ac:dyDescent="0.2">
      <c r="R1515" s="212"/>
      <c r="S1515" s="212"/>
      <c r="T1515" s="212"/>
      <c r="U1515" s="212"/>
      <c r="V1515" s="212"/>
      <c r="W1515" s="212"/>
      <c r="X1515" s="212"/>
      <c r="Y1515" s="212"/>
      <c r="Z1515" s="212"/>
      <c r="AA1515" s="212"/>
      <c r="AB1515" s="212"/>
      <c r="AC1515" s="212"/>
      <c r="AD1515" s="212"/>
      <c r="AE1515" s="212"/>
      <c r="AF1515" s="212"/>
      <c r="AG1515" s="212"/>
      <c r="AH1515" s="212"/>
      <c r="AI1515" s="212"/>
      <c r="AJ1515" s="212"/>
      <c r="AK1515" s="212"/>
      <c r="AL1515" s="212"/>
      <c r="AM1515" s="212"/>
      <c r="AN1515" s="212"/>
      <c r="AP1515" s="203"/>
      <c r="AQ1515" s="203"/>
      <c r="AR1515" s="203"/>
      <c r="AS1515" s="203"/>
      <c r="AT1515" s="203"/>
      <c r="AU1515" s="203"/>
      <c r="AV1515" s="212"/>
      <c r="AW1515" s="212"/>
      <c r="AX1515" s="212"/>
      <c r="AY1515" s="212"/>
      <c r="BA1515" s="203"/>
      <c r="BB1515" s="203"/>
      <c r="BC1515" s="203"/>
      <c r="BD1515" s="203"/>
      <c r="BE1515" s="212"/>
      <c r="BF1515" s="212"/>
      <c r="BG1515" s="203"/>
      <c r="BH1515" s="203"/>
      <c r="BI1515" s="298"/>
      <c r="BJ1515" s="299"/>
      <c r="BK1515" s="203"/>
      <c r="BL1515" s="319"/>
    </row>
    <row r="1516" spans="18:64" ht="12.75" x14ac:dyDescent="0.2">
      <c r="R1516" s="212"/>
      <c r="S1516" s="212"/>
      <c r="T1516" s="212"/>
      <c r="U1516" s="212"/>
      <c r="V1516" s="212"/>
      <c r="W1516" s="212"/>
      <c r="X1516" s="212"/>
      <c r="Y1516" s="212"/>
      <c r="Z1516" s="212"/>
      <c r="AA1516" s="212"/>
      <c r="AB1516" s="212"/>
      <c r="AC1516" s="212"/>
      <c r="AD1516" s="212"/>
      <c r="AE1516" s="212"/>
      <c r="AF1516" s="212"/>
      <c r="AG1516" s="212"/>
      <c r="AH1516" s="212"/>
      <c r="AI1516" s="212"/>
      <c r="AJ1516" s="212"/>
      <c r="AK1516" s="212"/>
      <c r="AL1516" s="212"/>
      <c r="AM1516" s="212"/>
      <c r="AN1516" s="212"/>
      <c r="AP1516" s="203"/>
      <c r="AQ1516" s="203"/>
      <c r="AR1516" s="203"/>
      <c r="AS1516" s="203"/>
      <c r="AT1516" s="203"/>
      <c r="AU1516" s="203"/>
      <c r="AV1516" s="212"/>
      <c r="AW1516" s="212"/>
      <c r="AX1516" s="212"/>
      <c r="AY1516" s="212"/>
      <c r="BA1516" s="203"/>
      <c r="BB1516" s="203"/>
      <c r="BC1516" s="203"/>
      <c r="BD1516" s="203"/>
      <c r="BE1516" s="212"/>
      <c r="BF1516" s="212"/>
      <c r="BG1516" s="203"/>
      <c r="BH1516" s="203"/>
      <c r="BI1516" s="298"/>
      <c r="BJ1516" s="299"/>
      <c r="BK1516" s="203"/>
      <c r="BL1516" s="319"/>
    </row>
    <row r="1517" spans="18:64" ht="12.75" x14ac:dyDescent="0.2">
      <c r="R1517" s="212"/>
      <c r="S1517" s="212"/>
      <c r="T1517" s="212"/>
      <c r="U1517" s="212"/>
      <c r="V1517" s="212"/>
      <c r="W1517" s="212"/>
      <c r="X1517" s="212"/>
      <c r="Y1517" s="212"/>
      <c r="Z1517" s="212"/>
      <c r="AA1517" s="212"/>
      <c r="AB1517" s="212"/>
      <c r="AC1517" s="212"/>
      <c r="AD1517" s="212"/>
      <c r="AE1517" s="212"/>
      <c r="AF1517" s="212"/>
      <c r="AG1517" s="212"/>
      <c r="AH1517" s="212"/>
      <c r="AI1517" s="212"/>
      <c r="AJ1517" s="212"/>
      <c r="AK1517" s="212"/>
      <c r="AL1517" s="212"/>
      <c r="AM1517" s="212"/>
      <c r="AN1517" s="212"/>
      <c r="AP1517" s="203"/>
      <c r="AQ1517" s="203"/>
      <c r="AR1517" s="203"/>
      <c r="AS1517" s="203"/>
      <c r="AT1517" s="203"/>
      <c r="AU1517" s="203"/>
      <c r="AV1517" s="212"/>
      <c r="AW1517" s="212"/>
      <c r="AX1517" s="212"/>
      <c r="AY1517" s="212"/>
      <c r="BA1517" s="203"/>
      <c r="BB1517" s="203"/>
      <c r="BC1517" s="203"/>
      <c r="BD1517" s="203"/>
      <c r="BE1517" s="212"/>
      <c r="BF1517" s="212"/>
      <c r="BG1517" s="203"/>
      <c r="BH1517" s="203"/>
      <c r="BI1517" s="298"/>
      <c r="BJ1517" s="299"/>
      <c r="BK1517" s="203"/>
      <c r="BL1517" s="319"/>
    </row>
    <row r="1518" spans="18:64" ht="12.75" x14ac:dyDescent="0.2">
      <c r="R1518" s="212"/>
      <c r="S1518" s="212"/>
      <c r="T1518" s="212"/>
      <c r="U1518" s="212"/>
      <c r="V1518" s="212"/>
      <c r="W1518" s="212"/>
      <c r="X1518" s="212"/>
      <c r="Y1518" s="212"/>
      <c r="Z1518" s="212"/>
      <c r="AA1518" s="212"/>
      <c r="AB1518" s="212"/>
      <c r="AC1518" s="212"/>
      <c r="AD1518" s="212"/>
      <c r="AE1518" s="212"/>
      <c r="AF1518" s="212"/>
      <c r="AG1518" s="212"/>
      <c r="AH1518" s="212"/>
      <c r="AI1518" s="212"/>
      <c r="AJ1518" s="212"/>
      <c r="AK1518" s="212"/>
      <c r="AL1518" s="212"/>
      <c r="AM1518" s="212"/>
      <c r="AN1518" s="212"/>
      <c r="AP1518" s="203"/>
      <c r="AQ1518" s="203"/>
      <c r="AR1518" s="203"/>
      <c r="AS1518" s="203"/>
      <c r="AT1518" s="203"/>
      <c r="AU1518" s="203"/>
      <c r="AV1518" s="212"/>
      <c r="AW1518" s="212"/>
      <c r="AX1518" s="212"/>
      <c r="AY1518" s="212"/>
      <c r="BA1518" s="203"/>
      <c r="BB1518" s="203"/>
      <c r="BC1518" s="203"/>
      <c r="BD1518" s="203"/>
      <c r="BE1518" s="212"/>
      <c r="BF1518" s="212"/>
      <c r="BG1518" s="203"/>
      <c r="BH1518" s="203"/>
      <c r="BI1518" s="298"/>
      <c r="BJ1518" s="299"/>
      <c r="BK1518" s="203"/>
      <c r="BL1518" s="319"/>
    </row>
    <row r="1519" spans="18:64" ht="12.75" x14ac:dyDescent="0.2">
      <c r="R1519" s="212"/>
      <c r="S1519" s="212"/>
      <c r="T1519" s="212"/>
      <c r="U1519" s="212"/>
      <c r="V1519" s="212"/>
      <c r="W1519" s="212"/>
      <c r="X1519" s="212"/>
      <c r="Y1519" s="212"/>
      <c r="Z1519" s="212"/>
      <c r="AA1519" s="212"/>
      <c r="AB1519" s="212"/>
      <c r="AC1519" s="212"/>
      <c r="AD1519" s="212"/>
      <c r="AE1519" s="212"/>
      <c r="AF1519" s="212"/>
      <c r="AG1519" s="212"/>
      <c r="AH1519" s="212"/>
      <c r="AI1519" s="212"/>
      <c r="AJ1519" s="212"/>
      <c r="AK1519" s="212"/>
      <c r="AL1519" s="212"/>
      <c r="AM1519" s="212"/>
      <c r="AN1519" s="212"/>
      <c r="AP1519" s="203"/>
      <c r="AQ1519" s="203"/>
      <c r="AR1519" s="203"/>
      <c r="AS1519" s="203"/>
      <c r="AT1519" s="203"/>
      <c r="AU1519" s="203"/>
      <c r="AV1519" s="212"/>
      <c r="AW1519" s="212"/>
      <c r="AX1519" s="212"/>
      <c r="AY1519" s="212"/>
      <c r="BA1519" s="203"/>
      <c r="BB1519" s="203"/>
      <c r="BC1519" s="203"/>
      <c r="BD1519" s="203"/>
      <c r="BE1519" s="212"/>
      <c r="BF1519" s="212"/>
      <c r="BG1519" s="203"/>
      <c r="BH1519" s="203"/>
      <c r="BI1519" s="298"/>
      <c r="BJ1519" s="299"/>
      <c r="BK1519" s="203"/>
      <c r="BL1519" s="319"/>
    </row>
    <row r="1520" spans="18:64" ht="12.75" x14ac:dyDescent="0.2">
      <c r="R1520" s="212"/>
      <c r="S1520" s="212"/>
      <c r="T1520" s="212"/>
      <c r="U1520" s="212"/>
      <c r="V1520" s="212"/>
      <c r="W1520" s="212"/>
      <c r="X1520" s="212"/>
      <c r="Y1520" s="212"/>
      <c r="Z1520" s="212"/>
      <c r="AA1520" s="212"/>
      <c r="AB1520" s="212"/>
      <c r="AC1520" s="212"/>
      <c r="AD1520" s="212"/>
      <c r="AE1520" s="212"/>
      <c r="AF1520" s="212"/>
      <c r="AG1520" s="212"/>
      <c r="AH1520" s="212"/>
      <c r="AI1520" s="212"/>
      <c r="AJ1520" s="212"/>
      <c r="AK1520" s="212"/>
      <c r="AL1520" s="212"/>
      <c r="AM1520" s="212"/>
      <c r="AN1520" s="212"/>
      <c r="AP1520" s="203"/>
      <c r="AQ1520" s="203"/>
      <c r="AR1520" s="203"/>
      <c r="AS1520" s="203"/>
      <c r="AT1520" s="203"/>
      <c r="AU1520" s="203"/>
      <c r="AV1520" s="212"/>
      <c r="AW1520" s="212"/>
      <c r="AX1520" s="212"/>
      <c r="AY1520" s="212"/>
      <c r="BA1520" s="203"/>
      <c r="BB1520" s="203"/>
      <c r="BC1520" s="203"/>
      <c r="BD1520" s="203"/>
      <c r="BE1520" s="212"/>
      <c r="BF1520" s="212"/>
      <c r="BG1520" s="203"/>
      <c r="BH1520" s="203"/>
      <c r="BI1520" s="298"/>
      <c r="BJ1520" s="299"/>
      <c r="BK1520" s="203"/>
      <c r="BL1520" s="319"/>
    </row>
    <row r="1521" spans="18:64" ht="12.75" x14ac:dyDescent="0.2">
      <c r="R1521" s="212"/>
      <c r="S1521" s="212"/>
      <c r="T1521" s="212"/>
      <c r="U1521" s="212"/>
      <c r="V1521" s="212"/>
      <c r="W1521" s="212"/>
      <c r="X1521" s="212"/>
      <c r="Y1521" s="212"/>
      <c r="Z1521" s="212"/>
      <c r="AA1521" s="212"/>
      <c r="AB1521" s="212"/>
      <c r="AC1521" s="212"/>
      <c r="AD1521" s="212"/>
      <c r="AE1521" s="212"/>
      <c r="AF1521" s="212"/>
      <c r="AG1521" s="212"/>
      <c r="AH1521" s="212"/>
      <c r="AI1521" s="212"/>
      <c r="AJ1521" s="212"/>
      <c r="AK1521" s="212"/>
      <c r="AL1521" s="212"/>
      <c r="AM1521" s="212"/>
      <c r="AN1521" s="212"/>
      <c r="AP1521" s="203"/>
      <c r="AQ1521" s="203"/>
      <c r="AR1521" s="203"/>
      <c r="AS1521" s="203"/>
      <c r="AT1521" s="203"/>
      <c r="AU1521" s="203"/>
      <c r="AV1521" s="212"/>
      <c r="AW1521" s="212"/>
      <c r="AX1521" s="212"/>
      <c r="AY1521" s="212"/>
      <c r="BA1521" s="203"/>
      <c r="BB1521" s="203"/>
      <c r="BC1521" s="203"/>
      <c r="BD1521" s="203"/>
      <c r="BE1521" s="212"/>
      <c r="BF1521" s="212"/>
      <c r="BG1521" s="203"/>
      <c r="BH1521" s="203"/>
      <c r="BI1521" s="298"/>
      <c r="BJ1521" s="299"/>
      <c r="BK1521" s="203"/>
      <c r="BL1521" s="319"/>
    </row>
    <row r="1522" spans="18:64" ht="12.75" x14ac:dyDescent="0.2">
      <c r="R1522" s="212"/>
      <c r="S1522" s="212"/>
      <c r="T1522" s="212"/>
      <c r="U1522" s="212"/>
      <c r="V1522" s="212"/>
      <c r="W1522" s="212"/>
      <c r="X1522" s="212"/>
      <c r="Y1522" s="212"/>
      <c r="Z1522" s="212"/>
      <c r="AA1522" s="212"/>
      <c r="AB1522" s="212"/>
      <c r="AC1522" s="212"/>
      <c r="AD1522" s="212"/>
      <c r="AE1522" s="212"/>
      <c r="AF1522" s="212"/>
      <c r="AG1522" s="212"/>
      <c r="AH1522" s="212"/>
      <c r="AI1522" s="212"/>
      <c r="AJ1522" s="212"/>
      <c r="AK1522" s="212"/>
      <c r="AL1522" s="212"/>
      <c r="AM1522" s="212"/>
      <c r="AN1522" s="212"/>
      <c r="AP1522" s="203"/>
      <c r="AQ1522" s="203"/>
      <c r="AR1522" s="203"/>
      <c r="AS1522" s="203"/>
      <c r="AT1522" s="203"/>
      <c r="AU1522" s="203"/>
      <c r="AV1522" s="212"/>
      <c r="AW1522" s="212"/>
      <c r="AX1522" s="212"/>
      <c r="AY1522" s="212"/>
      <c r="BA1522" s="203"/>
      <c r="BB1522" s="203"/>
      <c r="BC1522" s="203"/>
      <c r="BD1522" s="203"/>
      <c r="BE1522" s="212"/>
      <c r="BF1522" s="212"/>
      <c r="BG1522" s="203"/>
      <c r="BH1522" s="203"/>
      <c r="BI1522" s="298"/>
      <c r="BJ1522" s="299"/>
      <c r="BK1522" s="203"/>
      <c r="BL1522" s="319"/>
    </row>
    <row r="1523" spans="18:64" ht="12.75" x14ac:dyDescent="0.2">
      <c r="R1523" s="212"/>
      <c r="S1523" s="212"/>
      <c r="T1523" s="212"/>
      <c r="U1523" s="212"/>
      <c r="V1523" s="212"/>
      <c r="W1523" s="212"/>
      <c r="X1523" s="212"/>
      <c r="Y1523" s="212"/>
      <c r="Z1523" s="212"/>
      <c r="AA1523" s="212"/>
      <c r="AB1523" s="212"/>
      <c r="AC1523" s="212"/>
      <c r="AD1523" s="212"/>
      <c r="AE1523" s="212"/>
      <c r="AF1523" s="212"/>
      <c r="AG1523" s="212"/>
      <c r="AH1523" s="212"/>
      <c r="AI1523" s="212"/>
      <c r="AJ1523" s="212"/>
      <c r="AK1523" s="212"/>
      <c r="AL1523" s="212"/>
      <c r="AM1523" s="212"/>
      <c r="AN1523" s="212"/>
      <c r="AP1523" s="203"/>
      <c r="AQ1523" s="203"/>
      <c r="AR1523" s="203"/>
      <c r="AS1523" s="203"/>
      <c r="AT1523" s="203"/>
      <c r="AU1523" s="203"/>
      <c r="AV1523" s="212"/>
      <c r="AW1523" s="212"/>
      <c r="AX1523" s="212"/>
      <c r="AY1523" s="212"/>
      <c r="BA1523" s="203"/>
      <c r="BB1523" s="203"/>
      <c r="BC1523" s="203"/>
      <c r="BD1523" s="203"/>
      <c r="BE1523" s="212"/>
      <c r="BF1523" s="212"/>
      <c r="BG1523" s="203"/>
      <c r="BH1523" s="203"/>
      <c r="BI1523" s="298"/>
      <c r="BJ1523" s="299"/>
      <c r="BK1523" s="203"/>
      <c r="BL1523" s="319"/>
    </row>
    <row r="1524" spans="18:64" ht="12.75" x14ac:dyDescent="0.2">
      <c r="R1524" s="212"/>
      <c r="S1524" s="212"/>
      <c r="T1524" s="212"/>
      <c r="U1524" s="212"/>
      <c r="V1524" s="212"/>
      <c r="W1524" s="212"/>
      <c r="X1524" s="212"/>
      <c r="Y1524" s="212"/>
      <c r="Z1524" s="212"/>
      <c r="AA1524" s="212"/>
      <c r="AB1524" s="212"/>
      <c r="AC1524" s="212"/>
      <c r="AD1524" s="212"/>
      <c r="AE1524" s="212"/>
      <c r="AF1524" s="212"/>
      <c r="AG1524" s="212"/>
      <c r="AH1524" s="212"/>
      <c r="AI1524" s="212"/>
      <c r="AJ1524" s="212"/>
      <c r="AK1524" s="212"/>
      <c r="AL1524" s="212"/>
      <c r="AM1524" s="212"/>
      <c r="AN1524" s="212"/>
      <c r="AP1524" s="203"/>
      <c r="AQ1524" s="203"/>
      <c r="AR1524" s="203"/>
      <c r="AS1524" s="203"/>
      <c r="AT1524" s="203"/>
      <c r="AU1524" s="203"/>
      <c r="AV1524" s="212"/>
      <c r="AW1524" s="212"/>
      <c r="AX1524" s="212"/>
      <c r="AY1524" s="212"/>
      <c r="BA1524" s="203"/>
      <c r="BB1524" s="203"/>
      <c r="BC1524" s="203"/>
      <c r="BD1524" s="203"/>
      <c r="BE1524" s="212"/>
      <c r="BF1524" s="212"/>
      <c r="BG1524" s="203"/>
      <c r="BH1524" s="203"/>
      <c r="BI1524" s="298"/>
      <c r="BJ1524" s="299"/>
      <c r="BK1524" s="203"/>
      <c r="BL1524" s="319"/>
    </row>
    <row r="1525" spans="18:64" ht="12.75" x14ac:dyDescent="0.2">
      <c r="R1525" s="212"/>
      <c r="S1525" s="212"/>
      <c r="T1525" s="212"/>
      <c r="U1525" s="212"/>
      <c r="V1525" s="212"/>
      <c r="W1525" s="212"/>
      <c r="X1525" s="212"/>
      <c r="Y1525" s="212"/>
      <c r="Z1525" s="212"/>
      <c r="AA1525" s="212"/>
      <c r="AB1525" s="212"/>
      <c r="AC1525" s="212"/>
      <c r="AD1525" s="212"/>
      <c r="AE1525" s="212"/>
      <c r="AF1525" s="212"/>
      <c r="AG1525" s="212"/>
      <c r="AH1525" s="212"/>
      <c r="AI1525" s="212"/>
      <c r="AJ1525" s="212"/>
      <c r="AK1525" s="212"/>
      <c r="AL1525" s="212"/>
      <c r="AM1525" s="212"/>
      <c r="AN1525" s="212"/>
      <c r="AP1525" s="203"/>
      <c r="AQ1525" s="203"/>
      <c r="AR1525" s="203"/>
      <c r="AS1525" s="203"/>
      <c r="AT1525" s="203"/>
      <c r="AU1525" s="203"/>
      <c r="AV1525" s="212"/>
      <c r="AW1525" s="212"/>
      <c r="AX1525" s="212"/>
      <c r="AY1525" s="212"/>
      <c r="BA1525" s="203"/>
      <c r="BB1525" s="203"/>
      <c r="BC1525" s="203"/>
      <c r="BD1525" s="203"/>
      <c r="BE1525" s="212"/>
      <c r="BF1525" s="212"/>
      <c r="BG1525" s="203"/>
      <c r="BH1525" s="203"/>
      <c r="BI1525" s="298"/>
      <c r="BJ1525" s="299"/>
      <c r="BK1525" s="203"/>
      <c r="BL1525" s="319"/>
    </row>
    <row r="1526" spans="18:64" ht="12.75" x14ac:dyDescent="0.2">
      <c r="R1526" s="212"/>
      <c r="S1526" s="212"/>
      <c r="T1526" s="212"/>
      <c r="U1526" s="212"/>
      <c r="V1526" s="212"/>
      <c r="W1526" s="212"/>
      <c r="X1526" s="212"/>
      <c r="Y1526" s="212"/>
      <c r="Z1526" s="212"/>
      <c r="AA1526" s="212"/>
      <c r="AB1526" s="212"/>
      <c r="AC1526" s="212"/>
      <c r="AD1526" s="212"/>
      <c r="AE1526" s="212"/>
      <c r="AF1526" s="212"/>
      <c r="AG1526" s="212"/>
      <c r="AH1526" s="212"/>
      <c r="AI1526" s="212"/>
      <c r="AJ1526" s="212"/>
      <c r="AK1526" s="212"/>
      <c r="AL1526" s="212"/>
      <c r="AM1526" s="212"/>
      <c r="AN1526" s="212"/>
      <c r="AP1526" s="203"/>
      <c r="AQ1526" s="203"/>
      <c r="AR1526" s="203"/>
      <c r="AS1526" s="203"/>
      <c r="AT1526" s="203"/>
      <c r="AU1526" s="203"/>
      <c r="AV1526" s="212"/>
      <c r="AW1526" s="212"/>
      <c r="AX1526" s="212"/>
      <c r="AY1526" s="212"/>
      <c r="BA1526" s="203"/>
      <c r="BB1526" s="203"/>
      <c r="BC1526" s="203"/>
      <c r="BD1526" s="203"/>
      <c r="BE1526" s="212"/>
      <c r="BF1526" s="212"/>
      <c r="BG1526" s="203"/>
      <c r="BH1526" s="203"/>
      <c r="BI1526" s="298"/>
      <c r="BJ1526" s="299"/>
      <c r="BK1526" s="203"/>
      <c r="BL1526" s="319"/>
    </row>
    <row r="1527" spans="18:64" ht="12.75" x14ac:dyDescent="0.2">
      <c r="R1527" s="212"/>
      <c r="S1527" s="212"/>
      <c r="T1527" s="212"/>
      <c r="U1527" s="212"/>
      <c r="V1527" s="212"/>
      <c r="W1527" s="212"/>
      <c r="X1527" s="212"/>
      <c r="Y1527" s="212"/>
      <c r="Z1527" s="212"/>
      <c r="AA1527" s="212"/>
      <c r="AB1527" s="212"/>
      <c r="AC1527" s="212"/>
      <c r="AD1527" s="212"/>
      <c r="AE1527" s="212"/>
      <c r="AF1527" s="212"/>
      <c r="AG1527" s="212"/>
      <c r="AH1527" s="212"/>
      <c r="AI1527" s="212"/>
      <c r="AJ1527" s="212"/>
      <c r="AK1527" s="212"/>
      <c r="AL1527" s="212"/>
      <c r="AM1527" s="212"/>
      <c r="AN1527" s="212"/>
      <c r="AP1527" s="203"/>
      <c r="AQ1527" s="203"/>
      <c r="AR1527" s="203"/>
      <c r="AS1527" s="203"/>
      <c r="AT1527" s="203"/>
      <c r="AU1527" s="203"/>
      <c r="AV1527" s="212"/>
      <c r="AW1527" s="212"/>
      <c r="AX1527" s="212"/>
      <c r="AY1527" s="212"/>
      <c r="BA1527" s="203"/>
      <c r="BB1527" s="203"/>
      <c r="BC1527" s="203"/>
      <c r="BD1527" s="203"/>
      <c r="BE1527" s="212"/>
      <c r="BF1527" s="212"/>
      <c r="BG1527" s="203"/>
      <c r="BH1527" s="203"/>
      <c r="BI1527" s="298"/>
      <c r="BJ1527" s="299"/>
      <c r="BK1527" s="203"/>
      <c r="BL1527" s="319"/>
    </row>
    <row r="1528" spans="18:64" ht="12.75" x14ac:dyDescent="0.2">
      <c r="R1528" s="212"/>
      <c r="S1528" s="212"/>
      <c r="T1528" s="212"/>
      <c r="U1528" s="212"/>
      <c r="V1528" s="212"/>
      <c r="W1528" s="212"/>
      <c r="X1528" s="212"/>
      <c r="Y1528" s="212"/>
      <c r="Z1528" s="212"/>
      <c r="AA1528" s="212"/>
      <c r="AB1528" s="212"/>
      <c r="AC1528" s="212"/>
      <c r="AD1528" s="212"/>
      <c r="AE1528" s="212"/>
      <c r="AF1528" s="212"/>
      <c r="AG1528" s="212"/>
      <c r="AH1528" s="212"/>
      <c r="AI1528" s="212"/>
      <c r="AJ1528" s="212"/>
      <c r="AK1528" s="212"/>
      <c r="AL1528" s="212"/>
      <c r="AM1528" s="212"/>
      <c r="AN1528" s="212"/>
      <c r="AP1528" s="203"/>
      <c r="AQ1528" s="203"/>
      <c r="AR1528" s="203"/>
      <c r="AS1528" s="203"/>
      <c r="AT1528" s="203"/>
      <c r="AU1528" s="203"/>
      <c r="AV1528" s="212"/>
      <c r="AW1528" s="212"/>
      <c r="AX1528" s="212"/>
      <c r="AY1528" s="212"/>
      <c r="BA1528" s="203"/>
      <c r="BB1528" s="203"/>
      <c r="BC1528" s="203"/>
      <c r="BD1528" s="203"/>
      <c r="BE1528" s="212"/>
      <c r="BF1528" s="212"/>
      <c r="BG1528" s="203"/>
      <c r="BH1528" s="203"/>
      <c r="BI1528" s="298"/>
      <c r="BJ1528" s="299"/>
      <c r="BK1528" s="203"/>
      <c r="BL1528" s="319"/>
    </row>
    <row r="1529" spans="18:64" ht="12.75" x14ac:dyDescent="0.2">
      <c r="R1529" s="212"/>
      <c r="S1529" s="212"/>
      <c r="T1529" s="212"/>
      <c r="U1529" s="212"/>
      <c r="V1529" s="212"/>
      <c r="W1529" s="212"/>
      <c r="X1529" s="212"/>
      <c r="Y1529" s="212"/>
      <c r="Z1529" s="212"/>
      <c r="AA1529" s="212"/>
      <c r="AB1529" s="212"/>
      <c r="AC1529" s="212"/>
      <c r="AD1529" s="212"/>
      <c r="AE1529" s="212"/>
      <c r="AF1529" s="212"/>
      <c r="AG1529" s="212"/>
      <c r="AH1529" s="212"/>
      <c r="AI1529" s="212"/>
      <c r="AJ1529" s="212"/>
      <c r="AK1529" s="212"/>
      <c r="AL1529" s="212"/>
      <c r="AM1529" s="212"/>
      <c r="AN1529" s="212"/>
      <c r="AP1529" s="203"/>
      <c r="AQ1529" s="203"/>
      <c r="AR1529" s="203"/>
      <c r="AS1529" s="203"/>
      <c r="AT1529" s="203"/>
      <c r="AU1529" s="203"/>
      <c r="AV1529" s="212"/>
      <c r="AW1529" s="212"/>
      <c r="AX1529" s="212"/>
      <c r="AY1529" s="212"/>
      <c r="BA1529" s="203"/>
      <c r="BB1529" s="203"/>
      <c r="BC1529" s="203"/>
      <c r="BD1529" s="203"/>
      <c r="BE1529" s="212"/>
      <c r="BF1529" s="212"/>
      <c r="BG1529" s="203"/>
      <c r="BH1529" s="203"/>
      <c r="BI1529" s="298"/>
      <c r="BJ1529" s="299"/>
      <c r="BK1529" s="203"/>
      <c r="BL1529" s="319"/>
    </row>
    <row r="1530" spans="18:64" ht="12.75" x14ac:dyDescent="0.2">
      <c r="R1530" s="212"/>
      <c r="S1530" s="212"/>
      <c r="T1530" s="212"/>
      <c r="U1530" s="212"/>
      <c r="V1530" s="212"/>
      <c r="W1530" s="212"/>
      <c r="X1530" s="212"/>
      <c r="Y1530" s="212"/>
      <c r="Z1530" s="212"/>
      <c r="AA1530" s="212"/>
      <c r="AB1530" s="212"/>
      <c r="AC1530" s="212"/>
      <c r="AD1530" s="212"/>
      <c r="AE1530" s="212"/>
      <c r="AF1530" s="212"/>
      <c r="AG1530" s="212"/>
      <c r="AH1530" s="212"/>
      <c r="AI1530" s="212"/>
      <c r="AJ1530" s="212"/>
      <c r="AK1530" s="212"/>
      <c r="AL1530" s="212"/>
      <c r="AM1530" s="212"/>
      <c r="AN1530" s="212"/>
      <c r="AP1530" s="203"/>
      <c r="AQ1530" s="203"/>
      <c r="AR1530" s="203"/>
      <c r="AS1530" s="203"/>
      <c r="AT1530" s="203"/>
      <c r="AU1530" s="203"/>
      <c r="AV1530" s="212"/>
      <c r="AW1530" s="212"/>
      <c r="AX1530" s="212"/>
      <c r="AY1530" s="212"/>
      <c r="BA1530" s="203"/>
      <c r="BB1530" s="203"/>
      <c r="BC1530" s="203"/>
      <c r="BD1530" s="203"/>
      <c r="BE1530" s="212"/>
      <c r="BF1530" s="212"/>
      <c r="BG1530" s="203"/>
      <c r="BH1530" s="203"/>
      <c r="BI1530" s="298"/>
      <c r="BJ1530" s="299"/>
      <c r="BK1530" s="203"/>
      <c r="BL1530" s="319"/>
    </row>
    <row r="1531" spans="18:64" ht="12.75" x14ac:dyDescent="0.2">
      <c r="R1531" s="212"/>
      <c r="S1531" s="212"/>
      <c r="T1531" s="212"/>
      <c r="U1531" s="212"/>
      <c r="V1531" s="212"/>
      <c r="W1531" s="212"/>
      <c r="X1531" s="212"/>
      <c r="Y1531" s="212"/>
      <c r="Z1531" s="212"/>
      <c r="AA1531" s="212"/>
      <c r="AB1531" s="212"/>
      <c r="AC1531" s="212"/>
      <c r="AD1531" s="212"/>
      <c r="AE1531" s="212"/>
      <c r="AF1531" s="212"/>
      <c r="AG1531" s="212"/>
      <c r="AH1531" s="212"/>
      <c r="AI1531" s="212"/>
      <c r="AJ1531" s="212"/>
      <c r="AK1531" s="212"/>
      <c r="AL1531" s="212"/>
      <c r="AM1531" s="212"/>
      <c r="AN1531" s="212"/>
      <c r="AP1531" s="203"/>
      <c r="AQ1531" s="203"/>
      <c r="AR1531" s="203"/>
      <c r="AS1531" s="203"/>
      <c r="AT1531" s="203"/>
      <c r="AU1531" s="203"/>
      <c r="AV1531" s="212"/>
      <c r="AW1531" s="212"/>
      <c r="AX1531" s="212"/>
      <c r="AY1531" s="212"/>
      <c r="BA1531" s="203"/>
      <c r="BB1531" s="203"/>
      <c r="BC1531" s="203"/>
      <c r="BD1531" s="203"/>
      <c r="BE1531" s="212"/>
      <c r="BF1531" s="212"/>
      <c r="BG1531" s="203"/>
      <c r="BH1531" s="203"/>
      <c r="BI1531" s="298"/>
      <c r="BJ1531" s="299"/>
      <c r="BK1531" s="203"/>
      <c r="BL1531" s="319"/>
    </row>
    <row r="1532" spans="18:64" ht="12.75" x14ac:dyDescent="0.2">
      <c r="R1532" s="212"/>
      <c r="S1532" s="212"/>
      <c r="T1532" s="212"/>
      <c r="U1532" s="212"/>
      <c r="V1532" s="212"/>
      <c r="W1532" s="212"/>
      <c r="X1532" s="212"/>
      <c r="Y1532" s="212"/>
      <c r="Z1532" s="212"/>
      <c r="AA1532" s="212"/>
      <c r="AB1532" s="212"/>
      <c r="AC1532" s="212"/>
      <c r="AD1532" s="212"/>
      <c r="AE1532" s="212"/>
      <c r="AF1532" s="212"/>
      <c r="AG1532" s="212"/>
      <c r="AH1532" s="212"/>
      <c r="AI1532" s="212"/>
      <c r="AJ1532" s="212"/>
      <c r="AK1532" s="212"/>
      <c r="AL1532" s="212"/>
      <c r="AM1532" s="212"/>
      <c r="AN1532" s="212"/>
      <c r="AP1532" s="203"/>
      <c r="AQ1532" s="203"/>
      <c r="AR1532" s="203"/>
      <c r="AS1532" s="203"/>
      <c r="AT1532" s="203"/>
      <c r="AU1532" s="203"/>
      <c r="AV1532" s="212"/>
      <c r="AW1532" s="212"/>
      <c r="AX1532" s="212"/>
      <c r="AY1532" s="212"/>
      <c r="BA1532" s="203"/>
      <c r="BB1532" s="203"/>
      <c r="BC1532" s="203"/>
      <c r="BD1532" s="203"/>
      <c r="BE1532" s="212"/>
      <c r="BF1532" s="212"/>
      <c r="BG1532" s="203"/>
      <c r="BH1532" s="203"/>
      <c r="BI1532" s="298"/>
      <c r="BJ1532" s="299"/>
      <c r="BK1532" s="203"/>
      <c r="BL1532" s="319"/>
    </row>
    <row r="1533" spans="18:64" ht="12.75" x14ac:dyDescent="0.2">
      <c r="R1533" s="212"/>
      <c r="S1533" s="212"/>
      <c r="T1533" s="212"/>
      <c r="U1533" s="212"/>
      <c r="V1533" s="212"/>
      <c r="W1533" s="212"/>
      <c r="X1533" s="212"/>
      <c r="Y1533" s="212"/>
      <c r="Z1533" s="212"/>
      <c r="AA1533" s="212"/>
      <c r="AB1533" s="212"/>
      <c r="AC1533" s="212"/>
      <c r="AD1533" s="212"/>
      <c r="AE1533" s="212"/>
      <c r="AF1533" s="212"/>
      <c r="AG1533" s="212"/>
      <c r="AH1533" s="212"/>
      <c r="AI1533" s="212"/>
      <c r="AJ1533" s="212"/>
      <c r="AK1533" s="212"/>
      <c r="AL1533" s="212"/>
      <c r="AM1533" s="212"/>
      <c r="AN1533" s="212"/>
      <c r="AP1533" s="203"/>
      <c r="AQ1533" s="203"/>
      <c r="AR1533" s="203"/>
      <c r="AS1533" s="203"/>
      <c r="AT1533" s="203"/>
      <c r="AU1533" s="203"/>
      <c r="AV1533" s="212"/>
      <c r="AW1533" s="212"/>
      <c r="AX1533" s="212"/>
      <c r="AY1533" s="212"/>
      <c r="BA1533" s="203"/>
      <c r="BB1533" s="203"/>
      <c r="BC1533" s="203"/>
      <c r="BD1533" s="203"/>
      <c r="BE1533" s="212"/>
      <c r="BF1533" s="212"/>
      <c r="BG1533" s="203"/>
      <c r="BH1533" s="203"/>
      <c r="BI1533" s="298"/>
      <c r="BJ1533" s="299"/>
      <c r="BK1533" s="203"/>
      <c r="BL1533" s="319"/>
    </row>
    <row r="1534" spans="18:64" ht="12.75" x14ac:dyDescent="0.2">
      <c r="R1534" s="212"/>
      <c r="S1534" s="212"/>
      <c r="T1534" s="212"/>
      <c r="U1534" s="212"/>
      <c r="V1534" s="212"/>
      <c r="W1534" s="212"/>
      <c r="X1534" s="212"/>
      <c r="Y1534" s="212"/>
      <c r="Z1534" s="212"/>
      <c r="AA1534" s="212"/>
      <c r="AB1534" s="212"/>
      <c r="AC1534" s="212"/>
      <c r="AD1534" s="212"/>
      <c r="AE1534" s="212"/>
      <c r="AF1534" s="212"/>
      <c r="AG1534" s="212"/>
      <c r="AH1534" s="212"/>
      <c r="AI1534" s="212"/>
      <c r="AJ1534" s="212"/>
      <c r="AK1534" s="212"/>
      <c r="AL1534" s="212"/>
      <c r="AM1534" s="212"/>
      <c r="AN1534" s="212"/>
      <c r="AP1534" s="203"/>
      <c r="AQ1534" s="203"/>
      <c r="AR1534" s="203"/>
      <c r="AS1534" s="203"/>
      <c r="AT1534" s="203"/>
      <c r="AU1534" s="203"/>
      <c r="AV1534" s="212"/>
      <c r="AW1534" s="212"/>
      <c r="AX1534" s="212"/>
      <c r="AY1534" s="212"/>
      <c r="BA1534" s="203"/>
      <c r="BB1534" s="203"/>
      <c r="BC1534" s="203"/>
      <c r="BD1534" s="203"/>
      <c r="BE1534" s="212"/>
      <c r="BF1534" s="212"/>
      <c r="BG1534" s="203"/>
      <c r="BH1534" s="203"/>
      <c r="BI1534" s="298"/>
      <c r="BJ1534" s="299"/>
      <c r="BK1534" s="203"/>
      <c r="BL1534" s="319"/>
    </row>
    <row r="1535" spans="18:64" ht="12.75" x14ac:dyDescent="0.2">
      <c r="R1535" s="212"/>
      <c r="S1535" s="212"/>
      <c r="T1535" s="212"/>
      <c r="U1535" s="212"/>
      <c r="V1535" s="212"/>
      <c r="W1535" s="212"/>
      <c r="X1535" s="212"/>
      <c r="Y1535" s="212"/>
      <c r="Z1535" s="212"/>
      <c r="AA1535" s="212"/>
      <c r="AB1535" s="212"/>
      <c r="AC1535" s="212"/>
      <c r="AD1535" s="212"/>
      <c r="AE1535" s="212"/>
      <c r="AF1535" s="212"/>
      <c r="AG1535" s="212"/>
      <c r="AH1535" s="212"/>
      <c r="AI1535" s="212"/>
      <c r="AJ1535" s="212"/>
      <c r="AK1535" s="212"/>
      <c r="AL1535" s="212"/>
      <c r="AM1535" s="212"/>
      <c r="AN1535" s="212"/>
      <c r="AP1535" s="203"/>
      <c r="AQ1535" s="203"/>
      <c r="AR1535" s="203"/>
      <c r="AS1535" s="203"/>
      <c r="AT1535" s="203"/>
      <c r="AU1535" s="203"/>
      <c r="AV1535" s="212"/>
      <c r="AW1535" s="212"/>
      <c r="AX1535" s="212"/>
      <c r="AY1535" s="212"/>
      <c r="BA1535" s="203"/>
      <c r="BB1535" s="203"/>
      <c r="BC1535" s="203"/>
      <c r="BD1535" s="203"/>
      <c r="BE1535" s="212"/>
      <c r="BF1535" s="212"/>
      <c r="BG1535" s="203"/>
      <c r="BH1535" s="203"/>
      <c r="BI1535" s="298"/>
      <c r="BJ1535" s="299"/>
      <c r="BK1535" s="203"/>
      <c r="BL1535" s="319"/>
    </row>
    <row r="1536" spans="18:64" ht="12.75" x14ac:dyDescent="0.2">
      <c r="R1536" s="212"/>
      <c r="S1536" s="212"/>
      <c r="T1536" s="212"/>
      <c r="U1536" s="212"/>
      <c r="V1536" s="212"/>
      <c r="W1536" s="212"/>
      <c r="X1536" s="212"/>
      <c r="Y1536" s="212"/>
      <c r="Z1536" s="212"/>
      <c r="AA1536" s="212"/>
      <c r="AB1536" s="212"/>
      <c r="AC1536" s="212"/>
      <c r="AD1536" s="212"/>
      <c r="AE1536" s="212"/>
      <c r="AF1536" s="212"/>
      <c r="AG1536" s="212"/>
      <c r="AH1536" s="212"/>
      <c r="AI1536" s="212"/>
      <c r="AJ1536" s="212"/>
      <c r="AK1536" s="212"/>
      <c r="AL1536" s="212"/>
      <c r="AM1536" s="212"/>
      <c r="AN1536" s="212"/>
      <c r="AP1536" s="203"/>
      <c r="AQ1536" s="203"/>
      <c r="AR1536" s="203"/>
      <c r="AS1536" s="203"/>
      <c r="AT1536" s="203"/>
      <c r="AU1536" s="203"/>
      <c r="AV1536" s="212"/>
      <c r="AW1536" s="212"/>
      <c r="AX1536" s="212"/>
      <c r="AY1536" s="212"/>
      <c r="BA1536" s="203"/>
      <c r="BB1536" s="203"/>
      <c r="BC1536" s="203"/>
      <c r="BD1536" s="203"/>
      <c r="BE1536" s="212"/>
      <c r="BF1536" s="212"/>
      <c r="BG1536" s="203"/>
      <c r="BH1536" s="203"/>
      <c r="BI1536" s="298"/>
      <c r="BJ1536" s="299"/>
      <c r="BK1536" s="203"/>
      <c r="BL1536" s="319"/>
    </row>
    <row r="1537" spans="18:64" ht="12.75" x14ac:dyDescent="0.2">
      <c r="R1537" s="212"/>
      <c r="S1537" s="212"/>
      <c r="T1537" s="212"/>
      <c r="U1537" s="212"/>
      <c r="V1537" s="212"/>
      <c r="W1537" s="212"/>
      <c r="X1537" s="212"/>
      <c r="Y1537" s="212"/>
      <c r="Z1537" s="212"/>
      <c r="AA1537" s="212"/>
      <c r="AB1537" s="212"/>
      <c r="AC1537" s="212"/>
      <c r="AD1537" s="212"/>
      <c r="AE1537" s="212"/>
      <c r="AF1537" s="212"/>
      <c r="AG1537" s="212"/>
      <c r="AH1537" s="212"/>
      <c r="AI1537" s="212"/>
      <c r="AJ1537" s="212"/>
      <c r="AK1537" s="212"/>
      <c r="AL1537" s="212"/>
      <c r="AM1537" s="212"/>
      <c r="AN1537" s="212"/>
      <c r="AP1537" s="203"/>
      <c r="AQ1537" s="203"/>
      <c r="AR1537" s="203"/>
      <c r="AS1537" s="203"/>
      <c r="AT1537" s="203"/>
      <c r="AU1537" s="203"/>
      <c r="AV1537" s="212"/>
      <c r="AW1537" s="212"/>
      <c r="AX1537" s="212"/>
      <c r="AY1537" s="212"/>
      <c r="BA1537" s="203"/>
      <c r="BB1537" s="203"/>
      <c r="BC1537" s="203"/>
      <c r="BD1537" s="203"/>
      <c r="BE1537" s="212"/>
      <c r="BF1537" s="212"/>
      <c r="BG1537" s="203"/>
      <c r="BH1537" s="203"/>
      <c r="BI1537" s="298"/>
      <c r="BJ1537" s="299"/>
      <c r="BK1537" s="203"/>
      <c r="BL1537" s="319"/>
    </row>
    <row r="1538" spans="18:64" ht="12.75" x14ac:dyDescent="0.2">
      <c r="R1538" s="212"/>
      <c r="S1538" s="212"/>
      <c r="T1538" s="212"/>
      <c r="U1538" s="212"/>
      <c r="V1538" s="212"/>
      <c r="W1538" s="212"/>
      <c r="X1538" s="212"/>
      <c r="Y1538" s="212"/>
      <c r="Z1538" s="212"/>
      <c r="AA1538" s="212"/>
      <c r="AB1538" s="212"/>
      <c r="AC1538" s="212"/>
      <c r="AD1538" s="212"/>
      <c r="AE1538" s="212"/>
      <c r="AF1538" s="212"/>
      <c r="AG1538" s="212"/>
      <c r="AH1538" s="212"/>
      <c r="AI1538" s="212"/>
      <c r="AJ1538" s="212"/>
      <c r="AK1538" s="212"/>
      <c r="AL1538" s="212"/>
      <c r="AM1538" s="212"/>
      <c r="AN1538" s="212"/>
      <c r="AP1538" s="203"/>
      <c r="AQ1538" s="203"/>
      <c r="AR1538" s="203"/>
      <c r="AS1538" s="203"/>
      <c r="AT1538" s="203"/>
      <c r="AU1538" s="203"/>
      <c r="AV1538" s="212"/>
      <c r="AW1538" s="212"/>
      <c r="AX1538" s="212"/>
      <c r="AY1538" s="212"/>
      <c r="BA1538" s="203"/>
      <c r="BB1538" s="203"/>
      <c r="BC1538" s="203"/>
      <c r="BD1538" s="203"/>
      <c r="BE1538" s="212"/>
      <c r="BF1538" s="212"/>
      <c r="BG1538" s="203"/>
      <c r="BH1538" s="203"/>
      <c r="BI1538" s="298"/>
      <c r="BJ1538" s="299"/>
      <c r="BK1538" s="203"/>
      <c r="BL1538" s="319"/>
    </row>
    <row r="1539" spans="18:64" ht="12.75" x14ac:dyDescent="0.2">
      <c r="R1539" s="212"/>
      <c r="S1539" s="212"/>
      <c r="T1539" s="212"/>
      <c r="U1539" s="212"/>
      <c r="V1539" s="212"/>
      <c r="W1539" s="212"/>
      <c r="X1539" s="212"/>
      <c r="Y1539" s="212"/>
      <c r="Z1539" s="212"/>
      <c r="AA1539" s="212"/>
      <c r="AB1539" s="212"/>
      <c r="AC1539" s="212"/>
      <c r="AD1539" s="212"/>
      <c r="AE1539" s="212"/>
      <c r="AF1539" s="212"/>
      <c r="AG1539" s="212"/>
      <c r="AH1539" s="212"/>
      <c r="AI1539" s="212"/>
      <c r="AJ1539" s="212"/>
      <c r="AK1539" s="212"/>
      <c r="AL1539" s="212"/>
      <c r="AM1539" s="212"/>
      <c r="AN1539" s="212"/>
      <c r="AP1539" s="203"/>
      <c r="AQ1539" s="203"/>
      <c r="AR1539" s="203"/>
      <c r="AS1539" s="203"/>
      <c r="AT1539" s="203"/>
      <c r="AU1539" s="203"/>
      <c r="AV1539" s="212"/>
      <c r="AW1539" s="212"/>
      <c r="AX1539" s="212"/>
      <c r="AY1539" s="212"/>
      <c r="BA1539" s="203"/>
      <c r="BB1539" s="203"/>
      <c r="BC1539" s="203"/>
      <c r="BD1539" s="203"/>
      <c r="BE1539" s="212"/>
      <c r="BF1539" s="212"/>
      <c r="BG1539" s="203"/>
      <c r="BH1539" s="203"/>
      <c r="BI1539" s="298"/>
      <c r="BJ1539" s="299"/>
      <c r="BK1539" s="203"/>
      <c r="BL1539" s="319"/>
    </row>
    <row r="1540" spans="18:64" ht="12.75" x14ac:dyDescent="0.2">
      <c r="R1540" s="212"/>
      <c r="S1540" s="212"/>
      <c r="T1540" s="212"/>
      <c r="U1540" s="212"/>
      <c r="V1540" s="212"/>
      <c r="W1540" s="212"/>
      <c r="X1540" s="212"/>
      <c r="Y1540" s="212"/>
      <c r="Z1540" s="212"/>
      <c r="AA1540" s="212"/>
      <c r="AB1540" s="212"/>
      <c r="AC1540" s="212"/>
      <c r="AD1540" s="212"/>
      <c r="AE1540" s="212"/>
      <c r="AF1540" s="212"/>
      <c r="AG1540" s="212"/>
      <c r="AH1540" s="212"/>
      <c r="AI1540" s="212"/>
      <c r="AJ1540" s="212"/>
      <c r="AK1540" s="212"/>
      <c r="AL1540" s="212"/>
      <c r="AM1540" s="212"/>
      <c r="AN1540" s="212"/>
      <c r="AP1540" s="203"/>
      <c r="AQ1540" s="203"/>
      <c r="AR1540" s="203"/>
      <c r="AS1540" s="203"/>
      <c r="AT1540" s="203"/>
      <c r="AU1540" s="203"/>
      <c r="AV1540" s="212"/>
      <c r="AW1540" s="212"/>
      <c r="AX1540" s="212"/>
      <c r="AY1540" s="212"/>
      <c r="BA1540" s="203"/>
      <c r="BB1540" s="203"/>
      <c r="BC1540" s="203"/>
      <c r="BD1540" s="203"/>
      <c r="BE1540" s="212"/>
      <c r="BF1540" s="212"/>
      <c r="BG1540" s="203"/>
      <c r="BH1540" s="203"/>
      <c r="BI1540" s="298"/>
      <c r="BJ1540" s="299"/>
      <c r="BK1540" s="203"/>
      <c r="BL1540" s="319"/>
    </row>
    <row r="1541" spans="18:64" ht="12.75" x14ac:dyDescent="0.2">
      <c r="R1541" s="212"/>
      <c r="S1541" s="212"/>
      <c r="T1541" s="212"/>
      <c r="U1541" s="212"/>
      <c r="V1541" s="212"/>
      <c r="W1541" s="212"/>
      <c r="X1541" s="212"/>
      <c r="Y1541" s="212"/>
      <c r="Z1541" s="212"/>
      <c r="AA1541" s="212"/>
      <c r="AB1541" s="212"/>
      <c r="AC1541" s="212"/>
      <c r="AD1541" s="212"/>
      <c r="AE1541" s="212"/>
      <c r="AF1541" s="212"/>
      <c r="AG1541" s="212"/>
      <c r="AH1541" s="212"/>
      <c r="AI1541" s="212"/>
      <c r="AJ1541" s="212"/>
      <c r="AK1541" s="212"/>
      <c r="AL1541" s="212"/>
      <c r="AM1541" s="212"/>
      <c r="AN1541" s="212"/>
      <c r="AP1541" s="203"/>
      <c r="AQ1541" s="203"/>
      <c r="AR1541" s="203"/>
      <c r="AS1541" s="203"/>
      <c r="AT1541" s="203"/>
      <c r="AU1541" s="203"/>
      <c r="AV1541" s="212"/>
      <c r="AW1541" s="212"/>
      <c r="AX1541" s="212"/>
      <c r="AY1541" s="212"/>
      <c r="BA1541" s="203"/>
      <c r="BB1541" s="203"/>
      <c r="BC1541" s="203"/>
      <c r="BD1541" s="203"/>
      <c r="BE1541" s="212"/>
      <c r="BF1541" s="212"/>
      <c r="BG1541" s="203"/>
      <c r="BH1541" s="203"/>
      <c r="BI1541" s="298"/>
      <c r="BJ1541" s="299"/>
      <c r="BK1541" s="203"/>
      <c r="BL1541" s="319"/>
    </row>
    <row r="1542" spans="18:64" ht="12.75" x14ac:dyDescent="0.2">
      <c r="R1542" s="212"/>
      <c r="S1542" s="212"/>
      <c r="T1542" s="212"/>
      <c r="U1542" s="212"/>
      <c r="V1542" s="212"/>
      <c r="W1542" s="212"/>
      <c r="X1542" s="212"/>
      <c r="Y1542" s="212"/>
      <c r="Z1542" s="212"/>
      <c r="AA1542" s="212"/>
      <c r="AB1542" s="212"/>
      <c r="AC1542" s="212"/>
      <c r="AD1542" s="212"/>
      <c r="AE1542" s="212"/>
      <c r="AF1542" s="212"/>
      <c r="AG1542" s="212"/>
      <c r="AH1542" s="212"/>
      <c r="AI1542" s="212"/>
      <c r="AJ1542" s="212"/>
      <c r="AK1542" s="212"/>
      <c r="AL1542" s="212"/>
      <c r="AM1542" s="212"/>
      <c r="AN1542" s="212"/>
      <c r="AP1542" s="203"/>
      <c r="AQ1542" s="203"/>
      <c r="AR1542" s="203"/>
      <c r="AS1542" s="203"/>
      <c r="AT1542" s="203"/>
      <c r="AU1542" s="203"/>
      <c r="AV1542" s="212"/>
      <c r="AW1542" s="212"/>
      <c r="AX1542" s="212"/>
      <c r="AY1542" s="212"/>
      <c r="BA1542" s="203"/>
      <c r="BB1542" s="203"/>
      <c r="BC1542" s="203"/>
      <c r="BD1542" s="203"/>
      <c r="BE1542" s="212"/>
      <c r="BF1542" s="212"/>
      <c r="BG1542" s="203"/>
      <c r="BH1542" s="203"/>
      <c r="BI1542" s="298"/>
      <c r="BJ1542" s="299"/>
      <c r="BK1542" s="203"/>
      <c r="BL1542" s="319"/>
    </row>
    <row r="1543" spans="18:64" ht="12.75" x14ac:dyDescent="0.2">
      <c r="R1543" s="212"/>
      <c r="S1543" s="212"/>
      <c r="T1543" s="212"/>
      <c r="U1543" s="212"/>
      <c r="V1543" s="212"/>
      <c r="W1543" s="212"/>
      <c r="X1543" s="212"/>
      <c r="Y1543" s="212"/>
      <c r="Z1543" s="212"/>
      <c r="AA1543" s="212"/>
      <c r="AB1543" s="212"/>
      <c r="AC1543" s="212"/>
      <c r="AD1543" s="212"/>
      <c r="AE1543" s="212"/>
      <c r="AF1543" s="212"/>
      <c r="AG1543" s="212"/>
      <c r="AH1543" s="212"/>
      <c r="AI1543" s="212"/>
      <c r="AJ1543" s="212"/>
      <c r="AK1543" s="212"/>
      <c r="AL1543" s="212"/>
      <c r="AM1543" s="212"/>
      <c r="AN1543" s="212"/>
      <c r="AP1543" s="203"/>
      <c r="AQ1543" s="203"/>
      <c r="AR1543" s="203"/>
      <c r="AS1543" s="203"/>
      <c r="AT1543" s="203"/>
      <c r="AU1543" s="203"/>
      <c r="AV1543" s="212"/>
      <c r="AW1543" s="212"/>
      <c r="AX1543" s="212"/>
      <c r="AY1543" s="212"/>
      <c r="BA1543" s="203"/>
      <c r="BB1543" s="203"/>
      <c r="BC1543" s="203"/>
      <c r="BD1543" s="203"/>
      <c r="BE1543" s="212"/>
      <c r="BF1543" s="212"/>
      <c r="BG1543" s="203"/>
      <c r="BH1543" s="203"/>
      <c r="BI1543" s="298"/>
      <c r="BJ1543" s="299"/>
      <c r="BK1543" s="203"/>
      <c r="BL1543" s="319"/>
    </row>
    <row r="1544" spans="18:64" ht="12.75" x14ac:dyDescent="0.2">
      <c r="R1544" s="212"/>
      <c r="S1544" s="212"/>
      <c r="T1544" s="212"/>
      <c r="U1544" s="212"/>
      <c r="V1544" s="212"/>
      <c r="W1544" s="212"/>
      <c r="X1544" s="212"/>
      <c r="Y1544" s="212"/>
      <c r="Z1544" s="212"/>
      <c r="AA1544" s="212"/>
      <c r="AB1544" s="212"/>
      <c r="AC1544" s="212"/>
      <c r="AD1544" s="212"/>
      <c r="AE1544" s="212"/>
      <c r="AF1544" s="212"/>
      <c r="AG1544" s="212"/>
      <c r="AH1544" s="212"/>
      <c r="AI1544" s="212"/>
      <c r="AJ1544" s="212"/>
      <c r="AK1544" s="212"/>
      <c r="AL1544" s="212"/>
      <c r="AM1544" s="212"/>
      <c r="AN1544" s="212"/>
      <c r="AP1544" s="203"/>
      <c r="AQ1544" s="203"/>
      <c r="AR1544" s="203"/>
      <c r="AS1544" s="203"/>
      <c r="AT1544" s="203"/>
      <c r="AU1544" s="203"/>
      <c r="AV1544" s="212"/>
      <c r="AW1544" s="212"/>
      <c r="AX1544" s="212"/>
      <c r="AY1544" s="212"/>
      <c r="BA1544" s="203"/>
      <c r="BB1544" s="203"/>
      <c r="BC1544" s="203"/>
      <c r="BD1544" s="203"/>
      <c r="BE1544" s="212"/>
      <c r="BF1544" s="212"/>
      <c r="BG1544" s="203"/>
      <c r="BH1544" s="203"/>
      <c r="BI1544" s="298"/>
      <c r="BJ1544" s="299"/>
      <c r="BK1544" s="203"/>
      <c r="BL1544" s="319"/>
    </row>
    <row r="1545" spans="18:64" ht="12.75" x14ac:dyDescent="0.2">
      <c r="R1545" s="212"/>
      <c r="S1545" s="212"/>
      <c r="T1545" s="212"/>
      <c r="U1545" s="212"/>
      <c r="V1545" s="212"/>
      <c r="W1545" s="212"/>
      <c r="X1545" s="212"/>
      <c r="Y1545" s="212"/>
      <c r="Z1545" s="212"/>
      <c r="AA1545" s="212"/>
      <c r="AB1545" s="212"/>
      <c r="AC1545" s="212"/>
      <c r="AD1545" s="212"/>
      <c r="AE1545" s="212"/>
      <c r="AF1545" s="212"/>
      <c r="AG1545" s="212"/>
      <c r="AH1545" s="212"/>
      <c r="AI1545" s="212"/>
      <c r="AJ1545" s="212"/>
      <c r="AK1545" s="212"/>
      <c r="AL1545" s="212"/>
      <c r="AM1545" s="212"/>
      <c r="AN1545" s="212"/>
      <c r="AP1545" s="203"/>
      <c r="AQ1545" s="203"/>
      <c r="AR1545" s="203"/>
      <c r="AS1545" s="203"/>
      <c r="AT1545" s="203"/>
      <c r="AU1545" s="203"/>
      <c r="AV1545" s="212"/>
      <c r="AW1545" s="212"/>
      <c r="AX1545" s="212"/>
      <c r="AY1545" s="212"/>
      <c r="BA1545" s="203"/>
      <c r="BB1545" s="203"/>
      <c r="BC1545" s="203"/>
      <c r="BD1545" s="203"/>
      <c r="BE1545" s="212"/>
      <c r="BF1545" s="212"/>
      <c r="BG1545" s="203"/>
      <c r="BH1545" s="203"/>
      <c r="BI1545" s="298"/>
      <c r="BJ1545" s="299"/>
      <c r="BK1545" s="203"/>
      <c r="BL1545" s="319"/>
    </row>
    <row r="1546" spans="18:64" ht="12.75" x14ac:dyDescent="0.2">
      <c r="R1546" s="212"/>
      <c r="S1546" s="212"/>
      <c r="T1546" s="212"/>
      <c r="U1546" s="212"/>
      <c r="V1546" s="212"/>
      <c r="W1546" s="212"/>
      <c r="X1546" s="212"/>
      <c r="Y1546" s="212"/>
      <c r="Z1546" s="212"/>
      <c r="AA1546" s="212"/>
      <c r="AB1546" s="212"/>
      <c r="AC1546" s="212"/>
      <c r="AD1546" s="212"/>
      <c r="AE1546" s="212"/>
      <c r="AF1546" s="212"/>
      <c r="AG1546" s="212"/>
      <c r="AH1546" s="212"/>
      <c r="AI1546" s="212"/>
      <c r="AJ1546" s="212"/>
      <c r="AK1546" s="212"/>
      <c r="AL1546" s="212"/>
      <c r="AM1546" s="212"/>
      <c r="AN1546" s="212"/>
      <c r="AP1546" s="203"/>
      <c r="AQ1546" s="203"/>
      <c r="AR1546" s="203"/>
      <c r="AS1546" s="203"/>
      <c r="AT1546" s="203"/>
      <c r="AU1546" s="203"/>
      <c r="AV1546" s="212"/>
      <c r="AW1546" s="212"/>
      <c r="AX1546" s="212"/>
      <c r="AY1546" s="212"/>
      <c r="BA1546" s="203"/>
      <c r="BB1546" s="203"/>
      <c r="BC1546" s="203"/>
      <c r="BD1546" s="203"/>
      <c r="BE1546" s="212"/>
      <c r="BF1546" s="212"/>
      <c r="BG1546" s="203"/>
      <c r="BH1546" s="203"/>
      <c r="BI1546" s="298"/>
      <c r="BJ1546" s="299"/>
      <c r="BK1546" s="203"/>
      <c r="BL1546" s="319"/>
    </row>
    <row r="1547" spans="18:64" ht="12.75" x14ac:dyDescent="0.2">
      <c r="R1547" s="212"/>
      <c r="S1547" s="212"/>
      <c r="T1547" s="212"/>
      <c r="U1547" s="212"/>
      <c r="V1547" s="212"/>
      <c r="W1547" s="212"/>
      <c r="X1547" s="212"/>
      <c r="Y1547" s="212"/>
      <c r="Z1547" s="212"/>
      <c r="AA1547" s="212"/>
      <c r="AB1547" s="212"/>
      <c r="AC1547" s="212"/>
      <c r="AD1547" s="212"/>
      <c r="AE1547" s="212"/>
      <c r="AF1547" s="212"/>
      <c r="AG1547" s="212"/>
      <c r="AH1547" s="212"/>
      <c r="AI1547" s="212"/>
      <c r="AJ1547" s="212"/>
      <c r="AK1547" s="212"/>
      <c r="AL1547" s="212"/>
      <c r="AM1547" s="212"/>
      <c r="AN1547" s="212"/>
      <c r="AP1547" s="203"/>
      <c r="AQ1547" s="203"/>
      <c r="AR1547" s="203"/>
      <c r="AS1547" s="203"/>
      <c r="AT1547" s="203"/>
      <c r="AU1547" s="203"/>
      <c r="AV1547" s="212"/>
      <c r="AW1547" s="212"/>
      <c r="AX1547" s="212"/>
      <c r="AY1547" s="212"/>
      <c r="BA1547" s="203"/>
      <c r="BB1547" s="203"/>
      <c r="BC1547" s="203"/>
      <c r="BD1547" s="203"/>
      <c r="BE1547" s="212"/>
      <c r="BF1547" s="212"/>
      <c r="BG1547" s="203"/>
      <c r="BH1547" s="203"/>
      <c r="BI1547" s="298"/>
      <c r="BJ1547" s="299"/>
      <c r="BK1547" s="203"/>
      <c r="BL1547" s="319"/>
    </row>
    <row r="1548" spans="18:64" ht="12.75" x14ac:dyDescent="0.2">
      <c r="R1548" s="212"/>
      <c r="S1548" s="212"/>
      <c r="T1548" s="212"/>
      <c r="U1548" s="212"/>
      <c r="V1548" s="212"/>
      <c r="W1548" s="212"/>
      <c r="X1548" s="212"/>
      <c r="Y1548" s="212"/>
      <c r="Z1548" s="212"/>
      <c r="AA1548" s="212"/>
      <c r="AB1548" s="212"/>
      <c r="AC1548" s="212"/>
      <c r="AD1548" s="212"/>
      <c r="AE1548" s="212"/>
      <c r="AF1548" s="212"/>
      <c r="AG1548" s="212"/>
      <c r="AH1548" s="212"/>
      <c r="AI1548" s="212"/>
      <c r="AJ1548" s="212"/>
      <c r="AK1548" s="212"/>
      <c r="AL1548" s="212"/>
      <c r="AM1548" s="212"/>
      <c r="AN1548" s="212"/>
      <c r="AP1548" s="203"/>
      <c r="AQ1548" s="203"/>
      <c r="AR1548" s="203"/>
      <c r="AS1548" s="203"/>
      <c r="AT1548" s="203"/>
      <c r="AU1548" s="203"/>
      <c r="AV1548" s="212"/>
      <c r="AW1548" s="212"/>
      <c r="AX1548" s="212"/>
      <c r="AY1548" s="212"/>
      <c r="BA1548" s="203"/>
      <c r="BB1548" s="203"/>
      <c r="BC1548" s="203"/>
      <c r="BD1548" s="203"/>
      <c r="BE1548" s="212"/>
      <c r="BF1548" s="212"/>
      <c r="BG1548" s="203"/>
      <c r="BH1548" s="203"/>
      <c r="BI1548" s="298"/>
      <c r="BJ1548" s="299"/>
      <c r="BK1548" s="203"/>
      <c r="BL1548" s="319"/>
    </row>
    <row r="1549" spans="18:64" ht="12.75" x14ac:dyDescent="0.2">
      <c r="R1549" s="212"/>
      <c r="S1549" s="212"/>
      <c r="T1549" s="212"/>
      <c r="U1549" s="212"/>
      <c r="V1549" s="212"/>
      <c r="W1549" s="212"/>
      <c r="X1549" s="212"/>
      <c r="Y1549" s="212"/>
      <c r="Z1549" s="212"/>
      <c r="AA1549" s="212"/>
      <c r="AB1549" s="212"/>
      <c r="AC1549" s="212"/>
      <c r="AD1549" s="212"/>
      <c r="AE1549" s="212"/>
      <c r="AF1549" s="212"/>
      <c r="AG1549" s="212"/>
      <c r="AH1549" s="212"/>
      <c r="AI1549" s="212"/>
      <c r="AJ1549" s="212"/>
      <c r="AK1549" s="212"/>
      <c r="AL1549" s="212"/>
      <c r="AM1549" s="212"/>
      <c r="AN1549" s="212"/>
      <c r="AP1549" s="203"/>
      <c r="AQ1549" s="203"/>
      <c r="AR1549" s="203"/>
      <c r="AS1549" s="203"/>
      <c r="AT1549" s="203"/>
      <c r="AU1549" s="203"/>
      <c r="AV1549" s="212"/>
      <c r="AW1549" s="212"/>
      <c r="AX1549" s="212"/>
      <c r="AY1549" s="212"/>
      <c r="BA1549" s="203"/>
      <c r="BB1549" s="203"/>
      <c r="BC1549" s="203"/>
      <c r="BD1549" s="203"/>
      <c r="BE1549" s="212"/>
      <c r="BF1549" s="212"/>
      <c r="BG1549" s="203"/>
      <c r="BH1549" s="203"/>
      <c r="BI1549" s="298"/>
      <c r="BJ1549" s="299"/>
      <c r="BK1549" s="203"/>
      <c r="BL1549" s="319"/>
    </row>
    <row r="1550" spans="18:64" ht="12.75" x14ac:dyDescent="0.2">
      <c r="R1550" s="212"/>
      <c r="S1550" s="212"/>
      <c r="T1550" s="212"/>
      <c r="U1550" s="212"/>
      <c r="V1550" s="212"/>
      <c r="W1550" s="212"/>
      <c r="X1550" s="212"/>
      <c r="Y1550" s="212"/>
      <c r="Z1550" s="212"/>
      <c r="AA1550" s="212"/>
      <c r="AB1550" s="212"/>
      <c r="AC1550" s="212"/>
      <c r="AD1550" s="212"/>
      <c r="AE1550" s="212"/>
      <c r="AF1550" s="212"/>
      <c r="AG1550" s="212"/>
      <c r="AH1550" s="212"/>
      <c r="AI1550" s="212"/>
      <c r="AJ1550" s="212"/>
      <c r="AK1550" s="212"/>
      <c r="AL1550" s="212"/>
      <c r="AM1550" s="212"/>
      <c r="AN1550" s="212"/>
      <c r="AP1550" s="203"/>
      <c r="AQ1550" s="203"/>
      <c r="AR1550" s="203"/>
      <c r="AS1550" s="203"/>
      <c r="AT1550" s="203"/>
      <c r="AU1550" s="203"/>
      <c r="AV1550" s="212"/>
      <c r="AW1550" s="212"/>
      <c r="AX1550" s="212"/>
      <c r="AY1550" s="212"/>
      <c r="BA1550" s="203"/>
      <c r="BB1550" s="203"/>
      <c r="BC1550" s="203"/>
      <c r="BD1550" s="203"/>
      <c r="BE1550" s="212"/>
      <c r="BF1550" s="212"/>
      <c r="BG1550" s="203"/>
      <c r="BH1550" s="203"/>
      <c r="BI1550" s="298"/>
      <c r="BJ1550" s="299"/>
      <c r="BK1550" s="203"/>
      <c r="BL1550" s="319"/>
    </row>
    <row r="1551" spans="18:64" ht="12.75" x14ac:dyDescent="0.2">
      <c r="R1551" s="212"/>
      <c r="S1551" s="212"/>
      <c r="T1551" s="212"/>
      <c r="U1551" s="212"/>
      <c r="V1551" s="212"/>
      <c r="W1551" s="212"/>
      <c r="X1551" s="212"/>
      <c r="Y1551" s="212"/>
      <c r="Z1551" s="212"/>
      <c r="AA1551" s="212"/>
      <c r="AB1551" s="212"/>
      <c r="AC1551" s="212"/>
      <c r="AD1551" s="212"/>
      <c r="AE1551" s="212"/>
      <c r="AF1551" s="212"/>
      <c r="AG1551" s="212"/>
      <c r="AH1551" s="212"/>
      <c r="AI1551" s="212"/>
      <c r="AJ1551" s="212"/>
      <c r="AK1551" s="212"/>
      <c r="AL1551" s="212"/>
      <c r="AM1551" s="212"/>
      <c r="AN1551" s="212"/>
      <c r="AP1551" s="203"/>
      <c r="AQ1551" s="203"/>
      <c r="AR1551" s="203"/>
      <c r="AS1551" s="203"/>
      <c r="AT1551" s="203"/>
      <c r="AU1551" s="203"/>
      <c r="AV1551" s="212"/>
      <c r="AW1551" s="212"/>
      <c r="AX1551" s="212"/>
      <c r="AY1551" s="212"/>
      <c r="BA1551" s="203"/>
      <c r="BB1551" s="203"/>
      <c r="BC1551" s="203"/>
      <c r="BD1551" s="203"/>
      <c r="BE1551" s="212"/>
      <c r="BF1551" s="212"/>
      <c r="BG1551" s="203"/>
      <c r="BH1551" s="203"/>
      <c r="BI1551" s="298"/>
      <c r="BJ1551" s="299"/>
      <c r="BK1551" s="203"/>
      <c r="BL1551" s="319"/>
    </row>
    <row r="1552" spans="18:64" ht="12.75" x14ac:dyDescent="0.2">
      <c r="R1552" s="212"/>
      <c r="S1552" s="212"/>
      <c r="T1552" s="212"/>
      <c r="U1552" s="212"/>
      <c r="V1552" s="212"/>
      <c r="W1552" s="212"/>
      <c r="X1552" s="212"/>
      <c r="Y1552" s="212"/>
      <c r="Z1552" s="212"/>
      <c r="AA1552" s="212"/>
      <c r="AB1552" s="212"/>
      <c r="AC1552" s="212"/>
      <c r="AD1552" s="212"/>
      <c r="AE1552" s="212"/>
      <c r="AF1552" s="212"/>
      <c r="AG1552" s="212"/>
      <c r="AH1552" s="212"/>
      <c r="AI1552" s="212"/>
      <c r="AJ1552" s="212"/>
      <c r="AK1552" s="212"/>
      <c r="AL1552" s="212"/>
      <c r="AM1552" s="212"/>
      <c r="AN1552" s="212"/>
      <c r="AP1552" s="203"/>
      <c r="AQ1552" s="203"/>
      <c r="AR1552" s="203"/>
      <c r="AS1552" s="203"/>
      <c r="AT1552" s="203"/>
      <c r="AU1552" s="203"/>
      <c r="AV1552" s="212"/>
      <c r="AW1552" s="212"/>
      <c r="AX1552" s="212"/>
      <c r="AY1552" s="212"/>
      <c r="BA1552" s="203"/>
      <c r="BB1552" s="203"/>
      <c r="BC1552" s="203"/>
      <c r="BD1552" s="203"/>
      <c r="BE1552" s="212"/>
      <c r="BF1552" s="212"/>
      <c r="BG1552" s="203"/>
      <c r="BH1552" s="203"/>
      <c r="BI1552" s="298"/>
      <c r="BJ1552" s="299"/>
      <c r="BK1552" s="203"/>
      <c r="BL1552" s="319"/>
    </row>
    <row r="1553" spans="18:64" ht="12.75" x14ac:dyDescent="0.2">
      <c r="R1553" s="212"/>
      <c r="S1553" s="212"/>
      <c r="T1553" s="212"/>
      <c r="U1553" s="212"/>
      <c r="V1553" s="212"/>
      <c r="W1553" s="212"/>
      <c r="X1553" s="212"/>
      <c r="Y1553" s="212"/>
      <c r="Z1553" s="212"/>
      <c r="AA1553" s="212"/>
      <c r="AB1553" s="212"/>
      <c r="AC1553" s="212"/>
      <c r="AD1553" s="212"/>
      <c r="AE1553" s="212"/>
      <c r="AF1553" s="212"/>
      <c r="AG1553" s="212"/>
      <c r="AH1553" s="212"/>
      <c r="AI1553" s="212"/>
      <c r="AJ1553" s="212"/>
      <c r="AK1553" s="212"/>
      <c r="AL1553" s="212"/>
      <c r="AM1553" s="212"/>
      <c r="AN1553" s="212"/>
      <c r="AP1553" s="203"/>
      <c r="AQ1553" s="203"/>
      <c r="AR1553" s="203"/>
      <c r="AS1553" s="203"/>
      <c r="AT1553" s="203"/>
      <c r="AU1553" s="203"/>
      <c r="AV1553" s="212"/>
      <c r="AW1553" s="212"/>
      <c r="AX1553" s="212"/>
      <c r="AY1553" s="212"/>
      <c r="BA1553" s="203"/>
      <c r="BB1553" s="203"/>
      <c r="BC1553" s="203"/>
      <c r="BD1553" s="203"/>
      <c r="BE1553" s="212"/>
      <c r="BF1553" s="212"/>
      <c r="BG1553" s="203"/>
      <c r="BH1553" s="203"/>
      <c r="BI1553" s="298"/>
      <c r="BJ1553" s="299"/>
      <c r="BK1553" s="203"/>
      <c r="BL1553" s="319"/>
    </row>
    <row r="1554" spans="18:64" ht="12.75" x14ac:dyDescent="0.2">
      <c r="R1554" s="212"/>
      <c r="S1554" s="212"/>
      <c r="T1554" s="212"/>
      <c r="U1554" s="212"/>
      <c r="V1554" s="212"/>
      <c r="W1554" s="212"/>
      <c r="X1554" s="212"/>
      <c r="Y1554" s="212"/>
      <c r="Z1554" s="212"/>
      <c r="AA1554" s="212"/>
      <c r="AB1554" s="212"/>
      <c r="AC1554" s="212"/>
      <c r="AD1554" s="212"/>
      <c r="AE1554" s="212"/>
      <c r="AF1554" s="212"/>
      <c r="AG1554" s="212"/>
      <c r="AH1554" s="212"/>
      <c r="AI1554" s="212"/>
      <c r="AJ1554" s="212"/>
      <c r="AK1554" s="212"/>
      <c r="AL1554" s="212"/>
      <c r="AM1554" s="212"/>
      <c r="AN1554" s="212"/>
      <c r="AP1554" s="203"/>
      <c r="AQ1554" s="203"/>
      <c r="AR1554" s="203"/>
      <c r="AS1554" s="203"/>
      <c r="AT1554" s="203"/>
      <c r="AU1554" s="203"/>
      <c r="AV1554" s="212"/>
      <c r="AW1554" s="212"/>
      <c r="AX1554" s="212"/>
      <c r="AY1554" s="212"/>
      <c r="BA1554" s="203"/>
      <c r="BB1554" s="203"/>
      <c r="BC1554" s="203"/>
      <c r="BD1554" s="203"/>
      <c r="BE1554" s="212"/>
      <c r="BF1554" s="212"/>
      <c r="BG1554" s="203"/>
      <c r="BH1554" s="203"/>
      <c r="BI1554" s="298"/>
      <c r="BJ1554" s="299"/>
      <c r="BK1554" s="203"/>
      <c r="BL1554" s="319"/>
    </row>
    <row r="1555" spans="18:64" ht="12.75" x14ac:dyDescent="0.2">
      <c r="R1555" s="212"/>
      <c r="S1555" s="212"/>
      <c r="T1555" s="212"/>
      <c r="U1555" s="212"/>
      <c r="V1555" s="212"/>
      <c r="W1555" s="212"/>
      <c r="X1555" s="212"/>
      <c r="Y1555" s="212"/>
      <c r="Z1555" s="212"/>
      <c r="AA1555" s="212"/>
      <c r="AB1555" s="212"/>
      <c r="AC1555" s="212"/>
      <c r="AD1555" s="212"/>
      <c r="AE1555" s="212"/>
      <c r="AF1555" s="212"/>
      <c r="AG1555" s="212"/>
      <c r="AH1555" s="212"/>
      <c r="AI1555" s="212"/>
      <c r="AJ1555" s="212"/>
      <c r="AK1555" s="212"/>
      <c r="AL1555" s="212"/>
      <c r="AM1555" s="212"/>
      <c r="AN1555" s="212"/>
      <c r="AP1555" s="203"/>
      <c r="AQ1555" s="203"/>
      <c r="AR1555" s="203"/>
      <c r="AS1555" s="203"/>
      <c r="AT1555" s="203"/>
      <c r="AU1555" s="203"/>
      <c r="AV1555" s="212"/>
      <c r="AW1555" s="212"/>
      <c r="AX1555" s="212"/>
      <c r="AY1555" s="212"/>
      <c r="BA1555" s="203"/>
      <c r="BB1555" s="203"/>
      <c r="BC1555" s="203"/>
      <c r="BD1555" s="203"/>
      <c r="BE1555" s="212"/>
      <c r="BF1555" s="212"/>
      <c r="BG1555" s="203"/>
      <c r="BH1555" s="203"/>
      <c r="BI1555" s="298"/>
      <c r="BJ1555" s="299"/>
      <c r="BK1555" s="203"/>
      <c r="BL1555" s="319"/>
    </row>
    <row r="1556" spans="18:64" ht="12.75" x14ac:dyDescent="0.2">
      <c r="R1556" s="212"/>
      <c r="S1556" s="212"/>
      <c r="T1556" s="212"/>
      <c r="U1556" s="212"/>
      <c r="V1556" s="212"/>
      <c r="W1556" s="212"/>
      <c r="X1556" s="212"/>
      <c r="Y1556" s="212"/>
      <c r="Z1556" s="212"/>
      <c r="AA1556" s="212"/>
      <c r="AB1556" s="212"/>
      <c r="AC1556" s="212"/>
      <c r="AD1556" s="212"/>
      <c r="AE1556" s="212"/>
      <c r="AF1556" s="212"/>
      <c r="AG1556" s="212"/>
      <c r="AH1556" s="212"/>
      <c r="AI1556" s="212"/>
      <c r="AJ1556" s="212"/>
      <c r="AK1556" s="212"/>
      <c r="AL1556" s="212"/>
      <c r="AM1556" s="212"/>
      <c r="AN1556" s="212"/>
      <c r="AP1556" s="203"/>
      <c r="AQ1556" s="203"/>
      <c r="AR1556" s="203"/>
      <c r="AS1556" s="203"/>
      <c r="AT1556" s="203"/>
      <c r="AU1556" s="203"/>
      <c r="AV1556" s="212"/>
      <c r="AW1556" s="212"/>
      <c r="AX1556" s="212"/>
      <c r="AY1556" s="212"/>
      <c r="BA1556" s="203"/>
      <c r="BB1556" s="203"/>
      <c r="BC1556" s="203"/>
      <c r="BD1556" s="203"/>
      <c r="BE1556" s="212"/>
      <c r="BF1556" s="212"/>
      <c r="BG1556" s="203"/>
      <c r="BH1556" s="203"/>
      <c r="BI1556" s="298"/>
      <c r="BJ1556" s="299"/>
      <c r="BK1556" s="203"/>
      <c r="BL1556" s="319"/>
    </row>
    <row r="1557" spans="18:64" ht="12.75" x14ac:dyDescent="0.2">
      <c r="R1557" s="212"/>
      <c r="S1557" s="212"/>
      <c r="T1557" s="212"/>
      <c r="U1557" s="212"/>
      <c r="V1557" s="212"/>
      <c r="W1557" s="212"/>
      <c r="X1557" s="212"/>
      <c r="Y1557" s="212"/>
      <c r="Z1557" s="212"/>
      <c r="AA1557" s="212"/>
      <c r="AB1557" s="212"/>
      <c r="AC1557" s="212"/>
      <c r="AD1557" s="212"/>
      <c r="AE1557" s="212"/>
      <c r="AF1557" s="212"/>
      <c r="AG1557" s="212"/>
      <c r="AH1557" s="212"/>
      <c r="AI1557" s="212"/>
      <c r="AJ1557" s="212"/>
      <c r="AK1557" s="212"/>
      <c r="AL1557" s="212"/>
      <c r="AM1557" s="212"/>
      <c r="AN1557" s="212"/>
      <c r="AP1557" s="203"/>
      <c r="AQ1557" s="203"/>
      <c r="AR1557" s="203"/>
      <c r="AS1557" s="203"/>
      <c r="AT1557" s="203"/>
      <c r="AU1557" s="203"/>
      <c r="AV1557" s="212"/>
      <c r="AW1557" s="212"/>
      <c r="AX1557" s="212"/>
      <c r="AY1557" s="212"/>
      <c r="BA1557" s="203"/>
      <c r="BB1557" s="203"/>
      <c r="BC1557" s="203"/>
      <c r="BD1557" s="203"/>
      <c r="BE1557" s="212"/>
      <c r="BF1557" s="212"/>
      <c r="BG1557" s="203"/>
      <c r="BH1557" s="203"/>
      <c r="BI1557" s="298"/>
      <c r="BJ1557" s="299"/>
      <c r="BK1557" s="203"/>
      <c r="BL1557" s="319"/>
    </row>
    <row r="1558" spans="18:64" ht="12.75" x14ac:dyDescent="0.2">
      <c r="R1558" s="212"/>
      <c r="S1558" s="212"/>
      <c r="T1558" s="212"/>
      <c r="U1558" s="212"/>
      <c r="V1558" s="212"/>
      <c r="W1558" s="212"/>
      <c r="X1558" s="212"/>
      <c r="Y1558" s="212"/>
      <c r="Z1558" s="212"/>
      <c r="AA1558" s="212"/>
      <c r="AB1558" s="212"/>
      <c r="AC1558" s="212"/>
      <c r="AD1558" s="212"/>
      <c r="AE1558" s="212"/>
      <c r="AF1558" s="212"/>
      <c r="AG1558" s="212"/>
      <c r="AH1558" s="212"/>
      <c r="AI1558" s="212"/>
      <c r="AJ1558" s="212"/>
      <c r="AK1558" s="212"/>
      <c r="AL1558" s="212"/>
      <c r="AM1558" s="212"/>
      <c r="AN1558" s="212"/>
      <c r="AP1558" s="203"/>
      <c r="AQ1558" s="203"/>
      <c r="AR1558" s="203"/>
      <c r="AS1558" s="203"/>
      <c r="AT1558" s="203"/>
      <c r="AU1558" s="203"/>
      <c r="AV1558" s="212"/>
      <c r="AW1558" s="212"/>
      <c r="AX1558" s="212"/>
      <c r="AY1558" s="212"/>
      <c r="BA1558" s="203"/>
      <c r="BB1558" s="203"/>
      <c r="BC1558" s="203"/>
      <c r="BD1558" s="203"/>
      <c r="BE1558" s="212"/>
      <c r="BF1558" s="212"/>
      <c r="BG1558" s="203"/>
      <c r="BH1558" s="203"/>
      <c r="BI1558" s="298"/>
      <c r="BJ1558" s="299"/>
      <c r="BK1558" s="203"/>
      <c r="BL1558" s="319"/>
    </row>
    <row r="1559" spans="18:64" ht="12.75" x14ac:dyDescent="0.2">
      <c r="R1559" s="212"/>
      <c r="S1559" s="212"/>
      <c r="T1559" s="212"/>
      <c r="U1559" s="212"/>
      <c r="V1559" s="212"/>
      <c r="W1559" s="212"/>
      <c r="X1559" s="212"/>
      <c r="Y1559" s="212"/>
      <c r="Z1559" s="212"/>
      <c r="AA1559" s="212"/>
      <c r="AB1559" s="212"/>
      <c r="AC1559" s="212"/>
      <c r="AD1559" s="212"/>
      <c r="AE1559" s="212"/>
      <c r="AF1559" s="212"/>
      <c r="AG1559" s="212"/>
      <c r="AH1559" s="212"/>
      <c r="AI1559" s="212"/>
      <c r="AJ1559" s="212"/>
      <c r="AK1559" s="212"/>
      <c r="AL1559" s="212"/>
      <c r="AM1559" s="212"/>
      <c r="AN1559" s="212"/>
      <c r="AP1559" s="203"/>
      <c r="AQ1559" s="203"/>
      <c r="AR1559" s="203"/>
      <c r="AS1559" s="203"/>
      <c r="AT1559" s="203"/>
      <c r="AU1559" s="203"/>
      <c r="AV1559" s="212"/>
      <c r="AW1559" s="212"/>
      <c r="AX1559" s="212"/>
      <c r="AY1559" s="212"/>
      <c r="BA1559" s="203"/>
      <c r="BB1559" s="203"/>
      <c r="BC1559" s="203"/>
      <c r="BD1559" s="203"/>
      <c r="BE1559" s="212"/>
      <c r="BF1559" s="212"/>
      <c r="BG1559" s="203"/>
      <c r="BH1559" s="203"/>
      <c r="BI1559" s="298"/>
      <c r="BJ1559" s="299"/>
      <c r="BK1559" s="203"/>
      <c r="BL1559" s="319"/>
    </row>
    <row r="1560" spans="18:64" ht="12.75" x14ac:dyDescent="0.2">
      <c r="R1560" s="212"/>
      <c r="S1560" s="212"/>
      <c r="T1560" s="212"/>
      <c r="U1560" s="212"/>
      <c r="V1560" s="212"/>
      <c r="W1560" s="212"/>
      <c r="X1560" s="212"/>
      <c r="Y1560" s="212"/>
      <c r="Z1560" s="212"/>
      <c r="AA1560" s="212"/>
      <c r="AB1560" s="212"/>
      <c r="AC1560" s="212"/>
      <c r="AD1560" s="212"/>
      <c r="AE1560" s="212"/>
      <c r="AF1560" s="212"/>
      <c r="AG1560" s="212"/>
      <c r="AH1560" s="212"/>
      <c r="AI1560" s="212"/>
      <c r="AJ1560" s="212"/>
      <c r="AK1560" s="212"/>
      <c r="AL1560" s="212"/>
      <c r="AM1560" s="212"/>
      <c r="AN1560" s="212"/>
      <c r="AP1560" s="203"/>
      <c r="AQ1560" s="203"/>
      <c r="AR1560" s="203"/>
      <c r="AS1560" s="203"/>
      <c r="AT1560" s="203"/>
      <c r="AU1560" s="203"/>
      <c r="AV1560" s="212"/>
      <c r="AW1560" s="212"/>
      <c r="AX1560" s="212"/>
      <c r="AY1560" s="212"/>
      <c r="BA1560" s="203"/>
      <c r="BB1560" s="203"/>
      <c r="BC1560" s="203"/>
      <c r="BD1560" s="203"/>
      <c r="BE1560" s="212"/>
      <c r="BF1560" s="212"/>
      <c r="BG1560" s="203"/>
      <c r="BH1560" s="203"/>
      <c r="BI1560" s="298"/>
      <c r="BJ1560" s="299"/>
      <c r="BK1560" s="203"/>
      <c r="BL1560" s="319"/>
    </row>
    <row r="1561" spans="18:64" ht="12.75" x14ac:dyDescent="0.2">
      <c r="R1561" s="212"/>
      <c r="S1561" s="212"/>
      <c r="T1561" s="212"/>
      <c r="U1561" s="212"/>
      <c r="V1561" s="212"/>
      <c r="W1561" s="212"/>
      <c r="X1561" s="212"/>
      <c r="Y1561" s="212"/>
      <c r="Z1561" s="212"/>
      <c r="AA1561" s="212"/>
      <c r="AB1561" s="212"/>
      <c r="AC1561" s="212"/>
      <c r="AD1561" s="212"/>
      <c r="AE1561" s="212"/>
      <c r="AF1561" s="212"/>
      <c r="AG1561" s="212"/>
      <c r="AH1561" s="212"/>
      <c r="AI1561" s="212"/>
      <c r="AJ1561" s="212"/>
      <c r="AK1561" s="212"/>
      <c r="AL1561" s="212"/>
      <c r="AM1561" s="212"/>
      <c r="AN1561" s="212"/>
      <c r="AP1561" s="203"/>
      <c r="AQ1561" s="203"/>
      <c r="AR1561" s="203"/>
      <c r="AS1561" s="203"/>
      <c r="AT1561" s="203"/>
      <c r="AU1561" s="203"/>
      <c r="AV1561" s="212"/>
      <c r="AW1561" s="212"/>
      <c r="AX1561" s="212"/>
      <c r="AY1561" s="212"/>
      <c r="BA1561" s="203"/>
      <c r="BB1561" s="203"/>
      <c r="BC1561" s="203"/>
      <c r="BD1561" s="203"/>
      <c r="BE1561" s="212"/>
      <c r="BF1561" s="212"/>
      <c r="BG1561" s="203"/>
      <c r="BH1561" s="203"/>
      <c r="BI1561" s="298"/>
      <c r="BJ1561" s="299"/>
      <c r="BK1561" s="203"/>
      <c r="BL1561" s="319"/>
    </row>
    <row r="1562" spans="18:64" ht="12.75" x14ac:dyDescent="0.2">
      <c r="R1562" s="212"/>
      <c r="S1562" s="212"/>
      <c r="T1562" s="212"/>
      <c r="U1562" s="212"/>
      <c r="V1562" s="212"/>
      <c r="W1562" s="212"/>
      <c r="X1562" s="212"/>
      <c r="Y1562" s="212"/>
      <c r="Z1562" s="212"/>
      <c r="AA1562" s="212"/>
      <c r="AB1562" s="212"/>
      <c r="AC1562" s="212"/>
      <c r="AD1562" s="212"/>
      <c r="AE1562" s="212"/>
      <c r="AF1562" s="212"/>
      <c r="AG1562" s="212"/>
      <c r="AH1562" s="212"/>
      <c r="AI1562" s="212"/>
      <c r="AJ1562" s="212"/>
      <c r="AK1562" s="212"/>
      <c r="AL1562" s="212"/>
      <c r="AM1562" s="212"/>
      <c r="AN1562" s="212"/>
      <c r="AP1562" s="203"/>
      <c r="AQ1562" s="203"/>
      <c r="AR1562" s="203"/>
      <c r="AS1562" s="203"/>
      <c r="AT1562" s="203"/>
      <c r="AU1562" s="203"/>
      <c r="AV1562" s="212"/>
      <c r="AW1562" s="212"/>
      <c r="AX1562" s="212"/>
      <c r="AY1562" s="212"/>
      <c r="BA1562" s="203"/>
      <c r="BB1562" s="203"/>
      <c r="BC1562" s="203"/>
      <c r="BD1562" s="203"/>
      <c r="BE1562" s="212"/>
      <c r="BF1562" s="212"/>
      <c r="BG1562" s="203"/>
      <c r="BH1562" s="203"/>
      <c r="BI1562" s="298"/>
      <c r="BJ1562" s="299"/>
      <c r="BK1562" s="203"/>
      <c r="BL1562" s="319"/>
    </row>
    <row r="1563" spans="18:64" ht="12.75" x14ac:dyDescent="0.2">
      <c r="R1563" s="212"/>
      <c r="S1563" s="212"/>
      <c r="T1563" s="212"/>
      <c r="U1563" s="212"/>
      <c r="V1563" s="212"/>
      <c r="W1563" s="212"/>
      <c r="X1563" s="212"/>
      <c r="Y1563" s="212"/>
      <c r="Z1563" s="212"/>
      <c r="AA1563" s="212"/>
      <c r="AB1563" s="212"/>
      <c r="AC1563" s="212"/>
      <c r="AD1563" s="212"/>
      <c r="AE1563" s="212"/>
      <c r="AF1563" s="212"/>
      <c r="AG1563" s="212"/>
      <c r="AH1563" s="212"/>
      <c r="AI1563" s="212"/>
      <c r="AJ1563" s="212"/>
      <c r="AK1563" s="212"/>
      <c r="AL1563" s="212"/>
      <c r="AM1563" s="212"/>
      <c r="AN1563" s="212"/>
      <c r="AP1563" s="203"/>
      <c r="AQ1563" s="203"/>
      <c r="AR1563" s="203"/>
      <c r="AS1563" s="203"/>
      <c r="AT1563" s="203"/>
      <c r="AU1563" s="203"/>
      <c r="AV1563" s="212"/>
      <c r="AW1563" s="212"/>
      <c r="AX1563" s="212"/>
      <c r="AY1563" s="212"/>
      <c r="BA1563" s="203"/>
      <c r="BB1563" s="203"/>
      <c r="BC1563" s="203"/>
      <c r="BD1563" s="203"/>
      <c r="BE1563" s="212"/>
      <c r="BF1563" s="212"/>
      <c r="BG1563" s="203"/>
      <c r="BH1563" s="203"/>
      <c r="BI1563" s="298"/>
      <c r="BJ1563" s="299"/>
      <c r="BK1563" s="203"/>
      <c r="BL1563" s="319"/>
    </row>
    <row r="1564" spans="18:64" ht="12.75" x14ac:dyDescent="0.2">
      <c r="R1564" s="212"/>
      <c r="S1564" s="212"/>
      <c r="T1564" s="212"/>
      <c r="U1564" s="212"/>
      <c r="V1564" s="212"/>
      <c r="W1564" s="212"/>
      <c r="X1564" s="212"/>
      <c r="Y1564" s="212"/>
      <c r="Z1564" s="212"/>
      <c r="AA1564" s="212"/>
      <c r="AB1564" s="212"/>
      <c r="AC1564" s="212"/>
      <c r="AD1564" s="212"/>
      <c r="AE1564" s="212"/>
      <c r="AF1564" s="212"/>
      <c r="AG1564" s="212"/>
      <c r="AH1564" s="212"/>
      <c r="AI1564" s="212"/>
      <c r="AJ1564" s="212"/>
      <c r="AK1564" s="212"/>
      <c r="AL1564" s="212"/>
      <c r="AM1564" s="212"/>
      <c r="AN1564" s="212"/>
      <c r="AP1564" s="203"/>
      <c r="AQ1564" s="203"/>
      <c r="AR1564" s="203"/>
      <c r="AS1564" s="203"/>
      <c r="AT1564" s="203"/>
      <c r="AU1564" s="203"/>
      <c r="AV1564" s="212"/>
      <c r="AW1564" s="212"/>
      <c r="AX1564" s="212"/>
      <c r="AY1564" s="212"/>
      <c r="BA1564" s="203"/>
      <c r="BB1564" s="203"/>
      <c r="BC1564" s="203"/>
      <c r="BD1564" s="203"/>
      <c r="BE1564" s="212"/>
      <c r="BF1564" s="212"/>
      <c r="BG1564" s="203"/>
      <c r="BH1564" s="203"/>
      <c r="BI1564" s="298"/>
      <c r="BJ1564" s="299"/>
      <c r="BK1564" s="203"/>
      <c r="BL1564" s="319"/>
    </row>
    <row r="1565" spans="18:64" ht="12.75" x14ac:dyDescent="0.2">
      <c r="R1565" s="212"/>
      <c r="S1565" s="212"/>
      <c r="T1565" s="212"/>
      <c r="U1565" s="212"/>
      <c r="V1565" s="212"/>
      <c r="W1565" s="212"/>
      <c r="X1565" s="212"/>
      <c r="Y1565" s="212"/>
      <c r="Z1565" s="212"/>
      <c r="AA1565" s="212"/>
      <c r="AB1565" s="212"/>
      <c r="AC1565" s="212"/>
      <c r="AD1565" s="212"/>
      <c r="AE1565" s="212"/>
      <c r="AF1565" s="212"/>
      <c r="AG1565" s="212"/>
      <c r="AH1565" s="212"/>
      <c r="AI1565" s="212"/>
      <c r="AJ1565" s="212"/>
      <c r="AK1565" s="212"/>
      <c r="AL1565" s="212"/>
      <c r="AM1565" s="212"/>
      <c r="AN1565" s="212"/>
      <c r="AP1565" s="203"/>
      <c r="AQ1565" s="203"/>
      <c r="AR1565" s="203"/>
      <c r="AS1565" s="203"/>
      <c r="AT1565" s="203"/>
      <c r="AU1565" s="203"/>
      <c r="AV1565" s="212"/>
      <c r="AW1565" s="212"/>
      <c r="AX1565" s="212"/>
      <c r="AY1565" s="212"/>
      <c r="BA1565" s="203"/>
      <c r="BB1565" s="203"/>
      <c r="BC1565" s="203"/>
      <c r="BD1565" s="203"/>
      <c r="BE1565" s="212"/>
      <c r="BF1565" s="212"/>
      <c r="BG1565" s="203"/>
      <c r="BH1565" s="203"/>
      <c r="BI1565" s="298"/>
      <c r="BJ1565" s="299"/>
      <c r="BK1565" s="203"/>
      <c r="BL1565" s="319"/>
    </row>
    <row r="1566" spans="18:64" ht="12.75" x14ac:dyDescent="0.2">
      <c r="R1566" s="212"/>
      <c r="S1566" s="212"/>
      <c r="T1566" s="212"/>
      <c r="U1566" s="212"/>
      <c r="V1566" s="212"/>
      <c r="W1566" s="212"/>
      <c r="X1566" s="212"/>
      <c r="Y1566" s="212"/>
      <c r="Z1566" s="212"/>
      <c r="AA1566" s="212"/>
      <c r="AB1566" s="212"/>
      <c r="AC1566" s="212"/>
      <c r="AD1566" s="212"/>
      <c r="AE1566" s="212"/>
      <c r="AF1566" s="212"/>
      <c r="AG1566" s="212"/>
      <c r="AH1566" s="212"/>
      <c r="AI1566" s="212"/>
      <c r="AJ1566" s="212"/>
      <c r="AK1566" s="212"/>
      <c r="AL1566" s="212"/>
      <c r="AM1566" s="212"/>
      <c r="AN1566" s="212"/>
      <c r="AP1566" s="203"/>
      <c r="AQ1566" s="203"/>
      <c r="AR1566" s="203"/>
      <c r="AS1566" s="203"/>
      <c r="AT1566" s="203"/>
      <c r="AU1566" s="203"/>
      <c r="AV1566" s="212"/>
      <c r="AW1566" s="212"/>
      <c r="AX1566" s="212"/>
      <c r="AY1566" s="212"/>
      <c r="BA1566" s="203"/>
      <c r="BB1566" s="203"/>
      <c r="BC1566" s="203"/>
      <c r="BD1566" s="203"/>
      <c r="BE1566" s="212"/>
      <c r="BF1566" s="212"/>
      <c r="BG1566" s="203"/>
      <c r="BH1566" s="203"/>
      <c r="BI1566" s="298"/>
      <c r="BJ1566" s="299"/>
      <c r="BK1566" s="203"/>
      <c r="BL1566" s="319"/>
    </row>
    <row r="1567" spans="18:64" ht="12.75" x14ac:dyDescent="0.2">
      <c r="R1567" s="212"/>
      <c r="S1567" s="212"/>
      <c r="T1567" s="212"/>
      <c r="U1567" s="212"/>
      <c r="V1567" s="212"/>
      <c r="W1567" s="212"/>
      <c r="X1567" s="212"/>
      <c r="Y1567" s="212"/>
      <c r="Z1567" s="212"/>
      <c r="AA1567" s="212"/>
      <c r="AB1567" s="212"/>
      <c r="AC1567" s="212"/>
      <c r="AD1567" s="212"/>
      <c r="AE1567" s="212"/>
      <c r="AF1567" s="212"/>
      <c r="AG1567" s="212"/>
      <c r="AH1567" s="212"/>
      <c r="AI1567" s="212"/>
      <c r="AJ1567" s="212"/>
      <c r="AK1567" s="212"/>
      <c r="AL1567" s="212"/>
      <c r="AM1567" s="212"/>
      <c r="AN1567" s="212"/>
      <c r="AP1567" s="203"/>
      <c r="AQ1567" s="203"/>
      <c r="AR1567" s="203"/>
      <c r="AS1567" s="203"/>
      <c r="AT1567" s="203"/>
      <c r="AU1567" s="203"/>
      <c r="AV1567" s="212"/>
      <c r="AW1567" s="212"/>
      <c r="AX1567" s="212"/>
      <c r="AY1567" s="212"/>
      <c r="BA1567" s="203"/>
      <c r="BB1567" s="203"/>
      <c r="BC1567" s="203"/>
      <c r="BD1567" s="203"/>
      <c r="BE1567" s="212"/>
      <c r="BF1567" s="212"/>
      <c r="BG1567" s="203"/>
      <c r="BH1567" s="203"/>
      <c r="BI1567" s="298"/>
      <c r="BJ1567" s="299"/>
      <c r="BK1567" s="203"/>
      <c r="BL1567" s="319"/>
    </row>
    <row r="1568" spans="18:64" ht="12.75" x14ac:dyDescent="0.2">
      <c r="R1568" s="212"/>
      <c r="S1568" s="212"/>
      <c r="T1568" s="212"/>
      <c r="U1568" s="212"/>
      <c r="V1568" s="212"/>
      <c r="W1568" s="212"/>
      <c r="X1568" s="212"/>
      <c r="Y1568" s="212"/>
      <c r="Z1568" s="212"/>
      <c r="AA1568" s="212"/>
      <c r="AB1568" s="212"/>
      <c r="AC1568" s="212"/>
      <c r="AD1568" s="212"/>
      <c r="AE1568" s="212"/>
      <c r="AF1568" s="212"/>
      <c r="AG1568" s="212"/>
      <c r="AH1568" s="212"/>
      <c r="AI1568" s="212"/>
      <c r="AJ1568" s="212"/>
      <c r="AK1568" s="212"/>
      <c r="AL1568" s="212"/>
      <c r="AM1568" s="212"/>
      <c r="AN1568" s="212"/>
      <c r="AP1568" s="203"/>
      <c r="AQ1568" s="203"/>
      <c r="AR1568" s="203"/>
      <c r="AS1568" s="203"/>
      <c r="AT1568" s="203"/>
      <c r="AU1568" s="203"/>
      <c r="AV1568" s="212"/>
      <c r="AW1568" s="212"/>
      <c r="AX1568" s="212"/>
      <c r="AY1568" s="212"/>
      <c r="BA1568" s="203"/>
      <c r="BB1568" s="203"/>
      <c r="BC1568" s="203"/>
      <c r="BD1568" s="203"/>
      <c r="BE1568" s="212"/>
      <c r="BF1568" s="212"/>
      <c r="BG1568" s="203"/>
      <c r="BH1568" s="203"/>
      <c r="BI1568" s="298"/>
      <c r="BJ1568" s="299"/>
      <c r="BK1568" s="203"/>
      <c r="BL1568" s="319"/>
    </row>
    <row r="1569" spans="18:64" ht="12.75" x14ac:dyDescent="0.2">
      <c r="R1569" s="212"/>
      <c r="S1569" s="212"/>
      <c r="T1569" s="212"/>
      <c r="U1569" s="212"/>
      <c r="V1569" s="212"/>
      <c r="W1569" s="212"/>
      <c r="X1569" s="212"/>
      <c r="Y1569" s="212"/>
      <c r="Z1569" s="212"/>
      <c r="AA1569" s="212"/>
      <c r="AB1569" s="212"/>
      <c r="AC1569" s="212"/>
      <c r="AD1569" s="212"/>
      <c r="AE1569" s="212"/>
      <c r="AF1569" s="212"/>
      <c r="AG1569" s="212"/>
      <c r="AH1569" s="212"/>
      <c r="AI1569" s="212"/>
      <c r="AJ1569" s="212"/>
      <c r="AK1569" s="212"/>
      <c r="AL1569" s="212"/>
      <c r="AM1569" s="212"/>
      <c r="AN1569" s="212"/>
      <c r="AP1569" s="203"/>
      <c r="AQ1569" s="203"/>
      <c r="AR1569" s="203"/>
      <c r="AS1569" s="203"/>
      <c r="AT1569" s="203"/>
      <c r="AU1569" s="203"/>
      <c r="AV1569" s="212"/>
      <c r="AW1569" s="212"/>
      <c r="AX1569" s="212"/>
      <c r="AY1569" s="212"/>
      <c r="BA1569" s="203"/>
      <c r="BB1569" s="203"/>
      <c r="BC1569" s="203"/>
      <c r="BD1569" s="203"/>
      <c r="BE1569" s="212"/>
      <c r="BF1569" s="212"/>
      <c r="BG1569" s="203"/>
      <c r="BH1569" s="203"/>
      <c r="BI1569" s="298"/>
      <c r="BJ1569" s="299"/>
      <c r="BK1569" s="203"/>
      <c r="BL1569" s="319"/>
    </row>
    <row r="1570" spans="18:64" ht="12.75" x14ac:dyDescent="0.2">
      <c r="R1570" s="212"/>
      <c r="S1570" s="212"/>
      <c r="T1570" s="212"/>
      <c r="U1570" s="212"/>
      <c r="V1570" s="212"/>
      <c r="W1570" s="212"/>
      <c r="X1570" s="212"/>
      <c r="Y1570" s="212"/>
      <c r="Z1570" s="212"/>
      <c r="AA1570" s="212"/>
      <c r="AB1570" s="212"/>
      <c r="AC1570" s="212"/>
      <c r="AD1570" s="212"/>
      <c r="AE1570" s="212"/>
      <c r="AF1570" s="212"/>
      <c r="AG1570" s="212"/>
      <c r="AH1570" s="212"/>
      <c r="AI1570" s="212"/>
      <c r="AJ1570" s="212"/>
      <c r="AK1570" s="212"/>
      <c r="AL1570" s="212"/>
      <c r="AM1570" s="212"/>
      <c r="AN1570" s="212"/>
      <c r="AP1570" s="203"/>
      <c r="AQ1570" s="203"/>
      <c r="AR1570" s="203"/>
      <c r="AS1570" s="203"/>
      <c r="AT1570" s="203"/>
      <c r="AU1570" s="203"/>
      <c r="AV1570" s="212"/>
      <c r="AW1570" s="212"/>
      <c r="AX1570" s="212"/>
      <c r="AY1570" s="212"/>
      <c r="BA1570" s="203"/>
      <c r="BB1570" s="203"/>
      <c r="BC1570" s="203"/>
      <c r="BD1570" s="203"/>
      <c r="BE1570" s="212"/>
      <c r="BF1570" s="212"/>
      <c r="BG1570" s="203"/>
      <c r="BH1570" s="203"/>
      <c r="BI1570" s="298"/>
      <c r="BJ1570" s="299"/>
      <c r="BK1570" s="203"/>
      <c r="BL1570" s="319"/>
    </row>
    <row r="1571" spans="18:64" ht="12.75" x14ac:dyDescent="0.2">
      <c r="R1571" s="212"/>
      <c r="S1571" s="212"/>
      <c r="T1571" s="212"/>
      <c r="U1571" s="212"/>
      <c r="V1571" s="212"/>
      <c r="W1571" s="212"/>
      <c r="X1571" s="212"/>
      <c r="Y1571" s="212"/>
      <c r="Z1571" s="212"/>
      <c r="AA1571" s="212"/>
      <c r="AB1571" s="212"/>
      <c r="AC1571" s="212"/>
      <c r="AD1571" s="212"/>
      <c r="AE1571" s="212"/>
      <c r="AF1571" s="212"/>
      <c r="AG1571" s="212"/>
      <c r="AH1571" s="212"/>
      <c r="AI1571" s="212"/>
      <c r="AJ1571" s="212"/>
      <c r="AK1571" s="212"/>
      <c r="AL1571" s="212"/>
      <c r="AM1571" s="212"/>
      <c r="AN1571" s="212"/>
      <c r="AP1571" s="203"/>
      <c r="AQ1571" s="203"/>
      <c r="AR1571" s="203"/>
      <c r="AS1571" s="203"/>
      <c r="AT1571" s="203"/>
      <c r="AU1571" s="203"/>
      <c r="AV1571" s="212"/>
      <c r="AW1571" s="212"/>
      <c r="AX1571" s="212"/>
      <c r="AY1571" s="212"/>
      <c r="BA1571" s="203"/>
      <c r="BB1571" s="203"/>
      <c r="BC1571" s="203"/>
      <c r="BD1571" s="203"/>
      <c r="BE1571" s="212"/>
      <c r="BF1571" s="212"/>
      <c r="BG1571" s="203"/>
      <c r="BH1571" s="203"/>
      <c r="BI1571" s="298"/>
      <c r="BJ1571" s="299"/>
      <c r="BK1571" s="203"/>
      <c r="BL1571" s="319"/>
    </row>
    <row r="1572" spans="18:64" ht="12.75" x14ac:dyDescent="0.2">
      <c r="R1572" s="212"/>
      <c r="S1572" s="212"/>
      <c r="T1572" s="212"/>
      <c r="U1572" s="212"/>
      <c r="V1572" s="212"/>
      <c r="W1572" s="212"/>
      <c r="X1572" s="212"/>
      <c r="Y1572" s="212"/>
      <c r="Z1572" s="212"/>
      <c r="AA1572" s="212"/>
      <c r="AB1572" s="212"/>
      <c r="AC1572" s="212"/>
      <c r="AD1572" s="212"/>
      <c r="AE1572" s="212"/>
      <c r="AF1572" s="212"/>
      <c r="AG1572" s="212"/>
      <c r="AH1572" s="212"/>
      <c r="AI1572" s="212"/>
      <c r="AJ1572" s="212"/>
      <c r="AK1572" s="212"/>
      <c r="AL1572" s="212"/>
      <c r="AM1572" s="212"/>
      <c r="AN1572" s="212"/>
      <c r="AP1572" s="203"/>
      <c r="AQ1572" s="203"/>
      <c r="AR1572" s="203"/>
      <c r="AS1572" s="203"/>
      <c r="AT1572" s="203"/>
      <c r="AU1572" s="203"/>
      <c r="AV1572" s="212"/>
      <c r="AW1572" s="212"/>
      <c r="AX1572" s="212"/>
      <c r="AY1572" s="212"/>
      <c r="BA1572" s="203"/>
      <c r="BB1572" s="203"/>
      <c r="BC1572" s="203"/>
      <c r="BD1572" s="203"/>
      <c r="BE1572" s="212"/>
      <c r="BF1572" s="212"/>
      <c r="BG1572" s="203"/>
      <c r="BH1572" s="203"/>
      <c r="BI1572" s="298"/>
      <c r="BJ1572" s="299"/>
      <c r="BK1572" s="203"/>
      <c r="BL1572" s="319"/>
    </row>
    <row r="1573" spans="18:64" ht="12.75" x14ac:dyDescent="0.2">
      <c r="R1573" s="212"/>
      <c r="S1573" s="212"/>
      <c r="T1573" s="212"/>
      <c r="U1573" s="212"/>
      <c r="V1573" s="212"/>
      <c r="W1573" s="212"/>
      <c r="X1573" s="212"/>
      <c r="Y1573" s="212"/>
      <c r="Z1573" s="212"/>
      <c r="AA1573" s="212"/>
      <c r="AB1573" s="212"/>
      <c r="AC1573" s="212"/>
      <c r="AD1573" s="212"/>
      <c r="AE1573" s="212"/>
      <c r="AF1573" s="212"/>
      <c r="AG1573" s="212"/>
      <c r="AH1573" s="212"/>
      <c r="AI1573" s="212"/>
      <c r="AJ1573" s="212"/>
      <c r="AK1573" s="212"/>
      <c r="AL1573" s="212"/>
      <c r="AM1573" s="212"/>
      <c r="AN1573" s="212"/>
      <c r="AP1573" s="203"/>
      <c r="AQ1573" s="203"/>
      <c r="AR1573" s="203"/>
      <c r="AS1573" s="203"/>
      <c r="AT1573" s="203"/>
      <c r="AU1573" s="203"/>
      <c r="AV1573" s="212"/>
      <c r="AW1573" s="212"/>
      <c r="AX1573" s="212"/>
      <c r="AY1573" s="212"/>
      <c r="BA1573" s="203"/>
      <c r="BB1573" s="203"/>
      <c r="BC1573" s="203"/>
      <c r="BD1573" s="203"/>
      <c r="BE1573" s="212"/>
      <c r="BF1573" s="212"/>
      <c r="BG1573" s="203"/>
      <c r="BH1573" s="203"/>
      <c r="BI1573" s="298"/>
      <c r="BJ1573" s="299"/>
      <c r="BK1573" s="203"/>
      <c r="BL1573" s="319"/>
    </row>
    <row r="1574" spans="18:64" ht="12.75" x14ac:dyDescent="0.2">
      <c r="R1574" s="212"/>
      <c r="S1574" s="212"/>
      <c r="T1574" s="212"/>
      <c r="U1574" s="212"/>
      <c r="V1574" s="212"/>
      <c r="W1574" s="212"/>
      <c r="X1574" s="212"/>
      <c r="Y1574" s="212"/>
      <c r="Z1574" s="212"/>
      <c r="AA1574" s="212"/>
      <c r="AB1574" s="212"/>
      <c r="AC1574" s="212"/>
      <c r="AD1574" s="212"/>
      <c r="AE1574" s="212"/>
      <c r="AF1574" s="212"/>
      <c r="AG1574" s="212"/>
      <c r="AH1574" s="212"/>
      <c r="AI1574" s="212"/>
      <c r="AJ1574" s="212"/>
      <c r="AK1574" s="212"/>
      <c r="AL1574" s="212"/>
      <c r="AM1574" s="212"/>
      <c r="AN1574" s="212"/>
      <c r="AP1574" s="203"/>
      <c r="AQ1574" s="203"/>
      <c r="AR1574" s="203"/>
      <c r="AS1574" s="203"/>
      <c r="AT1574" s="203"/>
      <c r="AU1574" s="203"/>
      <c r="AV1574" s="212"/>
      <c r="AW1574" s="212"/>
      <c r="AX1574" s="212"/>
      <c r="AY1574" s="212"/>
      <c r="BA1574" s="203"/>
      <c r="BB1574" s="203"/>
      <c r="BC1574" s="203"/>
      <c r="BD1574" s="203"/>
      <c r="BE1574" s="212"/>
      <c r="BF1574" s="212"/>
      <c r="BG1574" s="203"/>
      <c r="BH1574" s="203"/>
      <c r="BI1574" s="298"/>
      <c r="BJ1574" s="299"/>
      <c r="BK1574" s="203"/>
      <c r="BL1574" s="319"/>
    </row>
    <row r="1575" spans="18:64" ht="12.75" x14ac:dyDescent="0.2">
      <c r="R1575" s="212"/>
      <c r="S1575" s="212"/>
      <c r="T1575" s="212"/>
      <c r="U1575" s="212"/>
      <c r="V1575" s="212"/>
      <c r="W1575" s="212"/>
      <c r="X1575" s="212"/>
      <c r="Y1575" s="212"/>
      <c r="Z1575" s="212"/>
      <c r="AA1575" s="212"/>
      <c r="AB1575" s="212"/>
      <c r="AC1575" s="212"/>
      <c r="AD1575" s="212"/>
      <c r="AE1575" s="212"/>
      <c r="AF1575" s="212"/>
      <c r="AG1575" s="212"/>
      <c r="AH1575" s="212"/>
      <c r="AI1575" s="212"/>
      <c r="AJ1575" s="212"/>
      <c r="AK1575" s="212"/>
      <c r="AL1575" s="212"/>
      <c r="AM1575" s="212"/>
      <c r="AN1575" s="212"/>
      <c r="AP1575" s="203"/>
      <c r="AQ1575" s="203"/>
      <c r="AR1575" s="203"/>
      <c r="AS1575" s="203"/>
      <c r="AT1575" s="203"/>
      <c r="AU1575" s="203"/>
      <c r="AV1575" s="212"/>
      <c r="AW1575" s="212"/>
      <c r="AX1575" s="212"/>
      <c r="AY1575" s="212"/>
      <c r="BA1575" s="203"/>
      <c r="BB1575" s="203"/>
      <c r="BC1575" s="203"/>
      <c r="BD1575" s="203"/>
      <c r="BE1575" s="212"/>
      <c r="BF1575" s="212"/>
      <c r="BG1575" s="203"/>
      <c r="BH1575" s="203"/>
      <c r="BI1575" s="298"/>
      <c r="BJ1575" s="299"/>
      <c r="BK1575" s="203"/>
      <c r="BL1575" s="319"/>
    </row>
    <row r="1576" spans="18:64" ht="12.75" x14ac:dyDescent="0.2">
      <c r="R1576" s="212"/>
      <c r="S1576" s="212"/>
      <c r="T1576" s="212"/>
      <c r="U1576" s="212"/>
      <c r="V1576" s="212"/>
      <c r="W1576" s="212"/>
      <c r="X1576" s="212"/>
      <c r="Y1576" s="212"/>
      <c r="Z1576" s="212"/>
      <c r="AA1576" s="212"/>
      <c r="AB1576" s="212"/>
      <c r="AC1576" s="212"/>
      <c r="AD1576" s="212"/>
      <c r="AE1576" s="212"/>
      <c r="AF1576" s="212"/>
      <c r="AG1576" s="212"/>
      <c r="AH1576" s="212"/>
      <c r="AI1576" s="212"/>
      <c r="AJ1576" s="212"/>
      <c r="AK1576" s="212"/>
      <c r="AL1576" s="212"/>
      <c r="AM1576" s="212"/>
      <c r="AN1576" s="212"/>
      <c r="AP1576" s="203"/>
      <c r="AQ1576" s="203"/>
      <c r="AR1576" s="203"/>
      <c r="AS1576" s="203"/>
      <c r="AT1576" s="203"/>
      <c r="AU1576" s="203"/>
      <c r="AV1576" s="212"/>
      <c r="AW1576" s="212"/>
      <c r="AX1576" s="212"/>
      <c r="AY1576" s="212"/>
      <c r="BA1576" s="203"/>
      <c r="BB1576" s="203"/>
      <c r="BC1576" s="203"/>
      <c r="BD1576" s="203"/>
      <c r="BE1576" s="212"/>
      <c r="BF1576" s="212"/>
      <c r="BG1576" s="203"/>
      <c r="BH1576" s="203"/>
      <c r="BI1576" s="298"/>
      <c r="BJ1576" s="299"/>
      <c r="BK1576" s="203"/>
      <c r="BL1576" s="319"/>
    </row>
    <row r="1577" spans="18:64" ht="12.75" x14ac:dyDescent="0.2">
      <c r="R1577" s="212"/>
      <c r="S1577" s="212"/>
      <c r="T1577" s="212"/>
      <c r="U1577" s="212"/>
      <c r="V1577" s="212"/>
      <c r="W1577" s="212"/>
      <c r="X1577" s="212"/>
      <c r="Y1577" s="212"/>
      <c r="Z1577" s="212"/>
      <c r="AA1577" s="212"/>
      <c r="AB1577" s="212"/>
      <c r="AC1577" s="212"/>
      <c r="AD1577" s="212"/>
      <c r="AE1577" s="212"/>
      <c r="AF1577" s="212"/>
      <c r="AG1577" s="212"/>
      <c r="AH1577" s="212"/>
      <c r="AI1577" s="212"/>
      <c r="AJ1577" s="212"/>
      <c r="AK1577" s="212"/>
      <c r="AL1577" s="212"/>
      <c r="AM1577" s="212"/>
      <c r="AN1577" s="212"/>
      <c r="AP1577" s="203"/>
      <c r="AQ1577" s="203"/>
      <c r="AR1577" s="203"/>
      <c r="AS1577" s="203"/>
      <c r="AT1577" s="203"/>
      <c r="AU1577" s="203"/>
      <c r="AV1577" s="212"/>
      <c r="AW1577" s="212"/>
      <c r="AX1577" s="212"/>
      <c r="AY1577" s="212"/>
      <c r="BA1577" s="203"/>
      <c r="BB1577" s="203"/>
      <c r="BC1577" s="203"/>
      <c r="BD1577" s="203"/>
      <c r="BE1577" s="212"/>
      <c r="BF1577" s="212"/>
      <c r="BG1577" s="203"/>
      <c r="BH1577" s="203"/>
      <c r="BI1577" s="298"/>
      <c r="BJ1577" s="299"/>
      <c r="BK1577" s="203"/>
      <c r="BL1577" s="319"/>
    </row>
    <row r="1578" spans="18:64" ht="12.75" x14ac:dyDescent="0.2">
      <c r="R1578" s="212"/>
      <c r="S1578" s="212"/>
      <c r="T1578" s="212"/>
      <c r="U1578" s="212"/>
      <c r="V1578" s="212"/>
      <c r="W1578" s="212"/>
      <c r="X1578" s="212"/>
      <c r="Y1578" s="212"/>
      <c r="Z1578" s="212"/>
      <c r="AA1578" s="212"/>
      <c r="AB1578" s="212"/>
      <c r="AC1578" s="212"/>
      <c r="AD1578" s="212"/>
      <c r="AE1578" s="212"/>
      <c r="AF1578" s="212"/>
      <c r="AG1578" s="212"/>
      <c r="AH1578" s="212"/>
      <c r="AI1578" s="212"/>
      <c r="AJ1578" s="212"/>
      <c r="AK1578" s="212"/>
      <c r="AL1578" s="212"/>
      <c r="AM1578" s="212"/>
      <c r="AN1578" s="212"/>
      <c r="AP1578" s="203"/>
      <c r="AQ1578" s="203"/>
      <c r="AR1578" s="203"/>
      <c r="AS1578" s="203"/>
      <c r="AT1578" s="203"/>
      <c r="AU1578" s="203"/>
      <c r="AV1578" s="212"/>
      <c r="AW1578" s="212"/>
      <c r="AX1578" s="212"/>
      <c r="AY1578" s="212"/>
      <c r="BA1578" s="203"/>
      <c r="BB1578" s="203"/>
      <c r="BC1578" s="203"/>
      <c r="BD1578" s="203"/>
      <c r="BE1578" s="212"/>
      <c r="BF1578" s="212"/>
      <c r="BG1578" s="203"/>
      <c r="BH1578" s="203"/>
      <c r="BI1578" s="298"/>
      <c r="BJ1578" s="299"/>
      <c r="BK1578" s="203"/>
      <c r="BL1578" s="319"/>
    </row>
    <row r="1579" spans="18:64" ht="12.75" x14ac:dyDescent="0.2">
      <c r="R1579" s="212"/>
      <c r="S1579" s="212"/>
      <c r="T1579" s="212"/>
      <c r="U1579" s="212"/>
      <c r="V1579" s="212"/>
      <c r="W1579" s="212"/>
      <c r="X1579" s="212"/>
      <c r="Y1579" s="212"/>
      <c r="Z1579" s="212"/>
      <c r="AA1579" s="212"/>
      <c r="AB1579" s="212"/>
      <c r="AC1579" s="212"/>
      <c r="AD1579" s="212"/>
      <c r="AE1579" s="212"/>
      <c r="AF1579" s="212"/>
      <c r="AG1579" s="212"/>
      <c r="AH1579" s="212"/>
      <c r="AI1579" s="212"/>
      <c r="AJ1579" s="212"/>
      <c r="AK1579" s="212"/>
      <c r="AL1579" s="212"/>
      <c r="AM1579" s="212"/>
      <c r="AN1579" s="212"/>
      <c r="AP1579" s="203"/>
      <c r="AQ1579" s="203"/>
      <c r="AR1579" s="203"/>
      <c r="AS1579" s="203"/>
      <c r="AT1579" s="203"/>
      <c r="AU1579" s="203"/>
      <c r="AV1579" s="212"/>
      <c r="AW1579" s="212"/>
      <c r="AX1579" s="212"/>
      <c r="AY1579" s="212"/>
      <c r="BA1579" s="203"/>
      <c r="BB1579" s="203"/>
      <c r="BC1579" s="203"/>
      <c r="BD1579" s="203"/>
      <c r="BE1579" s="212"/>
      <c r="BF1579" s="212"/>
      <c r="BG1579" s="203"/>
      <c r="BH1579" s="203"/>
      <c r="BI1579" s="298"/>
      <c r="BJ1579" s="299"/>
      <c r="BK1579" s="203"/>
      <c r="BL1579" s="319"/>
    </row>
    <row r="1580" spans="18:64" ht="12.75" x14ac:dyDescent="0.2">
      <c r="R1580" s="212"/>
      <c r="S1580" s="212"/>
      <c r="T1580" s="212"/>
      <c r="U1580" s="212"/>
      <c r="V1580" s="212"/>
      <c r="W1580" s="212"/>
      <c r="X1580" s="212"/>
      <c r="Y1580" s="212"/>
      <c r="Z1580" s="212"/>
      <c r="AA1580" s="212"/>
      <c r="AB1580" s="212"/>
      <c r="AC1580" s="212"/>
      <c r="AD1580" s="212"/>
      <c r="AE1580" s="212"/>
      <c r="AF1580" s="212"/>
      <c r="AG1580" s="212"/>
      <c r="AH1580" s="212"/>
      <c r="AI1580" s="212"/>
      <c r="AJ1580" s="212"/>
      <c r="AK1580" s="212"/>
      <c r="AL1580" s="212"/>
      <c r="AM1580" s="212"/>
      <c r="AN1580" s="212"/>
      <c r="AP1580" s="203"/>
      <c r="AQ1580" s="203"/>
      <c r="AR1580" s="203"/>
      <c r="AS1580" s="203"/>
      <c r="AT1580" s="203"/>
      <c r="AU1580" s="203"/>
      <c r="AV1580" s="212"/>
      <c r="AW1580" s="212"/>
      <c r="AX1580" s="212"/>
      <c r="AY1580" s="212"/>
      <c r="BA1580" s="203"/>
      <c r="BB1580" s="203"/>
      <c r="BC1580" s="203"/>
      <c r="BD1580" s="203"/>
      <c r="BE1580" s="212"/>
      <c r="BF1580" s="212"/>
      <c r="BG1580" s="203"/>
      <c r="BH1580" s="203"/>
      <c r="BI1580" s="298"/>
      <c r="BJ1580" s="299"/>
      <c r="BK1580" s="203"/>
      <c r="BL1580" s="319"/>
    </row>
    <row r="1581" spans="18:64" ht="12.75" x14ac:dyDescent="0.2">
      <c r="R1581" s="212"/>
      <c r="S1581" s="212"/>
      <c r="T1581" s="212"/>
      <c r="U1581" s="212"/>
      <c r="V1581" s="212"/>
      <c r="W1581" s="212"/>
      <c r="X1581" s="212"/>
      <c r="Y1581" s="212"/>
      <c r="Z1581" s="212"/>
      <c r="AA1581" s="212"/>
      <c r="AB1581" s="212"/>
      <c r="AC1581" s="212"/>
      <c r="AD1581" s="212"/>
      <c r="AE1581" s="212"/>
      <c r="AF1581" s="212"/>
      <c r="AG1581" s="212"/>
      <c r="AH1581" s="212"/>
      <c r="AI1581" s="212"/>
      <c r="AJ1581" s="212"/>
      <c r="AK1581" s="212"/>
      <c r="AL1581" s="212"/>
      <c r="AM1581" s="212"/>
      <c r="AN1581" s="212"/>
      <c r="AP1581" s="203"/>
      <c r="AQ1581" s="203"/>
      <c r="AR1581" s="203"/>
      <c r="AS1581" s="203"/>
      <c r="AT1581" s="203"/>
      <c r="AU1581" s="203"/>
      <c r="AV1581" s="212"/>
      <c r="AW1581" s="212"/>
      <c r="AX1581" s="212"/>
      <c r="AY1581" s="212"/>
      <c r="BA1581" s="203"/>
      <c r="BB1581" s="203"/>
      <c r="BC1581" s="203"/>
      <c r="BD1581" s="203"/>
      <c r="BE1581" s="212"/>
      <c r="BF1581" s="212"/>
      <c r="BG1581" s="203"/>
      <c r="BH1581" s="203"/>
      <c r="BI1581" s="298"/>
      <c r="BJ1581" s="299"/>
      <c r="BK1581" s="203"/>
      <c r="BL1581" s="319"/>
    </row>
    <row r="1582" spans="18:64" ht="12.75" x14ac:dyDescent="0.2">
      <c r="R1582" s="212"/>
      <c r="S1582" s="212"/>
      <c r="T1582" s="212"/>
      <c r="U1582" s="212"/>
      <c r="V1582" s="212"/>
      <c r="W1582" s="212"/>
      <c r="X1582" s="212"/>
      <c r="Y1582" s="212"/>
      <c r="Z1582" s="212"/>
      <c r="AA1582" s="212"/>
      <c r="AB1582" s="212"/>
      <c r="AC1582" s="212"/>
      <c r="AD1582" s="212"/>
      <c r="AE1582" s="212"/>
      <c r="AF1582" s="212"/>
      <c r="AG1582" s="212"/>
      <c r="AH1582" s="212"/>
      <c r="AI1582" s="212"/>
      <c r="AJ1582" s="212"/>
      <c r="AK1582" s="212"/>
      <c r="AL1582" s="212"/>
      <c r="AM1582" s="212"/>
      <c r="AN1582" s="212"/>
      <c r="AP1582" s="203"/>
      <c r="AQ1582" s="203"/>
      <c r="AR1582" s="203"/>
      <c r="AS1582" s="203"/>
      <c r="AT1582" s="203"/>
      <c r="AU1582" s="203"/>
      <c r="AV1582" s="212"/>
      <c r="AW1582" s="212"/>
      <c r="AX1582" s="212"/>
      <c r="AY1582" s="212"/>
      <c r="BA1582" s="203"/>
      <c r="BB1582" s="203"/>
      <c r="BC1582" s="203"/>
      <c r="BD1582" s="203"/>
      <c r="BE1582" s="212"/>
      <c r="BF1582" s="212"/>
      <c r="BG1582" s="203"/>
      <c r="BH1582" s="203"/>
      <c r="BI1582" s="298"/>
      <c r="BJ1582" s="299"/>
      <c r="BK1582" s="203"/>
      <c r="BL1582" s="319"/>
    </row>
    <row r="1583" spans="18:64" ht="12.75" x14ac:dyDescent="0.2">
      <c r="R1583" s="212"/>
      <c r="S1583" s="212"/>
      <c r="T1583" s="212"/>
      <c r="U1583" s="212"/>
      <c r="V1583" s="212"/>
      <c r="W1583" s="212"/>
      <c r="X1583" s="212"/>
      <c r="Y1583" s="212"/>
      <c r="Z1583" s="212"/>
      <c r="AA1583" s="212"/>
      <c r="AB1583" s="212"/>
      <c r="AC1583" s="212"/>
      <c r="AD1583" s="212"/>
      <c r="AE1583" s="212"/>
      <c r="AF1583" s="212"/>
      <c r="AG1583" s="212"/>
      <c r="AH1583" s="212"/>
      <c r="AI1583" s="212"/>
      <c r="AJ1583" s="212"/>
      <c r="AK1583" s="212"/>
      <c r="AL1583" s="212"/>
      <c r="AM1583" s="212"/>
      <c r="AN1583" s="212"/>
      <c r="AP1583" s="203"/>
      <c r="AQ1583" s="203"/>
      <c r="AR1583" s="203"/>
      <c r="AS1583" s="203"/>
      <c r="AT1583" s="203"/>
      <c r="AU1583" s="203"/>
      <c r="AV1583" s="212"/>
      <c r="AW1583" s="212"/>
      <c r="AX1583" s="212"/>
      <c r="AY1583" s="212"/>
      <c r="BA1583" s="203"/>
      <c r="BB1583" s="203"/>
      <c r="BC1583" s="203"/>
      <c r="BD1583" s="203"/>
      <c r="BE1583" s="212"/>
      <c r="BF1583" s="212"/>
      <c r="BG1583" s="203"/>
      <c r="BH1583" s="203"/>
      <c r="BI1583" s="298"/>
      <c r="BJ1583" s="299"/>
      <c r="BK1583" s="203"/>
      <c r="BL1583" s="319"/>
    </row>
    <row r="1584" spans="18:64" ht="12.75" x14ac:dyDescent="0.2">
      <c r="R1584" s="212"/>
      <c r="S1584" s="212"/>
      <c r="T1584" s="212"/>
      <c r="U1584" s="212"/>
      <c r="V1584" s="212"/>
      <c r="W1584" s="212"/>
      <c r="X1584" s="212"/>
      <c r="Y1584" s="212"/>
      <c r="Z1584" s="212"/>
      <c r="AA1584" s="212"/>
      <c r="AB1584" s="212"/>
      <c r="AC1584" s="212"/>
      <c r="AD1584" s="212"/>
      <c r="AE1584" s="212"/>
      <c r="AF1584" s="212"/>
      <c r="AG1584" s="212"/>
      <c r="AH1584" s="212"/>
      <c r="AI1584" s="212"/>
      <c r="AJ1584" s="212"/>
      <c r="AK1584" s="212"/>
      <c r="AL1584" s="212"/>
      <c r="AM1584" s="212"/>
      <c r="AN1584" s="212"/>
      <c r="AP1584" s="203"/>
      <c r="AQ1584" s="203"/>
      <c r="AR1584" s="203"/>
      <c r="AS1584" s="203"/>
      <c r="AT1584" s="203"/>
      <c r="AU1584" s="203"/>
      <c r="AV1584" s="212"/>
      <c r="AW1584" s="212"/>
      <c r="AX1584" s="212"/>
      <c r="AY1584" s="212"/>
      <c r="BA1584" s="203"/>
      <c r="BB1584" s="203"/>
      <c r="BC1584" s="203"/>
      <c r="BD1584" s="203"/>
      <c r="BE1584" s="212"/>
      <c r="BF1584" s="212"/>
      <c r="BG1584" s="203"/>
      <c r="BH1584" s="203"/>
      <c r="BI1584" s="298"/>
      <c r="BJ1584" s="299"/>
      <c r="BK1584" s="203"/>
      <c r="BL1584" s="319"/>
    </row>
    <row r="1585" spans="18:64" ht="12.75" x14ac:dyDescent="0.2">
      <c r="R1585" s="212"/>
      <c r="S1585" s="212"/>
      <c r="T1585" s="212"/>
      <c r="U1585" s="212"/>
      <c r="V1585" s="212"/>
      <c r="W1585" s="212"/>
      <c r="X1585" s="212"/>
      <c r="Y1585" s="212"/>
      <c r="Z1585" s="212"/>
      <c r="AA1585" s="212"/>
      <c r="AB1585" s="212"/>
      <c r="AC1585" s="212"/>
      <c r="AD1585" s="212"/>
      <c r="AE1585" s="212"/>
      <c r="AF1585" s="212"/>
      <c r="AG1585" s="212"/>
      <c r="AH1585" s="212"/>
      <c r="AI1585" s="212"/>
      <c r="AJ1585" s="212"/>
      <c r="AK1585" s="212"/>
      <c r="AL1585" s="212"/>
      <c r="AM1585" s="212"/>
      <c r="AN1585" s="212"/>
      <c r="AP1585" s="203"/>
      <c r="AQ1585" s="203"/>
      <c r="AR1585" s="203"/>
      <c r="AS1585" s="203"/>
      <c r="AT1585" s="203"/>
      <c r="AU1585" s="203"/>
      <c r="AV1585" s="212"/>
      <c r="AW1585" s="212"/>
      <c r="AX1585" s="212"/>
      <c r="AY1585" s="212"/>
      <c r="BA1585" s="203"/>
      <c r="BB1585" s="203"/>
      <c r="BC1585" s="203"/>
      <c r="BD1585" s="203"/>
      <c r="BE1585" s="212"/>
      <c r="BF1585" s="212"/>
      <c r="BG1585" s="203"/>
      <c r="BH1585" s="203"/>
      <c r="BI1585" s="298"/>
      <c r="BJ1585" s="299"/>
      <c r="BK1585" s="203"/>
      <c r="BL1585" s="319"/>
    </row>
    <row r="1586" spans="18:64" ht="12.75" x14ac:dyDescent="0.2">
      <c r="R1586" s="212"/>
      <c r="S1586" s="212"/>
      <c r="T1586" s="212"/>
      <c r="U1586" s="212"/>
      <c r="V1586" s="212"/>
      <c r="W1586" s="212"/>
      <c r="X1586" s="212"/>
      <c r="Y1586" s="212"/>
      <c r="Z1586" s="212"/>
      <c r="AA1586" s="212"/>
      <c r="AB1586" s="212"/>
      <c r="AC1586" s="212"/>
      <c r="AD1586" s="212"/>
      <c r="AE1586" s="212"/>
      <c r="AF1586" s="212"/>
      <c r="AG1586" s="212"/>
      <c r="AH1586" s="212"/>
      <c r="AI1586" s="212"/>
      <c r="AJ1586" s="212"/>
      <c r="AK1586" s="212"/>
      <c r="AL1586" s="212"/>
      <c r="AM1586" s="212"/>
      <c r="AN1586" s="212"/>
      <c r="AP1586" s="203"/>
      <c r="AQ1586" s="203"/>
      <c r="AR1586" s="203"/>
      <c r="AS1586" s="203"/>
      <c r="AT1586" s="203"/>
      <c r="AU1586" s="203"/>
      <c r="AV1586" s="212"/>
      <c r="AW1586" s="212"/>
      <c r="AX1586" s="212"/>
      <c r="AY1586" s="212"/>
      <c r="BA1586" s="203"/>
      <c r="BB1586" s="203"/>
      <c r="BC1586" s="203"/>
      <c r="BD1586" s="203"/>
      <c r="BE1586" s="212"/>
      <c r="BF1586" s="212"/>
      <c r="BG1586" s="203"/>
      <c r="BH1586" s="203"/>
      <c r="BI1586" s="298"/>
      <c r="BJ1586" s="299"/>
      <c r="BK1586" s="203"/>
      <c r="BL1586" s="319"/>
    </row>
    <row r="1587" spans="18:64" ht="12.75" x14ac:dyDescent="0.2">
      <c r="R1587" s="212"/>
      <c r="S1587" s="212"/>
      <c r="T1587" s="212"/>
      <c r="U1587" s="212"/>
      <c r="V1587" s="212"/>
      <c r="W1587" s="212"/>
      <c r="X1587" s="212"/>
      <c r="Y1587" s="212"/>
      <c r="Z1587" s="212"/>
      <c r="AA1587" s="212"/>
      <c r="AB1587" s="212"/>
      <c r="AC1587" s="212"/>
      <c r="AD1587" s="212"/>
      <c r="AE1587" s="212"/>
      <c r="AF1587" s="212"/>
      <c r="AG1587" s="212"/>
      <c r="AH1587" s="212"/>
      <c r="AI1587" s="212"/>
      <c r="AJ1587" s="212"/>
      <c r="AK1587" s="212"/>
      <c r="AL1587" s="212"/>
      <c r="AM1587" s="212"/>
      <c r="AN1587" s="212"/>
      <c r="AP1587" s="203"/>
      <c r="AQ1587" s="203"/>
      <c r="AR1587" s="203"/>
      <c r="AS1587" s="203"/>
      <c r="AT1587" s="203"/>
      <c r="AU1587" s="203"/>
      <c r="AV1587" s="212"/>
      <c r="AW1587" s="212"/>
      <c r="AX1587" s="212"/>
      <c r="AY1587" s="212"/>
      <c r="BA1587" s="203"/>
      <c r="BB1587" s="203"/>
      <c r="BC1587" s="203"/>
      <c r="BD1587" s="203"/>
      <c r="BE1587" s="212"/>
      <c r="BF1587" s="212"/>
      <c r="BG1587" s="203"/>
      <c r="BH1587" s="203"/>
      <c r="BI1587" s="298"/>
      <c r="BJ1587" s="299"/>
      <c r="BK1587" s="203"/>
      <c r="BL1587" s="319"/>
    </row>
    <row r="1588" spans="18:64" ht="12.75" x14ac:dyDescent="0.2">
      <c r="R1588" s="212"/>
      <c r="S1588" s="212"/>
      <c r="T1588" s="212"/>
      <c r="U1588" s="212"/>
      <c r="V1588" s="212"/>
      <c r="W1588" s="212"/>
      <c r="X1588" s="212"/>
      <c r="Y1588" s="212"/>
      <c r="Z1588" s="212"/>
      <c r="AA1588" s="212"/>
      <c r="AB1588" s="212"/>
      <c r="AC1588" s="212"/>
      <c r="AD1588" s="212"/>
      <c r="AE1588" s="212"/>
      <c r="AF1588" s="212"/>
      <c r="AG1588" s="212"/>
      <c r="AH1588" s="212"/>
      <c r="AI1588" s="212"/>
      <c r="AJ1588" s="212"/>
      <c r="AK1588" s="212"/>
      <c r="AL1588" s="212"/>
      <c r="AM1588" s="212"/>
      <c r="AN1588" s="212"/>
      <c r="AP1588" s="203"/>
      <c r="AQ1588" s="203"/>
      <c r="AR1588" s="203"/>
      <c r="AS1588" s="203"/>
      <c r="AT1588" s="203"/>
      <c r="AU1588" s="203"/>
      <c r="AV1588" s="212"/>
      <c r="AW1588" s="212"/>
      <c r="AX1588" s="212"/>
      <c r="AY1588" s="212"/>
      <c r="BA1588" s="203"/>
      <c r="BB1588" s="203"/>
      <c r="BC1588" s="203"/>
      <c r="BD1588" s="203"/>
      <c r="BE1588" s="212"/>
      <c r="BF1588" s="212"/>
      <c r="BG1588" s="203"/>
      <c r="BH1588" s="203"/>
      <c r="BI1588" s="298"/>
      <c r="BJ1588" s="299"/>
      <c r="BK1588" s="203"/>
      <c r="BL1588" s="319"/>
    </row>
    <row r="1589" spans="18:64" ht="12.75" x14ac:dyDescent="0.2">
      <c r="R1589" s="212"/>
      <c r="S1589" s="212"/>
      <c r="T1589" s="212"/>
      <c r="U1589" s="212"/>
      <c r="V1589" s="212"/>
      <c r="W1589" s="212"/>
      <c r="X1589" s="212"/>
      <c r="Y1589" s="212"/>
      <c r="Z1589" s="212"/>
      <c r="AA1589" s="212"/>
      <c r="AB1589" s="212"/>
      <c r="AC1589" s="212"/>
      <c r="AD1589" s="212"/>
      <c r="AE1589" s="212"/>
      <c r="AF1589" s="212"/>
      <c r="AG1589" s="212"/>
      <c r="AH1589" s="212"/>
      <c r="AI1589" s="212"/>
      <c r="AJ1589" s="212"/>
      <c r="AK1589" s="212"/>
      <c r="AL1589" s="212"/>
      <c r="AM1589" s="212"/>
      <c r="AN1589" s="212"/>
      <c r="AP1589" s="203"/>
      <c r="AQ1589" s="203"/>
      <c r="AR1589" s="203"/>
      <c r="AS1589" s="203"/>
      <c r="AT1589" s="203"/>
      <c r="AU1589" s="203"/>
      <c r="AV1589" s="212"/>
      <c r="AW1589" s="212"/>
      <c r="AX1589" s="212"/>
      <c r="AY1589" s="212"/>
      <c r="BA1589" s="203"/>
      <c r="BB1589" s="203"/>
      <c r="BC1589" s="203"/>
      <c r="BD1589" s="203"/>
      <c r="BE1589" s="212"/>
      <c r="BF1589" s="212"/>
      <c r="BG1589" s="203"/>
      <c r="BH1589" s="203"/>
      <c r="BI1589" s="298"/>
      <c r="BJ1589" s="299"/>
      <c r="BK1589" s="203"/>
      <c r="BL1589" s="319"/>
    </row>
    <row r="1590" spans="18:64" ht="12.75" x14ac:dyDescent="0.2">
      <c r="R1590" s="212"/>
      <c r="S1590" s="212"/>
      <c r="T1590" s="212"/>
      <c r="U1590" s="212"/>
      <c r="V1590" s="212"/>
      <c r="W1590" s="212"/>
      <c r="X1590" s="212"/>
      <c r="Y1590" s="212"/>
      <c r="Z1590" s="212"/>
      <c r="AA1590" s="212"/>
      <c r="AB1590" s="212"/>
      <c r="AC1590" s="212"/>
      <c r="AD1590" s="212"/>
      <c r="AE1590" s="212"/>
      <c r="AF1590" s="212"/>
      <c r="AG1590" s="212"/>
      <c r="AH1590" s="212"/>
      <c r="AI1590" s="212"/>
      <c r="AJ1590" s="212"/>
      <c r="AK1590" s="212"/>
      <c r="AL1590" s="212"/>
      <c r="AM1590" s="212"/>
      <c r="AN1590" s="212"/>
      <c r="AP1590" s="203"/>
      <c r="AQ1590" s="203"/>
      <c r="AR1590" s="203"/>
      <c r="AS1590" s="203"/>
      <c r="AT1590" s="203"/>
      <c r="AU1590" s="203"/>
      <c r="AV1590" s="212"/>
      <c r="AW1590" s="212"/>
      <c r="AX1590" s="212"/>
      <c r="AY1590" s="212"/>
      <c r="BA1590" s="203"/>
      <c r="BB1590" s="203"/>
      <c r="BC1590" s="203"/>
      <c r="BD1590" s="203"/>
      <c r="BE1590" s="212"/>
      <c r="BF1590" s="212"/>
      <c r="BG1590" s="203"/>
      <c r="BH1590" s="203"/>
      <c r="BI1590" s="298"/>
      <c r="BJ1590" s="299"/>
      <c r="BK1590" s="203"/>
      <c r="BL1590" s="319"/>
    </row>
    <row r="1591" spans="18:64" ht="12.75" x14ac:dyDescent="0.2">
      <c r="R1591" s="212"/>
      <c r="S1591" s="212"/>
      <c r="T1591" s="212"/>
      <c r="U1591" s="212"/>
      <c r="V1591" s="212"/>
      <c r="W1591" s="212"/>
      <c r="X1591" s="212"/>
      <c r="Y1591" s="212"/>
      <c r="Z1591" s="212"/>
      <c r="AA1591" s="212"/>
      <c r="AB1591" s="212"/>
      <c r="AC1591" s="212"/>
      <c r="AD1591" s="212"/>
      <c r="AE1591" s="212"/>
      <c r="AF1591" s="212"/>
      <c r="AG1591" s="212"/>
      <c r="AH1591" s="212"/>
      <c r="AI1591" s="212"/>
      <c r="AJ1591" s="212"/>
      <c r="AK1591" s="212"/>
      <c r="AL1591" s="212"/>
      <c r="AM1591" s="212"/>
      <c r="AN1591" s="212"/>
      <c r="AP1591" s="203"/>
      <c r="AQ1591" s="203"/>
      <c r="AR1591" s="203"/>
      <c r="AS1591" s="203"/>
      <c r="AT1591" s="203"/>
      <c r="AU1591" s="203"/>
      <c r="AV1591" s="212"/>
      <c r="AW1591" s="212"/>
      <c r="AX1591" s="212"/>
      <c r="AY1591" s="212"/>
      <c r="BA1591" s="203"/>
      <c r="BB1591" s="203"/>
      <c r="BC1591" s="203"/>
      <c r="BD1591" s="203"/>
      <c r="BE1591" s="212"/>
      <c r="BF1591" s="212"/>
      <c r="BG1591" s="203"/>
      <c r="BH1591" s="203"/>
      <c r="BI1591" s="298"/>
      <c r="BJ1591" s="299"/>
      <c r="BK1591" s="203"/>
      <c r="BL1591" s="319"/>
    </row>
    <row r="1592" spans="18:64" ht="12.75" x14ac:dyDescent="0.2">
      <c r="R1592" s="212"/>
      <c r="S1592" s="212"/>
      <c r="T1592" s="212"/>
      <c r="U1592" s="212"/>
      <c r="V1592" s="212"/>
      <c r="W1592" s="212"/>
      <c r="X1592" s="212"/>
      <c r="Y1592" s="212"/>
      <c r="Z1592" s="212"/>
      <c r="AA1592" s="212"/>
      <c r="AB1592" s="212"/>
      <c r="AC1592" s="212"/>
      <c r="AD1592" s="212"/>
      <c r="AE1592" s="212"/>
      <c r="AF1592" s="212"/>
      <c r="AG1592" s="212"/>
      <c r="AH1592" s="212"/>
      <c r="AI1592" s="212"/>
      <c r="AJ1592" s="212"/>
      <c r="AK1592" s="212"/>
      <c r="AL1592" s="212"/>
      <c r="AM1592" s="212"/>
      <c r="AN1592" s="212"/>
      <c r="AP1592" s="203"/>
      <c r="AQ1592" s="203"/>
      <c r="AR1592" s="203"/>
      <c r="AS1592" s="203"/>
      <c r="AT1592" s="203"/>
      <c r="AU1592" s="203"/>
      <c r="AV1592" s="212"/>
      <c r="AW1592" s="212"/>
      <c r="AX1592" s="212"/>
      <c r="AY1592" s="212"/>
      <c r="BA1592" s="203"/>
      <c r="BB1592" s="203"/>
      <c r="BC1592" s="203"/>
      <c r="BD1592" s="203"/>
      <c r="BE1592" s="212"/>
      <c r="BF1592" s="212"/>
      <c r="BG1592" s="203"/>
      <c r="BH1592" s="203"/>
      <c r="BI1592" s="298"/>
      <c r="BJ1592" s="299"/>
      <c r="BK1592" s="203"/>
      <c r="BL1592" s="319"/>
    </row>
    <row r="1593" spans="18:64" ht="12.75" x14ac:dyDescent="0.2">
      <c r="R1593" s="212"/>
      <c r="S1593" s="212"/>
      <c r="T1593" s="212"/>
      <c r="U1593" s="212"/>
      <c r="V1593" s="212"/>
      <c r="W1593" s="212"/>
      <c r="X1593" s="212"/>
      <c r="Y1593" s="212"/>
      <c r="Z1593" s="212"/>
      <c r="AA1593" s="212"/>
      <c r="AB1593" s="212"/>
      <c r="AC1593" s="212"/>
      <c r="AD1593" s="212"/>
      <c r="AE1593" s="212"/>
      <c r="AF1593" s="212"/>
      <c r="AG1593" s="212"/>
      <c r="AH1593" s="212"/>
      <c r="AI1593" s="212"/>
      <c r="AJ1593" s="212"/>
      <c r="AK1593" s="212"/>
      <c r="AL1593" s="212"/>
      <c r="AM1593" s="212"/>
      <c r="AN1593" s="212"/>
      <c r="AP1593" s="203"/>
      <c r="AQ1593" s="203"/>
      <c r="AR1593" s="203"/>
      <c r="AS1593" s="203"/>
      <c r="AT1593" s="203"/>
      <c r="AU1593" s="203"/>
      <c r="AV1593" s="212"/>
      <c r="AW1593" s="212"/>
      <c r="AX1593" s="212"/>
      <c r="AY1593" s="212"/>
      <c r="BA1593" s="203"/>
      <c r="BB1593" s="203"/>
      <c r="BC1593" s="203"/>
      <c r="BD1593" s="203"/>
      <c r="BE1593" s="212"/>
      <c r="BF1593" s="212"/>
      <c r="BG1593" s="203"/>
      <c r="BH1593" s="203"/>
      <c r="BI1593" s="298"/>
      <c r="BJ1593" s="299"/>
      <c r="BK1593" s="203"/>
      <c r="BL1593" s="319"/>
    </row>
    <row r="1594" spans="18:64" ht="12.75" x14ac:dyDescent="0.2">
      <c r="R1594" s="212"/>
      <c r="S1594" s="212"/>
      <c r="T1594" s="212"/>
      <c r="U1594" s="212"/>
      <c r="V1594" s="212"/>
      <c r="W1594" s="212"/>
      <c r="X1594" s="212"/>
      <c r="Y1594" s="212"/>
      <c r="Z1594" s="212"/>
      <c r="AA1594" s="212"/>
      <c r="AB1594" s="212"/>
      <c r="AC1594" s="212"/>
      <c r="AD1594" s="212"/>
      <c r="AE1594" s="212"/>
      <c r="AF1594" s="212"/>
      <c r="AG1594" s="212"/>
      <c r="AH1594" s="212"/>
      <c r="AI1594" s="212"/>
      <c r="AJ1594" s="212"/>
      <c r="AK1594" s="212"/>
      <c r="AL1594" s="212"/>
      <c r="AM1594" s="212"/>
      <c r="AN1594" s="212"/>
      <c r="AP1594" s="203"/>
      <c r="AQ1594" s="203"/>
      <c r="AR1594" s="203"/>
      <c r="AS1594" s="203"/>
      <c r="AT1594" s="203"/>
      <c r="AU1594" s="203"/>
      <c r="AV1594" s="212"/>
      <c r="AW1594" s="212"/>
      <c r="AX1594" s="212"/>
      <c r="AY1594" s="212"/>
      <c r="BA1594" s="203"/>
      <c r="BB1594" s="203"/>
      <c r="BC1594" s="203"/>
      <c r="BD1594" s="203"/>
      <c r="BE1594" s="212"/>
      <c r="BF1594" s="212"/>
      <c r="BG1594" s="203"/>
      <c r="BH1594" s="203"/>
      <c r="BI1594" s="298"/>
      <c r="BJ1594" s="299"/>
      <c r="BK1594" s="203"/>
      <c r="BL1594" s="319"/>
    </row>
    <row r="1595" spans="18:64" ht="12.75" x14ac:dyDescent="0.2">
      <c r="R1595" s="212"/>
      <c r="S1595" s="212"/>
      <c r="T1595" s="212"/>
      <c r="U1595" s="212"/>
      <c r="V1595" s="212"/>
      <c r="W1595" s="212"/>
      <c r="X1595" s="212"/>
      <c r="Y1595" s="212"/>
      <c r="Z1595" s="212"/>
      <c r="AA1595" s="212"/>
      <c r="AB1595" s="212"/>
      <c r="AC1595" s="212"/>
      <c r="AD1595" s="212"/>
      <c r="AE1595" s="212"/>
      <c r="AF1595" s="212"/>
      <c r="AG1595" s="212"/>
      <c r="AH1595" s="212"/>
      <c r="AI1595" s="212"/>
      <c r="AJ1595" s="212"/>
      <c r="AK1595" s="212"/>
      <c r="AL1595" s="212"/>
      <c r="AM1595" s="212"/>
      <c r="AN1595" s="212"/>
      <c r="AP1595" s="203"/>
      <c r="AQ1595" s="203"/>
      <c r="AR1595" s="203"/>
      <c r="AS1595" s="203"/>
      <c r="AT1595" s="203"/>
      <c r="AU1595" s="203"/>
      <c r="AV1595" s="212"/>
      <c r="AW1595" s="212"/>
      <c r="AX1595" s="212"/>
      <c r="AY1595" s="212"/>
      <c r="BA1595" s="203"/>
      <c r="BB1595" s="203"/>
      <c r="BC1595" s="203"/>
      <c r="BD1595" s="203"/>
      <c r="BE1595" s="212"/>
      <c r="BF1595" s="212"/>
      <c r="BG1595" s="203"/>
      <c r="BH1595" s="203"/>
      <c r="BI1595" s="298"/>
      <c r="BJ1595" s="299"/>
      <c r="BK1595" s="203"/>
      <c r="BL1595" s="319"/>
    </row>
    <row r="1596" spans="18:64" ht="12.75" x14ac:dyDescent="0.2">
      <c r="R1596" s="212"/>
      <c r="S1596" s="212"/>
      <c r="T1596" s="212"/>
      <c r="U1596" s="212"/>
      <c r="V1596" s="212"/>
      <c r="W1596" s="212"/>
      <c r="X1596" s="212"/>
      <c r="Y1596" s="212"/>
      <c r="Z1596" s="212"/>
      <c r="AA1596" s="212"/>
      <c r="AB1596" s="212"/>
      <c r="AC1596" s="212"/>
      <c r="AD1596" s="212"/>
      <c r="AE1596" s="212"/>
      <c r="AF1596" s="212"/>
      <c r="AG1596" s="212"/>
      <c r="AH1596" s="212"/>
      <c r="AI1596" s="212"/>
      <c r="AJ1596" s="212"/>
      <c r="AK1596" s="212"/>
      <c r="AL1596" s="212"/>
      <c r="AM1596" s="212"/>
      <c r="AN1596" s="212"/>
      <c r="AP1596" s="203"/>
      <c r="AQ1596" s="203"/>
      <c r="AR1596" s="203"/>
      <c r="AS1596" s="203"/>
      <c r="AT1596" s="203"/>
      <c r="AU1596" s="203"/>
      <c r="AV1596" s="212"/>
      <c r="AW1596" s="212"/>
      <c r="AX1596" s="212"/>
      <c r="AY1596" s="212"/>
      <c r="BA1596" s="203"/>
      <c r="BB1596" s="203"/>
      <c r="BC1596" s="203"/>
      <c r="BD1596" s="203"/>
      <c r="BE1596" s="212"/>
      <c r="BF1596" s="212"/>
      <c r="BG1596" s="203"/>
      <c r="BH1596" s="203"/>
      <c r="BI1596" s="298"/>
      <c r="BJ1596" s="299"/>
      <c r="BK1596" s="203"/>
      <c r="BL1596" s="319"/>
    </row>
    <row r="1597" spans="18:64" ht="12.75" x14ac:dyDescent="0.2">
      <c r="R1597" s="212"/>
      <c r="S1597" s="212"/>
      <c r="T1597" s="212"/>
      <c r="U1597" s="212"/>
      <c r="V1597" s="212"/>
      <c r="W1597" s="212"/>
      <c r="X1597" s="212"/>
      <c r="Y1597" s="212"/>
      <c r="Z1597" s="212"/>
      <c r="AA1597" s="212"/>
      <c r="AB1597" s="212"/>
      <c r="AC1597" s="212"/>
      <c r="AD1597" s="212"/>
      <c r="AE1597" s="212"/>
      <c r="AF1597" s="212"/>
      <c r="AG1597" s="212"/>
      <c r="AH1597" s="212"/>
      <c r="AI1597" s="212"/>
      <c r="AJ1597" s="212"/>
      <c r="AK1597" s="212"/>
      <c r="AL1597" s="212"/>
      <c r="AM1597" s="212"/>
      <c r="AN1597" s="212"/>
      <c r="AP1597" s="203"/>
      <c r="AQ1597" s="203"/>
      <c r="AR1597" s="203"/>
      <c r="AS1597" s="203"/>
      <c r="AT1597" s="203"/>
      <c r="AU1597" s="203"/>
      <c r="AV1597" s="212"/>
      <c r="AW1597" s="212"/>
      <c r="AX1597" s="212"/>
      <c r="AY1597" s="212"/>
      <c r="BA1597" s="203"/>
      <c r="BB1597" s="203"/>
      <c r="BC1597" s="203"/>
      <c r="BD1597" s="203"/>
      <c r="BE1597" s="212"/>
      <c r="BF1597" s="212"/>
      <c r="BG1597" s="203"/>
      <c r="BH1597" s="203"/>
      <c r="BI1597" s="298"/>
      <c r="BJ1597" s="299"/>
      <c r="BK1597" s="203"/>
      <c r="BL1597" s="319"/>
    </row>
    <row r="1598" spans="18:64" ht="12.75" x14ac:dyDescent="0.2">
      <c r="R1598" s="212"/>
      <c r="S1598" s="212"/>
      <c r="T1598" s="212"/>
      <c r="U1598" s="212"/>
      <c r="V1598" s="212"/>
      <c r="W1598" s="212"/>
      <c r="X1598" s="212"/>
      <c r="Y1598" s="212"/>
      <c r="Z1598" s="212"/>
      <c r="AA1598" s="212"/>
      <c r="AB1598" s="212"/>
      <c r="AC1598" s="212"/>
      <c r="AD1598" s="212"/>
      <c r="AE1598" s="212"/>
      <c r="AF1598" s="212"/>
      <c r="AG1598" s="212"/>
      <c r="AH1598" s="212"/>
      <c r="AI1598" s="212"/>
      <c r="AJ1598" s="212"/>
      <c r="AK1598" s="212"/>
      <c r="AL1598" s="212"/>
      <c r="AM1598" s="212"/>
      <c r="AN1598" s="212"/>
      <c r="AP1598" s="203"/>
      <c r="AQ1598" s="203"/>
      <c r="AR1598" s="203"/>
      <c r="AS1598" s="203"/>
      <c r="AT1598" s="203"/>
      <c r="AU1598" s="203"/>
      <c r="AV1598" s="212"/>
      <c r="AW1598" s="212"/>
      <c r="AX1598" s="212"/>
      <c r="AY1598" s="212"/>
      <c r="BA1598" s="203"/>
      <c r="BB1598" s="203"/>
      <c r="BC1598" s="203"/>
      <c r="BD1598" s="203"/>
      <c r="BE1598" s="212"/>
      <c r="BF1598" s="212"/>
      <c r="BG1598" s="203"/>
      <c r="BH1598" s="203"/>
      <c r="BI1598" s="298"/>
      <c r="BJ1598" s="299"/>
      <c r="BK1598" s="203"/>
      <c r="BL1598" s="319"/>
    </row>
    <row r="1599" spans="18:64" ht="12.75" x14ac:dyDescent="0.2">
      <c r="R1599" s="212"/>
      <c r="S1599" s="212"/>
      <c r="T1599" s="212"/>
      <c r="U1599" s="212"/>
      <c r="V1599" s="212"/>
      <c r="W1599" s="212"/>
      <c r="X1599" s="212"/>
      <c r="Y1599" s="212"/>
      <c r="Z1599" s="212"/>
      <c r="AA1599" s="212"/>
      <c r="AB1599" s="212"/>
      <c r="AC1599" s="212"/>
      <c r="AD1599" s="212"/>
      <c r="AE1599" s="212"/>
      <c r="AF1599" s="212"/>
      <c r="AG1599" s="212"/>
      <c r="AH1599" s="212"/>
      <c r="AI1599" s="212"/>
      <c r="AJ1599" s="212"/>
      <c r="AK1599" s="212"/>
      <c r="AL1599" s="212"/>
      <c r="AM1599" s="212"/>
      <c r="AN1599" s="212"/>
      <c r="AP1599" s="203"/>
      <c r="AQ1599" s="203"/>
      <c r="AR1599" s="203"/>
      <c r="AS1599" s="203"/>
      <c r="AT1599" s="203"/>
      <c r="AU1599" s="203"/>
      <c r="AV1599" s="212"/>
      <c r="AW1599" s="212"/>
      <c r="AX1599" s="212"/>
      <c r="AY1599" s="212"/>
      <c r="BA1599" s="203"/>
      <c r="BB1599" s="203"/>
      <c r="BC1599" s="203"/>
      <c r="BD1599" s="203"/>
      <c r="BE1599" s="212"/>
      <c r="BF1599" s="212"/>
      <c r="BG1599" s="203"/>
      <c r="BH1599" s="203"/>
      <c r="BI1599" s="298"/>
      <c r="BJ1599" s="299"/>
      <c r="BK1599" s="203"/>
      <c r="BL1599" s="319"/>
    </row>
    <row r="1600" spans="18:64" ht="12.75" x14ac:dyDescent="0.2">
      <c r="R1600" s="212"/>
      <c r="S1600" s="212"/>
      <c r="T1600" s="212"/>
      <c r="U1600" s="212"/>
      <c r="V1600" s="212"/>
      <c r="W1600" s="212"/>
      <c r="X1600" s="212"/>
      <c r="Y1600" s="212"/>
      <c r="Z1600" s="212"/>
      <c r="AA1600" s="212"/>
      <c r="AB1600" s="212"/>
      <c r="AC1600" s="212"/>
      <c r="AD1600" s="212"/>
      <c r="AE1600" s="212"/>
      <c r="AF1600" s="212"/>
      <c r="AG1600" s="212"/>
      <c r="AH1600" s="212"/>
      <c r="AI1600" s="212"/>
      <c r="AJ1600" s="212"/>
      <c r="AK1600" s="212"/>
      <c r="AL1600" s="212"/>
      <c r="AM1600" s="212"/>
      <c r="AN1600" s="212"/>
      <c r="AP1600" s="203"/>
      <c r="AQ1600" s="203"/>
      <c r="AR1600" s="203"/>
      <c r="AS1600" s="203"/>
      <c r="AT1600" s="203"/>
      <c r="AU1600" s="203"/>
      <c r="AV1600" s="212"/>
      <c r="AW1600" s="212"/>
      <c r="AX1600" s="212"/>
      <c r="AY1600" s="212"/>
      <c r="BA1600" s="203"/>
      <c r="BB1600" s="203"/>
      <c r="BC1600" s="203"/>
      <c r="BD1600" s="203"/>
      <c r="BE1600" s="212"/>
      <c r="BF1600" s="212"/>
      <c r="BG1600" s="203"/>
      <c r="BH1600" s="203"/>
      <c r="BI1600" s="298"/>
      <c r="BJ1600" s="299"/>
      <c r="BK1600" s="203"/>
      <c r="BL1600" s="319"/>
    </row>
    <row r="1601" spans="18:64" ht="12.75" x14ac:dyDescent="0.2">
      <c r="R1601" s="212"/>
      <c r="S1601" s="212"/>
      <c r="T1601" s="212"/>
      <c r="U1601" s="212"/>
      <c r="V1601" s="212"/>
      <c r="W1601" s="212"/>
      <c r="X1601" s="212"/>
      <c r="Y1601" s="212"/>
      <c r="Z1601" s="212"/>
      <c r="AA1601" s="212"/>
      <c r="AB1601" s="212"/>
      <c r="AC1601" s="212"/>
      <c r="AD1601" s="212"/>
      <c r="AE1601" s="212"/>
      <c r="AF1601" s="212"/>
      <c r="AG1601" s="212"/>
      <c r="AH1601" s="212"/>
      <c r="AI1601" s="212"/>
      <c r="AJ1601" s="212"/>
      <c r="AK1601" s="212"/>
      <c r="AL1601" s="212"/>
      <c r="AM1601" s="212"/>
      <c r="AN1601" s="212"/>
      <c r="AP1601" s="203"/>
      <c r="AQ1601" s="203"/>
      <c r="AR1601" s="203"/>
      <c r="AS1601" s="203"/>
      <c r="AT1601" s="203"/>
      <c r="AU1601" s="203"/>
      <c r="AV1601" s="212"/>
      <c r="AW1601" s="212"/>
      <c r="AX1601" s="212"/>
      <c r="AY1601" s="212"/>
      <c r="BA1601" s="203"/>
      <c r="BB1601" s="203"/>
      <c r="BC1601" s="203"/>
      <c r="BD1601" s="203"/>
      <c r="BE1601" s="212"/>
      <c r="BF1601" s="212"/>
      <c r="BG1601" s="203"/>
      <c r="BH1601" s="203"/>
      <c r="BI1601" s="298"/>
      <c r="BJ1601" s="299"/>
      <c r="BK1601" s="203"/>
      <c r="BL1601" s="319"/>
    </row>
    <row r="1602" spans="18:64" ht="12.75" x14ac:dyDescent="0.2">
      <c r="R1602" s="212"/>
      <c r="S1602" s="212"/>
      <c r="T1602" s="212"/>
      <c r="U1602" s="212"/>
      <c r="V1602" s="212"/>
      <c r="W1602" s="212"/>
      <c r="X1602" s="212"/>
      <c r="Y1602" s="212"/>
      <c r="Z1602" s="212"/>
      <c r="AA1602" s="212"/>
      <c r="AB1602" s="212"/>
      <c r="AC1602" s="212"/>
      <c r="AD1602" s="212"/>
      <c r="AE1602" s="212"/>
      <c r="AF1602" s="212"/>
      <c r="AG1602" s="212"/>
      <c r="AH1602" s="212"/>
      <c r="AI1602" s="212"/>
      <c r="AJ1602" s="212"/>
      <c r="AK1602" s="212"/>
      <c r="AL1602" s="212"/>
      <c r="AM1602" s="212"/>
      <c r="AN1602" s="212"/>
      <c r="AP1602" s="203"/>
      <c r="AQ1602" s="203"/>
      <c r="AR1602" s="203"/>
      <c r="AS1602" s="203"/>
      <c r="AT1602" s="203"/>
      <c r="AU1602" s="203"/>
      <c r="AV1602" s="212"/>
      <c r="AW1602" s="212"/>
      <c r="AX1602" s="212"/>
      <c r="AY1602" s="212"/>
      <c r="BA1602" s="203"/>
      <c r="BB1602" s="203"/>
      <c r="BC1602" s="203"/>
      <c r="BD1602" s="203"/>
      <c r="BE1602" s="212"/>
      <c r="BF1602" s="212"/>
      <c r="BG1602" s="203"/>
      <c r="BH1602" s="203"/>
      <c r="BI1602" s="298"/>
      <c r="BJ1602" s="299"/>
      <c r="BK1602" s="203"/>
      <c r="BL1602" s="319"/>
    </row>
    <row r="1603" spans="18:64" ht="12.75" x14ac:dyDescent="0.2">
      <c r="R1603" s="212"/>
      <c r="S1603" s="212"/>
      <c r="T1603" s="212"/>
      <c r="U1603" s="212"/>
      <c r="V1603" s="212"/>
      <c r="W1603" s="212"/>
      <c r="X1603" s="212"/>
      <c r="Y1603" s="212"/>
      <c r="Z1603" s="212"/>
      <c r="AA1603" s="212"/>
      <c r="AB1603" s="212"/>
      <c r="AC1603" s="212"/>
      <c r="AD1603" s="212"/>
      <c r="AE1603" s="212"/>
      <c r="AF1603" s="212"/>
      <c r="AG1603" s="212"/>
      <c r="AH1603" s="212"/>
      <c r="AI1603" s="212"/>
      <c r="AJ1603" s="212"/>
      <c r="AK1603" s="212"/>
      <c r="AL1603" s="212"/>
      <c r="AM1603" s="212"/>
      <c r="AN1603" s="212"/>
      <c r="AP1603" s="203"/>
      <c r="AQ1603" s="203"/>
      <c r="AR1603" s="203"/>
      <c r="AS1603" s="203"/>
      <c r="AT1603" s="203"/>
      <c r="AU1603" s="203"/>
      <c r="AV1603" s="212"/>
      <c r="AW1603" s="212"/>
      <c r="AX1603" s="212"/>
      <c r="AY1603" s="212"/>
      <c r="BA1603" s="203"/>
      <c r="BB1603" s="203"/>
      <c r="BC1603" s="203"/>
      <c r="BD1603" s="203"/>
      <c r="BE1603" s="212"/>
      <c r="BF1603" s="212"/>
      <c r="BG1603" s="203"/>
      <c r="BH1603" s="203"/>
      <c r="BI1603" s="298"/>
      <c r="BJ1603" s="299"/>
      <c r="BK1603" s="203"/>
      <c r="BL1603" s="319"/>
    </row>
    <row r="1604" spans="18:64" ht="12.75" x14ac:dyDescent="0.2">
      <c r="R1604" s="212"/>
      <c r="S1604" s="212"/>
      <c r="T1604" s="212"/>
      <c r="U1604" s="212"/>
      <c r="V1604" s="212"/>
      <c r="W1604" s="212"/>
      <c r="X1604" s="212"/>
      <c r="Y1604" s="212"/>
      <c r="Z1604" s="212"/>
      <c r="AA1604" s="212"/>
      <c r="AB1604" s="212"/>
      <c r="AC1604" s="212"/>
      <c r="AD1604" s="212"/>
      <c r="AE1604" s="212"/>
      <c r="AF1604" s="212"/>
      <c r="AG1604" s="212"/>
      <c r="AH1604" s="212"/>
      <c r="AI1604" s="212"/>
      <c r="AJ1604" s="212"/>
      <c r="AK1604" s="212"/>
      <c r="AL1604" s="212"/>
      <c r="AM1604" s="212"/>
      <c r="AN1604" s="212"/>
      <c r="AP1604" s="203"/>
      <c r="AQ1604" s="203"/>
      <c r="AR1604" s="203"/>
      <c r="AS1604" s="203"/>
      <c r="AT1604" s="203"/>
      <c r="AU1604" s="203"/>
      <c r="AV1604" s="212"/>
      <c r="AW1604" s="212"/>
      <c r="AX1604" s="212"/>
      <c r="AY1604" s="212"/>
      <c r="BA1604" s="203"/>
      <c r="BB1604" s="203"/>
      <c r="BC1604" s="203"/>
      <c r="BD1604" s="203"/>
      <c r="BE1604" s="212"/>
      <c r="BF1604" s="212"/>
      <c r="BG1604" s="203"/>
      <c r="BH1604" s="203"/>
      <c r="BI1604" s="298"/>
      <c r="BJ1604" s="299"/>
      <c r="BK1604" s="203"/>
      <c r="BL1604" s="319"/>
    </row>
    <row r="1605" spans="18:64" ht="12.75" x14ac:dyDescent="0.2">
      <c r="R1605" s="212"/>
      <c r="S1605" s="212"/>
      <c r="T1605" s="212"/>
      <c r="U1605" s="212"/>
      <c r="V1605" s="212"/>
      <c r="W1605" s="212"/>
      <c r="X1605" s="212"/>
      <c r="Y1605" s="212"/>
      <c r="Z1605" s="212"/>
      <c r="AA1605" s="212"/>
      <c r="AB1605" s="212"/>
      <c r="AC1605" s="212"/>
      <c r="AD1605" s="212"/>
      <c r="AE1605" s="212"/>
      <c r="AF1605" s="212"/>
      <c r="AG1605" s="212"/>
      <c r="AH1605" s="212"/>
      <c r="AI1605" s="212"/>
      <c r="AJ1605" s="212"/>
      <c r="AK1605" s="212"/>
      <c r="AL1605" s="212"/>
      <c r="AM1605" s="212"/>
      <c r="AN1605" s="212"/>
      <c r="AP1605" s="203"/>
      <c r="AQ1605" s="203"/>
      <c r="AR1605" s="203"/>
      <c r="AS1605" s="203"/>
      <c r="AT1605" s="203"/>
      <c r="AU1605" s="203"/>
      <c r="AV1605" s="212"/>
      <c r="AW1605" s="212"/>
      <c r="AX1605" s="212"/>
      <c r="AY1605" s="212"/>
      <c r="BA1605" s="203"/>
      <c r="BB1605" s="203"/>
      <c r="BC1605" s="203"/>
      <c r="BD1605" s="203"/>
      <c r="BE1605" s="212"/>
      <c r="BF1605" s="212"/>
      <c r="BG1605" s="203"/>
      <c r="BH1605" s="203"/>
      <c r="BI1605" s="298"/>
      <c r="BJ1605" s="299"/>
      <c r="BK1605" s="203"/>
      <c r="BL1605" s="319"/>
    </row>
    <row r="1606" spans="18:64" ht="12.75" x14ac:dyDescent="0.2">
      <c r="R1606" s="212"/>
      <c r="S1606" s="212"/>
      <c r="T1606" s="212"/>
      <c r="U1606" s="212"/>
      <c r="V1606" s="212"/>
      <c r="W1606" s="212"/>
      <c r="X1606" s="212"/>
      <c r="Y1606" s="212"/>
      <c r="Z1606" s="212"/>
      <c r="AA1606" s="212"/>
      <c r="AB1606" s="212"/>
      <c r="AC1606" s="212"/>
      <c r="AD1606" s="212"/>
      <c r="AE1606" s="212"/>
      <c r="AF1606" s="212"/>
      <c r="AG1606" s="212"/>
      <c r="AH1606" s="212"/>
      <c r="AI1606" s="212"/>
      <c r="AJ1606" s="212"/>
      <c r="AK1606" s="212"/>
      <c r="AL1606" s="212"/>
      <c r="AM1606" s="212"/>
      <c r="AN1606" s="212"/>
      <c r="AP1606" s="203"/>
      <c r="AQ1606" s="203"/>
      <c r="AR1606" s="203"/>
      <c r="AS1606" s="203"/>
      <c r="AT1606" s="203"/>
      <c r="AU1606" s="203"/>
      <c r="AV1606" s="212"/>
      <c r="AW1606" s="212"/>
      <c r="AX1606" s="212"/>
      <c r="AY1606" s="212"/>
      <c r="BA1606" s="203"/>
      <c r="BB1606" s="203"/>
      <c r="BC1606" s="203"/>
      <c r="BD1606" s="203"/>
      <c r="BE1606" s="212"/>
      <c r="BF1606" s="212"/>
      <c r="BG1606" s="203"/>
      <c r="BH1606" s="203"/>
      <c r="BI1606" s="298"/>
      <c r="BJ1606" s="299"/>
      <c r="BK1606" s="203"/>
      <c r="BL1606" s="319"/>
    </row>
    <row r="1607" spans="18:64" ht="12.75" x14ac:dyDescent="0.2">
      <c r="R1607" s="212"/>
      <c r="S1607" s="212"/>
      <c r="T1607" s="212"/>
      <c r="U1607" s="212"/>
      <c r="V1607" s="212"/>
      <c r="W1607" s="212"/>
      <c r="X1607" s="212"/>
      <c r="Y1607" s="212"/>
      <c r="Z1607" s="212"/>
      <c r="AA1607" s="212"/>
      <c r="AB1607" s="212"/>
      <c r="AC1607" s="212"/>
      <c r="AD1607" s="212"/>
      <c r="AE1607" s="212"/>
      <c r="AF1607" s="212"/>
      <c r="AG1607" s="212"/>
      <c r="AH1607" s="212"/>
      <c r="AI1607" s="212"/>
      <c r="AJ1607" s="212"/>
      <c r="AK1607" s="212"/>
      <c r="AL1607" s="212"/>
      <c r="AM1607" s="212"/>
      <c r="AN1607" s="212"/>
      <c r="AP1607" s="203"/>
      <c r="AQ1607" s="203"/>
      <c r="AR1607" s="203"/>
      <c r="AS1607" s="203"/>
      <c r="AT1607" s="203"/>
      <c r="AU1607" s="203"/>
      <c r="AV1607" s="212"/>
      <c r="AW1607" s="212"/>
      <c r="AX1607" s="212"/>
      <c r="AY1607" s="212"/>
      <c r="BA1607" s="203"/>
      <c r="BB1607" s="203"/>
      <c r="BC1607" s="203"/>
      <c r="BD1607" s="203"/>
      <c r="BE1607" s="212"/>
      <c r="BF1607" s="212"/>
      <c r="BG1607" s="203"/>
      <c r="BH1607" s="203"/>
      <c r="BI1607" s="298"/>
      <c r="BJ1607" s="299"/>
      <c r="BK1607" s="203"/>
      <c r="BL1607" s="319"/>
    </row>
    <row r="1608" spans="18:64" ht="12.75" x14ac:dyDescent="0.2">
      <c r="R1608" s="212"/>
      <c r="S1608" s="212"/>
      <c r="T1608" s="212"/>
      <c r="U1608" s="212"/>
      <c r="V1608" s="212"/>
      <c r="W1608" s="212"/>
      <c r="X1608" s="212"/>
      <c r="Y1608" s="212"/>
      <c r="Z1608" s="212"/>
      <c r="AA1608" s="212"/>
      <c r="AB1608" s="212"/>
      <c r="AC1608" s="212"/>
      <c r="AD1608" s="212"/>
      <c r="AE1608" s="212"/>
      <c r="AF1608" s="212"/>
      <c r="AG1608" s="212"/>
      <c r="AH1608" s="212"/>
      <c r="AI1608" s="212"/>
      <c r="AJ1608" s="212"/>
      <c r="AK1608" s="212"/>
      <c r="AL1608" s="212"/>
      <c r="AM1608" s="212"/>
      <c r="AN1608" s="212"/>
      <c r="AP1608" s="203"/>
      <c r="AQ1608" s="203"/>
      <c r="AR1608" s="203"/>
      <c r="AS1608" s="203"/>
      <c r="AT1608" s="203"/>
      <c r="AU1608" s="203"/>
      <c r="AV1608" s="212"/>
      <c r="AW1608" s="212"/>
      <c r="AX1608" s="212"/>
      <c r="AY1608" s="212"/>
      <c r="BA1608" s="203"/>
      <c r="BB1608" s="203"/>
      <c r="BC1608" s="203"/>
      <c r="BD1608" s="203"/>
      <c r="BE1608" s="212"/>
      <c r="BF1608" s="212"/>
      <c r="BG1608" s="203"/>
      <c r="BH1608" s="203"/>
      <c r="BI1608" s="298"/>
      <c r="BJ1608" s="299"/>
      <c r="BK1608" s="203"/>
      <c r="BL1608" s="319"/>
    </row>
    <row r="1609" spans="18:64" ht="12.75" x14ac:dyDescent="0.2">
      <c r="R1609" s="212"/>
      <c r="S1609" s="212"/>
      <c r="T1609" s="212"/>
      <c r="U1609" s="212"/>
      <c r="V1609" s="212"/>
      <c r="W1609" s="212"/>
      <c r="X1609" s="212"/>
      <c r="Y1609" s="212"/>
      <c r="Z1609" s="212"/>
      <c r="AA1609" s="212"/>
      <c r="AB1609" s="212"/>
      <c r="AC1609" s="212"/>
      <c r="AD1609" s="212"/>
      <c r="AE1609" s="212"/>
      <c r="AF1609" s="212"/>
      <c r="AG1609" s="212"/>
      <c r="AH1609" s="212"/>
      <c r="AI1609" s="212"/>
      <c r="AJ1609" s="212"/>
      <c r="AK1609" s="212"/>
      <c r="AL1609" s="212"/>
      <c r="AM1609" s="212"/>
      <c r="AN1609" s="212"/>
      <c r="AP1609" s="203"/>
      <c r="AQ1609" s="203"/>
      <c r="AR1609" s="203"/>
      <c r="AS1609" s="203"/>
      <c r="AT1609" s="203"/>
      <c r="AU1609" s="203"/>
      <c r="AV1609" s="212"/>
      <c r="AW1609" s="212"/>
      <c r="AX1609" s="212"/>
      <c r="AY1609" s="212"/>
      <c r="BA1609" s="203"/>
      <c r="BB1609" s="203"/>
      <c r="BC1609" s="203"/>
      <c r="BD1609" s="203"/>
      <c r="BE1609" s="212"/>
      <c r="BF1609" s="212"/>
      <c r="BG1609" s="203"/>
      <c r="BH1609" s="203"/>
      <c r="BI1609" s="298"/>
      <c r="BJ1609" s="299"/>
      <c r="BK1609" s="203"/>
      <c r="BL1609" s="319"/>
    </row>
    <row r="1610" spans="18:64" ht="12.75" x14ac:dyDescent="0.2">
      <c r="R1610" s="212"/>
      <c r="S1610" s="212"/>
      <c r="T1610" s="212"/>
      <c r="U1610" s="212"/>
      <c r="V1610" s="212"/>
      <c r="W1610" s="212"/>
      <c r="X1610" s="212"/>
      <c r="Y1610" s="212"/>
      <c r="Z1610" s="212"/>
      <c r="AA1610" s="212"/>
      <c r="AB1610" s="212"/>
      <c r="AC1610" s="212"/>
      <c r="AD1610" s="212"/>
      <c r="AE1610" s="212"/>
      <c r="AF1610" s="212"/>
      <c r="AG1610" s="212"/>
      <c r="AH1610" s="212"/>
      <c r="AI1610" s="212"/>
      <c r="AJ1610" s="212"/>
      <c r="AK1610" s="212"/>
      <c r="AL1610" s="212"/>
      <c r="AM1610" s="212"/>
      <c r="AN1610" s="212"/>
      <c r="AP1610" s="203"/>
      <c r="AQ1610" s="203"/>
      <c r="AR1610" s="203"/>
      <c r="AS1610" s="203"/>
      <c r="AT1610" s="203"/>
      <c r="AU1610" s="203"/>
      <c r="AV1610" s="212"/>
      <c r="AW1610" s="212"/>
      <c r="AX1610" s="212"/>
      <c r="AY1610" s="212"/>
      <c r="BA1610" s="203"/>
      <c r="BB1610" s="203"/>
      <c r="BC1610" s="203"/>
      <c r="BD1610" s="203"/>
      <c r="BE1610" s="212"/>
      <c r="BF1610" s="212"/>
      <c r="BG1610" s="203"/>
      <c r="BH1610" s="203"/>
      <c r="BI1610" s="298"/>
      <c r="BJ1610" s="299"/>
      <c r="BK1610" s="203"/>
      <c r="BL1610" s="319"/>
    </row>
    <row r="1611" spans="18:64" ht="12.75" x14ac:dyDescent="0.2">
      <c r="R1611" s="212"/>
      <c r="S1611" s="212"/>
      <c r="T1611" s="212"/>
      <c r="U1611" s="212"/>
      <c r="V1611" s="212"/>
      <c r="W1611" s="212"/>
      <c r="X1611" s="212"/>
      <c r="Y1611" s="212"/>
      <c r="Z1611" s="212"/>
      <c r="AA1611" s="212"/>
      <c r="AB1611" s="212"/>
      <c r="AC1611" s="212"/>
      <c r="AD1611" s="212"/>
      <c r="AE1611" s="212"/>
      <c r="AF1611" s="212"/>
      <c r="AG1611" s="212"/>
      <c r="AH1611" s="212"/>
      <c r="AI1611" s="212"/>
      <c r="AJ1611" s="212"/>
      <c r="AK1611" s="212"/>
      <c r="AL1611" s="212"/>
      <c r="AM1611" s="212"/>
      <c r="AN1611" s="212"/>
      <c r="AP1611" s="203"/>
      <c r="AQ1611" s="203"/>
      <c r="AR1611" s="203"/>
      <c r="AS1611" s="203"/>
      <c r="AT1611" s="203"/>
      <c r="AU1611" s="203"/>
      <c r="AV1611" s="212"/>
      <c r="AW1611" s="212"/>
      <c r="AX1611" s="212"/>
      <c r="AY1611" s="212"/>
      <c r="BA1611" s="203"/>
      <c r="BB1611" s="203"/>
      <c r="BC1611" s="203"/>
      <c r="BD1611" s="203"/>
      <c r="BE1611" s="212"/>
      <c r="BF1611" s="212"/>
      <c r="BG1611" s="203"/>
      <c r="BH1611" s="203"/>
      <c r="BI1611" s="298"/>
      <c r="BJ1611" s="299"/>
      <c r="BK1611" s="203"/>
      <c r="BL1611" s="319"/>
    </row>
    <row r="1612" spans="18:64" ht="12.75" x14ac:dyDescent="0.2">
      <c r="R1612" s="212"/>
      <c r="S1612" s="212"/>
      <c r="T1612" s="212"/>
      <c r="U1612" s="212"/>
      <c r="V1612" s="212"/>
      <c r="W1612" s="212"/>
      <c r="X1612" s="212"/>
      <c r="Y1612" s="212"/>
      <c r="Z1612" s="212"/>
      <c r="AA1612" s="212"/>
      <c r="AB1612" s="212"/>
      <c r="AC1612" s="212"/>
      <c r="AD1612" s="212"/>
      <c r="AE1612" s="212"/>
      <c r="AF1612" s="212"/>
      <c r="AG1612" s="212"/>
      <c r="AH1612" s="212"/>
      <c r="AI1612" s="212"/>
      <c r="AJ1612" s="212"/>
      <c r="AK1612" s="212"/>
      <c r="AL1612" s="212"/>
      <c r="AM1612" s="212"/>
      <c r="AN1612" s="212"/>
      <c r="AP1612" s="203"/>
      <c r="AQ1612" s="203"/>
      <c r="AR1612" s="203"/>
      <c r="AS1612" s="203"/>
      <c r="AT1612" s="203"/>
      <c r="AU1612" s="203"/>
      <c r="AV1612" s="212"/>
      <c r="AW1612" s="212"/>
      <c r="AX1612" s="212"/>
      <c r="AY1612" s="212"/>
      <c r="BA1612" s="203"/>
      <c r="BB1612" s="203"/>
      <c r="BC1612" s="203"/>
      <c r="BD1612" s="203"/>
      <c r="BE1612" s="212"/>
      <c r="BF1612" s="212"/>
      <c r="BG1612" s="203"/>
      <c r="BH1612" s="203"/>
      <c r="BI1612" s="298"/>
      <c r="BJ1612" s="299"/>
      <c r="BK1612" s="203"/>
      <c r="BL1612" s="319"/>
    </row>
    <row r="1613" spans="18:64" ht="12.75" x14ac:dyDescent="0.2">
      <c r="R1613" s="212"/>
      <c r="S1613" s="212"/>
      <c r="T1613" s="212"/>
      <c r="U1613" s="212"/>
      <c r="V1613" s="212"/>
      <c r="W1613" s="212"/>
      <c r="X1613" s="212"/>
      <c r="Y1613" s="212"/>
      <c r="Z1613" s="212"/>
      <c r="AA1613" s="212"/>
      <c r="AB1613" s="212"/>
      <c r="AC1613" s="212"/>
      <c r="AD1613" s="212"/>
      <c r="AE1613" s="212"/>
      <c r="AF1613" s="212"/>
      <c r="AG1613" s="212"/>
      <c r="AH1613" s="212"/>
      <c r="AI1613" s="212"/>
      <c r="AJ1613" s="212"/>
      <c r="AK1613" s="212"/>
      <c r="AL1613" s="212"/>
      <c r="AM1613" s="212"/>
      <c r="AN1613" s="212"/>
      <c r="AP1613" s="203"/>
      <c r="AQ1613" s="203"/>
      <c r="AR1613" s="203"/>
      <c r="AS1613" s="203"/>
      <c r="AT1613" s="203"/>
      <c r="AU1613" s="203"/>
      <c r="AV1613" s="212"/>
      <c r="AW1613" s="212"/>
      <c r="AX1613" s="212"/>
      <c r="AY1613" s="212"/>
      <c r="BA1613" s="203"/>
      <c r="BB1613" s="203"/>
      <c r="BC1613" s="203"/>
      <c r="BD1613" s="203"/>
      <c r="BE1613" s="212"/>
      <c r="BF1613" s="212"/>
      <c r="BG1613" s="203"/>
      <c r="BH1613" s="203"/>
      <c r="BI1613" s="298"/>
      <c r="BJ1613" s="299"/>
      <c r="BK1613" s="203"/>
      <c r="BL1613" s="319"/>
    </row>
    <row r="1614" spans="18:64" ht="12.75" x14ac:dyDescent="0.2">
      <c r="R1614" s="212"/>
      <c r="S1614" s="212"/>
      <c r="T1614" s="212"/>
      <c r="U1614" s="212"/>
      <c r="V1614" s="212"/>
      <c r="W1614" s="212"/>
      <c r="X1614" s="212"/>
      <c r="Y1614" s="212"/>
      <c r="Z1614" s="212"/>
      <c r="AA1614" s="212"/>
      <c r="AB1614" s="212"/>
      <c r="AC1614" s="212"/>
      <c r="AD1614" s="212"/>
      <c r="AE1614" s="212"/>
      <c r="AF1614" s="212"/>
      <c r="AG1614" s="212"/>
      <c r="AH1614" s="212"/>
      <c r="AI1614" s="212"/>
      <c r="AJ1614" s="212"/>
      <c r="AK1614" s="212"/>
      <c r="AL1614" s="212"/>
      <c r="AM1614" s="212"/>
      <c r="AN1614" s="212"/>
      <c r="AP1614" s="203"/>
      <c r="AQ1614" s="203"/>
      <c r="AR1614" s="203"/>
      <c r="AS1614" s="203"/>
      <c r="AT1614" s="203"/>
      <c r="AU1614" s="203"/>
      <c r="AV1614" s="212"/>
      <c r="AW1614" s="212"/>
      <c r="AX1614" s="212"/>
      <c r="AY1614" s="212"/>
      <c r="BA1614" s="203"/>
      <c r="BB1614" s="203"/>
      <c r="BC1614" s="203"/>
      <c r="BD1614" s="203"/>
      <c r="BE1614" s="212"/>
      <c r="BF1614" s="212"/>
      <c r="BG1614" s="203"/>
      <c r="BH1614" s="203"/>
      <c r="BI1614" s="298"/>
      <c r="BJ1614" s="299"/>
      <c r="BK1614" s="203"/>
      <c r="BL1614" s="319"/>
    </row>
    <row r="1615" spans="18:64" ht="12.75" x14ac:dyDescent="0.2">
      <c r="R1615" s="212"/>
      <c r="S1615" s="212"/>
      <c r="T1615" s="212"/>
      <c r="U1615" s="212"/>
      <c r="V1615" s="212"/>
      <c r="W1615" s="212"/>
      <c r="X1615" s="212"/>
      <c r="Y1615" s="212"/>
      <c r="Z1615" s="212"/>
      <c r="AA1615" s="212"/>
      <c r="AB1615" s="212"/>
      <c r="AC1615" s="212"/>
      <c r="AD1615" s="212"/>
      <c r="AE1615" s="212"/>
      <c r="AF1615" s="212"/>
      <c r="AG1615" s="212"/>
      <c r="AH1615" s="212"/>
      <c r="AI1615" s="212"/>
      <c r="AJ1615" s="212"/>
      <c r="AK1615" s="212"/>
      <c r="AL1615" s="212"/>
      <c r="AM1615" s="212"/>
      <c r="AN1615" s="212"/>
      <c r="AP1615" s="203"/>
      <c r="AQ1615" s="203"/>
      <c r="AR1615" s="203"/>
      <c r="AS1615" s="203"/>
      <c r="AT1615" s="203"/>
      <c r="AU1615" s="203"/>
      <c r="AV1615" s="212"/>
      <c r="AW1615" s="212"/>
      <c r="AX1615" s="212"/>
      <c r="AY1615" s="212"/>
      <c r="BA1615" s="203"/>
      <c r="BB1615" s="203"/>
      <c r="BC1615" s="203"/>
      <c r="BD1615" s="203"/>
      <c r="BE1615" s="212"/>
      <c r="BF1615" s="212"/>
      <c r="BG1615" s="203"/>
      <c r="BH1615" s="203"/>
      <c r="BI1615" s="298"/>
      <c r="BJ1615" s="299"/>
      <c r="BK1615" s="203"/>
      <c r="BL1615" s="319"/>
    </row>
    <row r="1616" spans="18:64" ht="12.75" x14ac:dyDescent="0.2">
      <c r="R1616" s="212"/>
      <c r="S1616" s="212"/>
      <c r="T1616" s="212"/>
      <c r="U1616" s="212"/>
      <c r="V1616" s="212"/>
      <c r="W1616" s="212"/>
      <c r="X1616" s="212"/>
      <c r="Y1616" s="212"/>
      <c r="Z1616" s="212"/>
      <c r="AA1616" s="212"/>
      <c r="AB1616" s="212"/>
      <c r="AC1616" s="212"/>
      <c r="AD1616" s="212"/>
      <c r="AE1616" s="212"/>
      <c r="AF1616" s="212"/>
      <c r="AG1616" s="212"/>
      <c r="AH1616" s="212"/>
      <c r="AI1616" s="212"/>
      <c r="AJ1616" s="212"/>
      <c r="AK1616" s="212"/>
      <c r="AL1616" s="212"/>
      <c r="AM1616" s="212"/>
      <c r="AN1616" s="212"/>
      <c r="AP1616" s="203"/>
      <c r="AQ1616" s="203"/>
      <c r="AR1616" s="203"/>
      <c r="AS1616" s="203"/>
      <c r="AT1616" s="203"/>
      <c r="AU1616" s="203"/>
      <c r="AV1616" s="212"/>
      <c r="AW1616" s="212"/>
      <c r="AX1616" s="212"/>
      <c r="AY1616" s="212"/>
      <c r="BA1616" s="203"/>
      <c r="BB1616" s="203"/>
      <c r="BC1616" s="203"/>
      <c r="BD1616" s="203"/>
      <c r="BE1616" s="212"/>
      <c r="BF1616" s="212"/>
      <c r="BG1616" s="203"/>
      <c r="BH1616" s="203"/>
      <c r="BI1616" s="298"/>
      <c r="BJ1616" s="299"/>
      <c r="BK1616" s="203"/>
      <c r="BL1616" s="319"/>
    </row>
    <row r="1617" spans="18:64" ht="12.75" x14ac:dyDescent="0.2">
      <c r="R1617" s="212"/>
      <c r="S1617" s="212"/>
      <c r="T1617" s="212"/>
      <c r="U1617" s="212"/>
      <c r="V1617" s="212"/>
      <c r="W1617" s="212"/>
      <c r="X1617" s="212"/>
      <c r="Y1617" s="212"/>
      <c r="Z1617" s="212"/>
      <c r="AA1617" s="212"/>
      <c r="AB1617" s="212"/>
      <c r="AC1617" s="212"/>
      <c r="AD1617" s="212"/>
      <c r="AE1617" s="212"/>
      <c r="AF1617" s="212"/>
      <c r="AG1617" s="212"/>
      <c r="AH1617" s="212"/>
      <c r="AI1617" s="212"/>
      <c r="AJ1617" s="212"/>
      <c r="AK1617" s="212"/>
      <c r="AL1617" s="212"/>
      <c r="AM1617" s="212"/>
      <c r="AN1617" s="212"/>
      <c r="AP1617" s="203"/>
      <c r="AQ1617" s="203"/>
      <c r="AR1617" s="203"/>
      <c r="AS1617" s="203"/>
      <c r="AT1617" s="203"/>
      <c r="AU1617" s="203"/>
      <c r="AV1617" s="212"/>
      <c r="AW1617" s="212"/>
      <c r="AX1617" s="212"/>
      <c r="AY1617" s="212"/>
      <c r="BA1617" s="203"/>
      <c r="BB1617" s="203"/>
      <c r="BC1617" s="203"/>
      <c r="BD1617" s="203"/>
      <c r="BE1617" s="212"/>
      <c r="BF1617" s="212"/>
      <c r="BG1617" s="203"/>
      <c r="BH1617" s="203"/>
      <c r="BI1617" s="298"/>
      <c r="BJ1617" s="299"/>
      <c r="BK1617" s="203"/>
      <c r="BL1617" s="319"/>
    </row>
    <row r="1618" spans="18:64" ht="12.75" x14ac:dyDescent="0.2">
      <c r="R1618" s="212"/>
      <c r="S1618" s="212"/>
      <c r="T1618" s="212"/>
      <c r="U1618" s="212"/>
      <c r="V1618" s="212"/>
      <c r="W1618" s="212"/>
      <c r="X1618" s="212"/>
      <c r="Y1618" s="212"/>
      <c r="Z1618" s="212"/>
      <c r="AA1618" s="212"/>
      <c r="AB1618" s="212"/>
      <c r="AC1618" s="212"/>
      <c r="AD1618" s="212"/>
      <c r="AE1618" s="212"/>
      <c r="AF1618" s="212"/>
      <c r="AG1618" s="212"/>
      <c r="AH1618" s="212"/>
      <c r="AI1618" s="212"/>
      <c r="AJ1618" s="212"/>
      <c r="AK1618" s="212"/>
      <c r="AL1618" s="212"/>
      <c r="AM1618" s="212"/>
      <c r="AN1618" s="212"/>
      <c r="AP1618" s="203"/>
      <c r="AQ1618" s="203"/>
      <c r="AR1618" s="203"/>
      <c r="AS1618" s="203"/>
      <c r="AT1618" s="203"/>
      <c r="AU1618" s="203"/>
      <c r="AV1618" s="212"/>
      <c r="AW1618" s="212"/>
      <c r="AX1618" s="212"/>
      <c r="AY1618" s="212"/>
      <c r="BA1618" s="203"/>
      <c r="BB1618" s="203"/>
      <c r="BC1618" s="203"/>
      <c r="BD1618" s="203"/>
      <c r="BE1618" s="212"/>
      <c r="BF1618" s="212"/>
      <c r="BG1618" s="203"/>
      <c r="BH1618" s="203"/>
      <c r="BI1618" s="298"/>
      <c r="BJ1618" s="299"/>
      <c r="BK1618" s="203"/>
      <c r="BL1618" s="319"/>
    </row>
    <row r="1619" spans="18:64" ht="12.75" x14ac:dyDescent="0.2">
      <c r="R1619" s="212"/>
      <c r="S1619" s="212"/>
      <c r="T1619" s="212"/>
      <c r="U1619" s="212"/>
      <c r="V1619" s="212"/>
      <c r="W1619" s="212"/>
      <c r="X1619" s="212"/>
      <c r="Y1619" s="212"/>
      <c r="Z1619" s="212"/>
      <c r="AA1619" s="212"/>
      <c r="AB1619" s="212"/>
      <c r="AC1619" s="212"/>
      <c r="AD1619" s="212"/>
      <c r="AE1619" s="212"/>
      <c r="AF1619" s="212"/>
      <c r="AG1619" s="212"/>
      <c r="AH1619" s="212"/>
      <c r="AI1619" s="212"/>
      <c r="AJ1619" s="212"/>
      <c r="AK1619" s="212"/>
      <c r="AL1619" s="212"/>
      <c r="AM1619" s="212"/>
      <c r="AN1619" s="212"/>
      <c r="AP1619" s="203"/>
      <c r="AQ1619" s="203"/>
      <c r="AR1619" s="203"/>
      <c r="AS1619" s="203"/>
      <c r="AT1619" s="203"/>
      <c r="AU1619" s="203"/>
      <c r="AV1619" s="212"/>
      <c r="AW1619" s="212"/>
      <c r="AX1619" s="212"/>
      <c r="AY1619" s="212"/>
      <c r="BA1619" s="203"/>
      <c r="BB1619" s="203"/>
      <c r="BC1619" s="203"/>
      <c r="BD1619" s="203"/>
      <c r="BE1619" s="212"/>
      <c r="BF1619" s="212"/>
      <c r="BG1619" s="203"/>
      <c r="BH1619" s="203"/>
      <c r="BI1619" s="298"/>
      <c r="BJ1619" s="299"/>
      <c r="BK1619" s="203"/>
      <c r="BL1619" s="319"/>
    </row>
    <row r="1620" spans="18:64" ht="12.75" x14ac:dyDescent="0.2">
      <c r="R1620" s="212"/>
      <c r="S1620" s="212"/>
      <c r="T1620" s="212"/>
      <c r="U1620" s="212"/>
      <c r="V1620" s="212"/>
      <c r="W1620" s="212"/>
      <c r="X1620" s="212"/>
      <c r="Y1620" s="212"/>
      <c r="Z1620" s="212"/>
      <c r="AA1620" s="212"/>
      <c r="AB1620" s="212"/>
      <c r="AC1620" s="212"/>
      <c r="AD1620" s="212"/>
      <c r="AE1620" s="212"/>
      <c r="AF1620" s="212"/>
      <c r="AG1620" s="212"/>
      <c r="AH1620" s="212"/>
      <c r="AI1620" s="212"/>
      <c r="AJ1620" s="212"/>
      <c r="AK1620" s="212"/>
      <c r="AL1620" s="212"/>
      <c r="AM1620" s="212"/>
      <c r="AN1620" s="212"/>
      <c r="AP1620" s="203"/>
      <c r="AQ1620" s="203"/>
      <c r="AR1620" s="203"/>
      <c r="AS1620" s="203"/>
      <c r="AT1620" s="203"/>
      <c r="AU1620" s="203"/>
      <c r="AV1620" s="212"/>
      <c r="AW1620" s="212"/>
      <c r="AX1620" s="212"/>
      <c r="AY1620" s="212"/>
      <c r="BA1620" s="203"/>
      <c r="BB1620" s="203"/>
      <c r="BC1620" s="203"/>
      <c r="BD1620" s="203"/>
      <c r="BE1620" s="212"/>
      <c r="BF1620" s="212"/>
      <c r="BG1620" s="203"/>
      <c r="BH1620" s="203"/>
      <c r="BI1620" s="298"/>
      <c r="BJ1620" s="299"/>
      <c r="BK1620" s="203"/>
      <c r="BL1620" s="319"/>
    </row>
    <row r="1621" spans="18:64" ht="12.75" x14ac:dyDescent="0.2">
      <c r="R1621" s="212"/>
      <c r="S1621" s="212"/>
      <c r="T1621" s="212"/>
      <c r="U1621" s="212"/>
      <c r="V1621" s="212"/>
      <c r="W1621" s="212"/>
      <c r="X1621" s="212"/>
      <c r="Y1621" s="212"/>
      <c r="Z1621" s="212"/>
      <c r="AA1621" s="212"/>
      <c r="AB1621" s="212"/>
      <c r="AC1621" s="212"/>
      <c r="AD1621" s="212"/>
      <c r="AE1621" s="212"/>
      <c r="AF1621" s="212"/>
      <c r="AG1621" s="212"/>
      <c r="AH1621" s="212"/>
      <c r="AI1621" s="212"/>
      <c r="AJ1621" s="212"/>
      <c r="AK1621" s="212"/>
      <c r="AL1621" s="212"/>
      <c r="AM1621" s="212"/>
      <c r="AN1621" s="212"/>
      <c r="AP1621" s="203"/>
      <c r="AQ1621" s="203"/>
      <c r="AR1621" s="203"/>
      <c r="AS1621" s="203"/>
      <c r="AT1621" s="203"/>
      <c r="AU1621" s="203"/>
      <c r="AV1621" s="212"/>
      <c r="AW1621" s="212"/>
      <c r="AX1621" s="212"/>
      <c r="AY1621" s="212"/>
      <c r="BA1621" s="203"/>
      <c r="BB1621" s="203"/>
      <c r="BC1621" s="203"/>
      <c r="BD1621" s="203"/>
      <c r="BE1621" s="212"/>
      <c r="BF1621" s="212"/>
      <c r="BG1621" s="203"/>
      <c r="BH1621" s="203"/>
      <c r="BI1621" s="298"/>
      <c r="BJ1621" s="299"/>
      <c r="BK1621" s="203"/>
      <c r="BL1621" s="319"/>
    </row>
    <row r="1622" spans="18:64" ht="12.75" x14ac:dyDescent="0.2">
      <c r="R1622" s="212"/>
      <c r="S1622" s="212"/>
      <c r="T1622" s="212"/>
      <c r="U1622" s="212"/>
      <c r="V1622" s="212"/>
      <c r="W1622" s="212"/>
      <c r="X1622" s="212"/>
      <c r="Y1622" s="212"/>
      <c r="Z1622" s="212"/>
      <c r="AA1622" s="212"/>
      <c r="AB1622" s="212"/>
      <c r="AC1622" s="212"/>
      <c r="AD1622" s="212"/>
      <c r="AE1622" s="212"/>
      <c r="AF1622" s="212"/>
      <c r="AG1622" s="212"/>
      <c r="AH1622" s="212"/>
      <c r="AI1622" s="212"/>
      <c r="AJ1622" s="212"/>
      <c r="AK1622" s="212"/>
      <c r="AL1622" s="212"/>
      <c r="AM1622" s="212"/>
      <c r="AN1622" s="212"/>
      <c r="AP1622" s="203"/>
      <c r="AQ1622" s="203"/>
      <c r="AR1622" s="203"/>
      <c r="AS1622" s="203"/>
      <c r="AT1622" s="203"/>
      <c r="AU1622" s="203"/>
      <c r="AV1622" s="212"/>
      <c r="AW1622" s="212"/>
      <c r="AX1622" s="212"/>
      <c r="AY1622" s="212"/>
      <c r="BA1622" s="203"/>
      <c r="BB1622" s="203"/>
      <c r="BC1622" s="203"/>
      <c r="BD1622" s="203"/>
      <c r="BE1622" s="212"/>
      <c r="BF1622" s="212"/>
      <c r="BG1622" s="203"/>
      <c r="BH1622" s="203"/>
      <c r="BI1622" s="298"/>
      <c r="BJ1622" s="299"/>
      <c r="BK1622" s="203"/>
      <c r="BL1622" s="319"/>
    </row>
    <row r="1623" spans="18:64" ht="12.75" x14ac:dyDescent="0.2">
      <c r="R1623" s="212"/>
      <c r="S1623" s="212"/>
      <c r="T1623" s="212"/>
      <c r="U1623" s="212"/>
      <c r="V1623" s="212"/>
      <c r="W1623" s="212"/>
      <c r="X1623" s="212"/>
      <c r="Y1623" s="212"/>
      <c r="Z1623" s="212"/>
      <c r="AA1623" s="212"/>
      <c r="AB1623" s="212"/>
      <c r="AC1623" s="212"/>
      <c r="AD1623" s="212"/>
      <c r="AE1623" s="212"/>
      <c r="AF1623" s="212"/>
      <c r="AG1623" s="212"/>
      <c r="AH1623" s="212"/>
      <c r="AI1623" s="212"/>
      <c r="AJ1623" s="212"/>
      <c r="AK1623" s="212"/>
      <c r="AL1623" s="212"/>
      <c r="AM1623" s="212"/>
      <c r="AN1623" s="212"/>
      <c r="AP1623" s="203"/>
      <c r="AQ1623" s="203"/>
      <c r="AR1623" s="203"/>
      <c r="AS1623" s="203"/>
      <c r="AT1623" s="203"/>
      <c r="AU1623" s="203"/>
      <c r="AV1623" s="212"/>
      <c r="AW1623" s="212"/>
      <c r="AX1623" s="212"/>
      <c r="AY1623" s="212"/>
      <c r="BA1623" s="203"/>
      <c r="BB1623" s="203"/>
      <c r="BC1623" s="203"/>
      <c r="BD1623" s="203"/>
      <c r="BE1623" s="212"/>
      <c r="BF1623" s="212"/>
      <c r="BG1623" s="203"/>
      <c r="BH1623" s="203"/>
      <c r="BI1623" s="298"/>
      <c r="BJ1623" s="299"/>
      <c r="BK1623" s="203"/>
      <c r="BL1623" s="319"/>
    </row>
    <row r="1624" spans="18:64" ht="12.75" x14ac:dyDescent="0.2">
      <c r="R1624" s="212"/>
      <c r="S1624" s="212"/>
      <c r="T1624" s="212"/>
      <c r="U1624" s="212"/>
      <c r="V1624" s="212"/>
      <c r="W1624" s="212"/>
      <c r="X1624" s="212"/>
      <c r="Y1624" s="212"/>
      <c r="Z1624" s="212"/>
      <c r="AA1624" s="212"/>
      <c r="AB1624" s="212"/>
      <c r="AC1624" s="212"/>
      <c r="AD1624" s="212"/>
      <c r="AE1624" s="212"/>
      <c r="AF1624" s="212"/>
      <c r="AG1624" s="212"/>
      <c r="AH1624" s="212"/>
      <c r="AI1624" s="212"/>
      <c r="AJ1624" s="212"/>
      <c r="AK1624" s="212"/>
      <c r="AL1624" s="212"/>
      <c r="AM1624" s="212"/>
      <c r="AN1624" s="212"/>
      <c r="AP1624" s="203"/>
      <c r="AQ1624" s="203"/>
      <c r="AR1624" s="203"/>
      <c r="AS1624" s="203"/>
      <c r="AT1624" s="203"/>
      <c r="AU1624" s="203"/>
      <c r="AV1624" s="212"/>
      <c r="AW1624" s="212"/>
      <c r="AX1624" s="212"/>
      <c r="AY1624" s="212"/>
      <c r="BA1624" s="203"/>
      <c r="BB1624" s="203"/>
      <c r="BC1624" s="203"/>
      <c r="BD1624" s="203"/>
      <c r="BE1624" s="212"/>
      <c r="BF1624" s="212"/>
      <c r="BG1624" s="203"/>
      <c r="BH1624" s="203"/>
      <c r="BI1624" s="298"/>
      <c r="BJ1624" s="299"/>
      <c r="BK1624" s="203"/>
      <c r="BL1624" s="319"/>
    </row>
    <row r="1625" spans="18:64" ht="12.75" x14ac:dyDescent="0.2">
      <c r="R1625" s="212"/>
      <c r="S1625" s="212"/>
      <c r="T1625" s="212"/>
      <c r="U1625" s="212"/>
      <c r="V1625" s="212"/>
      <c r="W1625" s="212"/>
      <c r="X1625" s="212"/>
      <c r="Y1625" s="212"/>
      <c r="Z1625" s="212"/>
      <c r="AA1625" s="212"/>
      <c r="AB1625" s="212"/>
      <c r="AC1625" s="212"/>
      <c r="AD1625" s="212"/>
      <c r="AE1625" s="212"/>
      <c r="AF1625" s="212"/>
      <c r="AG1625" s="212"/>
      <c r="AH1625" s="212"/>
      <c r="AI1625" s="212"/>
      <c r="AJ1625" s="212"/>
      <c r="AK1625" s="212"/>
      <c r="AL1625" s="212"/>
      <c r="AM1625" s="212"/>
      <c r="AN1625" s="212"/>
      <c r="AP1625" s="203"/>
      <c r="AQ1625" s="203"/>
      <c r="AR1625" s="203"/>
      <c r="AS1625" s="203"/>
      <c r="AT1625" s="203"/>
      <c r="AU1625" s="203"/>
      <c r="AV1625" s="212"/>
      <c r="AW1625" s="212"/>
      <c r="AX1625" s="212"/>
      <c r="AY1625" s="212"/>
      <c r="BA1625" s="203"/>
      <c r="BB1625" s="203"/>
      <c r="BC1625" s="203"/>
      <c r="BD1625" s="203"/>
      <c r="BE1625" s="212"/>
      <c r="BF1625" s="212"/>
      <c r="BG1625" s="203"/>
      <c r="BH1625" s="203"/>
      <c r="BI1625" s="298"/>
      <c r="BJ1625" s="299"/>
      <c r="BK1625" s="203"/>
      <c r="BL1625" s="319"/>
    </row>
    <row r="1626" spans="18:64" ht="12.75" x14ac:dyDescent="0.2">
      <c r="R1626" s="212"/>
      <c r="S1626" s="212"/>
      <c r="T1626" s="212"/>
      <c r="U1626" s="212"/>
      <c r="V1626" s="212"/>
      <c r="W1626" s="212"/>
      <c r="X1626" s="212"/>
      <c r="Y1626" s="212"/>
      <c r="Z1626" s="212"/>
      <c r="AA1626" s="212"/>
      <c r="AB1626" s="212"/>
      <c r="AC1626" s="212"/>
      <c r="AD1626" s="212"/>
      <c r="AE1626" s="212"/>
      <c r="AF1626" s="212"/>
      <c r="AG1626" s="212"/>
      <c r="AH1626" s="212"/>
      <c r="AI1626" s="212"/>
      <c r="AJ1626" s="212"/>
      <c r="AK1626" s="212"/>
      <c r="AL1626" s="212"/>
      <c r="AM1626" s="212"/>
      <c r="AN1626" s="212"/>
      <c r="AP1626" s="203"/>
      <c r="AQ1626" s="203"/>
      <c r="AR1626" s="203"/>
      <c r="AS1626" s="203"/>
      <c r="AT1626" s="203"/>
      <c r="AU1626" s="203"/>
      <c r="AV1626" s="212"/>
      <c r="AW1626" s="212"/>
      <c r="AX1626" s="212"/>
      <c r="AY1626" s="212"/>
      <c r="BA1626" s="203"/>
      <c r="BB1626" s="203"/>
      <c r="BC1626" s="203"/>
      <c r="BD1626" s="203"/>
      <c r="BE1626" s="212"/>
      <c r="BF1626" s="212"/>
      <c r="BG1626" s="203"/>
      <c r="BH1626" s="203"/>
      <c r="BI1626" s="298"/>
      <c r="BJ1626" s="299"/>
      <c r="BK1626" s="203"/>
      <c r="BL1626" s="319"/>
    </row>
    <row r="1627" spans="18:64" ht="12.75" x14ac:dyDescent="0.2">
      <c r="R1627" s="212"/>
      <c r="S1627" s="212"/>
      <c r="T1627" s="212"/>
      <c r="U1627" s="212"/>
      <c r="V1627" s="212"/>
      <c r="W1627" s="212"/>
      <c r="X1627" s="212"/>
      <c r="Y1627" s="212"/>
      <c r="Z1627" s="212"/>
      <c r="AA1627" s="212"/>
      <c r="AB1627" s="212"/>
      <c r="AC1627" s="212"/>
      <c r="AD1627" s="212"/>
      <c r="AE1627" s="212"/>
      <c r="AF1627" s="212"/>
      <c r="AG1627" s="212"/>
      <c r="AH1627" s="212"/>
      <c r="AI1627" s="212"/>
      <c r="AJ1627" s="212"/>
      <c r="AK1627" s="212"/>
      <c r="AL1627" s="212"/>
      <c r="AM1627" s="212"/>
      <c r="AN1627" s="212"/>
      <c r="AP1627" s="203"/>
      <c r="AQ1627" s="203"/>
      <c r="AR1627" s="203"/>
      <c r="AS1627" s="203"/>
      <c r="AT1627" s="203"/>
      <c r="AU1627" s="203"/>
      <c r="AV1627" s="212"/>
      <c r="AW1627" s="212"/>
      <c r="AX1627" s="212"/>
      <c r="AY1627" s="212"/>
      <c r="BA1627" s="203"/>
      <c r="BB1627" s="203"/>
      <c r="BC1627" s="203"/>
      <c r="BD1627" s="203"/>
      <c r="BE1627" s="212"/>
      <c r="BF1627" s="212"/>
      <c r="BG1627" s="203"/>
      <c r="BH1627" s="203"/>
      <c r="BI1627" s="298"/>
      <c r="BJ1627" s="299"/>
      <c r="BK1627" s="203"/>
      <c r="BL1627" s="319"/>
    </row>
    <row r="1628" spans="18:64" ht="12.75" x14ac:dyDescent="0.2">
      <c r="R1628" s="212"/>
      <c r="S1628" s="212"/>
      <c r="T1628" s="212"/>
      <c r="U1628" s="212"/>
      <c r="V1628" s="212"/>
      <c r="W1628" s="212"/>
      <c r="X1628" s="212"/>
      <c r="Y1628" s="212"/>
      <c r="Z1628" s="212"/>
      <c r="AA1628" s="212"/>
      <c r="AB1628" s="212"/>
      <c r="AC1628" s="212"/>
      <c r="AD1628" s="212"/>
      <c r="AE1628" s="212"/>
      <c r="AF1628" s="212"/>
      <c r="AG1628" s="212"/>
      <c r="AH1628" s="212"/>
      <c r="AI1628" s="212"/>
      <c r="AJ1628" s="212"/>
      <c r="AK1628" s="212"/>
      <c r="AL1628" s="212"/>
      <c r="AM1628" s="212"/>
      <c r="AN1628" s="212"/>
      <c r="AP1628" s="203"/>
      <c r="AQ1628" s="203"/>
      <c r="AR1628" s="203"/>
      <c r="AS1628" s="203"/>
      <c r="AT1628" s="203"/>
      <c r="AU1628" s="203"/>
      <c r="AV1628" s="212"/>
      <c r="AW1628" s="212"/>
      <c r="AX1628" s="212"/>
      <c r="AY1628" s="212"/>
      <c r="BA1628" s="203"/>
      <c r="BB1628" s="203"/>
      <c r="BC1628" s="203"/>
      <c r="BD1628" s="203"/>
      <c r="BE1628" s="212"/>
      <c r="BF1628" s="212"/>
      <c r="BG1628" s="203"/>
      <c r="BH1628" s="203"/>
      <c r="BI1628" s="298"/>
      <c r="BJ1628" s="299"/>
      <c r="BK1628" s="203"/>
      <c r="BL1628" s="319"/>
    </row>
    <row r="1629" spans="18:64" ht="12.75" x14ac:dyDescent="0.2">
      <c r="R1629" s="212"/>
      <c r="S1629" s="212"/>
      <c r="T1629" s="212"/>
      <c r="U1629" s="212"/>
      <c r="V1629" s="212"/>
      <c r="W1629" s="212"/>
      <c r="X1629" s="212"/>
      <c r="Y1629" s="212"/>
      <c r="Z1629" s="212"/>
      <c r="AA1629" s="212"/>
      <c r="AB1629" s="212"/>
      <c r="AC1629" s="212"/>
      <c r="AD1629" s="212"/>
      <c r="AE1629" s="212"/>
      <c r="AF1629" s="212"/>
      <c r="AG1629" s="212"/>
      <c r="AH1629" s="212"/>
      <c r="AI1629" s="212"/>
      <c r="AJ1629" s="212"/>
      <c r="AK1629" s="212"/>
      <c r="AL1629" s="212"/>
      <c r="AM1629" s="212"/>
      <c r="AN1629" s="212"/>
      <c r="AP1629" s="203"/>
      <c r="AQ1629" s="203"/>
      <c r="AR1629" s="203"/>
      <c r="AS1629" s="203"/>
      <c r="AT1629" s="203"/>
      <c r="AU1629" s="203"/>
      <c r="AV1629" s="212"/>
      <c r="AW1629" s="212"/>
      <c r="AX1629" s="212"/>
      <c r="AY1629" s="212"/>
      <c r="BA1629" s="203"/>
      <c r="BB1629" s="203"/>
      <c r="BC1629" s="203"/>
      <c r="BD1629" s="203"/>
      <c r="BE1629" s="212"/>
      <c r="BF1629" s="212"/>
      <c r="BG1629" s="203"/>
      <c r="BH1629" s="203"/>
      <c r="BI1629" s="298"/>
      <c r="BJ1629" s="299"/>
      <c r="BK1629" s="203"/>
      <c r="BL1629" s="319"/>
    </row>
    <row r="1630" spans="18:64" ht="12.75" x14ac:dyDescent="0.2">
      <c r="R1630" s="212"/>
      <c r="S1630" s="212"/>
      <c r="T1630" s="212"/>
      <c r="U1630" s="212"/>
      <c r="V1630" s="212"/>
      <c r="W1630" s="212"/>
      <c r="X1630" s="212"/>
      <c r="Y1630" s="212"/>
      <c r="Z1630" s="212"/>
      <c r="AA1630" s="212"/>
      <c r="AB1630" s="212"/>
      <c r="AC1630" s="212"/>
      <c r="AD1630" s="212"/>
      <c r="AE1630" s="212"/>
      <c r="AF1630" s="212"/>
      <c r="AG1630" s="212"/>
      <c r="AH1630" s="212"/>
      <c r="AI1630" s="212"/>
      <c r="AJ1630" s="212"/>
      <c r="AK1630" s="212"/>
      <c r="AL1630" s="212"/>
      <c r="AM1630" s="212"/>
      <c r="AN1630" s="212"/>
      <c r="AP1630" s="203"/>
      <c r="AQ1630" s="203"/>
      <c r="AR1630" s="203"/>
      <c r="AS1630" s="203"/>
      <c r="AT1630" s="203"/>
      <c r="AU1630" s="203"/>
      <c r="AV1630" s="212"/>
      <c r="AW1630" s="212"/>
      <c r="AX1630" s="212"/>
      <c r="AY1630" s="212"/>
      <c r="BA1630" s="203"/>
      <c r="BB1630" s="203"/>
      <c r="BC1630" s="203"/>
      <c r="BD1630" s="203"/>
      <c r="BE1630" s="212"/>
      <c r="BF1630" s="212"/>
      <c r="BG1630" s="203"/>
      <c r="BH1630" s="203"/>
      <c r="BI1630" s="298"/>
      <c r="BJ1630" s="299"/>
      <c r="BK1630" s="203"/>
      <c r="BL1630" s="319"/>
    </row>
    <row r="1631" spans="18:64" ht="12.75" x14ac:dyDescent="0.2">
      <c r="R1631" s="212"/>
      <c r="S1631" s="212"/>
      <c r="T1631" s="212"/>
      <c r="U1631" s="212"/>
      <c r="V1631" s="212"/>
      <c r="W1631" s="212"/>
      <c r="X1631" s="212"/>
      <c r="Y1631" s="212"/>
      <c r="Z1631" s="212"/>
      <c r="AA1631" s="212"/>
      <c r="AB1631" s="212"/>
      <c r="AC1631" s="212"/>
      <c r="AD1631" s="212"/>
      <c r="AE1631" s="212"/>
      <c r="AF1631" s="212"/>
      <c r="AG1631" s="212"/>
      <c r="AH1631" s="212"/>
      <c r="AI1631" s="212"/>
      <c r="AJ1631" s="212"/>
      <c r="AK1631" s="212"/>
      <c r="AL1631" s="212"/>
      <c r="AM1631" s="212"/>
      <c r="AN1631" s="212"/>
      <c r="AP1631" s="203"/>
      <c r="AQ1631" s="203"/>
      <c r="AR1631" s="203"/>
      <c r="AS1631" s="203"/>
      <c r="AT1631" s="203"/>
      <c r="AU1631" s="203"/>
      <c r="AV1631" s="212"/>
      <c r="AW1631" s="212"/>
      <c r="AX1631" s="212"/>
      <c r="AY1631" s="212"/>
      <c r="BA1631" s="203"/>
      <c r="BB1631" s="203"/>
      <c r="BC1631" s="203"/>
      <c r="BD1631" s="203"/>
      <c r="BE1631" s="212"/>
      <c r="BF1631" s="212"/>
      <c r="BG1631" s="203"/>
      <c r="BH1631" s="203"/>
      <c r="BI1631" s="298"/>
      <c r="BJ1631" s="299"/>
      <c r="BK1631" s="203"/>
      <c r="BL1631" s="319"/>
    </row>
    <row r="1632" spans="18:64" ht="12.75" x14ac:dyDescent="0.2">
      <c r="R1632" s="212"/>
      <c r="S1632" s="212"/>
      <c r="T1632" s="212"/>
      <c r="U1632" s="212"/>
      <c r="V1632" s="212"/>
      <c r="W1632" s="212"/>
      <c r="X1632" s="212"/>
      <c r="Y1632" s="212"/>
      <c r="Z1632" s="212"/>
      <c r="AA1632" s="212"/>
      <c r="AB1632" s="212"/>
      <c r="AC1632" s="212"/>
      <c r="AD1632" s="212"/>
      <c r="AE1632" s="212"/>
      <c r="AF1632" s="212"/>
      <c r="AG1632" s="212"/>
      <c r="AH1632" s="212"/>
      <c r="AI1632" s="212"/>
      <c r="AJ1632" s="212"/>
      <c r="AK1632" s="212"/>
      <c r="AL1632" s="212"/>
      <c r="AM1632" s="212"/>
      <c r="AN1632" s="212"/>
      <c r="AP1632" s="203"/>
      <c r="AQ1632" s="203"/>
      <c r="AR1632" s="203"/>
      <c r="AS1632" s="203"/>
      <c r="AT1632" s="203"/>
      <c r="AU1632" s="203"/>
      <c r="AV1632" s="212"/>
      <c r="AW1632" s="212"/>
      <c r="AX1632" s="212"/>
      <c r="AY1632" s="212"/>
      <c r="BA1632" s="203"/>
      <c r="BB1632" s="203"/>
      <c r="BC1632" s="203"/>
      <c r="BD1632" s="203"/>
      <c r="BE1632" s="212"/>
      <c r="BF1632" s="212"/>
      <c r="BG1632" s="203"/>
      <c r="BH1632" s="203"/>
      <c r="BI1632" s="298"/>
      <c r="BJ1632" s="299"/>
      <c r="BK1632" s="203"/>
      <c r="BL1632" s="319"/>
    </row>
    <row r="1633" spans="18:64" ht="12.75" x14ac:dyDescent="0.2">
      <c r="R1633" s="212"/>
      <c r="S1633" s="212"/>
      <c r="T1633" s="212"/>
      <c r="U1633" s="212"/>
      <c r="V1633" s="212"/>
      <c r="W1633" s="212"/>
      <c r="X1633" s="212"/>
      <c r="Y1633" s="212"/>
      <c r="Z1633" s="212"/>
      <c r="AA1633" s="212"/>
      <c r="AB1633" s="212"/>
      <c r="AC1633" s="212"/>
      <c r="AD1633" s="212"/>
      <c r="AE1633" s="212"/>
      <c r="AF1633" s="212"/>
      <c r="AG1633" s="212"/>
      <c r="AH1633" s="212"/>
      <c r="AI1633" s="212"/>
      <c r="AJ1633" s="212"/>
      <c r="AK1633" s="212"/>
      <c r="AL1633" s="212"/>
      <c r="AM1633" s="212"/>
      <c r="AN1633" s="212"/>
      <c r="AP1633" s="203"/>
      <c r="AQ1633" s="203"/>
      <c r="AR1633" s="203"/>
      <c r="AS1633" s="203"/>
      <c r="AT1633" s="203"/>
      <c r="AU1633" s="203"/>
      <c r="AV1633" s="212"/>
      <c r="AW1633" s="212"/>
      <c r="AX1633" s="212"/>
      <c r="AY1633" s="212"/>
      <c r="BA1633" s="203"/>
      <c r="BB1633" s="203"/>
      <c r="BC1633" s="203"/>
      <c r="BD1633" s="203"/>
      <c r="BE1633" s="212"/>
      <c r="BF1633" s="212"/>
      <c r="BG1633" s="203"/>
      <c r="BH1633" s="203"/>
      <c r="BI1633" s="298"/>
      <c r="BJ1633" s="299"/>
      <c r="BK1633" s="203"/>
      <c r="BL1633" s="319"/>
    </row>
    <row r="1634" spans="18:64" ht="12.75" x14ac:dyDescent="0.2">
      <c r="R1634" s="212"/>
      <c r="S1634" s="212"/>
      <c r="T1634" s="212"/>
      <c r="U1634" s="212"/>
      <c r="V1634" s="212"/>
      <c r="W1634" s="212"/>
      <c r="X1634" s="212"/>
      <c r="Y1634" s="212"/>
      <c r="Z1634" s="212"/>
      <c r="AA1634" s="212"/>
      <c r="AB1634" s="212"/>
      <c r="AC1634" s="212"/>
      <c r="AD1634" s="212"/>
      <c r="AE1634" s="212"/>
      <c r="AF1634" s="212"/>
      <c r="AG1634" s="212"/>
      <c r="AH1634" s="212"/>
      <c r="AI1634" s="212"/>
      <c r="AJ1634" s="212"/>
      <c r="AK1634" s="212"/>
      <c r="AL1634" s="212"/>
      <c r="AM1634" s="212"/>
      <c r="AN1634" s="212"/>
      <c r="AP1634" s="203"/>
      <c r="AQ1634" s="203"/>
      <c r="AR1634" s="203"/>
      <c r="AS1634" s="203"/>
      <c r="AT1634" s="203"/>
      <c r="AU1634" s="203"/>
      <c r="AV1634" s="212"/>
      <c r="AW1634" s="212"/>
      <c r="AX1634" s="212"/>
      <c r="AY1634" s="212"/>
      <c r="BA1634" s="203"/>
      <c r="BB1634" s="203"/>
      <c r="BC1634" s="203"/>
      <c r="BD1634" s="203"/>
      <c r="BE1634" s="212"/>
      <c r="BF1634" s="212"/>
      <c r="BG1634" s="203"/>
      <c r="BH1634" s="203"/>
      <c r="BI1634" s="298"/>
      <c r="BJ1634" s="299"/>
      <c r="BK1634" s="203"/>
      <c r="BL1634" s="319"/>
    </row>
    <row r="1635" spans="18:64" ht="12.75" x14ac:dyDescent="0.2">
      <c r="R1635" s="212"/>
      <c r="S1635" s="212"/>
      <c r="T1635" s="212"/>
      <c r="U1635" s="212"/>
      <c r="V1635" s="212"/>
      <c r="W1635" s="212"/>
      <c r="X1635" s="212"/>
      <c r="Y1635" s="212"/>
      <c r="Z1635" s="212"/>
      <c r="AA1635" s="212"/>
      <c r="AB1635" s="212"/>
      <c r="AC1635" s="212"/>
      <c r="AD1635" s="212"/>
      <c r="AE1635" s="212"/>
      <c r="AF1635" s="212"/>
      <c r="AG1635" s="212"/>
      <c r="AH1635" s="212"/>
      <c r="AI1635" s="212"/>
      <c r="AJ1635" s="212"/>
      <c r="AK1635" s="212"/>
      <c r="AL1635" s="212"/>
      <c r="AM1635" s="212"/>
      <c r="AN1635" s="212"/>
      <c r="AP1635" s="203"/>
      <c r="AQ1635" s="203"/>
      <c r="AR1635" s="203"/>
      <c r="AS1635" s="203"/>
      <c r="AT1635" s="203"/>
      <c r="AU1635" s="203"/>
      <c r="AV1635" s="212"/>
      <c r="AW1635" s="212"/>
      <c r="AX1635" s="212"/>
      <c r="AY1635" s="212"/>
      <c r="BA1635" s="203"/>
      <c r="BB1635" s="203"/>
      <c r="BC1635" s="203"/>
      <c r="BD1635" s="203"/>
      <c r="BE1635" s="212"/>
      <c r="BF1635" s="212"/>
      <c r="BG1635" s="203"/>
      <c r="BH1635" s="203"/>
      <c r="BI1635" s="298"/>
      <c r="BJ1635" s="299"/>
      <c r="BK1635" s="203"/>
      <c r="BL1635" s="319"/>
    </row>
    <row r="1636" spans="18:64" ht="12.75" x14ac:dyDescent="0.2">
      <c r="R1636" s="212"/>
      <c r="S1636" s="212"/>
      <c r="T1636" s="212"/>
      <c r="U1636" s="212"/>
      <c r="V1636" s="212"/>
      <c r="W1636" s="212"/>
      <c r="X1636" s="212"/>
      <c r="Y1636" s="212"/>
      <c r="Z1636" s="212"/>
      <c r="AA1636" s="212"/>
      <c r="AB1636" s="212"/>
      <c r="AC1636" s="212"/>
      <c r="AD1636" s="212"/>
      <c r="AE1636" s="212"/>
      <c r="AF1636" s="212"/>
      <c r="AG1636" s="212"/>
      <c r="AH1636" s="212"/>
      <c r="AI1636" s="212"/>
      <c r="AJ1636" s="212"/>
      <c r="AK1636" s="212"/>
      <c r="AL1636" s="212"/>
      <c r="AM1636" s="212"/>
      <c r="AN1636" s="212"/>
      <c r="AP1636" s="203"/>
      <c r="AQ1636" s="203"/>
      <c r="AR1636" s="203"/>
      <c r="AS1636" s="203"/>
      <c r="AT1636" s="203"/>
      <c r="AU1636" s="203"/>
      <c r="AV1636" s="212"/>
      <c r="AW1636" s="212"/>
      <c r="AX1636" s="212"/>
      <c r="AY1636" s="212"/>
      <c r="BA1636" s="203"/>
      <c r="BB1636" s="203"/>
      <c r="BC1636" s="203"/>
      <c r="BD1636" s="203"/>
      <c r="BE1636" s="212"/>
      <c r="BF1636" s="212"/>
      <c r="BG1636" s="203"/>
      <c r="BH1636" s="203"/>
      <c r="BI1636" s="298"/>
      <c r="BJ1636" s="299"/>
      <c r="BK1636" s="203"/>
      <c r="BL1636" s="319"/>
    </row>
    <row r="1637" spans="18:64" ht="12.75" x14ac:dyDescent="0.2">
      <c r="R1637" s="212"/>
      <c r="S1637" s="212"/>
      <c r="T1637" s="212"/>
      <c r="U1637" s="212"/>
      <c r="V1637" s="212"/>
      <c r="W1637" s="212"/>
      <c r="X1637" s="212"/>
      <c r="Y1637" s="212"/>
      <c r="Z1637" s="212"/>
      <c r="AA1637" s="212"/>
      <c r="AB1637" s="212"/>
      <c r="AC1637" s="212"/>
      <c r="AD1637" s="212"/>
      <c r="AE1637" s="212"/>
      <c r="AF1637" s="212"/>
      <c r="AG1637" s="212"/>
      <c r="AH1637" s="212"/>
      <c r="AI1637" s="212"/>
      <c r="AJ1637" s="212"/>
      <c r="AK1637" s="212"/>
      <c r="AL1637" s="212"/>
      <c r="AM1637" s="212"/>
      <c r="AN1637" s="212"/>
      <c r="AP1637" s="203"/>
      <c r="AQ1637" s="203"/>
      <c r="AR1637" s="203"/>
      <c r="AS1637" s="203"/>
      <c r="AT1637" s="203"/>
      <c r="AU1637" s="203"/>
      <c r="AV1637" s="212"/>
      <c r="AW1637" s="212"/>
      <c r="AX1637" s="212"/>
      <c r="AY1637" s="212"/>
      <c r="BA1637" s="203"/>
      <c r="BB1637" s="203"/>
      <c r="BC1637" s="203"/>
      <c r="BD1637" s="203"/>
      <c r="BE1637" s="212"/>
      <c r="BF1637" s="212"/>
      <c r="BG1637" s="203"/>
      <c r="BH1637" s="203"/>
      <c r="BI1637" s="298"/>
      <c r="BJ1637" s="299"/>
      <c r="BK1637" s="203"/>
      <c r="BL1637" s="319"/>
    </row>
    <row r="1638" spans="18:64" ht="12.75" x14ac:dyDescent="0.2">
      <c r="R1638" s="212"/>
      <c r="S1638" s="212"/>
      <c r="T1638" s="212"/>
      <c r="U1638" s="212"/>
      <c r="V1638" s="212"/>
      <c r="W1638" s="212"/>
      <c r="X1638" s="212"/>
      <c r="Y1638" s="212"/>
      <c r="Z1638" s="212"/>
      <c r="AA1638" s="212"/>
      <c r="AB1638" s="212"/>
      <c r="AC1638" s="212"/>
      <c r="AD1638" s="212"/>
      <c r="AE1638" s="212"/>
      <c r="AF1638" s="212"/>
      <c r="AG1638" s="212"/>
      <c r="AH1638" s="212"/>
      <c r="AI1638" s="212"/>
      <c r="AJ1638" s="212"/>
      <c r="AK1638" s="212"/>
      <c r="AL1638" s="212"/>
      <c r="AM1638" s="212"/>
      <c r="AN1638" s="212"/>
      <c r="AP1638" s="203"/>
      <c r="AQ1638" s="203"/>
      <c r="AR1638" s="203"/>
      <c r="AS1638" s="203"/>
      <c r="AT1638" s="203"/>
      <c r="AU1638" s="203"/>
      <c r="AV1638" s="212"/>
      <c r="AW1638" s="212"/>
      <c r="AX1638" s="212"/>
      <c r="AY1638" s="212"/>
      <c r="BA1638" s="203"/>
      <c r="BB1638" s="203"/>
      <c r="BC1638" s="203"/>
      <c r="BD1638" s="203"/>
      <c r="BE1638" s="212"/>
      <c r="BF1638" s="212"/>
      <c r="BG1638" s="203"/>
      <c r="BH1638" s="203"/>
      <c r="BI1638" s="298"/>
      <c r="BJ1638" s="299"/>
      <c r="BK1638" s="203"/>
      <c r="BL1638" s="319"/>
    </row>
    <row r="1639" spans="18:64" ht="12.75" x14ac:dyDescent="0.2">
      <c r="R1639" s="212"/>
      <c r="S1639" s="212"/>
      <c r="T1639" s="212"/>
      <c r="U1639" s="212"/>
      <c r="V1639" s="212"/>
      <c r="W1639" s="212"/>
      <c r="X1639" s="212"/>
      <c r="Y1639" s="212"/>
      <c r="Z1639" s="212"/>
      <c r="AA1639" s="212"/>
      <c r="AB1639" s="212"/>
      <c r="AC1639" s="212"/>
      <c r="AD1639" s="212"/>
      <c r="AE1639" s="212"/>
      <c r="AF1639" s="212"/>
      <c r="AG1639" s="212"/>
      <c r="AH1639" s="212"/>
      <c r="AI1639" s="212"/>
      <c r="AJ1639" s="212"/>
      <c r="AK1639" s="212"/>
      <c r="AL1639" s="212"/>
      <c r="AM1639" s="212"/>
      <c r="AN1639" s="212"/>
      <c r="AP1639" s="203"/>
      <c r="AQ1639" s="203"/>
      <c r="AR1639" s="203"/>
      <c r="AS1639" s="203"/>
      <c r="AT1639" s="203"/>
      <c r="AU1639" s="203"/>
      <c r="AV1639" s="212"/>
      <c r="AW1639" s="212"/>
      <c r="AX1639" s="212"/>
      <c r="AY1639" s="212"/>
      <c r="BA1639" s="203"/>
      <c r="BB1639" s="203"/>
      <c r="BC1639" s="203"/>
      <c r="BD1639" s="203"/>
      <c r="BE1639" s="212"/>
      <c r="BF1639" s="212"/>
      <c r="BG1639" s="203"/>
      <c r="BH1639" s="203"/>
      <c r="BI1639" s="298"/>
      <c r="BJ1639" s="299"/>
      <c r="BK1639" s="203"/>
      <c r="BL1639" s="319"/>
    </row>
    <row r="1640" spans="18:64" ht="12.75" x14ac:dyDescent="0.2">
      <c r="R1640" s="212"/>
      <c r="S1640" s="212"/>
      <c r="T1640" s="212"/>
      <c r="U1640" s="212"/>
      <c r="V1640" s="212"/>
      <c r="W1640" s="212"/>
      <c r="X1640" s="212"/>
      <c r="Y1640" s="212"/>
      <c r="Z1640" s="212"/>
      <c r="AA1640" s="212"/>
      <c r="AB1640" s="212"/>
      <c r="AC1640" s="212"/>
      <c r="AD1640" s="212"/>
      <c r="AE1640" s="212"/>
      <c r="AF1640" s="212"/>
      <c r="AG1640" s="212"/>
      <c r="AH1640" s="212"/>
      <c r="AI1640" s="212"/>
      <c r="AJ1640" s="212"/>
      <c r="AK1640" s="212"/>
      <c r="AL1640" s="212"/>
      <c r="AM1640" s="212"/>
      <c r="AN1640" s="212"/>
      <c r="AP1640" s="203"/>
      <c r="AQ1640" s="203"/>
      <c r="AR1640" s="203"/>
      <c r="AS1640" s="203"/>
      <c r="AT1640" s="203"/>
      <c r="AU1640" s="203"/>
      <c r="AV1640" s="212"/>
      <c r="AW1640" s="212"/>
      <c r="AX1640" s="212"/>
      <c r="AY1640" s="212"/>
      <c r="BA1640" s="203"/>
      <c r="BB1640" s="203"/>
      <c r="BC1640" s="203"/>
      <c r="BD1640" s="203"/>
      <c r="BE1640" s="212"/>
      <c r="BF1640" s="212"/>
      <c r="BG1640" s="203"/>
      <c r="BH1640" s="203"/>
      <c r="BI1640" s="298"/>
      <c r="BJ1640" s="299"/>
      <c r="BK1640" s="203"/>
      <c r="BL1640" s="319"/>
    </row>
    <row r="1641" spans="18:64" ht="12.75" x14ac:dyDescent="0.2">
      <c r="R1641" s="212"/>
      <c r="S1641" s="212"/>
      <c r="T1641" s="212"/>
      <c r="U1641" s="212"/>
      <c r="V1641" s="212"/>
      <c r="W1641" s="212"/>
      <c r="X1641" s="212"/>
      <c r="Y1641" s="212"/>
      <c r="Z1641" s="212"/>
      <c r="AA1641" s="212"/>
      <c r="AB1641" s="212"/>
      <c r="AC1641" s="212"/>
      <c r="AD1641" s="212"/>
      <c r="AE1641" s="212"/>
      <c r="AF1641" s="212"/>
      <c r="AG1641" s="212"/>
      <c r="AH1641" s="212"/>
      <c r="AI1641" s="212"/>
      <c r="AJ1641" s="212"/>
      <c r="AK1641" s="212"/>
      <c r="AL1641" s="212"/>
      <c r="AM1641" s="212"/>
      <c r="AN1641" s="212"/>
      <c r="AP1641" s="203"/>
      <c r="AQ1641" s="203"/>
      <c r="AR1641" s="203"/>
      <c r="AS1641" s="203"/>
      <c r="AT1641" s="203"/>
      <c r="AU1641" s="203"/>
      <c r="AV1641" s="212"/>
      <c r="AW1641" s="212"/>
      <c r="AX1641" s="212"/>
      <c r="AY1641" s="212"/>
      <c r="BA1641" s="203"/>
      <c r="BB1641" s="203"/>
      <c r="BC1641" s="203"/>
      <c r="BD1641" s="203"/>
      <c r="BE1641" s="212"/>
      <c r="BF1641" s="212"/>
      <c r="BG1641" s="203"/>
      <c r="BH1641" s="203"/>
      <c r="BI1641" s="298"/>
      <c r="BJ1641" s="299"/>
      <c r="BK1641" s="203"/>
      <c r="BL1641" s="319"/>
    </row>
    <row r="1642" spans="18:64" ht="12.75" x14ac:dyDescent="0.2">
      <c r="R1642" s="212"/>
      <c r="S1642" s="212"/>
      <c r="T1642" s="212"/>
      <c r="U1642" s="212"/>
      <c r="V1642" s="212"/>
      <c r="W1642" s="212"/>
      <c r="X1642" s="212"/>
      <c r="Y1642" s="212"/>
      <c r="Z1642" s="212"/>
      <c r="AA1642" s="212"/>
      <c r="AB1642" s="212"/>
      <c r="AC1642" s="212"/>
      <c r="AD1642" s="212"/>
      <c r="AE1642" s="212"/>
      <c r="AF1642" s="212"/>
      <c r="AG1642" s="212"/>
      <c r="AH1642" s="212"/>
      <c r="AI1642" s="212"/>
      <c r="AJ1642" s="212"/>
      <c r="AK1642" s="212"/>
      <c r="AL1642" s="212"/>
      <c r="AM1642" s="212"/>
      <c r="AN1642" s="212"/>
      <c r="AP1642" s="203"/>
      <c r="AQ1642" s="203"/>
      <c r="AR1642" s="203"/>
      <c r="AS1642" s="203"/>
      <c r="AT1642" s="203"/>
      <c r="AU1642" s="203"/>
      <c r="AV1642" s="212"/>
      <c r="AW1642" s="212"/>
      <c r="AX1642" s="212"/>
      <c r="AY1642" s="212"/>
      <c r="BA1642" s="203"/>
      <c r="BB1642" s="203"/>
      <c r="BC1642" s="203"/>
      <c r="BD1642" s="203"/>
      <c r="BE1642" s="212"/>
      <c r="BF1642" s="212"/>
      <c r="BG1642" s="203"/>
      <c r="BH1642" s="203"/>
      <c r="BI1642" s="298"/>
      <c r="BJ1642" s="299"/>
      <c r="BK1642" s="203"/>
      <c r="BL1642" s="319"/>
    </row>
    <row r="1643" spans="18:64" ht="12.75" x14ac:dyDescent="0.2">
      <c r="R1643" s="212"/>
      <c r="S1643" s="212"/>
      <c r="T1643" s="212"/>
      <c r="U1643" s="212"/>
      <c r="V1643" s="212"/>
      <c r="W1643" s="212"/>
      <c r="X1643" s="212"/>
      <c r="Y1643" s="212"/>
      <c r="Z1643" s="212"/>
      <c r="AA1643" s="212"/>
      <c r="AB1643" s="212"/>
      <c r="AC1643" s="212"/>
      <c r="AD1643" s="212"/>
      <c r="AE1643" s="212"/>
      <c r="AF1643" s="212"/>
      <c r="AG1643" s="212"/>
      <c r="AH1643" s="212"/>
      <c r="AI1643" s="212"/>
      <c r="AJ1643" s="212"/>
      <c r="AK1643" s="212"/>
      <c r="AL1643" s="212"/>
      <c r="AM1643" s="212"/>
      <c r="AN1643" s="212"/>
      <c r="AP1643" s="203"/>
      <c r="AQ1643" s="203"/>
      <c r="AR1643" s="203"/>
      <c r="AS1643" s="203"/>
      <c r="AT1643" s="203"/>
      <c r="AU1643" s="203"/>
      <c r="AV1643" s="212"/>
      <c r="AW1643" s="212"/>
      <c r="AX1643" s="212"/>
      <c r="AY1643" s="212"/>
      <c r="BA1643" s="203"/>
      <c r="BB1643" s="203"/>
      <c r="BC1643" s="203"/>
      <c r="BD1643" s="203"/>
      <c r="BE1643" s="212"/>
      <c r="BF1643" s="212"/>
      <c r="BG1643" s="203"/>
      <c r="BH1643" s="203"/>
      <c r="BI1643" s="298"/>
      <c r="BJ1643" s="299"/>
      <c r="BK1643" s="203"/>
      <c r="BL1643" s="319"/>
    </row>
    <row r="1644" spans="18:64" ht="12.75" x14ac:dyDescent="0.2">
      <c r="R1644" s="212"/>
      <c r="S1644" s="212"/>
      <c r="T1644" s="212"/>
      <c r="U1644" s="212"/>
      <c r="V1644" s="212"/>
      <c r="W1644" s="212"/>
      <c r="X1644" s="212"/>
      <c r="Y1644" s="212"/>
      <c r="Z1644" s="212"/>
      <c r="AA1644" s="212"/>
      <c r="AB1644" s="212"/>
      <c r="AC1644" s="212"/>
      <c r="AD1644" s="212"/>
      <c r="AE1644" s="212"/>
      <c r="AF1644" s="212"/>
      <c r="AG1644" s="212"/>
      <c r="AH1644" s="212"/>
      <c r="AI1644" s="212"/>
      <c r="AJ1644" s="212"/>
      <c r="AK1644" s="212"/>
      <c r="AL1644" s="212"/>
      <c r="AM1644" s="212"/>
      <c r="AN1644" s="212"/>
      <c r="AP1644" s="203"/>
      <c r="AQ1644" s="203"/>
      <c r="AR1644" s="203"/>
      <c r="AS1644" s="203"/>
      <c r="AT1644" s="203"/>
      <c r="AU1644" s="203"/>
      <c r="AV1644" s="212"/>
      <c r="AW1644" s="212"/>
      <c r="AX1644" s="212"/>
      <c r="AY1644" s="212"/>
      <c r="BA1644" s="203"/>
      <c r="BB1644" s="203"/>
      <c r="BC1644" s="203"/>
      <c r="BD1644" s="203"/>
      <c r="BE1644" s="212"/>
      <c r="BF1644" s="212"/>
      <c r="BG1644" s="203"/>
      <c r="BH1644" s="203"/>
      <c r="BI1644" s="298"/>
      <c r="BJ1644" s="299"/>
      <c r="BK1644" s="203"/>
      <c r="BL1644" s="319"/>
    </row>
    <row r="1645" spans="18:64" ht="12.75" x14ac:dyDescent="0.2">
      <c r="R1645" s="212"/>
      <c r="S1645" s="212"/>
      <c r="T1645" s="212"/>
      <c r="U1645" s="212"/>
      <c r="V1645" s="212"/>
      <c r="W1645" s="212"/>
      <c r="X1645" s="212"/>
      <c r="Y1645" s="212"/>
      <c r="Z1645" s="212"/>
      <c r="AA1645" s="212"/>
      <c r="AB1645" s="212"/>
      <c r="AC1645" s="212"/>
      <c r="AD1645" s="212"/>
      <c r="AE1645" s="212"/>
      <c r="AF1645" s="212"/>
      <c r="AG1645" s="212"/>
      <c r="AH1645" s="212"/>
      <c r="AI1645" s="212"/>
      <c r="AJ1645" s="212"/>
      <c r="AK1645" s="212"/>
      <c r="AL1645" s="212"/>
      <c r="AM1645" s="212"/>
      <c r="AN1645" s="212"/>
      <c r="AP1645" s="203"/>
      <c r="AQ1645" s="203"/>
      <c r="AR1645" s="203"/>
      <c r="AS1645" s="203"/>
      <c r="AT1645" s="203"/>
      <c r="AU1645" s="203"/>
      <c r="AV1645" s="212"/>
      <c r="AW1645" s="212"/>
      <c r="AX1645" s="212"/>
      <c r="AY1645" s="212"/>
      <c r="BA1645" s="203"/>
      <c r="BB1645" s="203"/>
      <c r="BC1645" s="203"/>
      <c r="BD1645" s="203"/>
      <c r="BE1645" s="212"/>
      <c r="BF1645" s="212"/>
      <c r="BG1645" s="203"/>
      <c r="BH1645" s="203"/>
      <c r="BI1645" s="298"/>
      <c r="BJ1645" s="299"/>
      <c r="BK1645" s="203"/>
      <c r="BL1645" s="319"/>
    </row>
    <row r="1646" spans="18:64" ht="12.75" x14ac:dyDescent="0.2">
      <c r="R1646" s="212"/>
      <c r="S1646" s="212"/>
      <c r="T1646" s="212"/>
      <c r="U1646" s="212"/>
      <c r="V1646" s="212"/>
      <c r="W1646" s="212"/>
      <c r="X1646" s="212"/>
      <c r="Y1646" s="212"/>
      <c r="Z1646" s="212"/>
      <c r="AA1646" s="212"/>
      <c r="AB1646" s="212"/>
      <c r="AC1646" s="212"/>
      <c r="AD1646" s="212"/>
      <c r="AE1646" s="212"/>
      <c r="AF1646" s="212"/>
      <c r="AG1646" s="212"/>
      <c r="AH1646" s="212"/>
      <c r="AI1646" s="212"/>
      <c r="AJ1646" s="212"/>
      <c r="AK1646" s="212"/>
      <c r="AL1646" s="212"/>
      <c r="AM1646" s="212"/>
      <c r="AN1646" s="212"/>
      <c r="AP1646" s="203"/>
      <c r="AQ1646" s="203"/>
      <c r="AR1646" s="203"/>
      <c r="AS1646" s="203"/>
      <c r="AT1646" s="203"/>
      <c r="AU1646" s="203"/>
      <c r="AV1646" s="212"/>
      <c r="AW1646" s="212"/>
      <c r="AX1646" s="212"/>
      <c r="AY1646" s="212"/>
      <c r="BA1646" s="203"/>
      <c r="BB1646" s="203"/>
      <c r="BC1646" s="203"/>
      <c r="BD1646" s="203"/>
      <c r="BE1646" s="212"/>
      <c r="BF1646" s="212"/>
      <c r="BG1646" s="203"/>
      <c r="BH1646" s="203"/>
      <c r="BI1646" s="298"/>
      <c r="BJ1646" s="299"/>
      <c r="BK1646" s="203"/>
      <c r="BL1646" s="319"/>
    </row>
    <row r="1647" spans="18:64" ht="12.75" x14ac:dyDescent="0.2">
      <c r="R1647" s="212"/>
      <c r="S1647" s="212"/>
      <c r="T1647" s="212"/>
      <c r="U1647" s="212"/>
      <c r="V1647" s="212"/>
      <c r="W1647" s="212"/>
      <c r="X1647" s="212"/>
      <c r="Y1647" s="212"/>
      <c r="Z1647" s="212"/>
      <c r="AA1647" s="212"/>
      <c r="AB1647" s="212"/>
      <c r="AC1647" s="212"/>
      <c r="AD1647" s="212"/>
      <c r="AE1647" s="212"/>
      <c r="AF1647" s="212"/>
      <c r="AG1647" s="212"/>
      <c r="AH1647" s="212"/>
      <c r="AI1647" s="212"/>
      <c r="AJ1647" s="212"/>
      <c r="AK1647" s="212"/>
      <c r="AL1647" s="212"/>
      <c r="AM1647" s="212"/>
      <c r="AN1647" s="212"/>
      <c r="AP1647" s="203"/>
      <c r="AQ1647" s="203"/>
      <c r="AR1647" s="203"/>
      <c r="AS1647" s="203"/>
      <c r="AT1647" s="203"/>
      <c r="AU1647" s="203"/>
      <c r="AV1647" s="212"/>
      <c r="AW1647" s="212"/>
      <c r="AX1647" s="212"/>
      <c r="AY1647" s="212"/>
      <c r="BA1647" s="203"/>
      <c r="BB1647" s="203"/>
      <c r="BC1647" s="203"/>
      <c r="BD1647" s="203"/>
      <c r="BE1647" s="212"/>
      <c r="BF1647" s="212"/>
      <c r="BG1647" s="203"/>
      <c r="BH1647" s="203"/>
      <c r="BI1647" s="298"/>
      <c r="BJ1647" s="299"/>
      <c r="BK1647" s="203"/>
      <c r="BL1647" s="319"/>
    </row>
    <row r="1648" spans="18:64" ht="12.75" x14ac:dyDescent="0.2">
      <c r="R1648" s="212"/>
      <c r="S1648" s="212"/>
      <c r="T1648" s="212"/>
      <c r="U1648" s="212"/>
      <c r="V1648" s="212"/>
      <c r="W1648" s="212"/>
      <c r="X1648" s="212"/>
      <c r="Y1648" s="212"/>
      <c r="Z1648" s="212"/>
      <c r="AA1648" s="212"/>
      <c r="AB1648" s="212"/>
      <c r="AC1648" s="212"/>
      <c r="AD1648" s="212"/>
      <c r="AE1648" s="212"/>
      <c r="AF1648" s="212"/>
      <c r="AG1648" s="212"/>
      <c r="AH1648" s="212"/>
      <c r="AI1648" s="212"/>
      <c r="AJ1648" s="212"/>
      <c r="AK1648" s="212"/>
      <c r="AL1648" s="212"/>
      <c r="AM1648" s="212"/>
      <c r="AN1648" s="212"/>
      <c r="AP1648" s="203"/>
      <c r="AQ1648" s="203"/>
      <c r="AR1648" s="203"/>
      <c r="AS1648" s="203"/>
      <c r="AT1648" s="203"/>
      <c r="AU1648" s="203"/>
      <c r="AV1648" s="212"/>
      <c r="AW1648" s="212"/>
      <c r="AX1648" s="212"/>
      <c r="AY1648" s="212"/>
      <c r="BA1648" s="203"/>
      <c r="BB1648" s="203"/>
      <c r="BC1648" s="203"/>
      <c r="BD1648" s="203"/>
      <c r="BE1648" s="212"/>
      <c r="BF1648" s="212"/>
      <c r="BG1648" s="203"/>
      <c r="BH1648" s="203"/>
      <c r="BI1648" s="298"/>
      <c r="BJ1648" s="299"/>
      <c r="BK1648" s="203"/>
      <c r="BL1648" s="319"/>
    </row>
    <row r="1649" spans="18:64" ht="12.75" x14ac:dyDescent="0.2">
      <c r="R1649" s="212"/>
      <c r="S1649" s="212"/>
      <c r="T1649" s="212"/>
      <c r="U1649" s="212"/>
      <c r="V1649" s="212"/>
      <c r="W1649" s="212"/>
      <c r="X1649" s="212"/>
      <c r="Y1649" s="212"/>
      <c r="Z1649" s="212"/>
      <c r="AA1649" s="212"/>
      <c r="AB1649" s="212"/>
      <c r="AC1649" s="212"/>
      <c r="AD1649" s="212"/>
      <c r="AE1649" s="212"/>
      <c r="AF1649" s="212"/>
      <c r="AG1649" s="212"/>
      <c r="AH1649" s="212"/>
      <c r="AI1649" s="212"/>
      <c r="AJ1649" s="212"/>
      <c r="AK1649" s="212"/>
      <c r="AL1649" s="212"/>
      <c r="AM1649" s="212"/>
      <c r="AN1649" s="212"/>
      <c r="AP1649" s="203"/>
      <c r="AQ1649" s="203"/>
      <c r="AR1649" s="203"/>
      <c r="AS1649" s="203"/>
      <c r="AT1649" s="203"/>
      <c r="AU1649" s="203"/>
      <c r="AV1649" s="212"/>
      <c r="AW1649" s="212"/>
      <c r="AX1649" s="212"/>
      <c r="AY1649" s="212"/>
      <c r="BA1649" s="203"/>
      <c r="BB1649" s="203"/>
      <c r="BC1649" s="203"/>
      <c r="BD1649" s="203"/>
      <c r="BE1649" s="212"/>
      <c r="BF1649" s="212"/>
      <c r="BG1649" s="203"/>
      <c r="BH1649" s="203"/>
      <c r="BI1649" s="298"/>
      <c r="BJ1649" s="299"/>
      <c r="BK1649" s="203"/>
      <c r="BL1649" s="319"/>
    </row>
    <row r="1650" spans="18:64" ht="12.75" x14ac:dyDescent="0.2">
      <c r="R1650" s="212"/>
      <c r="S1650" s="212"/>
      <c r="T1650" s="212"/>
      <c r="U1650" s="212"/>
      <c r="V1650" s="212"/>
      <c r="W1650" s="212"/>
      <c r="X1650" s="212"/>
      <c r="Y1650" s="212"/>
      <c r="Z1650" s="212"/>
      <c r="AA1650" s="212"/>
      <c r="AB1650" s="212"/>
      <c r="AC1650" s="212"/>
      <c r="AD1650" s="212"/>
      <c r="AE1650" s="212"/>
      <c r="AF1650" s="212"/>
      <c r="AG1650" s="212"/>
      <c r="AH1650" s="212"/>
      <c r="AI1650" s="212"/>
      <c r="AJ1650" s="212"/>
      <c r="AK1650" s="212"/>
      <c r="AL1650" s="212"/>
      <c r="AM1650" s="212"/>
      <c r="AN1650" s="212"/>
      <c r="AP1650" s="203"/>
      <c r="AQ1650" s="203"/>
      <c r="AR1650" s="203"/>
      <c r="AS1650" s="203"/>
      <c r="AT1650" s="203"/>
      <c r="AU1650" s="203"/>
      <c r="AV1650" s="212"/>
      <c r="AW1650" s="212"/>
      <c r="AX1650" s="212"/>
      <c r="AY1650" s="212"/>
      <c r="BA1650" s="203"/>
      <c r="BB1650" s="203"/>
      <c r="BC1650" s="203"/>
      <c r="BD1650" s="203"/>
      <c r="BE1650" s="212"/>
      <c r="BF1650" s="212"/>
      <c r="BG1650" s="203"/>
      <c r="BH1650" s="203"/>
      <c r="BI1650" s="298"/>
      <c r="BJ1650" s="299"/>
      <c r="BK1650" s="203"/>
      <c r="BL1650" s="319"/>
    </row>
    <row r="1651" spans="18:64" ht="12.75" x14ac:dyDescent="0.2">
      <c r="R1651" s="212"/>
      <c r="S1651" s="212"/>
      <c r="T1651" s="212"/>
      <c r="U1651" s="212"/>
      <c r="V1651" s="212"/>
      <c r="W1651" s="212"/>
      <c r="X1651" s="212"/>
      <c r="Y1651" s="212"/>
      <c r="Z1651" s="212"/>
      <c r="AA1651" s="212"/>
      <c r="AB1651" s="212"/>
      <c r="AC1651" s="212"/>
      <c r="AD1651" s="212"/>
      <c r="AE1651" s="212"/>
      <c r="AF1651" s="212"/>
      <c r="AG1651" s="212"/>
      <c r="AH1651" s="212"/>
      <c r="AI1651" s="212"/>
      <c r="AJ1651" s="212"/>
      <c r="AK1651" s="212"/>
      <c r="AL1651" s="212"/>
      <c r="AM1651" s="212"/>
      <c r="AN1651" s="212"/>
      <c r="AP1651" s="203"/>
      <c r="AQ1651" s="203"/>
      <c r="AR1651" s="203"/>
      <c r="AS1651" s="203"/>
      <c r="AT1651" s="203"/>
      <c r="AU1651" s="203"/>
      <c r="AV1651" s="212"/>
      <c r="AW1651" s="212"/>
      <c r="AX1651" s="212"/>
      <c r="AY1651" s="212"/>
      <c r="BA1651" s="203"/>
      <c r="BB1651" s="203"/>
      <c r="BC1651" s="203"/>
      <c r="BD1651" s="203"/>
      <c r="BE1651" s="212"/>
      <c r="BF1651" s="212"/>
      <c r="BG1651" s="203"/>
      <c r="BH1651" s="203"/>
      <c r="BI1651" s="298"/>
      <c r="BJ1651" s="299"/>
      <c r="BK1651" s="203"/>
      <c r="BL1651" s="319"/>
    </row>
    <row r="1652" spans="18:64" ht="12.75" x14ac:dyDescent="0.2">
      <c r="R1652" s="212"/>
      <c r="S1652" s="212"/>
      <c r="T1652" s="212"/>
      <c r="U1652" s="212"/>
      <c r="V1652" s="212"/>
      <c r="W1652" s="212"/>
      <c r="X1652" s="212"/>
      <c r="Y1652" s="212"/>
      <c r="Z1652" s="212"/>
      <c r="AA1652" s="212"/>
      <c r="AB1652" s="212"/>
      <c r="AC1652" s="212"/>
      <c r="AD1652" s="212"/>
      <c r="AE1652" s="212"/>
      <c r="AF1652" s="212"/>
      <c r="AG1652" s="212"/>
      <c r="AH1652" s="212"/>
      <c r="AI1652" s="212"/>
      <c r="AJ1652" s="212"/>
      <c r="AK1652" s="212"/>
      <c r="AL1652" s="212"/>
      <c r="AM1652" s="212"/>
      <c r="AN1652" s="212"/>
      <c r="AP1652" s="203"/>
      <c r="AQ1652" s="203"/>
      <c r="AR1652" s="203"/>
      <c r="AS1652" s="203"/>
      <c r="AT1652" s="203"/>
      <c r="AU1652" s="203"/>
      <c r="AV1652" s="212"/>
      <c r="AW1652" s="212"/>
      <c r="AX1652" s="212"/>
      <c r="AY1652" s="212"/>
      <c r="BA1652" s="203"/>
      <c r="BB1652" s="203"/>
      <c r="BC1652" s="203"/>
      <c r="BD1652" s="203"/>
      <c r="BE1652" s="212"/>
      <c r="BF1652" s="212"/>
      <c r="BG1652" s="203"/>
      <c r="BH1652" s="203"/>
      <c r="BI1652" s="298"/>
      <c r="BJ1652" s="299"/>
      <c r="BK1652" s="203"/>
      <c r="BL1652" s="319"/>
    </row>
    <row r="1653" spans="18:64" ht="12.75" x14ac:dyDescent="0.2">
      <c r="R1653" s="212"/>
      <c r="S1653" s="212"/>
      <c r="T1653" s="212"/>
      <c r="U1653" s="212"/>
      <c r="V1653" s="212"/>
      <c r="W1653" s="212"/>
      <c r="X1653" s="212"/>
      <c r="Y1653" s="212"/>
      <c r="Z1653" s="212"/>
      <c r="AA1653" s="212"/>
      <c r="AB1653" s="212"/>
      <c r="AC1653" s="212"/>
      <c r="AD1653" s="212"/>
      <c r="AE1653" s="212"/>
      <c r="AF1653" s="212"/>
      <c r="AG1653" s="212"/>
      <c r="AH1653" s="212"/>
      <c r="AI1653" s="212"/>
      <c r="AJ1653" s="212"/>
      <c r="AK1653" s="212"/>
      <c r="AL1653" s="212"/>
      <c r="AM1653" s="212"/>
      <c r="AN1653" s="212"/>
      <c r="AP1653" s="203"/>
      <c r="AQ1653" s="203"/>
      <c r="AR1653" s="203"/>
      <c r="AS1653" s="203"/>
      <c r="AT1653" s="203"/>
      <c r="AU1653" s="203"/>
      <c r="AV1653" s="212"/>
      <c r="AW1653" s="212"/>
      <c r="AX1653" s="212"/>
      <c r="AY1653" s="212"/>
      <c r="BA1653" s="203"/>
      <c r="BB1653" s="203"/>
      <c r="BC1653" s="203"/>
      <c r="BD1653" s="203"/>
      <c r="BE1653" s="212"/>
      <c r="BF1653" s="212"/>
      <c r="BG1653" s="203"/>
      <c r="BH1653" s="203"/>
      <c r="BI1653" s="298"/>
      <c r="BJ1653" s="299"/>
      <c r="BK1653" s="203"/>
      <c r="BL1653" s="319"/>
    </row>
    <row r="1654" spans="18:64" ht="12.75" x14ac:dyDescent="0.2">
      <c r="R1654" s="212"/>
      <c r="S1654" s="212"/>
      <c r="T1654" s="212"/>
      <c r="U1654" s="212"/>
      <c r="V1654" s="212"/>
      <c r="W1654" s="212"/>
      <c r="X1654" s="212"/>
      <c r="Y1654" s="212"/>
      <c r="Z1654" s="212"/>
      <c r="AA1654" s="212"/>
      <c r="AB1654" s="212"/>
      <c r="AC1654" s="212"/>
      <c r="AD1654" s="212"/>
      <c r="AE1654" s="212"/>
      <c r="AF1654" s="212"/>
      <c r="AG1654" s="212"/>
      <c r="AH1654" s="212"/>
      <c r="AI1654" s="212"/>
      <c r="AJ1654" s="212"/>
      <c r="AK1654" s="212"/>
      <c r="AL1654" s="212"/>
      <c r="AM1654" s="212"/>
      <c r="AN1654" s="212"/>
      <c r="AP1654" s="203"/>
      <c r="AQ1654" s="203"/>
      <c r="AR1654" s="203"/>
      <c r="AS1654" s="203"/>
      <c r="AT1654" s="203"/>
      <c r="AU1654" s="203"/>
      <c r="AV1654" s="212"/>
      <c r="AW1654" s="212"/>
      <c r="AX1654" s="212"/>
      <c r="AY1654" s="212"/>
      <c r="BA1654" s="203"/>
      <c r="BB1654" s="203"/>
      <c r="BC1654" s="203"/>
      <c r="BD1654" s="203"/>
      <c r="BE1654" s="212"/>
      <c r="BF1654" s="212"/>
      <c r="BG1654" s="203"/>
      <c r="BH1654" s="203"/>
      <c r="BI1654" s="298"/>
      <c r="BJ1654" s="299"/>
      <c r="BK1654" s="203"/>
      <c r="BL1654" s="319"/>
    </row>
    <row r="1655" spans="18:64" ht="12.75" x14ac:dyDescent="0.2">
      <c r="R1655" s="212"/>
      <c r="S1655" s="212"/>
      <c r="T1655" s="212"/>
      <c r="U1655" s="212"/>
      <c r="V1655" s="212"/>
      <c r="W1655" s="212"/>
      <c r="X1655" s="212"/>
      <c r="Y1655" s="212"/>
      <c r="Z1655" s="212"/>
      <c r="AA1655" s="212"/>
      <c r="AB1655" s="212"/>
      <c r="AC1655" s="212"/>
      <c r="AD1655" s="212"/>
      <c r="AE1655" s="212"/>
      <c r="AF1655" s="212"/>
      <c r="AG1655" s="212"/>
      <c r="AH1655" s="212"/>
      <c r="AI1655" s="212"/>
      <c r="AJ1655" s="212"/>
      <c r="AK1655" s="212"/>
      <c r="AL1655" s="212"/>
      <c r="AM1655" s="212"/>
      <c r="AN1655" s="212"/>
      <c r="AP1655" s="203"/>
      <c r="AQ1655" s="203"/>
      <c r="AR1655" s="203"/>
      <c r="AS1655" s="203"/>
      <c r="AT1655" s="203"/>
      <c r="AU1655" s="203"/>
      <c r="AV1655" s="212"/>
      <c r="AW1655" s="212"/>
      <c r="AX1655" s="212"/>
      <c r="AY1655" s="212"/>
      <c r="BA1655" s="203"/>
      <c r="BB1655" s="203"/>
      <c r="BC1655" s="203"/>
      <c r="BD1655" s="203"/>
      <c r="BE1655" s="212"/>
      <c r="BF1655" s="212"/>
      <c r="BG1655" s="203"/>
      <c r="BH1655" s="203"/>
      <c r="BI1655" s="298"/>
      <c r="BJ1655" s="299"/>
      <c r="BK1655" s="203"/>
      <c r="BL1655" s="319"/>
    </row>
    <row r="1656" spans="18:64" ht="12.75" x14ac:dyDescent="0.2">
      <c r="R1656" s="212"/>
      <c r="S1656" s="212"/>
      <c r="T1656" s="212"/>
      <c r="U1656" s="212"/>
      <c r="V1656" s="212"/>
      <c r="W1656" s="212"/>
      <c r="X1656" s="212"/>
      <c r="Y1656" s="212"/>
      <c r="Z1656" s="212"/>
      <c r="AA1656" s="212"/>
      <c r="AB1656" s="212"/>
      <c r="AC1656" s="212"/>
      <c r="AD1656" s="212"/>
      <c r="AE1656" s="212"/>
      <c r="AF1656" s="212"/>
      <c r="AG1656" s="212"/>
      <c r="AH1656" s="212"/>
      <c r="AI1656" s="212"/>
      <c r="AJ1656" s="212"/>
      <c r="AK1656" s="212"/>
      <c r="AL1656" s="212"/>
      <c r="AM1656" s="212"/>
      <c r="AN1656" s="212"/>
      <c r="AP1656" s="203"/>
      <c r="AQ1656" s="203"/>
      <c r="AR1656" s="203"/>
      <c r="AS1656" s="203"/>
      <c r="AT1656" s="203"/>
      <c r="AU1656" s="203"/>
      <c r="AV1656" s="212"/>
      <c r="AW1656" s="212"/>
      <c r="AX1656" s="212"/>
      <c r="AY1656" s="212"/>
      <c r="BA1656" s="203"/>
      <c r="BB1656" s="203"/>
      <c r="BC1656" s="203"/>
      <c r="BD1656" s="203"/>
      <c r="BE1656" s="212"/>
      <c r="BF1656" s="212"/>
      <c r="BG1656" s="203"/>
      <c r="BH1656" s="203"/>
      <c r="BI1656" s="298"/>
      <c r="BJ1656" s="299"/>
      <c r="BK1656" s="203"/>
      <c r="BL1656" s="319"/>
    </row>
    <row r="1657" spans="18:64" ht="12.75" x14ac:dyDescent="0.2">
      <c r="R1657" s="212"/>
      <c r="S1657" s="212"/>
      <c r="T1657" s="212"/>
      <c r="U1657" s="212"/>
      <c r="V1657" s="212"/>
      <c r="W1657" s="212"/>
      <c r="X1657" s="212"/>
      <c r="Y1657" s="212"/>
      <c r="Z1657" s="212"/>
      <c r="AA1657" s="212"/>
      <c r="AB1657" s="212"/>
      <c r="AC1657" s="212"/>
      <c r="AD1657" s="212"/>
      <c r="AE1657" s="212"/>
      <c r="AF1657" s="212"/>
      <c r="AG1657" s="212"/>
      <c r="AH1657" s="212"/>
      <c r="AI1657" s="212"/>
      <c r="AJ1657" s="212"/>
      <c r="AK1657" s="212"/>
      <c r="AL1657" s="212"/>
      <c r="AM1657" s="212"/>
      <c r="AN1657" s="212"/>
      <c r="AP1657" s="203"/>
      <c r="AQ1657" s="203"/>
      <c r="AR1657" s="203"/>
      <c r="AS1657" s="203"/>
      <c r="AT1657" s="203"/>
      <c r="AU1657" s="203"/>
      <c r="AV1657" s="212"/>
      <c r="AW1657" s="212"/>
      <c r="AX1657" s="212"/>
      <c r="AY1657" s="212"/>
      <c r="BA1657" s="203"/>
      <c r="BB1657" s="203"/>
      <c r="BC1657" s="203"/>
      <c r="BD1657" s="203"/>
      <c r="BE1657" s="212"/>
      <c r="BF1657" s="212"/>
      <c r="BG1657" s="203"/>
      <c r="BH1657" s="203"/>
      <c r="BI1657" s="298"/>
      <c r="BJ1657" s="299"/>
      <c r="BK1657" s="203"/>
      <c r="BL1657" s="319"/>
    </row>
    <row r="1658" spans="18:64" ht="12.75" x14ac:dyDescent="0.2">
      <c r="R1658" s="212"/>
      <c r="S1658" s="212"/>
      <c r="T1658" s="212"/>
      <c r="U1658" s="212"/>
      <c r="V1658" s="212"/>
      <c r="W1658" s="212"/>
      <c r="X1658" s="212"/>
      <c r="Y1658" s="212"/>
      <c r="Z1658" s="212"/>
      <c r="AA1658" s="212"/>
      <c r="AB1658" s="212"/>
      <c r="AC1658" s="212"/>
      <c r="AD1658" s="212"/>
      <c r="AE1658" s="212"/>
      <c r="AF1658" s="212"/>
      <c r="AG1658" s="212"/>
      <c r="AH1658" s="212"/>
      <c r="AI1658" s="212"/>
      <c r="AJ1658" s="212"/>
      <c r="AK1658" s="212"/>
      <c r="AL1658" s="212"/>
      <c r="AM1658" s="212"/>
      <c r="AN1658" s="212"/>
      <c r="AP1658" s="203"/>
      <c r="AQ1658" s="203"/>
      <c r="AR1658" s="203"/>
      <c r="AS1658" s="203"/>
      <c r="AT1658" s="203"/>
      <c r="AU1658" s="203"/>
      <c r="AV1658" s="212"/>
      <c r="AW1658" s="212"/>
      <c r="AX1658" s="212"/>
      <c r="AY1658" s="212"/>
      <c r="BA1658" s="203"/>
      <c r="BB1658" s="203"/>
      <c r="BC1658" s="203"/>
      <c r="BD1658" s="203"/>
      <c r="BE1658" s="212"/>
      <c r="BF1658" s="212"/>
      <c r="BG1658" s="203"/>
      <c r="BH1658" s="203"/>
      <c r="BI1658" s="298"/>
      <c r="BJ1658" s="299"/>
      <c r="BK1658" s="203"/>
      <c r="BL1658" s="319"/>
    </row>
    <row r="1659" spans="18:64" ht="12.75" x14ac:dyDescent="0.2">
      <c r="R1659" s="212"/>
      <c r="S1659" s="212"/>
      <c r="T1659" s="212"/>
      <c r="U1659" s="212"/>
      <c r="V1659" s="212"/>
      <c r="W1659" s="212"/>
      <c r="X1659" s="212"/>
      <c r="Y1659" s="212"/>
      <c r="Z1659" s="212"/>
      <c r="AA1659" s="212"/>
      <c r="AB1659" s="212"/>
      <c r="AC1659" s="212"/>
      <c r="AD1659" s="212"/>
      <c r="AE1659" s="212"/>
      <c r="AF1659" s="212"/>
      <c r="AG1659" s="212"/>
      <c r="AH1659" s="212"/>
      <c r="AI1659" s="212"/>
      <c r="AJ1659" s="212"/>
      <c r="AK1659" s="212"/>
      <c r="AL1659" s="212"/>
      <c r="AM1659" s="212"/>
      <c r="AN1659" s="212"/>
      <c r="AP1659" s="203"/>
      <c r="AQ1659" s="203"/>
      <c r="AR1659" s="203"/>
      <c r="AS1659" s="203"/>
      <c r="AT1659" s="203"/>
      <c r="AU1659" s="203"/>
      <c r="AV1659" s="212"/>
      <c r="AW1659" s="212"/>
      <c r="AX1659" s="212"/>
      <c r="AY1659" s="212"/>
      <c r="BA1659" s="203"/>
      <c r="BB1659" s="203"/>
      <c r="BC1659" s="203"/>
      <c r="BD1659" s="203"/>
      <c r="BE1659" s="212"/>
      <c r="BF1659" s="212"/>
      <c r="BG1659" s="203"/>
      <c r="BH1659" s="203"/>
      <c r="BI1659" s="298"/>
      <c r="BJ1659" s="299"/>
      <c r="BK1659" s="203"/>
      <c r="BL1659" s="319"/>
    </row>
    <row r="1660" spans="18:64" ht="12.75" x14ac:dyDescent="0.2">
      <c r="R1660" s="212"/>
      <c r="S1660" s="212"/>
      <c r="T1660" s="212"/>
      <c r="U1660" s="212"/>
      <c r="V1660" s="212"/>
      <c r="W1660" s="212"/>
      <c r="X1660" s="212"/>
      <c r="Y1660" s="212"/>
      <c r="Z1660" s="212"/>
      <c r="AA1660" s="212"/>
      <c r="AB1660" s="212"/>
      <c r="AC1660" s="212"/>
      <c r="AD1660" s="212"/>
      <c r="AE1660" s="212"/>
      <c r="AF1660" s="212"/>
      <c r="AG1660" s="212"/>
      <c r="AH1660" s="212"/>
      <c r="AI1660" s="212"/>
      <c r="AJ1660" s="212"/>
      <c r="AK1660" s="212"/>
      <c r="AL1660" s="212"/>
      <c r="AM1660" s="212"/>
      <c r="AN1660" s="212"/>
      <c r="AP1660" s="203"/>
      <c r="AQ1660" s="203"/>
      <c r="AR1660" s="203"/>
      <c r="AS1660" s="203"/>
      <c r="AT1660" s="203"/>
      <c r="AU1660" s="203"/>
      <c r="AV1660" s="212"/>
      <c r="AW1660" s="212"/>
      <c r="AX1660" s="212"/>
      <c r="AY1660" s="212"/>
      <c r="BA1660" s="203"/>
      <c r="BB1660" s="203"/>
      <c r="BC1660" s="203"/>
      <c r="BD1660" s="203"/>
      <c r="BE1660" s="212"/>
      <c r="BF1660" s="212"/>
      <c r="BG1660" s="203"/>
      <c r="BH1660" s="203"/>
      <c r="BI1660" s="298"/>
      <c r="BJ1660" s="299"/>
      <c r="BK1660" s="203"/>
      <c r="BL1660" s="319"/>
    </row>
    <row r="1661" spans="18:64" ht="12.75" x14ac:dyDescent="0.2">
      <c r="R1661" s="212"/>
      <c r="S1661" s="212"/>
      <c r="T1661" s="212"/>
      <c r="U1661" s="212"/>
      <c r="V1661" s="212"/>
      <c r="W1661" s="212"/>
      <c r="X1661" s="212"/>
      <c r="Y1661" s="212"/>
      <c r="Z1661" s="212"/>
      <c r="AA1661" s="212"/>
      <c r="AB1661" s="212"/>
      <c r="AC1661" s="212"/>
      <c r="AD1661" s="212"/>
      <c r="AE1661" s="212"/>
      <c r="AF1661" s="212"/>
      <c r="AG1661" s="212"/>
      <c r="AH1661" s="212"/>
      <c r="AI1661" s="212"/>
      <c r="AJ1661" s="212"/>
      <c r="AK1661" s="212"/>
      <c r="AL1661" s="212"/>
      <c r="AM1661" s="212"/>
      <c r="AN1661" s="212"/>
      <c r="AP1661" s="203"/>
      <c r="AQ1661" s="203"/>
      <c r="AR1661" s="203"/>
      <c r="AS1661" s="203"/>
      <c r="AT1661" s="203"/>
      <c r="AU1661" s="203"/>
      <c r="AV1661" s="212"/>
      <c r="AW1661" s="212"/>
      <c r="AX1661" s="212"/>
      <c r="AY1661" s="212"/>
      <c r="BA1661" s="203"/>
      <c r="BB1661" s="203"/>
      <c r="BC1661" s="203"/>
      <c r="BD1661" s="203"/>
      <c r="BE1661" s="212"/>
      <c r="BF1661" s="212"/>
      <c r="BG1661" s="203"/>
      <c r="BH1661" s="203"/>
      <c r="BI1661" s="298"/>
      <c r="BJ1661" s="299"/>
      <c r="BK1661" s="203"/>
      <c r="BL1661" s="319"/>
    </row>
    <row r="1662" spans="18:64" ht="12.75" x14ac:dyDescent="0.2">
      <c r="R1662" s="212"/>
      <c r="S1662" s="212"/>
      <c r="T1662" s="212"/>
      <c r="U1662" s="212"/>
      <c r="V1662" s="212"/>
      <c r="W1662" s="212"/>
      <c r="X1662" s="212"/>
      <c r="Y1662" s="212"/>
      <c r="Z1662" s="212"/>
      <c r="AA1662" s="212"/>
      <c r="AB1662" s="212"/>
      <c r="AC1662" s="212"/>
      <c r="AD1662" s="212"/>
      <c r="AE1662" s="212"/>
      <c r="AF1662" s="212"/>
      <c r="AG1662" s="212"/>
      <c r="AH1662" s="212"/>
      <c r="AI1662" s="212"/>
      <c r="AJ1662" s="212"/>
      <c r="AK1662" s="212"/>
      <c r="AL1662" s="212"/>
      <c r="AM1662" s="212"/>
      <c r="AN1662" s="212"/>
      <c r="AP1662" s="203"/>
      <c r="AQ1662" s="203"/>
      <c r="AR1662" s="203"/>
      <c r="AS1662" s="203"/>
      <c r="AT1662" s="203"/>
      <c r="AU1662" s="203"/>
      <c r="AV1662" s="212"/>
      <c r="AW1662" s="212"/>
      <c r="AX1662" s="212"/>
      <c r="AY1662" s="212"/>
      <c r="BA1662" s="203"/>
      <c r="BB1662" s="203"/>
      <c r="BC1662" s="203"/>
      <c r="BD1662" s="203"/>
      <c r="BE1662" s="212"/>
      <c r="BF1662" s="212"/>
      <c r="BG1662" s="203"/>
      <c r="BH1662" s="203"/>
      <c r="BI1662" s="298"/>
      <c r="BJ1662" s="299"/>
      <c r="BK1662" s="203"/>
      <c r="BL1662" s="319"/>
    </row>
    <row r="1663" spans="18:64" ht="12.75" x14ac:dyDescent="0.2">
      <c r="R1663" s="212"/>
      <c r="S1663" s="212"/>
      <c r="T1663" s="212"/>
      <c r="U1663" s="212"/>
      <c r="V1663" s="212"/>
      <c r="W1663" s="212"/>
      <c r="X1663" s="212"/>
      <c r="Y1663" s="212"/>
      <c r="Z1663" s="212"/>
      <c r="AA1663" s="212"/>
      <c r="AB1663" s="212"/>
      <c r="AC1663" s="212"/>
      <c r="AD1663" s="212"/>
      <c r="AE1663" s="212"/>
      <c r="AF1663" s="212"/>
      <c r="AG1663" s="212"/>
      <c r="AH1663" s="212"/>
      <c r="AI1663" s="212"/>
      <c r="AJ1663" s="212"/>
      <c r="AK1663" s="212"/>
      <c r="AL1663" s="212"/>
      <c r="AM1663" s="212"/>
      <c r="AN1663" s="212"/>
      <c r="AP1663" s="203"/>
      <c r="AQ1663" s="203"/>
      <c r="AR1663" s="203"/>
      <c r="AS1663" s="203"/>
      <c r="AT1663" s="203"/>
      <c r="AU1663" s="203"/>
      <c r="AV1663" s="212"/>
      <c r="AW1663" s="212"/>
      <c r="AX1663" s="212"/>
      <c r="AY1663" s="212"/>
      <c r="BA1663" s="203"/>
      <c r="BB1663" s="203"/>
      <c r="BC1663" s="203"/>
      <c r="BD1663" s="203"/>
      <c r="BE1663" s="212"/>
      <c r="BF1663" s="212"/>
      <c r="BG1663" s="203"/>
      <c r="BH1663" s="203"/>
      <c r="BI1663" s="298"/>
      <c r="BJ1663" s="299"/>
      <c r="BK1663" s="203"/>
      <c r="BL1663" s="319"/>
    </row>
    <row r="1664" spans="18:64" ht="12.75" x14ac:dyDescent="0.2">
      <c r="R1664" s="212"/>
      <c r="S1664" s="212"/>
      <c r="T1664" s="212"/>
      <c r="U1664" s="212"/>
      <c r="V1664" s="212"/>
      <c r="W1664" s="212"/>
      <c r="X1664" s="212"/>
      <c r="Y1664" s="212"/>
      <c r="Z1664" s="212"/>
      <c r="AA1664" s="212"/>
      <c r="AB1664" s="212"/>
      <c r="AC1664" s="212"/>
      <c r="AD1664" s="212"/>
      <c r="AE1664" s="212"/>
      <c r="AF1664" s="212"/>
      <c r="AG1664" s="212"/>
      <c r="AH1664" s="212"/>
      <c r="AI1664" s="212"/>
      <c r="AJ1664" s="212"/>
      <c r="AK1664" s="212"/>
      <c r="AL1664" s="212"/>
      <c r="AM1664" s="212"/>
      <c r="AN1664" s="212"/>
      <c r="AP1664" s="203"/>
      <c r="AQ1664" s="203"/>
      <c r="AR1664" s="203"/>
      <c r="AS1664" s="203"/>
      <c r="AT1664" s="203"/>
      <c r="AU1664" s="203"/>
      <c r="AV1664" s="212"/>
      <c r="AW1664" s="212"/>
      <c r="AX1664" s="212"/>
      <c r="AY1664" s="212"/>
      <c r="BA1664" s="203"/>
      <c r="BB1664" s="203"/>
      <c r="BC1664" s="203"/>
      <c r="BD1664" s="203"/>
      <c r="BE1664" s="212"/>
      <c r="BF1664" s="212"/>
      <c r="BG1664" s="203"/>
      <c r="BH1664" s="203"/>
      <c r="BI1664" s="298"/>
      <c r="BJ1664" s="299"/>
      <c r="BK1664" s="203"/>
      <c r="BL1664" s="319"/>
    </row>
    <row r="1665" spans="18:64" ht="12.75" x14ac:dyDescent="0.2">
      <c r="R1665" s="212"/>
      <c r="S1665" s="212"/>
      <c r="T1665" s="212"/>
      <c r="U1665" s="212"/>
      <c r="V1665" s="212"/>
      <c r="W1665" s="212"/>
      <c r="X1665" s="212"/>
      <c r="Y1665" s="212"/>
      <c r="Z1665" s="212"/>
      <c r="AA1665" s="212"/>
      <c r="AB1665" s="212"/>
      <c r="AC1665" s="212"/>
      <c r="AD1665" s="212"/>
      <c r="AE1665" s="212"/>
      <c r="AF1665" s="212"/>
      <c r="AG1665" s="212"/>
      <c r="AH1665" s="212"/>
      <c r="AI1665" s="212"/>
      <c r="AJ1665" s="212"/>
      <c r="AK1665" s="212"/>
      <c r="AL1665" s="212"/>
      <c r="AM1665" s="212"/>
      <c r="AN1665" s="212"/>
      <c r="AP1665" s="203"/>
      <c r="AQ1665" s="203"/>
      <c r="AR1665" s="203"/>
      <c r="AS1665" s="203"/>
      <c r="AT1665" s="203"/>
      <c r="AU1665" s="203"/>
      <c r="AV1665" s="212"/>
      <c r="AW1665" s="212"/>
      <c r="AX1665" s="212"/>
      <c r="AY1665" s="212"/>
      <c r="BA1665" s="203"/>
      <c r="BB1665" s="203"/>
      <c r="BC1665" s="203"/>
      <c r="BD1665" s="203"/>
      <c r="BE1665" s="212"/>
      <c r="BF1665" s="212"/>
      <c r="BG1665" s="203"/>
      <c r="BH1665" s="203"/>
      <c r="BI1665" s="298"/>
      <c r="BJ1665" s="299"/>
      <c r="BK1665" s="203"/>
      <c r="BL1665" s="319"/>
    </row>
    <row r="1666" spans="18:64" ht="12.75" x14ac:dyDescent="0.2">
      <c r="R1666" s="212"/>
      <c r="S1666" s="212"/>
      <c r="T1666" s="212"/>
      <c r="U1666" s="212"/>
      <c r="V1666" s="212"/>
      <c r="W1666" s="212"/>
      <c r="X1666" s="212"/>
      <c r="Y1666" s="212"/>
      <c r="Z1666" s="212"/>
      <c r="AA1666" s="212"/>
      <c r="AB1666" s="212"/>
      <c r="AC1666" s="212"/>
      <c r="AD1666" s="212"/>
      <c r="AE1666" s="212"/>
      <c r="AF1666" s="212"/>
      <c r="AG1666" s="212"/>
      <c r="AH1666" s="212"/>
      <c r="AI1666" s="212"/>
      <c r="AJ1666" s="212"/>
      <c r="AK1666" s="212"/>
      <c r="AL1666" s="212"/>
      <c r="AM1666" s="212"/>
      <c r="AN1666" s="212"/>
      <c r="AP1666" s="203"/>
      <c r="AQ1666" s="203"/>
      <c r="AR1666" s="203"/>
      <c r="AS1666" s="203"/>
      <c r="AT1666" s="203"/>
      <c r="AU1666" s="203"/>
      <c r="AV1666" s="212"/>
      <c r="AW1666" s="212"/>
      <c r="AX1666" s="212"/>
      <c r="AY1666" s="212"/>
      <c r="BA1666" s="203"/>
      <c r="BB1666" s="203"/>
      <c r="BC1666" s="203"/>
      <c r="BD1666" s="203"/>
      <c r="BE1666" s="212"/>
      <c r="BF1666" s="212"/>
      <c r="BG1666" s="203"/>
      <c r="BH1666" s="203"/>
      <c r="BI1666" s="298"/>
      <c r="BJ1666" s="299"/>
      <c r="BK1666" s="203"/>
      <c r="BL1666" s="319"/>
    </row>
    <row r="1667" spans="18:64" ht="12.75" x14ac:dyDescent="0.2">
      <c r="R1667" s="212"/>
      <c r="S1667" s="212"/>
      <c r="T1667" s="212"/>
      <c r="U1667" s="212"/>
      <c r="V1667" s="212"/>
      <c r="W1667" s="212"/>
      <c r="X1667" s="212"/>
      <c r="Y1667" s="212"/>
      <c r="Z1667" s="212"/>
      <c r="AA1667" s="212"/>
      <c r="AB1667" s="212"/>
      <c r="AC1667" s="212"/>
      <c r="AD1667" s="212"/>
      <c r="AE1667" s="212"/>
      <c r="AF1667" s="212"/>
      <c r="AG1667" s="212"/>
      <c r="AH1667" s="212"/>
      <c r="AI1667" s="212"/>
      <c r="AJ1667" s="212"/>
      <c r="AK1667" s="212"/>
      <c r="AL1667" s="212"/>
      <c r="AM1667" s="212"/>
      <c r="AN1667" s="212"/>
      <c r="AP1667" s="203"/>
      <c r="AQ1667" s="203"/>
      <c r="AR1667" s="203"/>
      <c r="AS1667" s="203"/>
      <c r="AT1667" s="203"/>
      <c r="AU1667" s="203"/>
      <c r="AV1667" s="212"/>
      <c r="AW1667" s="212"/>
      <c r="AX1667" s="212"/>
      <c r="AY1667" s="212"/>
      <c r="BA1667" s="203"/>
      <c r="BB1667" s="203"/>
      <c r="BC1667" s="203"/>
      <c r="BD1667" s="203"/>
      <c r="BE1667" s="212"/>
      <c r="BF1667" s="212"/>
      <c r="BG1667" s="203"/>
      <c r="BH1667" s="203"/>
      <c r="BI1667" s="298"/>
      <c r="BJ1667" s="299"/>
      <c r="BK1667" s="203"/>
      <c r="BL1667" s="319"/>
    </row>
    <row r="1668" spans="18:64" ht="12.75" x14ac:dyDescent="0.2">
      <c r="R1668" s="212"/>
      <c r="S1668" s="212"/>
      <c r="T1668" s="212"/>
      <c r="U1668" s="212"/>
      <c r="V1668" s="212"/>
      <c r="W1668" s="212"/>
      <c r="X1668" s="212"/>
      <c r="Y1668" s="212"/>
      <c r="Z1668" s="212"/>
      <c r="AA1668" s="212"/>
      <c r="AB1668" s="212"/>
      <c r="AC1668" s="212"/>
      <c r="AD1668" s="212"/>
      <c r="AE1668" s="212"/>
      <c r="AF1668" s="212"/>
      <c r="AG1668" s="212"/>
      <c r="AH1668" s="212"/>
      <c r="AI1668" s="212"/>
      <c r="AJ1668" s="212"/>
      <c r="AK1668" s="212"/>
      <c r="AL1668" s="212"/>
      <c r="AM1668" s="212"/>
      <c r="AN1668" s="212"/>
      <c r="AP1668" s="203"/>
      <c r="AQ1668" s="203"/>
      <c r="AR1668" s="203"/>
      <c r="AS1668" s="203"/>
      <c r="AT1668" s="203"/>
      <c r="AU1668" s="203"/>
      <c r="AV1668" s="212"/>
      <c r="AW1668" s="212"/>
      <c r="AX1668" s="212"/>
      <c r="AY1668" s="212"/>
      <c r="BA1668" s="203"/>
      <c r="BB1668" s="203"/>
      <c r="BC1668" s="203"/>
      <c r="BD1668" s="203"/>
      <c r="BE1668" s="212"/>
      <c r="BF1668" s="212"/>
      <c r="BG1668" s="203"/>
      <c r="BH1668" s="203"/>
      <c r="BI1668" s="298"/>
      <c r="BJ1668" s="299"/>
      <c r="BK1668" s="203"/>
      <c r="BL1668" s="319"/>
    </row>
    <row r="1669" spans="18:64" ht="12.75" x14ac:dyDescent="0.2">
      <c r="R1669" s="212"/>
      <c r="S1669" s="212"/>
      <c r="T1669" s="212"/>
      <c r="U1669" s="212"/>
      <c r="V1669" s="212"/>
      <c r="W1669" s="212"/>
      <c r="X1669" s="212"/>
      <c r="Y1669" s="212"/>
      <c r="Z1669" s="212"/>
      <c r="AA1669" s="212"/>
      <c r="AB1669" s="212"/>
      <c r="AC1669" s="212"/>
      <c r="AD1669" s="212"/>
      <c r="AE1669" s="212"/>
      <c r="AF1669" s="212"/>
      <c r="AG1669" s="212"/>
      <c r="AH1669" s="212"/>
      <c r="AI1669" s="212"/>
      <c r="AJ1669" s="212"/>
      <c r="AK1669" s="212"/>
      <c r="AL1669" s="212"/>
      <c r="AM1669" s="212"/>
      <c r="AN1669" s="212"/>
      <c r="AP1669" s="203"/>
      <c r="AQ1669" s="203"/>
      <c r="AR1669" s="203"/>
      <c r="AS1669" s="203"/>
      <c r="AT1669" s="203"/>
      <c r="AU1669" s="203"/>
      <c r="AV1669" s="212"/>
      <c r="AW1669" s="212"/>
      <c r="AX1669" s="212"/>
      <c r="AY1669" s="212"/>
      <c r="BA1669" s="203"/>
      <c r="BB1669" s="203"/>
      <c r="BC1669" s="203"/>
      <c r="BD1669" s="203"/>
      <c r="BE1669" s="212"/>
      <c r="BF1669" s="212"/>
      <c r="BG1669" s="203"/>
      <c r="BH1669" s="203"/>
      <c r="BI1669" s="298"/>
      <c r="BJ1669" s="299"/>
      <c r="BK1669" s="203"/>
      <c r="BL1669" s="319"/>
    </row>
    <row r="1670" spans="18:64" ht="12.75" x14ac:dyDescent="0.2">
      <c r="R1670" s="212"/>
      <c r="S1670" s="212"/>
      <c r="T1670" s="212"/>
      <c r="U1670" s="212"/>
      <c r="V1670" s="212"/>
      <c r="W1670" s="212"/>
      <c r="X1670" s="212"/>
      <c r="Y1670" s="212"/>
      <c r="Z1670" s="212"/>
      <c r="AA1670" s="212"/>
      <c r="AB1670" s="212"/>
      <c r="AC1670" s="212"/>
      <c r="AD1670" s="212"/>
      <c r="AE1670" s="212"/>
      <c r="AF1670" s="212"/>
      <c r="AG1670" s="212"/>
      <c r="AH1670" s="212"/>
      <c r="AI1670" s="212"/>
      <c r="AJ1670" s="212"/>
      <c r="AK1670" s="212"/>
      <c r="AL1670" s="212"/>
      <c r="AM1670" s="212"/>
      <c r="AN1670" s="212"/>
      <c r="AP1670" s="203"/>
      <c r="AQ1670" s="203"/>
      <c r="AR1670" s="203"/>
      <c r="AS1670" s="203"/>
      <c r="AT1670" s="203"/>
      <c r="AU1670" s="203"/>
      <c r="AV1670" s="212"/>
      <c r="AW1670" s="212"/>
      <c r="AX1670" s="212"/>
      <c r="AY1670" s="212"/>
      <c r="BA1670" s="203"/>
      <c r="BB1670" s="203"/>
      <c r="BC1670" s="203"/>
      <c r="BD1670" s="203"/>
      <c r="BE1670" s="212"/>
      <c r="BF1670" s="212"/>
      <c r="BG1670" s="203"/>
      <c r="BH1670" s="203"/>
      <c r="BI1670" s="298"/>
      <c r="BJ1670" s="299"/>
      <c r="BK1670" s="203"/>
      <c r="BL1670" s="319"/>
    </row>
    <row r="1671" spans="18:64" ht="12.75" x14ac:dyDescent="0.2">
      <c r="R1671" s="212"/>
      <c r="S1671" s="212"/>
      <c r="T1671" s="212"/>
      <c r="U1671" s="212"/>
      <c r="V1671" s="212"/>
      <c r="W1671" s="212"/>
      <c r="X1671" s="212"/>
      <c r="Y1671" s="212"/>
      <c r="Z1671" s="212"/>
      <c r="AA1671" s="212"/>
      <c r="AB1671" s="212"/>
      <c r="AC1671" s="212"/>
      <c r="AD1671" s="212"/>
      <c r="AE1671" s="212"/>
      <c r="AF1671" s="212"/>
      <c r="AG1671" s="212"/>
      <c r="AH1671" s="212"/>
      <c r="AI1671" s="212"/>
      <c r="AJ1671" s="212"/>
      <c r="AK1671" s="212"/>
      <c r="AL1671" s="212"/>
      <c r="AM1671" s="212"/>
      <c r="AN1671" s="212"/>
      <c r="AP1671" s="203"/>
      <c r="AQ1671" s="203"/>
      <c r="AR1671" s="203"/>
      <c r="AS1671" s="203"/>
      <c r="AT1671" s="203"/>
      <c r="AU1671" s="203"/>
      <c r="AV1671" s="212"/>
      <c r="AW1671" s="212"/>
      <c r="AX1671" s="212"/>
      <c r="AY1671" s="212"/>
      <c r="BA1671" s="203"/>
      <c r="BB1671" s="203"/>
      <c r="BC1671" s="203"/>
      <c r="BD1671" s="203"/>
      <c r="BE1671" s="212"/>
      <c r="BF1671" s="212"/>
      <c r="BG1671" s="203"/>
      <c r="BH1671" s="203"/>
      <c r="BI1671" s="298"/>
      <c r="BJ1671" s="299"/>
      <c r="BK1671" s="203"/>
      <c r="BL1671" s="319"/>
    </row>
    <row r="1672" spans="18:64" ht="12.75" x14ac:dyDescent="0.2">
      <c r="R1672" s="212"/>
      <c r="S1672" s="212"/>
      <c r="T1672" s="212"/>
      <c r="U1672" s="212"/>
      <c r="V1672" s="212"/>
      <c r="W1672" s="212"/>
      <c r="X1672" s="212"/>
      <c r="Y1672" s="212"/>
      <c r="Z1672" s="212"/>
      <c r="AA1672" s="212"/>
      <c r="AB1672" s="212"/>
      <c r="AC1672" s="212"/>
      <c r="AD1672" s="212"/>
      <c r="AE1672" s="212"/>
      <c r="AF1672" s="212"/>
      <c r="AG1672" s="212"/>
      <c r="AH1672" s="212"/>
      <c r="AI1672" s="212"/>
      <c r="AJ1672" s="212"/>
      <c r="AK1672" s="212"/>
      <c r="AL1672" s="212"/>
      <c r="AM1672" s="212"/>
      <c r="AN1672" s="212"/>
      <c r="AP1672" s="203"/>
      <c r="AQ1672" s="203"/>
      <c r="AR1672" s="203"/>
      <c r="AS1672" s="203"/>
      <c r="AT1672" s="203"/>
      <c r="AU1672" s="203"/>
      <c r="AV1672" s="212"/>
      <c r="AW1672" s="212"/>
      <c r="AX1672" s="212"/>
      <c r="AY1672" s="212"/>
      <c r="BA1672" s="203"/>
      <c r="BB1672" s="203"/>
      <c r="BC1672" s="203"/>
      <c r="BD1672" s="203"/>
      <c r="BE1672" s="212"/>
      <c r="BF1672" s="212"/>
      <c r="BG1672" s="203"/>
      <c r="BH1672" s="203"/>
      <c r="BI1672" s="298"/>
      <c r="BJ1672" s="299"/>
      <c r="BK1672" s="203"/>
      <c r="BL1672" s="319"/>
    </row>
    <row r="1673" spans="18:64" ht="12.75" x14ac:dyDescent="0.2">
      <c r="R1673" s="212"/>
      <c r="S1673" s="212"/>
      <c r="T1673" s="212"/>
      <c r="U1673" s="212"/>
      <c r="V1673" s="212"/>
      <c r="W1673" s="212"/>
      <c r="X1673" s="212"/>
      <c r="Y1673" s="212"/>
      <c r="Z1673" s="212"/>
      <c r="AA1673" s="212"/>
      <c r="AB1673" s="212"/>
      <c r="AC1673" s="212"/>
      <c r="AD1673" s="212"/>
      <c r="AE1673" s="212"/>
      <c r="AF1673" s="212"/>
      <c r="AG1673" s="212"/>
      <c r="AH1673" s="212"/>
      <c r="AI1673" s="212"/>
      <c r="AJ1673" s="212"/>
      <c r="AK1673" s="212"/>
      <c r="AL1673" s="212"/>
      <c r="AM1673" s="212"/>
      <c r="AN1673" s="212"/>
      <c r="AP1673" s="203"/>
      <c r="AQ1673" s="203"/>
      <c r="AR1673" s="203"/>
      <c r="AS1673" s="203"/>
      <c r="AT1673" s="203"/>
      <c r="AU1673" s="203"/>
      <c r="AV1673" s="212"/>
      <c r="AW1673" s="212"/>
      <c r="AX1673" s="212"/>
      <c r="AY1673" s="212"/>
      <c r="BA1673" s="203"/>
      <c r="BB1673" s="203"/>
      <c r="BC1673" s="203"/>
      <c r="BD1673" s="203"/>
      <c r="BE1673" s="212"/>
      <c r="BF1673" s="212"/>
      <c r="BG1673" s="203"/>
      <c r="BH1673" s="203"/>
      <c r="BI1673" s="298"/>
      <c r="BJ1673" s="299"/>
      <c r="BK1673" s="203"/>
      <c r="BL1673" s="319"/>
    </row>
    <row r="1674" spans="18:64" ht="12.75" x14ac:dyDescent="0.2">
      <c r="R1674" s="212"/>
      <c r="S1674" s="212"/>
      <c r="T1674" s="212"/>
      <c r="U1674" s="212"/>
      <c r="V1674" s="212"/>
      <c r="W1674" s="212"/>
      <c r="X1674" s="212"/>
      <c r="Y1674" s="212"/>
      <c r="Z1674" s="212"/>
      <c r="AA1674" s="212"/>
      <c r="AB1674" s="212"/>
      <c r="AC1674" s="212"/>
      <c r="AD1674" s="212"/>
      <c r="AE1674" s="212"/>
      <c r="AF1674" s="212"/>
      <c r="AG1674" s="212"/>
      <c r="AH1674" s="212"/>
      <c r="AI1674" s="212"/>
      <c r="AJ1674" s="212"/>
      <c r="AK1674" s="212"/>
      <c r="AL1674" s="212"/>
      <c r="AM1674" s="212"/>
      <c r="AN1674" s="212"/>
      <c r="AP1674" s="203"/>
      <c r="AQ1674" s="203"/>
      <c r="AR1674" s="203"/>
      <c r="AS1674" s="203"/>
      <c r="AT1674" s="203"/>
      <c r="AU1674" s="203"/>
      <c r="AV1674" s="212"/>
      <c r="AW1674" s="212"/>
      <c r="AX1674" s="212"/>
      <c r="AY1674" s="212"/>
      <c r="BA1674" s="203"/>
      <c r="BB1674" s="203"/>
      <c r="BC1674" s="203"/>
      <c r="BD1674" s="203"/>
      <c r="BE1674" s="212"/>
      <c r="BF1674" s="212"/>
      <c r="BG1674" s="203"/>
      <c r="BH1674" s="203"/>
      <c r="BI1674" s="298"/>
      <c r="BJ1674" s="299"/>
      <c r="BK1674" s="203"/>
      <c r="BL1674" s="319"/>
    </row>
    <row r="1675" spans="18:64" ht="12.75" x14ac:dyDescent="0.2">
      <c r="R1675" s="212"/>
      <c r="S1675" s="212"/>
      <c r="T1675" s="212"/>
      <c r="U1675" s="212"/>
      <c r="V1675" s="212"/>
      <c r="W1675" s="212"/>
      <c r="X1675" s="212"/>
      <c r="Y1675" s="212"/>
      <c r="Z1675" s="212"/>
      <c r="AA1675" s="212"/>
      <c r="AB1675" s="212"/>
      <c r="AC1675" s="212"/>
      <c r="AD1675" s="212"/>
      <c r="AE1675" s="212"/>
      <c r="AF1675" s="212"/>
      <c r="AG1675" s="212"/>
      <c r="AH1675" s="212"/>
      <c r="AI1675" s="212"/>
      <c r="AJ1675" s="212"/>
      <c r="AK1675" s="212"/>
      <c r="AL1675" s="212"/>
      <c r="AM1675" s="212"/>
      <c r="AN1675" s="212"/>
      <c r="AP1675" s="203"/>
      <c r="AQ1675" s="203"/>
      <c r="AR1675" s="203"/>
      <c r="AS1675" s="203"/>
      <c r="AT1675" s="203"/>
      <c r="AU1675" s="203"/>
      <c r="AV1675" s="212"/>
      <c r="AW1675" s="212"/>
      <c r="AX1675" s="212"/>
      <c r="AY1675" s="212"/>
      <c r="BA1675" s="203"/>
      <c r="BB1675" s="203"/>
      <c r="BC1675" s="203"/>
      <c r="BD1675" s="203"/>
      <c r="BE1675" s="212"/>
      <c r="BF1675" s="212"/>
      <c r="BG1675" s="203"/>
      <c r="BH1675" s="203"/>
      <c r="BI1675" s="298"/>
      <c r="BJ1675" s="299"/>
      <c r="BK1675" s="203"/>
      <c r="BL1675" s="319"/>
    </row>
    <row r="1676" spans="18:64" ht="12.75" x14ac:dyDescent="0.2">
      <c r="R1676" s="212"/>
      <c r="S1676" s="212"/>
      <c r="T1676" s="212"/>
      <c r="U1676" s="212"/>
      <c r="V1676" s="212"/>
      <c r="W1676" s="212"/>
      <c r="X1676" s="212"/>
      <c r="Y1676" s="212"/>
      <c r="Z1676" s="212"/>
      <c r="AA1676" s="212"/>
      <c r="AB1676" s="212"/>
      <c r="AC1676" s="212"/>
      <c r="AD1676" s="212"/>
      <c r="AE1676" s="212"/>
      <c r="AF1676" s="212"/>
      <c r="AG1676" s="212"/>
      <c r="AH1676" s="212"/>
      <c r="AI1676" s="212"/>
      <c r="AJ1676" s="212"/>
      <c r="AK1676" s="212"/>
      <c r="AL1676" s="212"/>
      <c r="AM1676" s="212"/>
      <c r="AN1676" s="212"/>
      <c r="AP1676" s="203"/>
      <c r="AQ1676" s="203"/>
      <c r="AR1676" s="203"/>
      <c r="AS1676" s="203"/>
      <c r="AT1676" s="203"/>
      <c r="AU1676" s="203"/>
      <c r="AV1676" s="212"/>
      <c r="AW1676" s="212"/>
      <c r="AX1676" s="212"/>
      <c r="AY1676" s="212"/>
      <c r="BA1676" s="203"/>
      <c r="BB1676" s="203"/>
      <c r="BC1676" s="203"/>
      <c r="BD1676" s="203"/>
      <c r="BE1676" s="212"/>
      <c r="BF1676" s="212"/>
      <c r="BG1676" s="203"/>
      <c r="BH1676" s="203"/>
      <c r="BI1676" s="298"/>
      <c r="BJ1676" s="299"/>
      <c r="BK1676" s="203"/>
      <c r="BL1676" s="319"/>
    </row>
    <row r="1677" spans="18:64" ht="12.75" x14ac:dyDescent="0.2">
      <c r="R1677" s="212"/>
      <c r="S1677" s="212"/>
      <c r="T1677" s="212"/>
      <c r="U1677" s="212"/>
      <c r="V1677" s="212"/>
      <c r="W1677" s="212"/>
      <c r="X1677" s="212"/>
      <c r="Y1677" s="212"/>
      <c r="Z1677" s="212"/>
      <c r="AA1677" s="212"/>
      <c r="AB1677" s="212"/>
      <c r="AC1677" s="212"/>
      <c r="AD1677" s="212"/>
      <c r="AE1677" s="212"/>
      <c r="AF1677" s="212"/>
      <c r="AG1677" s="212"/>
      <c r="AH1677" s="212"/>
      <c r="AI1677" s="212"/>
      <c r="AJ1677" s="212"/>
      <c r="AK1677" s="212"/>
      <c r="AL1677" s="212"/>
      <c r="AM1677" s="212"/>
      <c r="AN1677" s="212"/>
      <c r="AP1677" s="203"/>
      <c r="AQ1677" s="203"/>
      <c r="AR1677" s="203"/>
      <c r="AS1677" s="203"/>
      <c r="AT1677" s="203"/>
      <c r="AU1677" s="203"/>
      <c r="AV1677" s="212"/>
      <c r="AW1677" s="212"/>
      <c r="AX1677" s="212"/>
      <c r="AY1677" s="212"/>
      <c r="BA1677" s="203"/>
      <c r="BB1677" s="203"/>
      <c r="BC1677" s="203"/>
      <c r="BD1677" s="203"/>
      <c r="BE1677" s="212"/>
      <c r="BF1677" s="212"/>
      <c r="BG1677" s="203"/>
      <c r="BH1677" s="203"/>
      <c r="BI1677" s="298"/>
      <c r="BJ1677" s="299"/>
      <c r="BK1677" s="203"/>
      <c r="BL1677" s="319"/>
    </row>
    <row r="1678" spans="18:64" ht="12.75" x14ac:dyDescent="0.2">
      <c r="R1678" s="212"/>
      <c r="S1678" s="212"/>
      <c r="T1678" s="212"/>
      <c r="U1678" s="212"/>
      <c r="V1678" s="212"/>
      <c r="W1678" s="212"/>
      <c r="X1678" s="212"/>
      <c r="Y1678" s="212"/>
      <c r="Z1678" s="212"/>
      <c r="AA1678" s="212"/>
      <c r="AB1678" s="212"/>
      <c r="AC1678" s="212"/>
      <c r="AD1678" s="212"/>
      <c r="AE1678" s="212"/>
      <c r="AF1678" s="212"/>
      <c r="AG1678" s="212"/>
      <c r="AH1678" s="212"/>
      <c r="AI1678" s="212"/>
      <c r="AJ1678" s="212"/>
      <c r="AK1678" s="212"/>
      <c r="AL1678" s="212"/>
      <c r="AM1678" s="212"/>
      <c r="AN1678" s="212"/>
      <c r="AP1678" s="203"/>
      <c r="AQ1678" s="203"/>
      <c r="AR1678" s="203"/>
      <c r="AS1678" s="203"/>
      <c r="AT1678" s="203"/>
      <c r="AU1678" s="203"/>
      <c r="AV1678" s="212"/>
      <c r="AW1678" s="212"/>
      <c r="AX1678" s="212"/>
      <c r="AY1678" s="212"/>
      <c r="BA1678" s="203"/>
      <c r="BB1678" s="203"/>
      <c r="BC1678" s="203"/>
      <c r="BD1678" s="203"/>
      <c r="BE1678" s="212"/>
      <c r="BF1678" s="212"/>
      <c r="BG1678" s="203"/>
      <c r="BH1678" s="203"/>
      <c r="BI1678" s="298"/>
      <c r="BJ1678" s="299"/>
      <c r="BK1678" s="203"/>
      <c r="BL1678" s="319"/>
    </row>
    <row r="1679" spans="18:64" ht="12.75" x14ac:dyDescent="0.2">
      <c r="R1679" s="212"/>
      <c r="S1679" s="212"/>
      <c r="T1679" s="212"/>
      <c r="U1679" s="212"/>
      <c r="V1679" s="212"/>
      <c r="W1679" s="212"/>
      <c r="X1679" s="212"/>
      <c r="Y1679" s="212"/>
      <c r="Z1679" s="212"/>
      <c r="AA1679" s="212"/>
      <c r="AB1679" s="212"/>
      <c r="AC1679" s="212"/>
      <c r="AD1679" s="212"/>
      <c r="AE1679" s="212"/>
      <c r="AF1679" s="212"/>
      <c r="AG1679" s="212"/>
      <c r="AH1679" s="212"/>
      <c r="AI1679" s="212"/>
      <c r="AJ1679" s="212"/>
      <c r="AK1679" s="212"/>
      <c r="AL1679" s="212"/>
      <c r="AM1679" s="212"/>
      <c r="AN1679" s="212"/>
      <c r="AP1679" s="203"/>
      <c r="AQ1679" s="203"/>
      <c r="AR1679" s="203"/>
      <c r="AS1679" s="203"/>
      <c r="AT1679" s="203"/>
      <c r="AU1679" s="203"/>
      <c r="AV1679" s="212"/>
      <c r="AW1679" s="212"/>
      <c r="AX1679" s="212"/>
      <c r="AY1679" s="212"/>
      <c r="BA1679" s="203"/>
      <c r="BB1679" s="203"/>
      <c r="BC1679" s="203"/>
      <c r="BD1679" s="203"/>
      <c r="BE1679" s="212"/>
      <c r="BF1679" s="212"/>
      <c r="BG1679" s="203"/>
      <c r="BH1679" s="203"/>
      <c r="BI1679" s="298"/>
      <c r="BJ1679" s="299"/>
      <c r="BK1679" s="203"/>
      <c r="BL1679" s="319"/>
    </row>
    <row r="1680" spans="18:64" ht="12.75" x14ac:dyDescent="0.2">
      <c r="R1680" s="212"/>
      <c r="S1680" s="212"/>
      <c r="T1680" s="212"/>
      <c r="U1680" s="212"/>
      <c r="V1680" s="212"/>
      <c r="W1680" s="212"/>
      <c r="X1680" s="212"/>
      <c r="Y1680" s="212"/>
      <c r="Z1680" s="212"/>
      <c r="AA1680" s="212"/>
      <c r="AB1680" s="212"/>
      <c r="AC1680" s="212"/>
      <c r="AD1680" s="212"/>
      <c r="AE1680" s="212"/>
      <c r="AF1680" s="212"/>
      <c r="AG1680" s="212"/>
      <c r="AH1680" s="212"/>
      <c r="AI1680" s="212"/>
      <c r="AJ1680" s="212"/>
      <c r="AK1680" s="212"/>
      <c r="AL1680" s="212"/>
      <c r="AM1680" s="212"/>
      <c r="AN1680" s="212"/>
      <c r="AP1680" s="203"/>
      <c r="AQ1680" s="203"/>
      <c r="AR1680" s="203"/>
      <c r="AS1680" s="203"/>
      <c r="AT1680" s="203"/>
      <c r="AU1680" s="203"/>
      <c r="AV1680" s="212"/>
      <c r="AW1680" s="212"/>
      <c r="AX1680" s="212"/>
      <c r="AY1680" s="212"/>
      <c r="BA1680" s="203"/>
      <c r="BB1680" s="203"/>
      <c r="BC1680" s="203"/>
      <c r="BD1680" s="203"/>
      <c r="BE1680" s="212"/>
      <c r="BF1680" s="212"/>
      <c r="BG1680" s="203"/>
      <c r="BH1680" s="203"/>
      <c r="BI1680" s="298"/>
      <c r="BJ1680" s="299"/>
      <c r="BK1680" s="203"/>
      <c r="BL1680" s="319"/>
    </row>
    <row r="1681" spans="18:64" ht="12.75" x14ac:dyDescent="0.2">
      <c r="R1681" s="212"/>
      <c r="S1681" s="212"/>
      <c r="T1681" s="212"/>
      <c r="U1681" s="212"/>
      <c r="V1681" s="212"/>
      <c r="W1681" s="212"/>
      <c r="X1681" s="212"/>
      <c r="Y1681" s="212"/>
      <c r="Z1681" s="212"/>
      <c r="AA1681" s="212"/>
      <c r="AB1681" s="212"/>
      <c r="AC1681" s="212"/>
      <c r="AD1681" s="212"/>
      <c r="AE1681" s="212"/>
      <c r="AF1681" s="212"/>
      <c r="AG1681" s="212"/>
      <c r="AH1681" s="212"/>
      <c r="AI1681" s="212"/>
      <c r="AJ1681" s="212"/>
      <c r="AK1681" s="212"/>
      <c r="AL1681" s="212"/>
      <c r="AM1681" s="212"/>
      <c r="AN1681" s="212"/>
      <c r="AP1681" s="203"/>
      <c r="AQ1681" s="203"/>
      <c r="AR1681" s="203"/>
      <c r="AS1681" s="203"/>
      <c r="AT1681" s="203"/>
      <c r="AU1681" s="203"/>
      <c r="AV1681" s="212"/>
      <c r="AW1681" s="212"/>
      <c r="AX1681" s="212"/>
      <c r="AY1681" s="212"/>
      <c r="BA1681" s="203"/>
      <c r="BB1681" s="203"/>
      <c r="BC1681" s="203"/>
      <c r="BD1681" s="203"/>
      <c r="BE1681" s="212"/>
      <c r="BF1681" s="212"/>
      <c r="BG1681" s="203"/>
      <c r="BH1681" s="203"/>
      <c r="BI1681" s="298"/>
      <c r="BJ1681" s="299"/>
      <c r="BK1681" s="203"/>
      <c r="BL1681" s="319"/>
    </row>
    <row r="1682" spans="18:64" ht="12.75" x14ac:dyDescent="0.2">
      <c r="R1682" s="212"/>
      <c r="S1682" s="212"/>
      <c r="T1682" s="212"/>
      <c r="U1682" s="212"/>
      <c r="V1682" s="212"/>
      <c r="W1682" s="212"/>
      <c r="X1682" s="212"/>
      <c r="Y1682" s="212"/>
      <c r="Z1682" s="212"/>
      <c r="AA1682" s="212"/>
      <c r="AB1682" s="212"/>
      <c r="AC1682" s="212"/>
      <c r="AD1682" s="212"/>
      <c r="AE1682" s="212"/>
      <c r="AF1682" s="212"/>
      <c r="AG1682" s="212"/>
      <c r="AH1682" s="212"/>
      <c r="AI1682" s="212"/>
      <c r="AJ1682" s="212"/>
      <c r="AK1682" s="212"/>
      <c r="AL1682" s="212"/>
      <c r="AM1682" s="212"/>
      <c r="AN1682" s="212"/>
      <c r="AP1682" s="203"/>
      <c r="AQ1682" s="203"/>
      <c r="AR1682" s="203"/>
      <c r="AS1682" s="203"/>
      <c r="AT1682" s="203"/>
      <c r="AU1682" s="203"/>
      <c r="AV1682" s="212"/>
      <c r="AW1682" s="212"/>
      <c r="AX1682" s="212"/>
      <c r="AY1682" s="212"/>
      <c r="BA1682" s="203"/>
      <c r="BB1682" s="203"/>
      <c r="BC1682" s="203"/>
      <c r="BD1682" s="203"/>
      <c r="BE1682" s="212"/>
      <c r="BF1682" s="212"/>
      <c r="BG1682" s="203"/>
      <c r="BH1682" s="203"/>
      <c r="BI1682" s="298"/>
      <c r="BJ1682" s="299"/>
      <c r="BK1682" s="203"/>
      <c r="BL1682" s="319"/>
    </row>
    <row r="1683" spans="18:64" ht="12.75" x14ac:dyDescent="0.2">
      <c r="R1683" s="212"/>
      <c r="S1683" s="212"/>
      <c r="T1683" s="212"/>
      <c r="U1683" s="212"/>
      <c r="V1683" s="212"/>
      <c r="W1683" s="212"/>
      <c r="X1683" s="212"/>
      <c r="Y1683" s="212"/>
      <c r="Z1683" s="212"/>
      <c r="AA1683" s="212"/>
      <c r="AB1683" s="212"/>
      <c r="AC1683" s="212"/>
      <c r="AD1683" s="212"/>
      <c r="AE1683" s="212"/>
      <c r="AF1683" s="212"/>
      <c r="AG1683" s="212"/>
      <c r="AH1683" s="212"/>
      <c r="AI1683" s="212"/>
      <c r="AJ1683" s="212"/>
      <c r="AK1683" s="212"/>
      <c r="AL1683" s="212"/>
      <c r="AM1683" s="212"/>
      <c r="AN1683" s="212"/>
      <c r="AP1683" s="203"/>
      <c r="AQ1683" s="203"/>
      <c r="AR1683" s="203"/>
      <c r="AS1683" s="203"/>
      <c r="AT1683" s="203"/>
      <c r="AU1683" s="203"/>
      <c r="AV1683" s="212"/>
      <c r="AW1683" s="212"/>
      <c r="AX1683" s="212"/>
      <c r="AY1683" s="212"/>
      <c r="BA1683" s="203"/>
      <c r="BB1683" s="203"/>
      <c r="BC1683" s="203"/>
      <c r="BD1683" s="203"/>
      <c r="BE1683" s="212"/>
      <c r="BF1683" s="212"/>
      <c r="BG1683" s="203"/>
      <c r="BH1683" s="203"/>
      <c r="BI1683" s="298"/>
      <c r="BJ1683" s="299"/>
      <c r="BK1683" s="203"/>
      <c r="BL1683" s="319"/>
    </row>
    <row r="1684" spans="18:64" ht="12.75" x14ac:dyDescent="0.2">
      <c r="R1684" s="212"/>
      <c r="S1684" s="212"/>
      <c r="T1684" s="212"/>
      <c r="U1684" s="212"/>
      <c r="V1684" s="212"/>
      <c r="W1684" s="212"/>
      <c r="X1684" s="212"/>
      <c r="Y1684" s="212"/>
      <c r="Z1684" s="212"/>
      <c r="AA1684" s="212"/>
      <c r="AB1684" s="212"/>
      <c r="AC1684" s="212"/>
      <c r="AD1684" s="212"/>
      <c r="AE1684" s="212"/>
      <c r="AF1684" s="212"/>
      <c r="AG1684" s="212"/>
      <c r="AH1684" s="212"/>
      <c r="AI1684" s="212"/>
      <c r="AJ1684" s="212"/>
      <c r="AK1684" s="212"/>
      <c r="AL1684" s="212"/>
      <c r="AM1684" s="212"/>
      <c r="AN1684" s="212"/>
      <c r="AP1684" s="203"/>
      <c r="AQ1684" s="203"/>
      <c r="AR1684" s="203"/>
      <c r="AS1684" s="203"/>
      <c r="AT1684" s="203"/>
      <c r="AU1684" s="203"/>
      <c r="AV1684" s="212"/>
      <c r="AW1684" s="212"/>
      <c r="AX1684" s="212"/>
      <c r="AY1684" s="212"/>
      <c r="BA1684" s="203"/>
      <c r="BB1684" s="203"/>
      <c r="BC1684" s="203"/>
      <c r="BD1684" s="203"/>
      <c r="BE1684" s="212"/>
      <c r="BF1684" s="212"/>
      <c r="BG1684" s="203"/>
      <c r="BH1684" s="203"/>
      <c r="BI1684" s="298"/>
      <c r="BJ1684" s="299"/>
      <c r="BK1684" s="203"/>
      <c r="BL1684" s="319"/>
    </row>
    <row r="1685" spans="18:64" ht="12.75" x14ac:dyDescent="0.2">
      <c r="R1685" s="212"/>
      <c r="S1685" s="212"/>
      <c r="T1685" s="212"/>
      <c r="U1685" s="212"/>
      <c r="V1685" s="212"/>
      <c r="W1685" s="212"/>
      <c r="X1685" s="212"/>
      <c r="Y1685" s="212"/>
      <c r="Z1685" s="212"/>
      <c r="AA1685" s="212"/>
      <c r="AB1685" s="212"/>
      <c r="AC1685" s="212"/>
      <c r="AD1685" s="212"/>
      <c r="AE1685" s="212"/>
      <c r="AF1685" s="212"/>
      <c r="AG1685" s="212"/>
      <c r="AH1685" s="212"/>
      <c r="AI1685" s="212"/>
      <c r="AJ1685" s="212"/>
      <c r="AK1685" s="212"/>
      <c r="AL1685" s="212"/>
      <c r="AM1685" s="212"/>
      <c r="AN1685" s="212"/>
      <c r="AP1685" s="203"/>
      <c r="AQ1685" s="203"/>
      <c r="AR1685" s="203"/>
      <c r="AS1685" s="203"/>
      <c r="AT1685" s="203"/>
      <c r="AU1685" s="203"/>
      <c r="AV1685" s="212"/>
      <c r="AW1685" s="212"/>
      <c r="AX1685" s="212"/>
      <c r="AY1685" s="212"/>
      <c r="BA1685" s="203"/>
      <c r="BB1685" s="203"/>
      <c r="BC1685" s="203"/>
      <c r="BD1685" s="203"/>
      <c r="BE1685" s="212"/>
      <c r="BF1685" s="212"/>
      <c r="BG1685" s="203"/>
      <c r="BH1685" s="203"/>
      <c r="BI1685" s="298"/>
      <c r="BJ1685" s="299"/>
      <c r="BK1685" s="203"/>
      <c r="BL1685" s="319"/>
    </row>
    <row r="1686" spans="18:64" ht="12.75" x14ac:dyDescent="0.2">
      <c r="R1686" s="212"/>
      <c r="S1686" s="212"/>
      <c r="T1686" s="212"/>
      <c r="U1686" s="212"/>
      <c r="V1686" s="212"/>
      <c r="W1686" s="212"/>
      <c r="X1686" s="212"/>
      <c r="Y1686" s="212"/>
      <c r="Z1686" s="212"/>
      <c r="AA1686" s="212"/>
      <c r="AB1686" s="212"/>
      <c r="AC1686" s="212"/>
      <c r="AD1686" s="212"/>
      <c r="AE1686" s="212"/>
      <c r="AF1686" s="212"/>
      <c r="AG1686" s="212"/>
      <c r="AH1686" s="212"/>
      <c r="AI1686" s="212"/>
      <c r="AJ1686" s="212"/>
      <c r="AK1686" s="212"/>
      <c r="AL1686" s="212"/>
      <c r="AM1686" s="212"/>
      <c r="AN1686" s="212"/>
      <c r="AP1686" s="203"/>
      <c r="AQ1686" s="203"/>
      <c r="AR1686" s="203"/>
      <c r="AS1686" s="203"/>
      <c r="AT1686" s="203"/>
      <c r="AU1686" s="203"/>
      <c r="AV1686" s="212"/>
      <c r="AW1686" s="212"/>
      <c r="AX1686" s="212"/>
      <c r="AY1686" s="212"/>
      <c r="BA1686" s="203"/>
      <c r="BB1686" s="203"/>
      <c r="BC1686" s="203"/>
      <c r="BD1686" s="203"/>
      <c r="BE1686" s="212"/>
      <c r="BF1686" s="212"/>
      <c r="BG1686" s="203"/>
      <c r="BH1686" s="203"/>
      <c r="BI1686" s="298"/>
      <c r="BJ1686" s="299"/>
      <c r="BK1686" s="203"/>
      <c r="BL1686" s="319"/>
    </row>
    <row r="1687" spans="18:64" ht="12.75" x14ac:dyDescent="0.2">
      <c r="R1687" s="212"/>
      <c r="S1687" s="212"/>
      <c r="T1687" s="212"/>
      <c r="U1687" s="212"/>
      <c r="V1687" s="212"/>
      <c r="W1687" s="212"/>
      <c r="X1687" s="212"/>
      <c r="Y1687" s="212"/>
      <c r="Z1687" s="212"/>
      <c r="AA1687" s="212"/>
      <c r="AB1687" s="212"/>
      <c r="AC1687" s="212"/>
      <c r="AD1687" s="212"/>
      <c r="AE1687" s="212"/>
      <c r="AF1687" s="212"/>
      <c r="AG1687" s="212"/>
      <c r="AH1687" s="212"/>
      <c r="AI1687" s="212"/>
      <c r="AJ1687" s="212"/>
      <c r="AK1687" s="212"/>
      <c r="AL1687" s="212"/>
      <c r="AM1687" s="212"/>
      <c r="AN1687" s="212"/>
      <c r="AP1687" s="203"/>
      <c r="AQ1687" s="203"/>
      <c r="AR1687" s="203"/>
      <c r="AS1687" s="203"/>
      <c r="AT1687" s="203"/>
      <c r="AU1687" s="203"/>
      <c r="AV1687" s="212"/>
      <c r="AW1687" s="212"/>
      <c r="AX1687" s="212"/>
      <c r="AY1687" s="212"/>
      <c r="BA1687" s="203"/>
      <c r="BB1687" s="203"/>
      <c r="BC1687" s="203"/>
      <c r="BD1687" s="203"/>
      <c r="BE1687" s="212"/>
      <c r="BF1687" s="212"/>
      <c r="BG1687" s="203"/>
      <c r="BH1687" s="203"/>
      <c r="BI1687" s="298"/>
      <c r="BJ1687" s="299"/>
      <c r="BK1687" s="203"/>
      <c r="BL1687" s="319"/>
    </row>
    <row r="1688" spans="18:64" ht="12.75" x14ac:dyDescent="0.2">
      <c r="R1688" s="212"/>
      <c r="S1688" s="212"/>
      <c r="T1688" s="212"/>
      <c r="U1688" s="212"/>
      <c r="V1688" s="212"/>
      <c r="W1688" s="212"/>
      <c r="X1688" s="212"/>
      <c r="Y1688" s="212"/>
      <c r="Z1688" s="212"/>
      <c r="AA1688" s="212"/>
      <c r="AB1688" s="212"/>
      <c r="AC1688" s="212"/>
      <c r="AD1688" s="212"/>
      <c r="AE1688" s="212"/>
      <c r="AF1688" s="212"/>
      <c r="AG1688" s="212"/>
      <c r="AH1688" s="212"/>
      <c r="AI1688" s="212"/>
      <c r="AJ1688" s="212"/>
      <c r="AK1688" s="212"/>
      <c r="AL1688" s="212"/>
      <c r="AM1688" s="212"/>
      <c r="AN1688" s="212"/>
      <c r="AP1688" s="203"/>
      <c r="AQ1688" s="203"/>
      <c r="AR1688" s="203"/>
      <c r="AS1688" s="203"/>
      <c r="AT1688" s="203"/>
      <c r="AU1688" s="203"/>
      <c r="AV1688" s="212"/>
      <c r="AW1688" s="212"/>
      <c r="AX1688" s="212"/>
      <c r="AY1688" s="212"/>
      <c r="BA1688" s="203"/>
      <c r="BB1688" s="203"/>
      <c r="BC1688" s="203"/>
      <c r="BD1688" s="203"/>
      <c r="BE1688" s="212"/>
      <c r="BF1688" s="212"/>
      <c r="BG1688" s="203"/>
      <c r="BH1688" s="203"/>
      <c r="BI1688" s="298"/>
      <c r="BJ1688" s="299"/>
      <c r="BK1688" s="203"/>
      <c r="BL1688" s="319"/>
    </row>
    <row r="1689" spans="18:64" ht="12.75" x14ac:dyDescent="0.2">
      <c r="R1689" s="212"/>
      <c r="S1689" s="212"/>
      <c r="T1689" s="212"/>
      <c r="U1689" s="212"/>
      <c r="V1689" s="212"/>
      <c r="W1689" s="212"/>
      <c r="X1689" s="212"/>
      <c r="Y1689" s="212"/>
      <c r="Z1689" s="212"/>
      <c r="AA1689" s="212"/>
      <c r="AB1689" s="212"/>
      <c r="AC1689" s="212"/>
      <c r="AD1689" s="212"/>
      <c r="AE1689" s="212"/>
      <c r="AF1689" s="212"/>
      <c r="AG1689" s="212"/>
      <c r="AH1689" s="212"/>
      <c r="AI1689" s="212"/>
      <c r="AJ1689" s="212"/>
      <c r="AK1689" s="212"/>
      <c r="AL1689" s="212"/>
      <c r="AM1689" s="212"/>
      <c r="AN1689" s="212"/>
      <c r="AP1689" s="203"/>
      <c r="AQ1689" s="203"/>
      <c r="AR1689" s="203"/>
      <c r="AS1689" s="203"/>
      <c r="AT1689" s="203"/>
      <c r="AU1689" s="203"/>
      <c r="AV1689" s="212"/>
      <c r="AW1689" s="212"/>
      <c r="AX1689" s="212"/>
      <c r="AY1689" s="212"/>
      <c r="BA1689" s="203"/>
      <c r="BB1689" s="203"/>
      <c r="BC1689" s="203"/>
      <c r="BD1689" s="203"/>
      <c r="BE1689" s="212"/>
      <c r="BF1689" s="212"/>
      <c r="BG1689" s="203"/>
      <c r="BH1689" s="203"/>
      <c r="BI1689" s="298"/>
      <c r="BJ1689" s="299"/>
      <c r="BK1689" s="203"/>
      <c r="BL1689" s="319"/>
    </row>
    <row r="1690" spans="18:64" ht="12.75" x14ac:dyDescent="0.2">
      <c r="R1690" s="212"/>
      <c r="S1690" s="212"/>
      <c r="T1690" s="212"/>
      <c r="U1690" s="212"/>
      <c r="V1690" s="212"/>
      <c r="W1690" s="212"/>
      <c r="X1690" s="212"/>
      <c r="Y1690" s="212"/>
      <c r="Z1690" s="212"/>
      <c r="AA1690" s="212"/>
      <c r="AB1690" s="212"/>
      <c r="AC1690" s="212"/>
      <c r="AD1690" s="212"/>
      <c r="AE1690" s="212"/>
      <c r="AF1690" s="212"/>
      <c r="AG1690" s="212"/>
      <c r="AH1690" s="212"/>
      <c r="AI1690" s="212"/>
      <c r="AJ1690" s="212"/>
      <c r="AK1690" s="212"/>
      <c r="AL1690" s="212"/>
      <c r="AM1690" s="212"/>
      <c r="AN1690" s="212"/>
      <c r="AP1690" s="203"/>
      <c r="AQ1690" s="203"/>
      <c r="AR1690" s="203"/>
      <c r="AS1690" s="203"/>
      <c r="AT1690" s="203"/>
      <c r="AU1690" s="203"/>
      <c r="AV1690" s="212"/>
      <c r="AW1690" s="212"/>
      <c r="AX1690" s="212"/>
      <c r="AY1690" s="212"/>
      <c r="BA1690" s="203"/>
      <c r="BB1690" s="203"/>
      <c r="BC1690" s="203"/>
      <c r="BD1690" s="203"/>
      <c r="BE1690" s="212"/>
      <c r="BF1690" s="212"/>
      <c r="BG1690" s="203"/>
      <c r="BH1690" s="203"/>
      <c r="BI1690" s="298"/>
      <c r="BJ1690" s="299"/>
      <c r="BK1690" s="203"/>
      <c r="BL1690" s="319"/>
    </row>
    <row r="1691" spans="18:64" ht="12.75" x14ac:dyDescent="0.2">
      <c r="R1691" s="212"/>
      <c r="S1691" s="212"/>
      <c r="T1691" s="212"/>
      <c r="U1691" s="212"/>
      <c r="V1691" s="212"/>
      <c r="W1691" s="212"/>
      <c r="X1691" s="212"/>
      <c r="Y1691" s="212"/>
      <c r="Z1691" s="212"/>
      <c r="AA1691" s="212"/>
      <c r="AB1691" s="212"/>
      <c r="AC1691" s="212"/>
      <c r="AD1691" s="212"/>
      <c r="AE1691" s="212"/>
      <c r="AF1691" s="212"/>
      <c r="AG1691" s="212"/>
      <c r="AH1691" s="212"/>
      <c r="AI1691" s="212"/>
      <c r="AJ1691" s="212"/>
      <c r="AK1691" s="212"/>
      <c r="AL1691" s="212"/>
      <c r="AM1691" s="212"/>
      <c r="AN1691" s="212"/>
      <c r="AP1691" s="203"/>
      <c r="AQ1691" s="203"/>
      <c r="AR1691" s="203"/>
      <c r="AS1691" s="203"/>
      <c r="AT1691" s="203"/>
      <c r="AU1691" s="203"/>
      <c r="AV1691" s="212"/>
      <c r="AW1691" s="212"/>
      <c r="AX1691" s="212"/>
      <c r="AY1691" s="212"/>
      <c r="BA1691" s="203"/>
      <c r="BB1691" s="203"/>
      <c r="BC1691" s="203"/>
      <c r="BD1691" s="203"/>
      <c r="BE1691" s="212"/>
      <c r="BF1691" s="212"/>
      <c r="BG1691" s="203"/>
      <c r="BH1691" s="203"/>
      <c r="BI1691" s="298"/>
      <c r="BJ1691" s="299"/>
      <c r="BK1691" s="203"/>
      <c r="BL1691" s="319"/>
    </row>
    <row r="1692" spans="18:64" ht="12.75" x14ac:dyDescent="0.2">
      <c r="R1692" s="212"/>
      <c r="S1692" s="212"/>
      <c r="T1692" s="212"/>
      <c r="U1692" s="212"/>
      <c r="V1692" s="212"/>
      <c r="W1692" s="212"/>
      <c r="X1692" s="212"/>
      <c r="Y1692" s="212"/>
      <c r="Z1692" s="212"/>
      <c r="AA1692" s="212"/>
      <c r="AB1692" s="212"/>
      <c r="AC1692" s="212"/>
      <c r="AD1692" s="212"/>
      <c r="AE1692" s="212"/>
      <c r="AF1692" s="212"/>
      <c r="AG1692" s="212"/>
      <c r="AH1692" s="212"/>
      <c r="AI1692" s="212"/>
      <c r="AJ1692" s="212"/>
      <c r="AK1692" s="212"/>
      <c r="AL1692" s="212"/>
      <c r="AM1692" s="212"/>
      <c r="AN1692" s="212"/>
      <c r="AP1692" s="203"/>
      <c r="AQ1692" s="203"/>
      <c r="AR1692" s="203"/>
      <c r="AS1692" s="203"/>
      <c r="AT1692" s="203"/>
      <c r="AU1692" s="203"/>
      <c r="AV1692" s="212"/>
      <c r="AW1692" s="212"/>
      <c r="AX1692" s="212"/>
      <c r="AY1692" s="212"/>
      <c r="BA1692" s="203"/>
      <c r="BB1692" s="203"/>
      <c r="BC1692" s="203"/>
      <c r="BD1692" s="203"/>
      <c r="BE1692" s="212"/>
      <c r="BF1692" s="212"/>
      <c r="BG1692" s="203"/>
      <c r="BH1692" s="203"/>
      <c r="BI1692" s="298"/>
      <c r="BJ1692" s="299"/>
      <c r="BK1692" s="203"/>
      <c r="BL1692" s="319"/>
    </row>
    <row r="1693" spans="18:64" ht="12.75" x14ac:dyDescent="0.2">
      <c r="R1693" s="212"/>
      <c r="S1693" s="212"/>
      <c r="T1693" s="212"/>
      <c r="U1693" s="212"/>
      <c r="V1693" s="212"/>
      <c r="W1693" s="212"/>
      <c r="X1693" s="212"/>
      <c r="Y1693" s="212"/>
      <c r="Z1693" s="212"/>
      <c r="AA1693" s="212"/>
      <c r="AB1693" s="212"/>
      <c r="AC1693" s="212"/>
      <c r="AD1693" s="212"/>
      <c r="AE1693" s="212"/>
      <c r="AF1693" s="212"/>
      <c r="AG1693" s="212"/>
      <c r="AH1693" s="212"/>
      <c r="AI1693" s="212"/>
      <c r="AJ1693" s="212"/>
      <c r="AK1693" s="212"/>
      <c r="AL1693" s="212"/>
      <c r="AM1693" s="212"/>
      <c r="AN1693" s="212"/>
      <c r="AP1693" s="203"/>
      <c r="AQ1693" s="203"/>
      <c r="AR1693" s="203"/>
      <c r="AS1693" s="203"/>
      <c r="AT1693" s="203"/>
      <c r="AU1693" s="203"/>
      <c r="AV1693" s="212"/>
      <c r="AW1693" s="212"/>
      <c r="AX1693" s="212"/>
      <c r="AY1693" s="212"/>
      <c r="BA1693" s="203"/>
      <c r="BB1693" s="203"/>
      <c r="BC1693" s="203"/>
      <c r="BD1693" s="203"/>
      <c r="BE1693" s="212"/>
      <c r="BF1693" s="212"/>
      <c r="BG1693" s="203"/>
      <c r="BH1693" s="203"/>
      <c r="BI1693" s="298"/>
      <c r="BJ1693" s="299"/>
      <c r="BK1693" s="203"/>
      <c r="BL1693" s="319"/>
    </row>
    <row r="1694" spans="18:64" ht="12.75" x14ac:dyDescent="0.2">
      <c r="R1694" s="212"/>
      <c r="S1694" s="212"/>
      <c r="T1694" s="212"/>
      <c r="U1694" s="212"/>
      <c r="V1694" s="212"/>
      <c r="W1694" s="212"/>
      <c r="X1694" s="212"/>
      <c r="Y1694" s="212"/>
      <c r="Z1694" s="212"/>
      <c r="AA1694" s="212"/>
      <c r="AB1694" s="212"/>
      <c r="AC1694" s="212"/>
      <c r="AD1694" s="212"/>
      <c r="AE1694" s="212"/>
      <c r="AF1694" s="212"/>
      <c r="AG1694" s="212"/>
      <c r="AH1694" s="212"/>
      <c r="AI1694" s="212"/>
      <c r="AJ1694" s="212"/>
      <c r="AK1694" s="212"/>
      <c r="AL1694" s="212"/>
      <c r="AM1694" s="212"/>
      <c r="AN1694" s="212"/>
      <c r="AP1694" s="203"/>
      <c r="AQ1694" s="203"/>
      <c r="AR1694" s="203"/>
      <c r="AS1694" s="203"/>
      <c r="AT1694" s="203"/>
      <c r="AU1694" s="203"/>
      <c r="AV1694" s="212"/>
      <c r="AW1694" s="212"/>
      <c r="AX1694" s="212"/>
      <c r="AY1694" s="212"/>
      <c r="BA1694" s="203"/>
      <c r="BB1694" s="203"/>
      <c r="BC1694" s="203"/>
      <c r="BD1694" s="203"/>
      <c r="BE1694" s="212"/>
      <c r="BF1694" s="212"/>
      <c r="BG1694" s="203"/>
      <c r="BH1694" s="203"/>
      <c r="BI1694" s="298"/>
      <c r="BJ1694" s="299"/>
      <c r="BK1694" s="203"/>
      <c r="BL1694" s="319"/>
    </row>
    <row r="1695" spans="18:64" ht="12.75" x14ac:dyDescent="0.2">
      <c r="R1695" s="212"/>
      <c r="S1695" s="212"/>
      <c r="T1695" s="212"/>
      <c r="U1695" s="212"/>
      <c r="V1695" s="212"/>
      <c r="W1695" s="212"/>
      <c r="X1695" s="212"/>
      <c r="Y1695" s="212"/>
      <c r="Z1695" s="212"/>
      <c r="AA1695" s="212"/>
      <c r="AB1695" s="212"/>
      <c r="AC1695" s="212"/>
      <c r="AD1695" s="212"/>
      <c r="AE1695" s="212"/>
      <c r="AF1695" s="212"/>
      <c r="AG1695" s="212"/>
      <c r="AH1695" s="212"/>
      <c r="AI1695" s="212"/>
      <c r="AJ1695" s="212"/>
      <c r="AK1695" s="212"/>
      <c r="AL1695" s="212"/>
      <c r="AM1695" s="212"/>
      <c r="AN1695" s="212"/>
      <c r="AP1695" s="203"/>
      <c r="AQ1695" s="203"/>
      <c r="AR1695" s="203"/>
      <c r="AS1695" s="203"/>
      <c r="AT1695" s="203"/>
      <c r="AU1695" s="203"/>
      <c r="AV1695" s="212"/>
      <c r="AW1695" s="212"/>
      <c r="AX1695" s="212"/>
      <c r="AY1695" s="212"/>
      <c r="BA1695" s="203"/>
      <c r="BB1695" s="203"/>
      <c r="BC1695" s="203"/>
      <c r="BD1695" s="203"/>
      <c r="BE1695" s="212"/>
      <c r="BF1695" s="212"/>
      <c r="BG1695" s="203"/>
      <c r="BH1695" s="203"/>
      <c r="BI1695" s="298"/>
      <c r="BJ1695" s="299"/>
      <c r="BK1695" s="203"/>
      <c r="BL1695" s="319"/>
    </row>
    <row r="1696" spans="18:64" ht="12.75" x14ac:dyDescent="0.2">
      <c r="R1696" s="212"/>
      <c r="S1696" s="212"/>
      <c r="T1696" s="212"/>
      <c r="U1696" s="212"/>
      <c r="V1696" s="212"/>
      <c r="W1696" s="212"/>
      <c r="X1696" s="212"/>
      <c r="Y1696" s="212"/>
      <c r="Z1696" s="212"/>
      <c r="AA1696" s="212"/>
      <c r="AB1696" s="212"/>
      <c r="AC1696" s="212"/>
      <c r="AD1696" s="212"/>
      <c r="AE1696" s="212"/>
      <c r="AF1696" s="212"/>
      <c r="AG1696" s="212"/>
      <c r="AH1696" s="212"/>
      <c r="AI1696" s="212"/>
      <c r="AJ1696" s="212"/>
      <c r="AK1696" s="212"/>
      <c r="AL1696" s="212"/>
      <c r="AM1696" s="212"/>
      <c r="AN1696" s="212"/>
      <c r="AP1696" s="203"/>
      <c r="AQ1696" s="203"/>
      <c r="AR1696" s="203"/>
      <c r="AS1696" s="203"/>
      <c r="AT1696" s="203"/>
      <c r="AU1696" s="203"/>
      <c r="AV1696" s="212"/>
      <c r="AW1696" s="212"/>
      <c r="AX1696" s="212"/>
      <c r="AY1696" s="212"/>
      <c r="BA1696" s="203"/>
      <c r="BB1696" s="203"/>
      <c r="BC1696" s="203"/>
      <c r="BD1696" s="203"/>
      <c r="BE1696" s="212"/>
      <c r="BF1696" s="212"/>
      <c r="BG1696" s="203"/>
      <c r="BH1696" s="203"/>
      <c r="BI1696" s="298"/>
      <c r="BJ1696" s="299"/>
      <c r="BK1696" s="203"/>
      <c r="BL1696" s="319"/>
    </row>
    <row r="1697" spans="18:64" ht="12.75" x14ac:dyDescent="0.2">
      <c r="R1697" s="212"/>
      <c r="S1697" s="212"/>
      <c r="T1697" s="212"/>
      <c r="U1697" s="212"/>
      <c r="V1697" s="212"/>
      <c r="W1697" s="212"/>
      <c r="X1697" s="212"/>
      <c r="Y1697" s="212"/>
      <c r="Z1697" s="212"/>
      <c r="AA1697" s="212"/>
      <c r="AB1697" s="212"/>
      <c r="AC1697" s="212"/>
      <c r="AD1697" s="212"/>
      <c r="AE1697" s="212"/>
      <c r="AF1697" s="212"/>
      <c r="AG1697" s="212"/>
      <c r="AH1697" s="212"/>
      <c r="AI1697" s="212"/>
      <c r="AJ1697" s="212"/>
      <c r="AK1697" s="212"/>
      <c r="AL1697" s="212"/>
      <c r="AM1697" s="212"/>
      <c r="AN1697" s="212"/>
      <c r="AP1697" s="203"/>
      <c r="AQ1697" s="203"/>
      <c r="AR1697" s="203"/>
      <c r="AS1697" s="203"/>
      <c r="AT1697" s="203"/>
      <c r="AU1697" s="203"/>
      <c r="AV1697" s="212"/>
      <c r="AW1697" s="212"/>
      <c r="AX1697" s="212"/>
      <c r="AY1697" s="212"/>
      <c r="BA1697" s="203"/>
      <c r="BB1697" s="203"/>
      <c r="BC1697" s="203"/>
      <c r="BD1697" s="203"/>
      <c r="BE1697" s="212"/>
      <c r="BF1697" s="212"/>
      <c r="BG1697" s="203"/>
      <c r="BH1697" s="203"/>
      <c r="BI1697" s="298"/>
      <c r="BJ1697" s="299"/>
      <c r="BK1697" s="203"/>
      <c r="BL1697" s="319"/>
    </row>
    <row r="1698" spans="18:64" ht="12.75" x14ac:dyDescent="0.2">
      <c r="R1698" s="212"/>
      <c r="S1698" s="212"/>
      <c r="T1698" s="212"/>
      <c r="U1698" s="212"/>
      <c r="V1698" s="212"/>
      <c r="W1698" s="212"/>
      <c r="X1698" s="212"/>
      <c r="Y1698" s="212"/>
      <c r="Z1698" s="212"/>
      <c r="AA1698" s="212"/>
      <c r="AB1698" s="212"/>
      <c r="AC1698" s="212"/>
      <c r="AD1698" s="212"/>
      <c r="AE1698" s="212"/>
      <c r="AF1698" s="212"/>
      <c r="AG1698" s="212"/>
      <c r="AH1698" s="212"/>
      <c r="AI1698" s="212"/>
      <c r="AJ1698" s="212"/>
      <c r="AK1698" s="212"/>
      <c r="AL1698" s="212"/>
      <c r="AM1698" s="212"/>
      <c r="AN1698" s="212"/>
      <c r="AP1698" s="203"/>
      <c r="AQ1698" s="203"/>
      <c r="AR1698" s="203"/>
      <c r="AS1698" s="203"/>
      <c r="AT1698" s="203"/>
      <c r="AU1698" s="203"/>
      <c r="AV1698" s="212"/>
      <c r="AW1698" s="212"/>
      <c r="AX1698" s="212"/>
      <c r="AY1698" s="212"/>
      <c r="BA1698" s="203"/>
      <c r="BB1698" s="203"/>
      <c r="BC1698" s="203"/>
      <c r="BD1698" s="203"/>
      <c r="BE1698" s="212"/>
      <c r="BF1698" s="212"/>
      <c r="BG1698" s="203"/>
      <c r="BH1698" s="203"/>
      <c r="BI1698" s="298"/>
      <c r="BJ1698" s="299"/>
      <c r="BK1698" s="203"/>
      <c r="BL1698" s="319"/>
    </row>
    <row r="1699" spans="18:64" ht="12.75" x14ac:dyDescent="0.2">
      <c r="R1699" s="212"/>
      <c r="S1699" s="212"/>
      <c r="T1699" s="212"/>
      <c r="U1699" s="212"/>
      <c r="V1699" s="212"/>
      <c r="W1699" s="212"/>
      <c r="X1699" s="212"/>
      <c r="Y1699" s="212"/>
      <c r="Z1699" s="212"/>
      <c r="AA1699" s="212"/>
      <c r="AB1699" s="212"/>
      <c r="AC1699" s="212"/>
      <c r="AD1699" s="212"/>
      <c r="AE1699" s="212"/>
      <c r="AF1699" s="212"/>
      <c r="AG1699" s="212"/>
      <c r="AH1699" s="212"/>
      <c r="AI1699" s="212"/>
      <c r="AJ1699" s="212"/>
      <c r="AK1699" s="212"/>
      <c r="AL1699" s="212"/>
      <c r="AM1699" s="212"/>
      <c r="AN1699" s="212"/>
      <c r="AP1699" s="203"/>
      <c r="AQ1699" s="203"/>
      <c r="AR1699" s="203"/>
      <c r="AS1699" s="203"/>
      <c r="AT1699" s="203"/>
      <c r="AU1699" s="203"/>
      <c r="AV1699" s="212"/>
      <c r="AW1699" s="212"/>
      <c r="AX1699" s="212"/>
      <c r="AY1699" s="212"/>
      <c r="BA1699" s="203"/>
      <c r="BB1699" s="203"/>
      <c r="BC1699" s="203"/>
      <c r="BD1699" s="203"/>
      <c r="BE1699" s="212"/>
      <c r="BF1699" s="212"/>
      <c r="BG1699" s="203"/>
      <c r="BH1699" s="203"/>
      <c r="BI1699" s="298"/>
      <c r="BJ1699" s="299"/>
      <c r="BK1699" s="203"/>
      <c r="BL1699" s="319"/>
    </row>
    <row r="1700" spans="18:64" ht="12.75" x14ac:dyDescent="0.2">
      <c r="R1700" s="212"/>
      <c r="S1700" s="212"/>
      <c r="T1700" s="212"/>
      <c r="U1700" s="212"/>
      <c r="V1700" s="212"/>
      <c r="W1700" s="212"/>
      <c r="X1700" s="212"/>
      <c r="Y1700" s="212"/>
      <c r="Z1700" s="212"/>
      <c r="AA1700" s="212"/>
      <c r="AB1700" s="212"/>
      <c r="AC1700" s="212"/>
      <c r="AD1700" s="212"/>
      <c r="AE1700" s="212"/>
      <c r="AF1700" s="212"/>
      <c r="AG1700" s="212"/>
      <c r="AH1700" s="212"/>
      <c r="AI1700" s="212"/>
      <c r="AJ1700" s="212"/>
      <c r="AK1700" s="212"/>
      <c r="AL1700" s="212"/>
      <c r="AM1700" s="212"/>
      <c r="AN1700" s="212"/>
      <c r="AP1700" s="203"/>
      <c r="AQ1700" s="203"/>
      <c r="AR1700" s="203"/>
      <c r="AS1700" s="203"/>
      <c r="AT1700" s="203"/>
      <c r="AU1700" s="203"/>
      <c r="AV1700" s="212"/>
      <c r="AW1700" s="212"/>
      <c r="AX1700" s="212"/>
      <c r="AY1700" s="212"/>
      <c r="BA1700" s="203"/>
      <c r="BB1700" s="203"/>
      <c r="BC1700" s="203"/>
      <c r="BD1700" s="203"/>
      <c r="BE1700" s="212"/>
      <c r="BF1700" s="212"/>
      <c r="BG1700" s="203"/>
      <c r="BH1700" s="203"/>
      <c r="BI1700" s="298"/>
      <c r="BJ1700" s="299"/>
      <c r="BK1700" s="203"/>
      <c r="BL1700" s="319"/>
    </row>
    <row r="1701" spans="18:64" ht="12.75" x14ac:dyDescent="0.2">
      <c r="R1701" s="212"/>
      <c r="S1701" s="212"/>
      <c r="T1701" s="212"/>
      <c r="U1701" s="212"/>
      <c r="V1701" s="212"/>
      <c r="W1701" s="212"/>
      <c r="X1701" s="212"/>
      <c r="Y1701" s="212"/>
      <c r="Z1701" s="212"/>
      <c r="AA1701" s="212"/>
      <c r="AB1701" s="212"/>
      <c r="AC1701" s="212"/>
      <c r="AD1701" s="212"/>
      <c r="AE1701" s="212"/>
      <c r="AF1701" s="212"/>
      <c r="AG1701" s="212"/>
      <c r="AH1701" s="212"/>
      <c r="AI1701" s="212"/>
      <c r="AJ1701" s="212"/>
      <c r="AK1701" s="212"/>
      <c r="AL1701" s="212"/>
      <c r="AM1701" s="212"/>
      <c r="AN1701" s="212"/>
      <c r="AP1701" s="203"/>
      <c r="AQ1701" s="203"/>
      <c r="AR1701" s="203"/>
      <c r="AS1701" s="203"/>
      <c r="AT1701" s="203"/>
      <c r="AU1701" s="203"/>
      <c r="AV1701" s="212"/>
      <c r="AW1701" s="212"/>
      <c r="AX1701" s="212"/>
      <c r="AY1701" s="212"/>
      <c r="BA1701" s="203"/>
      <c r="BB1701" s="203"/>
      <c r="BC1701" s="203"/>
      <c r="BD1701" s="203"/>
      <c r="BE1701" s="212"/>
      <c r="BF1701" s="212"/>
      <c r="BG1701" s="203"/>
      <c r="BH1701" s="203"/>
      <c r="BI1701" s="298"/>
      <c r="BJ1701" s="299"/>
      <c r="BK1701" s="203"/>
      <c r="BL1701" s="319"/>
    </row>
    <row r="1702" spans="18:64" ht="12.75" x14ac:dyDescent="0.2">
      <c r="R1702" s="212"/>
      <c r="S1702" s="212"/>
      <c r="T1702" s="212"/>
      <c r="U1702" s="212"/>
      <c r="V1702" s="212"/>
      <c r="W1702" s="212"/>
      <c r="X1702" s="212"/>
      <c r="Y1702" s="212"/>
      <c r="Z1702" s="212"/>
      <c r="AA1702" s="212"/>
      <c r="AB1702" s="212"/>
      <c r="AC1702" s="212"/>
      <c r="AD1702" s="212"/>
      <c r="AE1702" s="212"/>
      <c r="AF1702" s="212"/>
      <c r="AG1702" s="212"/>
      <c r="AH1702" s="212"/>
      <c r="AI1702" s="212"/>
      <c r="AJ1702" s="212"/>
      <c r="AK1702" s="212"/>
      <c r="AL1702" s="212"/>
      <c r="AM1702" s="212"/>
      <c r="AN1702" s="212"/>
      <c r="AP1702" s="203"/>
      <c r="AQ1702" s="203"/>
      <c r="AR1702" s="203"/>
      <c r="AS1702" s="203"/>
      <c r="AT1702" s="203"/>
      <c r="AU1702" s="203"/>
      <c r="AV1702" s="212"/>
      <c r="AW1702" s="212"/>
      <c r="AX1702" s="212"/>
      <c r="AY1702" s="212"/>
      <c r="BA1702" s="203"/>
      <c r="BB1702" s="203"/>
      <c r="BC1702" s="203"/>
      <c r="BD1702" s="203"/>
      <c r="BE1702" s="212"/>
      <c r="BF1702" s="212"/>
      <c r="BG1702" s="203"/>
      <c r="BH1702" s="203"/>
      <c r="BI1702" s="298"/>
      <c r="BJ1702" s="299"/>
      <c r="BK1702" s="203"/>
      <c r="BL1702" s="319"/>
    </row>
    <row r="1703" spans="18:64" ht="12.75" x14ac:dyDescent="0.2">
      <c r="R1703" s="212"/>
      <c r="S1703" s="212"/>
      <c r="T1703" s="212"/>
      <c r="U1703" s="212"/>
      <c r="V1703" s="212"/>
      <c r="W1703" s="212"/>
      <c r="X1703" s="212"/>
      <c r="Y1703" s="212"/>
      <c r="Z1703" s="212"/>
      <c r="AA1703" s="212"/>
      <c r="AB1703" s="212"/>
      <c r="AC1703" s="212"/>
      <c r="AD1703" s="212"/>
      <c r="AE1703" s="212"/>
      <c r="AF1703" s="212"/>
      <c r="AG1703" s="212"/>
      <c r="AH1703" s="212"/>
      <c r="AI1703" s="212"/>
      <c r="AJ1703" s="212"/>
      <c r="AK1703" s="212"/>
      <c r="AL1703" s="212"/>
      <c r="AM1703" s="212"/>
      <c r="AN1703" s="212"/>
      <c r="AP1703" s="203"/>
      <c r="AQ1703" s="203"/>
      <c r="AR1703" s="203"/>
      <c r="AS1703" s="203"/>
      <c r="AT1703" s="203"/>
      <c r="AU1703" s="203"/>
      <c r="AV1703" s="212"/>
      <c r="AW1703" s="212"/>
      <c r="AX1703" s="212"/>
      <c r="AY1703" s="212"/>
      <c r="BA1703" s="203"/>
      <c r="BB1703" s="203"/>
      <c r="BC1703" s="203"/>
      <c r="BD1703" s="203"/>
      <c r="BE1703" s="212"/>
      <c r="BF1703" s="212"/>
      <c r="BG1703" s="203"/>
      <c r="BH1703" s="203"/>
      <c r="BI1703" s="298"/>
      <c r="BJ1703" s="299"/>
      <c r="BK1703" s="203"/>
      <c r="BL1703" s="319"/>
    </row>
    <row r="1704" spans="18:64" ht="12.75" x14ac:dyDescent="0.2">
      <c r="R1704" s="212"/>
      <c r="S1704" s="212"/>
      <c r="T1704" s="212"/>
      <c r="U1704" s="212"/>
      <c r="V1704" s="212"/>
      <c r="W1704" s="212"/>
      <c r="X1704" s="212"/>
      <c r="Y1704" s="212"/>
      <c r="Z1704" s="212"/>
      <c r="AA1704" s="212"/>
      <c r="AB1704" s="212"/>
      <c r="AC1704" s="212"/>
      <c r="AD1704" s="212"/>
      <c r="AE1704" s="212"/>
      <c r="AF1704" s="212"/>
      <c r="AG1704" s="212"/>
      <c r="AH1704" s="212"/>
      <c r="AI1704" s="212"/>
      <c r="AJ1704" s="212"/>
      <c r="AK1704" s="212"/>
      <c r="AL1704" s="212"/>
      <c r="AM1704" s="212"/>
      <c r="AN1704" s="212"/>
      <c r="AP1704" s="203"/>
      <c r="AQ1704" s="203"/>
      <c r="AR1704" s="203"/>
      <c r="AS1704" s="203"/>
      <c r="AT1704" s="203"/>
      <c r="AU1704" s="203"/>
      <c r="AV1704" s="212"/>
      <c r="AW1704" s="212"/>
      <c r="AX1704" s="212"/>
      <c r="AY1704" s="212"/>
      <c r="BA1704" s="203"/>
      <c r="BB1704" s="203"/>
      <c r="BC1704" s="203"/>
      <c r="BD1704" s="203"/>
      <c r="BE1704" s="212"/>
      <c r="BF1704" s="212"/>
      <c r="BG1704" s="203"/>
      <c r="BH1704" s="203"/>
      <c r="BI1704" s="298"/>
      <c r="BJ1704" s="299"/>
      <c r="BK1704" s="203"/>
      <c r="BL1704" s="319"/>
    </row>
    <row r="1705" spans="18:64" ht="12.75" x14ac:dyDescent="0.2">
      <c r="R1705" s="212"/>
      <c r="S1705" s="212"/>
      <c r="T1705" s="212"/>
      <c r="U1705" s="212"/>
      <c r="V1705" s="212"/>
      <c r="W1705" s="212"/>
      <c r="X1705" s="212"/>
      <c r="Y1705" s="212"/>
      <c r="Z1705" s="212"/>
      <c r="AA1705" s="212"/>
      <c r="AB1705" s="212"/>
      <c r="AC1705" s="212"/>
      <c r="AD1705" s="212"/>
      <c r="AE1705" s="212"/>
      <c r="AF1705" s="212"/>
      <c r="AG1705" s="212"/>
      <c r="AH1705" s="212"/>
      <c r="AI1705" s="212"/>
      <c r="AJ1705" s="212"/>
      <c r="AK1705" s="212"/>
      <c r="AL1705" s="212"/>
      <c r="AM1705" s="212"/>
      <c r="AN1705" s="212"/>
      <c r="AP1705" s="203"/>
      <c r="AQ1705" s="203"/>
      <c r="AR1705" s="203"/>
      <c r="AS1705" s="203"/>
      <c r="AT1705" s="203"/>
      <c r="AU1705" s="203"/>
      <c r="AV1705" s="212"/>
      <c r="AW1705" s="212"/>
      <c r="AX1705" s="212"/>
      <c r="AY1705" s="212"/>
      <c r="BA1705" s="203"/>
      <c r="BB1705" s="203"/>
      <c r="BC1705" s="203"/>
      <c r="BD1705" s="203"/>
      <c r="BE1705" s="212"/>
      <c r="BF1705" s="212"/>
      <c r="BG1705" s="203"/>
      <c r="BH1705" s="203"/>
      <c r="BI1705" s="298"/>
      <c r="BJ1705" s="299"/>
      <c r="BK1705" s="203"/>
      <c r="BL1705" s="319"/>
    </row>
    <row r="1706" spans="18:64" ht="12.75" x14ac:dyDescent="0.2">
      <c r="R1706" s="212"/>
      <c r="S1706" s="212"/>
      <c r="T1706" s="212"/>
      <c r="U1706" s="212"/>
      <c r="V1706" s="212"/>
      <c r="W1706" s="212"/>
      <c r="X1706" s="212"/>
      <c r="Y1706" s="212"/>
      <c r="Z1706" s="212"/>
      <c r="AA1706" s="212"/>
      <c r="AB1706" s="212"/>
      <c r="AC1706" s="212"/>
      <c r="AD1706" s="212"/>
      <c r="AE1706" s="212"/>
      <c r="AF1706" s="212"/>
      <c r="AG1706" s="212"/>
      <c r="AH1706" s="212"/>
      <c r="AI1706" s="212"/>
      <c r="AJ1706" s="212"/>
      <c r="AK1706" s="212"/>
      <c r="AL1706" s="212"/>
      <c r="AM1706" s="212"/>
      <c r="AN1706" s="212"/>
      <c r="AP1706" s="203"/>
      <c r="AQ1706" s="203"/>
      <c r="AR1706" s="203"/>
      <c r="AS1706" s="203"/>
      <c r="AT1706" s="203"/>
      <c r="AU1706" s="203"/>
      <c r="AV1706" s="212"/>
      <c r="AW1706" s="212"/>
      <c r="AX1706" s="212"/>
      <c r="AY1706" s="212"/>
      <c r="BA1706" s="203"/>
      <c r="BB1706" s="203"/>
      <c r="BC1706" s="203"/>
      <c r="BD1706" s="203"/>
      <c r="BE1706" s="212"/>
      <c r="BF1706" s="212"/>
      <c r="BG1706" s="203"/>
      <c r="BH1706" s="203"/>
      <c r="BI1706" s="298"/>
      <c r="BJ1706" s="299"/>
      <c r="BK1706" s="203"/>
      <c r="BL1706" s="319"/>
    </row>
    <row r="1707" spans="18:64" ht="12.75" x14ac:dyDescent="0.2">
      <c r="R1707" s="212"/>
      <c r="S1707" s="212"/>
      <c r="T1707" s="212"/>
      <c r="U1707" s="212"/>
      <c r="V1707" s="212"/>
      <c r="W1707" s="212"/>
      <c r="X1707" s="212"/>
      <c r="Y1707" s="212"/>
      <c r="Z1707" s="212"/>
      <c r="AA1707" s="212"/>
      <c r="AB1707" s="212"/>
      <c r="AC1707" s="212"/>
      <c r="AD1707" s="212"/>
      <c r="AE1707" s="212"/>
      <c r="AF1707" s="212"/>
      <c r="AG1707" s="212"/>
      <c r="AH1707" s="212"/>
      <c r="AI1707" s="212"/>
      <c r="AJ1707" s="212"/>
      <c r="AK1707" s="212"/>
      <c r="AL1707" s="212"/>
      <c r="AM1707" s="212"/>
      <c r="AN1707" s="212"/>
      <c r="AP1707" s="203"/>
      <c r="AQ1707" s="203"/>
      <c r="AR1707" s="203"/>
      <c r="AS1707" s="203"/>
      <c r="AT1707" s="203"/>
      <c r="AU1707" s="203"/>
      <c r="AV1707" s="212"/>
      <c r="AW1707" s="212"/>
      <c r="AX1707" s="212"/>
      <c r="AY1707" s="212"/>
      <c r="BA1707" s="203"/>
      <c r="BB1707" s="203"/>
      <c r="BC1707" s="203"/>
      <c r="BD1707" s="203"/>
      <c r="BE1707" s="212"/>
      <c r="BF1707" s="212"/>
      <c r="BG1707" s="203"/>
      <c r="BH1707" s="203"/>
      <c r="BI1707" s="298"/>
      <c r="BJ1707" s="299"/>
      <c r="BK1707" s="203"/>
      <c r="BL1707" s="319"/>
    </row>
    <row r="1708" spans="18:64" ht="12.75" x14ac:dyDescent="0.2">
      <c r="R1708" s="212"/>
      <c r="S1708" s="212"/>
      <c r="T1708" s="212"/>
      <c r="U1708" s="212"/>
      <c r="V1708" s="212"/>
      <c r="W1708" s="212"/>
      <c r="X1708" s="212"/>
      <c r="Y1708" s="212"/>
      <c r="Z1708" s="212"/>
      <c r="AA1708" s="212"/>
      <c r="AB1708" s="212"/>
      <c r="AC1708" s="212"/>
      <c r="AD1708" s="212"/>
      <c r="AE1708" s="212"/>
      <c r="AF1708" s="212"/>
      <c r="AG1708" s="212"/>
      <c r="AH1708" s="212"/>
      <c r="AI1708" s="212"/>
      <c r="AJ1708" s="212"/>
      <c r="AK1708" s="212"/>
      <c r="AL1708" s="212"/>
      <c r="AM1708" s="212"/>
      <c r="AN1708" s="212"/>
      <c r="AP1708" s="203"/>
      <c r="AQ1708" s="203"/>
      <c r="AR1708" s="203"/>
      <c r="AS1708" s="203"/>
      <c r="AT1708" s="203"/>
      <c r="AU1708" s="203"/>
      <c r="AV1708" s="212"/>
      <c r="AW1708" s="212"/>
      <c r="AX1708" s="212"/>
      <c r="AY1708" s="212"/>
      <c r="BA1708" s="203"/>
      <c r="BB1708" s="203"/>
      <c r="BC1708" s="203"/>
      <c r="BD1708" s="203"/>
      <c r="BE1708" s="212"/>
      <c r="BF1708" s="212"/>
      <c r="BG1708" s="203"/>
      <c r="BH1708" s="203"/>
      <c r="BI1708" s="298"/>
      <c r="BJ1708" s="299"/>
      <c r="BK1708" s="203"/>
      <c r="BL1708" s="319"/>
    </row>
    <row r="1709" spans="18:64" ht="12.75" x14ac:dyDescent="0.2">
      <c r="R1709" s="212"/>
      <c r="S1709" s="212"/>
      <c r="T1709" s="212"/>
      <c r="U1709" s="212"/>
      <c r="V1709" s="212"/>
      <c r="W1709" s="212"/>
      <c r="X1709" s="212"/>
      <c r="Y1709" s="212"/>
      <c r="Z1709" s="212"/>
      <c r="AA1709" s="212"/>
      <c r="AB1709" s="212"/>
      <c r="AC1709" s="212"/>
      <c r="AD1709" s="212"/>
      <c r="AE1709" s="212"/>
      <c r="AF1709" s="212"/>
      <c r="AG1709" s="212"/>
      <c r="AH1709" s="212"/>
      <c r="AI1709" s="212"/>
      <c r="AJ1709" s="212"/>
      <c r="AK1709" s="212"/>
      <c r="AL1709" s="212"/>
      <c r="AM1709" s="212"/>
      <c r="AN1709" s="212"/>
      <c r="AP1709" s="203"/>
      <c r="AQ1709" s="203"/>
      <c r="AR1709" s="203"/>
      <c r="AS1709" s="203"/>
      <c r="AT1709" s="203"/>
      <c r="AU1709" s="203"/>
      <c r="AV1709" s="212"/>
      <c r="AW1709" s="212"/>
      <c r="AX1709" s="212"/>
      <c r="AY1709" s="212"/>
      <c r="BA1709" s="203"/>
      <c r="BB1709" s="203"/>
      <c r="BC1709" s="203"/>
      <c r="BD1709" s="203"/>
      <c r="BE1709" s="212"/>
      <c r="BF1709" s="212"/>
      <c r="BG1709" s="203"/>
      <c r="BH1709" s="203"/>
      <c r="BI1709" s="298"/>
      <c r="BJ1709" s="299"/>
      <c r="BK1709" s="203"/>
      <c r="BL1709" s="319"/>
    </row>
    <row r="1710" spans="18:64" ht="12.75" x14ac:dyDescent="0.2">
      <c r="R1710" s="212"/>
      <c r="S1710" s="212"/>
      <c r="T1710" s="212"/>
      <c r="U1710" s="212"/>
      <c r="V1710" s="212"/>
      <c r="W1710" s="212"/>
      <c r="X1710" s="212"/>
      <c r="Y1710" s="212"/>
      <c r="Z1710" s="212"/>
      <c r="AA1710" s="212"/>
      <c r="AB1710" s="212"/>
      <c r="AC1710" s="212"/>
      <c r="AD1710" s="212"/>
      <c r="AE1710" s="212"/>
      <c r="AF1710" s="212"/>
      <c r="AG1710" s="212"/>
      <c r="AH1710" s="212"/>
      <c r="AI1710" s="212"/>
      <c r="AJ1710" s="212"/>
      <c r="AK1710" s="212"/>
      <c r="AL1710" s="212"/>
      <c r="AM1710" s="212"/>
      <c r="AN1710" s="212"/>
      <c r="AP1710" s="203"/>
      <c r="AQ1710" s="203"/>
      <c r="AR1710" s="203"/>
      <c r="AS1710" s="203"/>
      <c r="AT1710" s="203"/>
      <c r="AU1710" s="203"/>
      <c r="AV1710" s="212"/>
      <c r="AW1710" s="212"/>
      <c r="AX1710" s="212"/>
      <c r="AY1710" s="212"/>
      <c r="BA1710" s="203"/>
      <c r="BB1710" s="203"/>
      <c r="BC1710" s="203"/>
      <c r="BD1710" s="203"/>
      <c r="BE1710" s="212"/>
      <c r="BF1710" s="212"/>
      <c r="BG1710" s="203"/>
      <c r="BH1710" s="203"/>
      <c r="BI1710" s="298"/>
      <c r="BJ1710" s="299"/>
      <c r="BK1710" s="203"/>
      <c r="BL1710" s="319"/>
    </row>
    <row r="1711" spans="18:64" ht="12.75" x14ac:dyDescent="0.2">
      <c r="R1711" s="212"/>
      <c r="S1711" s="212"/>
      <c r="T1711" s="212"/>
      <c r="U1711" s="212"/>
      <c r="V1711" s="212"/>
      <c r="W1711" s="212"/>
      <c r="X1711" s="212"/>
      <c r="Y1711" s="212"/>
      <c r="Z1711" s="212"/>
      <c r="AA1711" s="212"/>
      <c r="AB1711" s="212"/>
      <c r="AC1711" s="212"/>
      <c r="AD1711" s="212"/>
      <c r="AE1711" s="212"/>
      <c r="AF1711" s="212"/>
      <c r="AG1711" s="212"/>
      <c r="AH1711" s="212"/>
      <c r="AI1711" s="212"/>
      <c r="AJ1711" s="212"/>
      <c r="AK1711" s="212"/>
      <c r="AL1711" s="212"/>
      <c r="AM1711" s="212"/>
      <c r="AN1711" s="212"/>
      <c r="AP1711" s="203"/>
      <c r="AQ1711" s="203"/>
      <c r="AR1711" s="203"/>
      <c r="AS1711" s="203"/>
      <c r="AT1711" s="203"/>
      <c r="AU1711" s="203"/>
      <c r="AV1711" s="212"/>
      <c r="AW1711" s="212"/>
      <c r="AX1711" s="212"/>
      <c r="AY1711" s="212"/>
      <c r="BA1711" s="203"/>
      <c r="BB1711" s="203"/>
      <c r="BC1711" s="203"/>
      <c r="BD1711" s="203"/>
      <c r="BE1711" s="212"/>
      <c r="BF1711" s="212"/>
      <c r="BG1711" s="203"/>
      <c r="BH1711" s="203"/>
      <c r="BI1711" s="298"/>
      <c r="BJ1711" s="299"/>
      <c r="BK1711" s="203"/>
      <c r="BL1711" s="319"/>
    </row>
    <row r="1712" spans="18:64" ht="12.75" x14ac:dyDescent="0.2">
      <c r="R1712" s="212"/>
      <c r="S1712" s="212"/>
      <c r="T1712" s="212"/>
      <c r="U1712" s="212"/>
      <c r="V1712" s="212"/>
      <c r="W1712" s="212"/>
      <c r="X1712" s="212"/>
      <c r="Y1712" s="212"/>
      <c r="Z1712" s="212"/>
      <c r="AA1712" s="212"/>
      <c r="AB1712" s="212"/>
      <c r="AC1712" s="212"/>
      <c r="AD1712" s="212"/>
      <c r="AE1712" s="212"/>
      <c r="AF1712" s="212"/>
      <c r="AG1712" s="212"/>
      <c r="AH1712" s="212"/>
      <c r="AI1712" s="212"/>
      <c r="AJ1712" s="212"/>
      <c r="AK1712" s="212"/>
      <c r="AL1712" s="212"/>
      <c r="AM1712" s="212"/>
      <c r="AN1712" s="212"/>
      <c r="AP1712" s="203"/>
      <c r="AQ1712" s="203"/>
      <c r="AR1712" s="203"/>
      <c r="AS1712" s="203"/>
      <c r="AT1712" s="203"/>
      <c r="AU1712" s="203"/>
      <c r="AV1712" s="212"/>
      <c r="AW1712" s="212"/>
      <c r="AX1712" s="212"/>
      <c r="AY1712" s="212"/>
      <c r="BA1712" s="203"/>
      <c r="BB1712" s="203"/>
      <c r="BC1712" s="203"/>
      <c r="BD1712" s="203"/>
      <c r="BE1712" s="212"/>
      <c r="BF1712" s="212"/>
      <c r="BG1712" s="203"/>
      <c r="BH1712" s="203"/>
      <c r="BI1712" s="298"/>
      <c r="BJ1712" s="299"/>
      <c r="BK1712" s="203"/>
      <c r="BL1712" s="319"/>
    </row>
    <row r="1713" spans="18:64" ht="12.75" x14ac:dyDescent="0.2">
      <c r="R1713" s="212"/>
      <c r="S1713" s="212"/>
      <c r="T1713" s="212"/>
      <c r="U1713" s="212"/>
      <c r="V1713" s="212"/>
      <c r="W1713" s="212"/>
      <c r="X1713" s="212"/>
      <c r="Y1713" s="212"/>
      <c r="Z1713" s="212"/>
      <c r="AA1713" s="212"/>
      <c r="AB1713" s="212"/>
      <c r="AC1713" s="212"/>
      <c r="AD1713" s="212"/>
      <c r="AE1713" s="212"/>
      <c r="AF1713" s="212"/>
      <c r="AG1713" s="212"/>
      <c r="AH1713" s="212"/>
      <c r="AI1713" s="212"/>
      <c r="AJ1713" s="212"/>
      <c r="AK1713" s="212"/>
      <c r="AL1713" s="212"/>
      <c r="AM1713" s="212"/>
      <c r="AN1713" s="212"/>
      <c r="AP1713" s="203"/>
      <c r="AQ1713" s="203"/>
      <c r="AR1713" s="203"/>
      <c r="AS1713" s="203"/>
      <c r="AT1713" s="203"/>
      <c r="AU1713" s="203"/>
      <c r="AV1713" s="212"/>
      <c r="AW1713" s="212"/>
      <c r="AX1713" s="212"/>
      <c r="AY1713" s="212"/>
      <c r="BA1713" s="203"/>
      <c r="BB1713" s="203"/>
      <c r="BC1713" s="203"/>
      <c r="BD1713" s="203"/>
      <c r="BE1713" s="212"/>
      <c r="BF1713" s="212"/>
      <c r="BG1713" s="203"/>
      <c r="BH1713" s="203"/>
      <c r="BI1713" s="298"/>
      <c r="BJ1713" s="299"/>
      <c r="BK1713" s="203"/>
      <c r="BL1713" s="319"/>
    </row>
    <row r="1714" spans="18:64" ht="12.75" x14ac:dyDescent="0.2">
      <c r="R1714" s="212"/>
      <c r="S1714" s="212"/>
      <c r="T1714" s="212"/>
      <c r="U1714" s="212"/>
      <c r="V1714" s="212"/>
      <c r="W1714" s="212"/>
      <c r="X1714" s="212"/>
      <c r="Y1714" s="212"/>
      <c r="Z1714" s="212"/>
      <c r="AA1714" s="212"/>
      <c r="AB1714" s="212"/>
      <c r="AC1714" s="212"/>
      <c r="AD1714" s="212"/>
      <c r="AE1714" s="212"/>
      <c r="AF1714" s="212"/>
      <c r="AG1714" s="212"/>
      <c r="AH1714" s="212"/>
      <c r="AI1714" s="212"/>
      <c r="AJ1714" s="212"/>
      <c r="AK1714" s="212"/>
      <c r="AL1714" s="212"/>
      <c r="AM1714" s="212"/>
      <c r="AN1714" s="212"/>
      <c r="AP1714" s="203"/>
      <c r="AQ1714" s="203"/>
      <c r="AR1714" s="203"/>
      <c r="AS1714" s="203"/>
      <c r="AT1714" s="203"/>
      <c r="AU1714" s="203"/>
      <c r="AV1714" s="212"/>
      <c r="AW1714" s="212"/>
      <c r="AX1714" s="212"/>
      <c r="AY1714" s="212"/>
      <c r="BA1714" s="203"/>
      <c r="BB1714" s="203"/>
      <c r="BC1714" s="203"/>
      <c r="BD1714" s="203"/>
      <c r="BE1714" s="212"/>
      <c r="BF1714" s="212"/>
      <c r="BG1714" s="203"/>
      <c r="BH1714" s="203"/>
      <c r="BI1714" s="298"/>
      <c r="BJ1714" s="299"/>
      <c r="BK1714" s="203"/>
      <c r="BL1714" s="319"/>
    </row>
    <row r="1715" spans="18:64" ht="12.75" x14ac:dyDescent="0.2">
      <c r="R1715" s="212"/>
      <c r="S1715" s="212"/>
      <c r="T1715" s="212"/>
      <c r="U1715" s="212"/>
      <c r="V1715" s="212"/>
      <c r="W1715" s="212"/>
      <c r="X1715" s="212"/>
      <c r="Y1715" s="212"/>
      <c r="Z1715" s="212"/>
      <c r="AA1715" s="212"/>
      <c r="AB1715" s="212"/>
      <c r="AC1715" s="212"/>
      <c r="AD1715" s="212"/>
      <c r="AE1715" s="212"/>
      <c r="AF1715" s="212"/>
      <c r="AG1715" s="212"/>
      <c r="AH1715" s="212"/>
      <c r="AI1715" s="212"/>
      <c r="AJ1715" s="212"/>
      <c r="AK1715" s="212"/>
      <c r="AL1715" s="212"/>
      <c r="AM1715" s="212"/>
      <c r="AN1715" s="212"/>
      <c r="AP1715" s="203"/>
      <c r="AQ1715" s="203"/>
      <c r="AR1715" s="203"/>
      <c r="AS1715" s="203"/>
      <c r="AT1715" s="203"/>
      <c r="AU1715" s="203"/>
      <c r="AV1715" s="212"/>
      <c r="AW1715" s="212"/>
      <c r="AX1715" s="212"/>
      <c r="AY1715" s="212"/>
      <c r="BA1715" s="203"/>
      <c r="BB1715" s="203"/>
      <c r="BC1715" s="203"/>
      <c r="BD1715" s="203"/>
      <c r="BE1715" s="212"/>
      <c r="BF1715" s="212"/>
      <c r="BG1715" s="203"/>
      <c r="BH1715" s="203"/>
      <c r="BI1715" s="298"/>
      <c r="BJ1715" s="299"/>
      <c r="BK1715" s="203"/>
      <c r="BL1715" s="319"/>
    </row>
    <row r="1716" spans="18:64" ht="12.75" x14ac:dyDescent="0.2">
      <c r="R1716" s="212"/>
      <c r="S1716" s="212"/>
      <c r="T1716" s="212"/>
      <c r="U1716" s="212"/>
      <c r="V1716" s="212"/>
      <c r="W1716" s="212"/>
      <c r="X1716" s="212"/>
      <c r="Y1716" s="212"/>
      <c r="Z1716" s="212"/>
      <c r="AA1716" s="212"/>
      <c r="AB1716" s="212"/>
      <c r="AC1716" s="212"/>
      <c r="AD1716" s="212"/>
      <c r="AE1716" s="212"/>
      <c r="AF1716" s="212"/>
      <c r="AG1716" s="212"/>
      <c r="AH1716" s="212"/>
      <c r="AI1716" s="212"/>
      <c r="AJ1716" s="212"/>
      <c r="AK1716" s="212"/>
      <c r="AL1716" s="212"/>
      <c r="AM1716" s="212"/>
      <c r="AN1716" s="212"/>
      <c r="AP1716" s="203"/>
      <c r="AQ1716" s="203"/>
      <c r="AR1716" s="203"/>
      <c r="AS1716" s="203"/>
      <c r="AT1716" s="203"/>
      <c r="AU1716" s="203"/>
      <c r="AV1716" s="212"/>
      <c r="AW1716" s="212"/>
      <c r="AX1716" s="212"/>
      <c r="AY1716" s="212"/>
      <c r="BA1716" s="203"/>
      <c r="BB1716" s="203"/>
      <c r="BC1716" s="203"/>
      <c r="BD1716" s="203"/>
      <c r="BE1716" s="212"/>
      <c r="BF1716" s="212"/>
      <c r="BG1716" s="203"/>
      <c r="BH1716" s="203"/>
      <c r="BI1716" s="298"/>
      <c r="BJ1716" s="299"/>
      <c r="BK1716" s="203"/>
      <c r="BL1716" s="319"/>
    </row>
    <row r="1717" spans="18:64" ht="12.75" x14ac:dyDescent="0.2">
      <c r="R1717" s="212"/>
      <c r="S1717" s="212"/>
      <c r="T1717" s="212"/>
      <c r="U1717" s="212"/>
      <c r="V1717" s="212"/>
      <c r="W1717" s="212"/>
      <c r="X1717" s="212"/>
      <c r="Y1717" s="212"/>
      <c r="Z1717" s="212"/>
      <c r="AA1717" s="212"/>
      <c r="AB1717" s="212"/>
      <c r="AC1717" s="212"/>
      <c r="AD1717" s="212"/>
      <c r="AE1717" s="212"/>
      <c r="AF1717" s="212"/>
      <c r="AG1717" s="212"/>
      <c r="AH1717" s="212"/>
      <c r="AI1717" s="212"/>
      <c r="AJ1717" s="212"/>
      <c r="AK1717" s="212"/>
      <c r="AL1717" s="212"/>
      <c r="AM1717" s="212"/>
      <c r="AN1717" s="212"/>
      <c r="AP1717" s="203"/>
      <c r="AQ1717" s="203"/>
      <c r="AR1717" s="203"/>
      <c r="AS1717" s="203"/>
      <c r="AT1717" s="203"/>
      <c r="AU1717" s="203"/>
      <c r="AV1717" s="212"/>
      <c r="AW1717" s="212"/>
      <c r="AX1717" s="212"/>
      <c r="AY1717" s="212"/>
      <c r="BA1717" s="203"/>
      <c r="BB1717" s="203"/>
      <c r="BC1717" s="203"/>
      <c r="BD1717" s="203"/>
      <c r="BE1717" s="212"/>
      <c r="BF1717" s="212"/>
      <c r="BG1717" s="203"/>
      <c r="BH1717" s="203"/>
      <c r="BI1717" s="298"/>
      <c r="BJ1717" s="299"/>
      <c r="BK1717" s="203"/>
      <c r="BL1717" s="319"/>
    </row>
    <row r="1718" spans="18:64" ht="12.75" x14ac:dyDescent="0.2">
      <c r="R1718" s="212"/>
      <c r="S1718" s="212"/>
      <c r="T1718" s="212"/>
      <c r="U1718" s="212"/>
      <c r="V1718" s="212"/>
      <c r="W1718" s="212"/>
      <c r="X1718" s="212"/>
      <c r="Y1718" s="212"/>
      <c r="Z1718" s="212"/>
      <c r="AA1718" s="212"/>
      <c r="AB1718" s="212"/>
      <c r="AC1718" s="212"/>
      <c r="AD1718" s="212"/>
      <c r="AE1718" s="212"/>
      <c r="AF1718" s="212"/>
      <c r="AG1718" s="212"/>
      <c r="AH1718" s="212"/>
      <c r="AI1718" s="212"/>
      <c r="AJ1718" s="212"/>
      <c r="AK1718" s="212"/>
      <c r="AL1718" s="212"/>
      <c r="AM1718" s="212"/>
      <c r="AN1718" s="212"/>
      <c r="AP1718" s="203"/>
      <c r="AQ1718" s="203"/>
      <c r="AR1718" s="203"/>
      <c r="AS1718" s="203"/>
      <c r="AT1718" s="203"/>
      <c r="AU1718" s="203"/>
      <c r="AV1718" s="212"/>
      <c r="AW1718" s="212"/>
      <c r="AX1718" s="212"/>
      <c r="AY1718" s="212"/>
      <c r="BA1718" s="203"/>
      <c r="BB1718" s="203"/>
      <c r="BC1718" s="203"/>
      <c r="BD1718" s="203"/>
      <c r="BE1718" s="212"/>
      <c r="BF1718" s="212"/>
      <c r="BG1718" s="203"/>
      <c r="BH1718" s="203"/>
      <c r="BI1718" s="298"/>
      <c r="BJ1718" s="299"/>
      <c r="BK1718" s="203"/>
      <c r="BL1718" s="319"/>
    </row>
    <row r="1719" spans="18:64" ht="12.75" x14ac:dyDescent="0.2">
      <c r="R1719" s="212"/>
      <c r="S1719" s="212"/>
      <c r="T1719" s="212"/>
      <c r="U1719" s="212"/>
      <c r="V1719" s="212"/>
      <c r="W1719" s="212"/>
      <c r="X1719" s="212"/>
      <c r="Y1719" s="212"/>
      <c r="Z1719" s="212"/>
      <c r="AA1719" s="212"/>
      <c r="AB1719" s="212"/>
      <c r="AC1719" s="212"/>
      <c r="AD1719" s="212"/>
      <c r="AE1719" s="212"/>
      <c r="AF1719" s="212"/>
      <c r="AG1719" s="212"/>
      <c r="AH1719" s="212"/>
      <c r="AI1719" s="212"/>
      <c r="AJ1719" s="212"/>
      <c r="AK1719" s="212"/>
      <c r="AL1719" s="212"/>
      <c r="AM1719" s="212"/>
      <c r="AN1719" s="212"/>
      <c r="AP1719" s="203"/>
      <c r="AQ1719" s="203"/>
      <c r="AR1719" s="203"/>
      <c r="AS1719" s="203"/>
      <c r="AT1719" s="203"/>
      <c r="AU1719" s="203"/>
      <c r="AV1719" s="212"/>
      <c r="AW1719" s="212"/>
      <c r="AX1719" s="212"/>
      <c r="AY1719" s="212"/>
      <c r="BA1719" s="203"/>
      <c r="BB1719" s="203"/>
      <c r="BC1719" s="203"/>
      <c r="BD1719" s="203"/>
      <c r="BE1719" s="212"/>
      <c r="BF1719" s="212"/>
      <c r="BG1719" s="203"/>
      <c r="BH1719" s="203"/>
      <c r="BI1719" s="298"/>
      <c r="BJ1719" s="299"/>
      <c r="BK1719" s="203"/>
      <c r="BL1719" s="319"/>
    </row>
    <row r="1720" spans="18:64" ht="12.75" x14ac:dyDescent="0.2">
      <c r="R1720" s="212"/>
      <c r="S1720" s="212"/>
      <c r="T1720" s="212"/>
      <c r="U1720" s="212"/>
      <c r="V1720" s="212"/>
      <c r="W1720" s="212"/>
      <c r="X1720" s="212"/>
      <c r="Y1720" s="212"/>
      <c r="Z1720" s="212"/>
      <c r="AA1720" s="212"/>
      <c r="AB1720" s="212"/>
      <c r="AC1720" s="212"/>
      <c r="AD1720" s="212"/>
      <c r="AE1720" s="212"/>
      <c r="AF1720" s="212"/>
      <c r="AG1720" s="212"/>
      <c r="AH1720" s="212"/>
      <c r="AI1720" s="212"/>
      <c r="AJ1720" s="212"/>
      <c r="AK1720" s="212"/>
      <c r="AL1720" s="212"/>
      <c r="AM1720" s="212"/>
      <c r="AN1720" s="212"/>
      <c r="AP1720" s="203"/>
      <c r="AQ1720" s="203"/>
      <c r="AR1720" s="203"/>
      <c r="AS1720" s="203"/>
      <c r="AT1720" s="203"/>
      <c r="AU1720" s="203"/>
      <c r="AV1720" s="212"/>
      <c r="AW1720" s="212"/>
      <c r="AX1720" s="212"/>
      <c r="AY1720" s="212"/>
      <c r="BA1720" s="203"/>
      <c r="BB1720" s="203"/>
      <c r="BC1720" s="203"/>
      <c r="BD1720" s="203"/>
      <c r="BE1720" s="212"/>
      <c r="BF1720" s="212"/>
      <c r="BG1720" s="203"/>
      <c r="BH1720" s="203"/>
      <c r="BI1720" s="298"/>
      <c r="BJ1720" s="299"/>
      <c r="BK1720" s="203"/>
      <c r="BL1720" s="319"/>
    </row>
    <row r="1721" spans="18:64" ht="12.75" x14ac:dyDescent="0.2">
      <c r="R1721" s="212"/>
      <c r="S1721" s="212"/>
      <c r="T1721" s="212"/>
      <c r="U1721" s="212"/>
      <c r="V1721" s="212"/>
      <c r="W1721" s="212"/>
      <c r="X1721" s="212"/>
      <c r="Y1721" s="212"/>
      <c r="Z1721" s="212"/>
      <c r="AA1721" s="212"/>
      <c r="AB1721" s="212"/>
      <c r="AC1721" s="212"/>
      <c r="AD1721" s="212"/>
      <c r="AE1721" s="212"/>
      <c r="AF1721" s="212"/>
      <c r="AG1721" s="212"/>
      <c r="AH1721" s="212"/>
      <c r="AI1721" s="212"/>
      <c r="AJ1721" s="212"/>
      <c r="AK1721" s="212"/>
      <c r="AL1721" s="212"/>
      <c r="AM1721" s="212"/>
      <c r="AN1721" s="212"/>
      <c r="AP1721" s="203"/>
      <c r="AQ1721" s="203"/>
      <c r="AR1721" s="203"/>
      <c r="AS1721" s="203"/>
      <c r="AT1721" s="203"/>
      <c r="AU1721" s="203"/>
      <c r="AV1721" s="212"/>
      <c r="AW1721" s="212"/>
      <c r="AX1721" s="212"/>
      <c r="AY1721" s="212"/>
      <c r="BA1721" s="203"/>
      <c r="BB1721" s="203"/>
      <c r="BC1721" s="203"/>
      <c r="BD1721" s="203"/>
      <c r="BE1721" s="212"/>
      <c r="BF1721" s="212"/>
      <c r="BG1721" s="203"/>
      <c r="BH1721" s="203"/>
      <c r="BI1721" s="298"/>
      <c r="BJ1721" s="299"/>
      <c r="BK1721" s="203"/>
      <c r="BL1721" s="319"/>
    </row>
    <row r="1722" spans="18:64" ht="12.75" x14ac:dyDescent="0.2">
      <c r="R1722" s="212"/>
      <c r="S1722" s="212"/>
      <c r="T1722" s="212"/>
      <c r="U1722" s="212"/>
      <c r="V1722" s="212"/>
      <c r="W1722" s="212"/>
      <c r="X1722" s="212"/>
      <c r="Y1722" s="212"/>
      <c r="Z1722" s="212"/>
      <c r="AA1722" s="212"/>
      <c r="AB1722" s="212"/>
      <c r="AC1722" s="212"/>
      <c r="AD1722" s="212"/>
      <c r="AE1722" s="212"/>
      <c r="AF1722" s="212"/>
      <c r="AG1722" s="212"/>
      <c r="AH1722" s="212"/>
      <c r="AI1722" s="212"/>
      <c r="AJ1722" s="212"/>
      <c r="AK1722" s="212"/>
      <c r="AL1722" s="212"/>
      <c r="AM1722" s="212"/>
      <c r="AN1722" s="212"/>
      <c r="AP1722" s="203"/>
      <c r="AQ1722" s="203"/>
      <c r="AR1722" s="203"/>
      <c r="AS1722" s="203"/>
      <c r="AT1722" s="203"/>
      <c r="AU1722" s="203"/>
      <c r="AV1722" s="212"/>
      <c r="AW1722" s="212"/>
      <c r="AX1722" s="212"/>
      <c r="AY1722" s="212"/>
      <c r="BA1722" s="203"/>
      <c r="BB1722" s="203"/>
      <c r="BC1722" s="203"/>
      <c r="BD1722" s="203"/>
      <c r="BE1722" s="212"/>
      <c r="BF1722" s="212"/>
      <c r="BG1722" s="203"/>
      <c r="BH1722" s="203"/>
      <c r="BI1722" s="298"/>
      <c r="BJ1722" s="299"/>
      <c r="BK1722" s="203"/>
      <c r="BL1722" s="319"/>
    </row>
    <row r="1723" spans="18:64" ht="12.75" x14ac:dyDescent="0.2">
      <c r="R1723" s="212"/>
      <c r="S1723" s="212"/>
      <c r="T1723" s="212"/>
      <c r="U1723" s="212"/>
      <c r="V1723" s="212"/>
      <c r="W1723" s="212"/>
      <c r="X1723" s="212"/>
      <c r="Y1723" s="212"/>
      <c r="Z1723" s="212"/>
      <c r="AA1723" s="212"/>
      <c r="AB1723" s="212"/>
      <c r="AC1723" s="212"/>
      <c r="AD1723" s="212"/>
      <c r="AE1723" s="212"/>
      <c r="AF1723" s="212"/>
      <c r="AG1723" s="212"/>
      <c r="AH1723" s="212"/>
      <c r="AI1723" s="212"/>
      <c r="AJ1723" s="212"/>
      <c r="AK1723" s="212"/>
      <c r="AL1723" s="212"/>
      <c r="AM1723" s="212"/>
      <c r="AN1723" s="212"/>
      <c r="AP1723" s="203"/>
      <c r="AQ1723" s="203"/>
      <c r="AR1723" s="203"/>
      <c r="AS1723" s="203"/>
      <c r="AT1723" s="203"/>
      <c r="AU1723" s="203"/>
      <c r="AV1723" s="212"/>
      <c r="AW1723" s="212"/>
      <c r="AX1723" s="212"/>
      <c r="AY1723" s="212"/>
      <c r="BA1723" s="203"/>
      <c r="BB1723" s="203"/>
      <c r="BC1723" s="203"/>
      <c r="BD1723" s="203"/>
      <c r="BE1723" s="212"/>
      <c r="BF1723" s="212"/>
      <c r="BG1723" s="203"/>
      <c r="BH1723" s="203"/>
      <c r="BI1723" s="298"/>
      <c r="BJ1723" s="299"/>
      <c r="BK1723" s="203"/>
      <c r="BL1723" s="319"/>
    </row>
    <row r="1724" spans="18:64" ht="12.75" x14ac:dyDescent="0.2">
      <c r="R1724" s="212"/>
      <c r="S1724" s="212"/>
      <c r="T1724" s="212"/>
      <c r="U1724" s="212"/>
      <c r="V1724" s="212"/>
      <c r="W1724" s="212"/>
      <c r="X1724" s="212"/>
      <c r="Y1724" s="212"/>
      <c r="Z1724" s="212"/>
      <c r="AA1724" s="212"/>
      <c r="AB1724" s="212"/>
      <c r="AC1724" s="212"/>
      <c r="AD1724" s="212"/>
      <c r="AE1724" s="212"/>
      <c r="AF1724" s="212"/>
      <c r="AG1724" s="212"/>
      <c r="AH1724" s="212"/>
      <c r="AI1724" s="212"/>
      <c r="AJ1724" s="212"/>
      <c r="AK1724" s="212"/>
      <c r="AL1724" s="212"/>
      <c r="AM1724" s="212"/>
      <c r="AN1724" s="212"/>
      <c r="AP1724" s="203"/>
      <c r="AQ1724" s="203"/>
      <c r="AR1724" s="203"/>
      <c r="AS1724" s="203"/>
      <c r="AT1724" s="203"/>
      <c r="AU1724" s="203"/>
      <c r="AV1724" s="212"/>
      <c r="AW1724" s="212"/>
      <c r="AX1724" s="212"/>
      <c r="AY1724" s="212"/>
      <c r="BA1724" s="203"/>
      <c r="BB1724" s="203"/>
      <c r="BC1724" s="203"/>
      <c r="BD1724" s="203"/>
      <c r="BE1724" s="212"/>
      <c r="BF1724" s="212"/>
      <c r="BG1724" s="203"/>
      <c r="BH1724" s="203"/>
      <c r="BI1724" s="298"/>
      <c r="BJ1724" s="299"/>
      <c r="BK1724" s="203"/>
      <c r="BL1724" s="319"/>
    </row>
    <row r="1725" spans="18:64" ht="12.75" x14ac:dyDescent="0.2">
      <c r="R1725" s="212"/>
      <c r="S1725" s="212"/>
      <c r="T1725" s="212"/>
      <c r="U1725" s="212"/>
      <c r="V1725" s="212"/>
      <c r="W1725" s="212"/>
      <c r="X1725" s="212"/>
      <c r="Y1725" s="212"/>
      <c r="Z1725" s="212"/>
      <c r="AA1725" s="212"/>
      <c r="AB1725" s="212"/>
      <c r="AC1725" s="212"/>
      <c r="AD1725" s="212"/>
      <c r="AE1725" s="212"/>
      <c r="AF1725" s="212"/>
      <c r="AG1725" s="212"/>
      <c r="AH1725" s="212"/>
      <c r="AI1725" s="212"/>
      <c r="AJ1725" s="212"/>
      <c r="AK1725" s="212"/>
      <c r="AL1725" s="212"/>
      <c r="AM1725" s="212"/>
      <c r="AN1725" s="212"/>
      <c r="AP1725" s="203"/>
      <c r="AQ1725" s="203"/>
      <c r="AR1725" s="203"/>
      <c r="AS1725" s="203"/>
      <c r="AT1725" s="203"/>
      <c r="AU1725" s="203"/>
      <c r="AV1725" s="212"/>
      <c r="AW1725" s="212"/>
      <c r="AX1725" s="212"/>
      <c r="AY1725" s="212"/>
      <c r="BA1725" s="203"/>
      <c r="BB1725" s="203"/>
      <c r="BC1725" s="203"/>
      <c r="BD1725" s="203"/>
      <c r="BE1725" s="212"/>
      <c r="BF1725" s="212"/>
      <c r="BG1725" s="203"/>
      <c r="BH1725" s="203"/>
      <c r="BI1725" s="298"/>
      <c r="BJ1725" s="299"/>
      <c r="BK1725" s="203"/>
      <c r="BL1725" s="319"/>
    </row>
    <row r="1726" spans="18:64" ht="12.75" x14ac:dyDescent="0.2">
      <c r="R1726" s="212"/>
      <c r="S1726" s="212"/>
      <c r="T1726" s="212"/>
      <c r="U1726" s="212"/>
      <c r="V1726" s="212"/>
      <c r="W1726" s="212"/>
      <c r="X1726" s="212"/>
      <c r="Y1726" s="212"/>
      <c r="Z1726" s="212"/>
      <c r="AA1726" s="212"/>
      <c r="AB1726" s="212"/>
      <c r="AC1726" s="212"/>
      <c r="AD1726" s="212"/>
      <c r="AE1726" s="212"/>
      <c r="AF1726" s="212"/>
      <c r="AG1726" s="212"/>
      <c r="AH1726" s="212"/>
      <c r="AI1726" s="212"/>
      <c r="AJ1726" s="212"/>
      <c r="AK1726" s="212"/>
      <c r="AL1726" s="212"/>
      <c r="AM1726" s="212"/>
      <c r="AN1726" s="212"/>
      <c r="AP1726" s="203"/>
      <c r="AQ1726" s="203"/>
      <c r="AR1726" s="203"/>
      <c r="AS1726" s="203"/>
      <c r="AT1726" s="203"/>
      <c r="AU1726" s="203"/>
      <c r="AV1726" s="212"/>
      <c r="AW1726" s="212"/>
      <c r="AX1726" s="212"/>
      <c r="AY1726" s="212"/>
      <c r="BA1726" s="203"/>
      <c r="BB1726" s="203"/>
      <c r="BC1726" s="203"/>
      <c r="BD1726" s="203"/>
      <c r="BE1726" s="212"/>
      <c r="BF1726" s="212"/>
      <c r="BG1726" s="203"/>
      <c r="BH1726" s="203"/>
      <c r="BI1726" s="298"/>
      <c r="BJ1726" s="299"/>
      <c r="BK1726" s="203"/>
      <c r="BL1726" s="319"/>
    </row>
    <row r="1727" spans="18:64" ht="12.75" x14ac:dyDescent="0.2">
      <c r="R1727" s="212"/>
      <c r="S1727" s="212"/>
      <c r="T1727" s="212"/>
      <c r="U1727" s="212"/>
      <c r="V1727" s="212"/>
      <c r="W1727" s="212"/>
      <c r="X1727" s="212"/>
      <c r="Y1727" s="212"/>
      <c r="Z1727" s="212"/>
      <c r="AA1727" s="212"/>
      <c r="AB1727" s="212"/>
      <c r="AC1727" s="212"/>
      <c r="AD1727" s="212"/>
      <c r="AE1727" s="212"/>
      <c r="AF1727" s="212"/>
      <c r="AG1727" s="212"/>
      <c r="AH1727" s="212"/>
      <c r="AI1727" s="212"/>
      <c r="AJ1727" s="212"/>
      <c r="AK1727" s="212"/>
      <c r="AL1727" s="212"/>
      <c r="AM1727" s="212"/>
      <c r="AN1727" s="212"/>
      <c r="AP1727" s="203"/>
      <c r="AQ1727" s="203"/>
      <c r="AR1727" s="203"/>
      <c r="AS1727" s="203"/>
      <c r="AT1727" s="203"/>
      <c r="AU1727" s="203"/>
      <c r="AV1727" s="212"/>
      <c r="AW1727" s="212"/>
      <c r="AX1727" s="212"/>
      <c r="AY1727" s="212"/>
      <c r="BA1727" s="203"/>
      <c r="BB1727" s="203"/>
      <c r="BC1727" s="203"/>
      <c r="BD1727" s="203"/>
      <c r="BE1727" s="212"/>
      <c r="BF1727" s="212"/>
      <c r="BG1727" s="203"/>
      <c r="BH1727" s="203"/>
      <c r="BI1727" s="298"/>
      <c r="BJ1727" s="299"/>
      <c r="BK1727" s="203"/>
      <c r="BL1727" s="319"/>
    </row>
    <row r="1728" spans="18:64" ht="12.75" x14ac:dyDescent="0.2">
      <c r="R1728" s="212"/>
      <c r="S1728" s="212"/>
      <c r="T1728" s="212"/>
      <c r="U1728" s="212"/>
      <c r="V1728" s="212"/>
      <c r="W1728" s="212"/>
      <c r="X1728" s="212"/>
      <c r="Y1728" s="212"/>
      <c r="Z1728" s="212"/>
      <c r="AA1728" s="212"/>
      <c r="AB1728" s="212"/>
      <c r="AC1728" s="212"/>
      <c r="AD1728" s="212"/>
      <c r="AE1728" s="212"/>
      <c r="AF1728" s="212"/>
      <c r="AG1728" s="212"/>
      <c r="AH1728" s="212"/>
      <c r="AI1728" s="212"/>
      <c r="AJ1728" s="212"/>
      <c r="AK1728" s="212"/>
      <c r="AL1728" s="212"/>
      <c r="AM1728" s="212"/>
      <c r="AN1728" s="212"/>
      <c r="AP1728" s="203"/>
      <c r="AQ1728" s="203"/>
      <c r="AR1728" s="203"/>
      <c r="AS1728" s="203"/>
      <c r="AT1728" s="203"/>
      <c r="AU1728" s="203"/>
      <c r="AV1728" s="212"/>
      <c r="AW1728" s="212"/>
      <c r="AX1728" s="212"/>
      <c r="AY1728" s="212"/>
      <c r="BA1728" s="203"/>
      <c r="BB1728" s="203"/>
      <c r="BC1728" s="203"/>
      <c r="BD1728" s="203"/>
      <c r="BE1728" s="212"/>
      <c r="BF1728" s="212"/>
      <c r="BG1728" s="203"/>
      <c r="BH1728" s="203"/>
      <c r="BI1728" s="298"/>
      <c r="BJ1728" s="299"/>
      <c r="BK1728" s="203"/>
      <c r="BL1728" s="319"/>
    </row>
    <row r="1729" spans="18:64" ht="12.75" x14ac:dyDescent="0.2">
      <c r="R1729" s="212"/>
      <c r="S1729" s="212"/>
      <c r="T1729" s="212"/>
      <c r="U1729" s="212"/>
      <c r="V1729" s="212"/>
      <c r="W1729" s="212"/>
      <c r="X1729" s="212"/>
      <c r="Y1729" s="212"/>
      <c r="Z1729" s="212"/>
      <c r="AA1729" s="212"/>
      <c r="AB1729" s="212"/>
      <c r="AC1729" s="212"/>
      <c r="AD1729" s="212"/>
      <c r="AE1729" s="212"/>
      <c r="AF1729" s="212"/>
      <c r="AG1729" s="212"/>
      <c r="AH1729" s="212"/>
      <c r="AI1729" s="212"/>
      <c r="AJ1729" s="212"/>
      <c r="AK1729" s="212"/>
      <c r="AL1729" s="212"/>
      <c r="AM1729" s="212"/>
      <c r="AN1729" s="212"/>
      <c r="AP1729" s="203"/>
      <c r="AQ1729" s="203"/>
      <c r="AR1729" s="203"/>
      <c r="AS1729" s="203"/>
      <c r="AT1729" s="203"/>
      <c r="AU1729" s="203"/>
      <c r="AV1729" s="212"/>
      <c r="AW1729" s="212"/>
      <c r="AX1729" s="212"/>
      <c r="AY1729" s="212"/>
      <c r="BA1729" s="203"/>
      <c r="BB1729" s="203"/>
      <c r="BC1729" s="203"/>
      <c r="BD1729" s="203"/>
      <c r="BE1729" s="212"/>
      <c r="BF1729" s="212"/>
      <c r="BG1729" s="203"/>
      <c r="BH1729" s="203"/>
      <c r="BI1729" s="298"/>
      <c r="BJ1729" s="299"/>
      <c r="BK1729" s="203"/>
      <c r="BL1729" s="319"/>
    </row>
    <row r="1730" spans="18:64" ht="12.75" x14ac:dyDescent="0.2">
      <c r="R1730" s="212"/>
      <c r="S1730" s="212"/>
      <c r="T1730" s="212"/>
      <c r="U1730" s="212"/>
      <c r="V1730" s="212"/>
      <c r="W1730" s="212"/>
      <c r="X1730" s="212"/>
      <c r="Y1730" s="212"/>
      <c r="Z1730" s="212"/>
      <c r="AA1730" s="212"/>
      <c r="AB1730" s="212"/>
      <c r="AC1730" s="212"/>
      <c r="AD1730" s="212"/>
      <c r="AE1730" s="212"/>
      <c r="AF1730" s="212"/>
      <c r="AG1730" s="212"/>
      <c r="AH1730" s="212"/>
      <c r="AI1730" s="212"/>
      <c r="AJ1730" s="212"/>
      <c r="AK1730" s="212"/>
      <c r="AL1730" s="212"/>
      <c r="AM1730" s="212"/>
      <c r="AN1730" s="212"/>
      <c r="AP1730" s="203"/>
      <c r="AQ1730" s="203"/>
      <c r="AR1730" s="203"/>
      <c r="AS1730" s="203"/>
      <c r="AT1730" s="203"/>
      <c r="AU1730" s="203"/>
      <c r="AV1730" s="212"/>
      <c r="AW1730" s="212"/>
      <c r="AX1730" s="212"/>
      <c r="AY1730" s="212"/>
      <c r="BA1730" s="203"/>
      <c r="BB1730" s="203"/>
      <c r="BC1730" s="203"/>
      <c r="BD1730" s="203"/>
      <c r="BE1730" s="212"/>
      <c r="BF1730" s="212"/>
      <c r="BG1730" s="203"/>
      <c r="BH1730" s="203"/>
      <c r="BI1730" s="298"/>
      <c r="BJ1730" s="299"/>
      <c r="BK1730" s="203"/>
      <c r="BL1730" s="319"/>
    </row>
    <row r="1731" spans="18:64" ht="12.75" x14ac:dyDescent="0.2">
      <c r="R1731" s="212"/>
      <c r="S1731" s="212"/>
      <c r="T1731" s="212"/>
      <c r="U1731" s="212"/>
      <c r="V1731" s="212"/>
      <c r="W1731" s="212"/>
      <c r="X1731" s="212"/>
      <c r="Y1731" s="212"/>
      <c r="Z1731" s="212"/>
      <c r="AA1731" s="212"/>
      <c r="AB1731" s="212"/>
      <c r="AC1731" s="212"/>
      <c r="AD1731" s="212"/>
      <c r="AE1731" s="212"/>
      <c r="AF1731" s="212"/>
      <c r="AG1731" s="212"/>
      <c r="AH1731" s="212"/>
      <c r="AI1731" s="212"/>
      <c r="AJ1731" s="212"/>
      <c r="AK1731" s="212"/>
      <c r="AL1731" s="212"/>
      <c r="AM1731" s="212"/>
      <c r="AN1731" s="212"/>
      <c r="AP1731" s="203"/>
      <c r="AQ1731" s="203"/>
      <c r="AR1731" s="203"/>
      <c r="AS1731" s="203"/>
      <c r="AT1731" s="203"/>
      <c r="AU1731" s="203"/>
      <c r="AV1731" s="212"/>
      <c r="AW1731" s="212"/>
      <c r="AX1731" s="212"/>
      <c r="AY1731" s="212"/>
      <c r="BA1731" s="203"/>
      <c r="BB1731" s="203"/>
      <c r="BC1731" s="203"/>
      <c r="BD1731" s="203"/>
      <c r="BE1731" s="212"/>
      <c r="BF1731" s="212"/>
      <c r="BG1731" s="203"/>
      <c r="BH1731" s="203"/>
      <c r="BI1731" s="298"/>
      <c r="BJ1731" s="299"/>
      <c r="BK1731" s="203"/>
      <c r="BL1731" s="319"/>
    </row>
    <row r="1732" spans="18:64" ht="12.75" x14ac:dyDescent="0.2">
      <c r="R1732" s="212"/>
      <c r="S1732" s="212"/>
      <c r="T1732" s="212"/>
      <c r="U1732" s="212"/>
      <c r="V1732" s="212"/>
      <c r="W1732" s="212"/>
      <c r="X1732" s="212"/>
      <c r="Y1732" s="212"/>
      <c r="Z1732" s="212"/>
      <c r="AA1732" s="212"/>
      <c r="AB1732" s="212"/>
      <c r="AC1732" s="212"/>
      <c r="AD1732" s="212"/>
      <c r="AE1732" s="212"/>
      <c r="AF1732" s="212"/>
      <c r="AG1732" s="212"/>
      <c r="AH1732" s="212"/>
      <c r="AI1732" s="212"/>
      <c r="AJ1732" s="212"/>
      <c r="AK1732" s="212"/>
      <c r="AL1732" s="212"/>
      <c r="AM1732" s="212"/>
      <c r="AN1732" s="212"/>
      <c r="AP1732" s="203"/>
      <c r="AQ1732" s="203"/>
      <c r="AR1732" s="203"/>
      <c r="AS1732" s="203"/>
      <c r="AT1732" s="203"/>
      <c r="AU1732" s="203"/>
      <c r="AV1732" s="212"/>
      <c r="AW1732" s="212"/>
      <c r="AX1732" s="212"/>
      <c r="AY1732" s="212"/>
      <c r="BA1732" s="203"/>
      <c r="BB1732" s="203"/>
      <c r="BC1732" s="203"/>
      <c r="BD1732" s="203"/>
      <c r="BE1732" s="212"/>
      <c r="BF1732" s="212"/>
      <c r="BG1732" s="203"/>
      <c r="BH1732" s="203"/>
      <c r="BI1732" s="298"/>
      <c r="BJ1732" s="299"/>
      <c r="BK1732" s="203"/>
      <c r="BL1732" s="319"/>
    </row>
    <row r="1733" spans="18:64" ht="12.75" x14ac:dyDescent="0.2">
      <c r="R1733" s="212"/>
      <c r="S1733" s="212"/>
      <c r="T1733" s="212"/>
      <c r="U1733" s="212"/>
      <c r="V1733" s="212"/>
      <c r="W1733" s="212"/>
      <c r="X1733" s="212"/>
      <c r="Y1733" s="212"/>
      <c r="Z1733" s="212"/>
      <c r="AA1733" s="212"/>
      <c r="AB1733" s="212"/>
      <c r="AC1733" s="212"/>
      <c r="AD1733" s="212"/>
      <c r="AE1733" s="212"/>
      <c r="AF1733" s="212"/>
      <c r="AG1733" s="212"/>
      <c r="AH1733" s="212"/>
      <c r="AI1733" s="212"/>
      <c r="AJ1733" s="212"/>
      <c r="AK1733" s="212"/>
      <c r="AL1733" s="212"/>
      <c r="AM1733" s="212"/>
      <c r="AN1733" s="212"/>
      <c r="AP1733" s="203"/>
      <c r="AQ1733" s="203"/>
      <c r="AR1733" s="203"/>
      <c r="AS1733" s="203"/>
      <c r="AT1733" s="203"/>
      <c r="AU1733" s="203"/>
      <c r="AV1733" s="212"/>
      <c r="AW1733" s="212"/>
      <c r="AX1733" s="212"/>
      <c r="AY1733" s="212"/>
      <c r="BA1733" s="203"/>
      <c r="BB1733" s="203"/>
      <c r="BC1733" s="203"/>
      <c r="BD1733" s="203"/>
      <c r="BE1733" s="212"/>
      <c r="BF1733" s="212"/>
      <c r="BG1733" s="203"/>
      <c r="BH1733" s="203"/>
      <c r="BI1733" s="298"/>
      <c r="BJ1733" s="299"/>
      <c r="BK1733" s="203"/>
      <c r="BL1733" s="319"/>
    </row>
    <row r="1734" spans="18:64" ht="12.75" x14ac:dyDescent="0.2">
      <c r="R1734" s="212"/>
      <c r="S1734" s="212"/>
      <c r="T1734" s="212"/>
      <c r="U1734" s="212"/>
      <c r="V1734" s="212"/>
      <c r="W1734" s="212"/>
      <c r="X1734" s="212"/>
      <c r="Y1734" s="212"/>
      <c r="Z1734" s="212"/>
      <c r="AA1734" s="212"/>
      <c r="AB1734" s="212"/>
      <c r="AC1734" s="212"/>
      <c r="AD1734" s="212"/>
      <c r="AE1734" s="212"/>
      <c r="AF1734" s="212"/>
      <c r="AG1734" s="212"/>
      <c r="AH1734" s="212"/>
      <c r="AI1734" s="212"/>
      <c r="AJ1734" s="212"/>
      <c r="AK1734" s="212"/>
      <c r="AL1734" s="212"/>
      <c r="AM1734" s="212"/>
      <c r="AN1734" s="212"/>
      <c r="AP1734" s="203"/>
      <c r="AQ1734" s="203"/>
      <c r="AR1734" s="203"/>
      <c r="AS1734" s="203"/>
      <c r="AT1734" s="203"/>
      <c r="AU1734" s="203"/>
      <c r="AV1734" s="212"/>
      <c r="AW1734" s="212"/>
      <c r="AX1734" s="212"/>
      <c r="AY1734" s="212"/>
      <c r="BA1734" s="203"/>
      <c r="BB1734" s="203"/>
      <c r="BC1734" s="203"/>
      <c r="BD1734" s="203"/>
      <c r="BE1734" s="212"/>
      <c r="BF1734" s="212"/>
      <c r="BG1734" s="203"/>
      <c r="BH1734" s="203"/>
      <c r="BI1734" s="298"/>
      <c r="BJ1734" s="299"/>
      <c r="BK1734" s="203"/>
      <c r="BL1734" s="319"/>
    </row>
    <row r="1735" spans="18:64" ht="12.75" x14ac:dyDescent="0.2">
      <c r="R1735" s="212"/>
      <c r="S1735" s="212"/>
      <c r="T1735" s="212"/>
      <c r="U1735" s="212"/>
      <c r="V1735" s="212"/>
      <c r="W1735" s="212"/>
      <c r="X1735" s="212"/>
      <c r="Y1735" s="212"/>
      <c r="Z1735" s="212"/>
      <c r="AA1735" s="212"/>
      <c r="AB1735" s="212"/>
      <c r="AC1735" s="212"/>
      <c r="AD1735" s="212"/>
      <c r="AE1735" s="212"/>
      <c r="AF1735" s="212"/>
      <c r="AG1735" s="212"/>
      <c r="AH1735" s="212"/>
      <c r="AI1735" s="212"/>
      <c r="AJ1735" s="212"/>
      <c r="AK1735" s="212"/>
      <c r="AL1735" s="212"/>
      <c r="AM1735" s="212"/>
      <c r="AN1735" s="212"/>
      <c r="AP1735" s="203"/>
      <c r="AQ1735" s="203"/>
      <c r="AR1735" s="203"/>
      <c r="AS1735" s="203"/>
      <c r="AT1735" s="203"/>
      <c r="AU1735" s="203"/>
      <c r="AV1735" s="212"/>
      <c r="AW1735" s="212"/>
      <c r="AX1735" s="212"/>
      <c r="AY1735" s="212"/>
      <c r="BA1735" s="203"/>
      <c r="BB1735" s="203"/>
      <c r="BC1735" s="203"/>
      <c r="BD1735" s="203"/>
      <c r="BE1735" s="212"/>
      <c r="BF1735" s="212"/>
      <c r="BG1735" s="203"/>
      <c r="BH1735" s="203"/>
      <c r="BI1735" s="298"/>
      <c r="BJ1735" s="299"/>
      <c r="BK1735" s="203"/>
      <c r="BL1735" s="319"/>
    </row>
    <row r="1736" spans="18:64" ht="12.75" x14ac:dyDescent="0.2">
      <c r="R1736" s="212"/>
      <c r="S1736" s="212"/>
      <c r="T1736" s="212"/>
      <c r="U1736" s="212"/>
      <c r="V1736" s="212"/>
      <c r="W1736" s="212"/>
      <c r="X1736" s="212"/>
      <c r="Y1736" s="212"/>
      <c r="Z1736" s="212"/>
      <c r="AA1736" s="212"/>
      <c r="AB1736" s="212"/>
      <c r="AC1736" s="212"/>
      <c r="AD1736" s="212"/>
      <c r="AE1736" s="212"/>
      <c r="AF1736" s="212"/>
      <c r="AG1736" s="212"/>
      <c r="AH1736" s="212"/>
      <c r="AI1736" s="212"/>
      <c r="AJ1736" s="212"/>
      <c r="AK1736" s="212"/>
      <c r="AL1736" s="212"/>
      <c r="AM1736" s="212"/>
      <c r="AN1736" s="212"/>
      <c r="AP1736" s="203"/>
      <c r="AQ1736" s="203"/>
      <c r="AR1736" s="203"/>
      <c r="AS1736" s="203"/>
      <c r="AT1736" s="203"/>
      <c r="AU1736" s="203"/>
      <c r="AV1736" s="212"/>
      <c r="AW1736" s="212"/>
      <c r="AX1736" s="212"/>
      <c r="AY1736" s="212"/>
      <c r="BA1736" s="203"/>
      <c r="BB1736" s="203"/>
      <c r="BC1736" s="203"/>
      <c r="BD1736" s="203"/>
      <c r="BE1736" s="212"/>
      <c r="BF1736" s="212"/>
      <c r="BG1736" s="203"/>
      <c r="BH1736" s="203"/>
      <c r="BI1736" s="298"/>
      <c r="BJ1736" s="299"/>
      <c r="BK1736" s="203"/>
      <c r="BL1736" s="319"/>
    </row>
    <row r="1737" spans="18:64" ht="12.75" x14ac:dyDescent="0.2">
      <c r="R1737" s="212"/>
      <c r="S1737" s="212"/>
      <c r="T1737" s="212"/>
      <c r="U1737" s="212"/>
      <c r="V1737" s="212"/>
      <c r="W1737" s="212"/>
      <c r="X1737" s="212"/>
      <c r="Y1737" s="212"/>
      <c r="Z1737" s="212"/>
      <c r="AA1737" s="212"/>
      <c r="AB1737" s="212"/>
      <c r="AC1737" s="212"/>
      <c r="AD1737" s="212"/>
      <c r="AE1737" s="212"/>
      <c r="AF1737" s="212"/>
      <c r="AG1737" s="212"/>
      <c r="AH1737" s="212"/>
      <c r="AI1737" s="212"/>
      <c r="AJ1737" s="212"/>
      <c r="AK1737" s="212"/>
      <c r="AL1737" s="212"/>
      <c r="AM1737" s="212"/>
      <c r="AN1737" s="212"/>
      <c r="AP1737" s="203"/>
      <c r="AQ1737" s="203"/>
      <c r="AR1737" s="203"/>
      <c r="AS1737" s="203"/>
      <c r="AT1737" s="203"/>
      <c r="AU1737" s="203"/>
      <c r="AV1737" s="212"/>
      <c r="AW1737" s="212"/>
      <c r="AX1737" s="212"/>
      <c r="AY1737" s="212"/>
      <c r="BA1737" s="203"/>
      <c r="BB1737" s="203"/>
      <c r="BC1737" s="203"/>
      <c r="BD1737" s="203"/>
      <c r="BE1737" s="212"/>
      <c r="BF1737" s="212"/>
      <c r="BG1737" s="203"/>
      <c r="BH1737" s="203"/>
      <c r="BI1737" s="298"/>
      <c r="BJ1737" s="299"/>
      <c r="BK1737" s="203"/>
      <c r="BL1737" s="319"/>
    </row>
    <row r="1738" spans="18:64" ht="12.75" x14ac:dyDescent="0.2">
      <c r="R1738" s="212"/>
      <c r="S1738" s="212"/>
      <c r="T1738" s="212"/>
      <c r="U1738" s="212"/>
      <c r="V1738" s="212"/>
      <c r="W1738" s="212"/>
      <c r="X1738" s="212"/>
      <c r="Y1738" s="212"/>
      <c r="Z1738" s="212"/>
      <c r="AA1738" s="212"/>
      <c r="AB1738" s="212"/>
      <c r="AC1738" s="212"/>
      <c r="AD1738" s="212"/>
      <c r="AE1738" s="212"/>
      <c r="AF1738" s="212"/>
      <c r="AG1738" s="212"/>
      <c r="AH1738" s="212"/>
      <c r="AI1738" s="212"/>
      <c r="AJ1738" s="212"/>
      <c r="AK1738" s="212"/>
      <c r="AL1738" s="212"/>
      <c r="AM1738" s="212"/>
      <c r="AN1738" s="212"/>
      <c r="AP1738" s="203"/>
      <c r="AQ1738" s="203"/>
      <c r="AR1738" s="203"/>
      <c r="AS1738" s="203"/>
      <c r="AT1738" s="203"/>
      <c r="AU1738" s="203"/>
      <c r="AV1738" s="212"/>
      <c r="AW1738" s="212"/>
      <c r="AX1738" s="212"/>
      <c r="AY1738" s="212"/>
      <c r="BA1738" s="203"/>
      <c r="BB1738" s="203"/>
      <c r="BC1738" s="203"/>
      <c r="BD1738" s="203"/>
      <c r="BE1738" s="212"/>
      <c r="BF1738" s="212"/>
      <c r="BG1738" s="203"/>
      <c r="BH1738" s="203"/>
      <c r="BI1738" s="298"/>
      <c r="BJ1738" s="299"/>
      <c r="BK1738" s="203"/>
      <c r="BL1738" s="319"/>
    </row>
    <row r="1739" spans="18:64" ht="12.75" x14ac:dyDescent="0.2">
      <c r="R1739" s="212"/>
      <c r="S1739" s="212"/>
      <c r="T1739" s="212"/>
      <c r="U1739" s="212"/>
      <c r="V1739" s="212"/>
      <c r="W1739" s="212"/>
      <c r="X1739" s="212"/>
      <c r="Y1739" s="212"/>
      <c r="Z1739" s="212"/>
      <c r="AA1739" s="212"/>
      <c r="AB1739" s="212"/>
      <c r="AC1739" s="212"/>
      <c r="AD1739" s="212"/>
      <c r="AE1739" s="212"/>
      <c r="AF1739" s="212"/>
      <c r="AG1739" s="212"/>
      <c r="AH1739" s="212"/>
      <c r="AI1739" s="212"/>
      <c r="AJ1739" s="212"/>
      <c r="AK1739" s="212"/>
      <c r="AL1739" s="212"/>
      <c r="AM1739" s="212"/>
      <c r="AN1739" s="212"/>
      <c r="AP1739" s="203"/>
      <c r="AQ1739" s="203"/>
      <c r="AR1739" s="203"/>
      <c r="AS1739" s="203"/>
      <c r="AT1739" s="203"/>
      <c r="AU1739" s="203"/>
      <c r="AV1739" s="212"/>
      <c r="AW1739" s="212"/>
      <c r="AX1739" s="212"/>
      <c r="AY1739" s="212"/>
      <c r="BA1739" s="203"/>
      <c r="BB1739" s="203"/>
      <c r="BC1739" s="203"/>
      <c r="BD1739" s="203"/>
      <c r="BE1739" s="212"/>
      <c r="BF1739" s="212"/>
      <c r="BG1739" s="203"/>
      <c r="BH1739" s="203"/>
      <c r="BI1739" s="298"/>
      <c r="BJ1739" s="299"/>
      <c r="BK1739" s="203"/>
      <c r="BL1739" s="319"/>
    </row>
    <row r="1740" spans="18:64" ht="12.75" x14ac:dyDescent="0.2">
      <c r="R1740" s="212"/>
      <c r="S1740" s="212"/>
      <c r="T1740" s="212"/>
      <c r="U1740" s="212"/>
      <c r="V1740" s="212"/>
      <c r="W1740" s="212"/>
      <c r="X1740" s="212"/>
      <c r="Y1740" s="212"/>
      <c r="Z1740" s="212"/>
      <c r="AA1740" s="212"/>
      <c r="AB1740" s="212"/>
      <c r="AC1740" s="212"/>
      <c r="AD1740" s="212"/>
      <c r="AE1740" s="212"/>
      <c r="AF1740" s="212"/>
      <c r="AG1740" s="212"/>
      <c r="AH1740" s="212"/>
      <c r="AI1740" s="212"/>
      <c r="AJ1740" s="212"/>
      <c r="AK1740" s="212"/>
      <c r="AL1740" s="212"/>
      <c r="AM1740" s="212"/>
      <c r="AN1740" s="212"/>
      <c r="AP1740" s="203"/>
      <c r="AQ1740" s="203"/>
      <c r="AR1740" s="203"/>
      <c r="AS1740" s="203"/>
      <c r="AT1740" s="203"/>
      <c r="AU1740" s="203"/>
      <c r="AV1740" s="212"/>
      <c r="AW1740" s="212"/>
      <c r="AX1740" s="212"/>
      <c r="AY1740" s="212"/>
      <c r="BA1740" s="203"/>
      <c r="BB1740" s="203"/>
      <c r="BC1740" s="203"/>
      <c r="BD1740" s="203"/>
      <c r="BE1740" s="212"/>
      <c r="BF1740" s="212"/>
      <c r="BG1740" s="203"/>
      <c r="BH1740" s="203"/>
      <c r="BI1740" s="298"/>
      <c r="BJ1740" s="299"/>
      <c r="BK1740" s="203"/>
      <c r="BL1740" s="319"/>
    </row>
    <row r="1741" spans="18:64" ht="12.75" x14ac:dyDescent="0.2">
      <c r="R1741" s="212"/>
      <c r="S1741" s="212"/>
      <c r="T1741" s="212"/>
      <c r="U1741" s="212"/>
      <c r="V1741" s="212"/>
      <c r="W1741" s="212"/>
      <c r="X1741" s="212"/>
      <c r="Y1741" s="212"/>
      <c r="Z1741" s="212"/>
      <c r="AA1741" s="212"/>
      <c r="AB1741" s="212"/>
      <c r="AC1741" s="212"/>
      <c r="AD1741" s="212"/>
      <c r="AE1741" s="212"/>
      <c r="AF1741" s="212"/>
      <c r="AG1741" s="212"/>
      <c r="AH1741" s="212"/>
      <c r="AI1741" s="212"/>
      <c r="AJ1741" s="212"/>
      <c r="AK1741" s="212"/>
      <c r="AL1741" s="212"/>
      <c r="AM1741" s="212"/>
      <c r="AN1741" s="212"/>
      <c r="AP1741" s="203"/>
      <c r="AQ1741" s="203"/>
      <c r="AR1741" s="203"/>
      <c r="AS1741" s="203"/>
      <c r="AT1741" s="203"/>
      <c r="AU1741" s="203"/>
      <c r="AV1741" s="212"/>
      <c r="AW1741" s="212"/>
      <c r="AX1741" s="212"/>
      <c r="AY1741" s="212"/>
      <c r="BA1741" s="203"/>
      <c r="BB1741" s="203"/>
      <c r="BC1741" s="203"/>
      <c r="BD1741" s="203"/>
      <c r="BE1741" s="212"/>
      <c r="BF1741" s="212"/>
      <c r="BG1741" s="203"/>
      <c r="BH1741" s="203"/>
      <c r="BI1741" s="298"/>
      <c r="BJ1741" s="299"/>
      <c r="BK1741" s="203"/>
      <c r="BL1741" s="319"/>
    </row>
    <row r="1742" spans="18:64" ht="12.75" x14ac:dyDescent="0.2">
      <c r="R1742" s="212"/>
      <c r="S1742" s="212"/>
      <c r="T1742" s="212"/>
      <c r="U1742" s="212"/>
      <c r="V1742" s="212"/>
      <c r="W1742" s="212"/>
      <c r="X1742" s="212"/>
      <c r="Y1742" s="212"/>
      <c r="Z1742" s="212"/>
      <c r="AA1742" s="212"/>
      <c r="AB1742" s="212"/>
      <c r="AC1742" s="212"/>
      <c r="AD1742" s="212"/>
      <c r="AE1742" s="212"/>
      <c r="AF1742" s="212"/>
      <c r="AG1742" s="212"/>
      <c r="AH1742" s="212"/>
      <c r="AI1742" s="212"/>
      <c r="AJ1742" s="212"/>
      <c r="AK1742" s="212"/>
      <c r="AL1742" s="212"/>
      <c r="AM1742" s="212"/>
      <c r="AN1742" s="212"/>
      <c r="AP1742" s="203"/>
      <c r="AQ1742" s="203"/>
      <c r="AR1742" s="203"/>
      <c r="AS1742" s="203"/>
      <c r="AT1742" s="203"/>
      <c r="AU1742" s="203"/>
      <c r="AV1742" s="212"/>
      <c r="AW1742" s="212"/>
      <c r="AX1742" s="212"/>
      <c r="AY1742" s="212"/>
      <c r="BA1742" s="203"/>
      <c r="BB1742" s="203"/>
      <c r="BC1742" s="203"/>
      <c r="BD1742" s="203"/>
      <c r="BE1742" s="212"/>
      <c r="BF1742" s="212"/>
      <c r="BG1742" s="203"/>
      <c r="BH1742" s="203"/>
      <c r="BI1742" s="298"/>
      <c r="BJ1742" s="299"/>
      <c r="BK1742" s="203"/>
      <c r="BL1742" s="319"/>
    </row>
    <row r="1743" spans="18:64" ht="12.75" x14ac:dyDescent="0.2">
      <c r="R1743" s="212"/>
      <c r="S1743" s="212"/>
      <c r="T1743" s="212"/>
      <c r="U1743" s="212"/>
      <c r="V1743" s="212"/>
      <c r="W1743" s="212"/>
      <c r="X1743" s="212"/>
      <c r="Y1743" s="212"/>
      <c r="Z1743" s="212"/>
      <c r="AA1743" s="212"/>
      <c r="AB1743" s="212"/>
      <c r="AC1743" s="212"/>
      <c r="AD1743" s="212"/>
      <c r="AE1743" s="212"/>
      <c r="AF1743" s="212"/>
      <c r="AG1743" s="212"/>
      <c r="AH1743" s="212"/>
      <c r="AI1743" s="212"/>
      <c r="AJ1743" s="212"/>
      <c r="AK1743" s="212"/>
      <c r="AL1743" s="212"/>
      <c r="AM1743" s="212"/>
      <c r="AN1743" s="212"/>
      <c r="AP1743" s="203"/>
      <c r="AQ1743" s="203"/>
      <c r="AR1743" s="203"/>
      <c r="AS1743" s="203"/>
      <c r="AT1743" s="203"/>
      <c r="AU1743" s="203"/>
      <c r="AV1743" s="212"/>
      <c r="AW1743" s="212"/>
      <c r="AX1743" s="212"/>
      <c r="AY1743" s="212"/>
      <c r="BA1743" s="203"/>
      <c r="BB1743" s="203"/>
      <c r="BC1743" s="203"/>
      <c r="BD1743" s="203"/>
      <c r="BE1743" s="212"/>
      <c r="BF1743" s="212"/>
      <c r="BG1743" s="203"/>
      <c r="BH1743" s="203"/>
      <c r="BI1743" s="298"/>
      <c r="BJ1743" s="299"/>
      <c r="BK1743" s="203"/>
      <c r="BL1743" s="319"/>
    </row>
    <row r="1744" spans="18:64" ht="12.75" x14ac:dyDescent="0.2">
      <c r="R1744" s="212"/>
      <c r="S1744" s="212"/>
      <c r="T1744" s="212"/>
      <c r="U1744" s="212"/>
      <c r="V1744" s="212"/>
      <c r="W1744" s="212"/>
      <c r="X1744" s="212"/>
      <c r="Y1744" s="212"/>
      <c r="Z1744" s="212"/>
      <c r="AA1744" s="212"/>
      <c r="AB1744" s="212"/>
      <c r="AC1744" s="212"/>
      <c r="AD1744" s="212"/>
      <c r="AE1744" s="212"/>
      <c r="AF1744" s="212"/>
      <c r="AG1744" s="212"/>
      <c r="AH1744" s="212"/>
      <c r="AI1744" s="212"/>
      <c r="AJ1744" s="212"/>
      <c r="AK1744" s="212"/>
      <c r="AL1744" s="212"/>
      <c r="AM1744" s="212"/>
      <c r="AN1744" s="212"/>
      <c r="AP1744" s="203"/>
      <c r="AQ1744" s="203"/>
      <c r="AR1744" s="203"/>
      <c r="AS1744" s="203"/>
      <c r="AT1744" s="203"/>
      <c r="AU1744" s="203"/>
      <c r="AV1744" s="212"/>
      <c r="AW1744" s="212"/>
      <c r="AX1744" s="212"/>
      <c r="AY1744" s="212"/>
      <c r="BA1744" s="203"/>
      <c r="BB1744" s="203"/>
      <c r="BC1744" s="203"/>
      <c r="BD1744" s="203"/>
      <c r="BE1744" s="212"/>
      <c r="BF1744" s="212"/>
      <c r="BG1744" s="203"/>
      <c r="BH1744" s="203"/>
      <c r="BI1744" s="298"/>
      <c r="BJ1744" s="299"/>
      <c r="BK1744" s="203"/>
      <c r="BL1744" s="319"/>
    </row>
    <row r="1745" spans="18:64" ht="12.75" x14ac:dyDescent="0.2">
      <c r="R1745" s="212"/>
      <c r="S1745" s="212"/>
      <c r="T1745" s="212"/>
      <c r="U1745" s="212"/>
      <c r="V1745" s="212"/>
      <c r="W1745" s="212"/>
      <c r="X1745" s="212"/>
      <c r="Y1745" s="212"/>
      <c r="Z1745" s="212"/>
      <c r="AA1745" s="212"/>
      <c r="AB1745" s="212"/>
      <c r="AC1745" s="212"/>
      <c r="AD1745" s="212"/>
      <c r="AE1745" s="212"/>
      <c r="AF1745" s="212"/>
      <c r="AG1745" s="212"/>
      <c r="AH1745" s="212"/>
      <c r="AI1745" s="212"/>
      <c r="AJ1745" s="212"/>
      <c r="AK1745" s="212"/>
      <c r="AL1745" s="212"/>
      <c r="AM1745" s="212"/>
      <c r="AN1745" s="212"/>
      <c r="AP1745" s="203"/>
      <c r="AQ1745" s="203"/>
      <c r="AR1745" s="203"/>
      <c r="AS1745" s="203"/>
      <c r="AT1745" s="203"/>
      <c r="AU1745" s="203"/>
      <c r="AV1745" s="212"/>
      <c r="AW1745" s="212"/>
      <c r="AX1745" s="212"/>
      <c r="AY1745" s="212"/>
      <c r="BA1745" s="203"/>
      <c r="BB1745" s="203"/>
      <c r="BC1745" s="203"/>
      <c r="BD1745" s="203"/>
      <c r="BE1745" s="212"/>
      <c r="BF1745" s="212"/>
      <c r="BG1745" s="203"/>
      <c r="BH1745" s="203"/>
      <c r="BI1745" s="298"/>
      <c r="BJ1745" s="299"/>
      <c r="BK1745" s="203"/>
      <c r="BL1745" s="319"/>
    </row>
    <row r="1746" spans="18:64" ht="12.75" x14ac:dyDescent="0.2">
      <c r="R1746" s="212"/>
      <c r="S1746" s="212"/>
      <c r="T1746" s="212"/>
      <c r="U1746" s="212"/>
      <c r="V1746" s="212"/>
      <c r="W1746" s="212"/>
      <c r="X1746" s="212"/>
      <c r="Y1746" s="212"/>
      <c r="Z1746" s="212"/>
      <c r="AA1746" s="212"/>
      <c r="AB1746" s="212"/>
      <c r="AC1746" s="212"/>
      <c r="AD1746" s="212"/>
      <c r="AE1746" s="212"/>
      <c r="AF1746" s="212"/>
      <c r="AG1746" s="212"/>
      <c r="AH1746" s="212"/>
      <c r="AI1746" s="212"/>
      <c r="AJ1746" s="212"/>
      <c r="AK1746" s="212"/>
      <c r="AL1746" s="212"/>
      <c r="AM1746" s="212"/>
      <c r="AN1746" s="212"/>
      <c r="AP1746" s="203"/>
      <c r="AQ1746" s="203"/>
      <c r="AR1746" s="203"/>
      <c r="AS1746" s="203"/>
      <c r="AT1746" s="203"/>
      <c r="AU1746" s="203"/>
      <c r="AV1746" s="212"/>
      <c r="AW1746" s="212"/>
      <c r="AX1746" s="212"/>
      <c r="AY1746" s="212"/>
      <c r="BA1746" s="203"/>
      <c r="BB1746" s="203"/>
      <c r="BC1746" s="203"/>
      <c r="BD1746" s="203"/>
      <c r="BE1746" s="212"/>
      <c r="BF1746" s="212"/>
      <c r="BG1746" s="203"/>
      <c r="BH1746" s="203"/>
      <c r="BI1746" s="298"/>
      <c r="BJ1746" s="299"/>
      <c r="BK1746" s="203"/>
      <c r="BL1746" s="319"/>
    </row>
    <row r="1747" spans="18:64" ht="12.75" x14ac:dyDescent="0.2">
      <c r="R1747" s="212"/>
      <c r="S1747" s="212"/>
      <c r="T1747" s="212"/>
      <c r="U1747" s="212"/>
      <c r="V1747" s="212"/>
      <c r="W1747" s="212"/>
      <c r="X1747" s="212"/>
      <c r="Y1747" s="212"/>
      <c r="Z1747" s="212"/>
      <c r="AA1747" s="212"/>
      <c r="AB1747" s="212"/>
      <c r="AC1747" s="212"/>
      <c r="AD1747" s="212"/>
      <c r="AE1747" s="212"/>
      <c r="AF1747" s="212"/>
      <c r="AG1747" s="212"/>
      <c r="AH1747" s="212"/>
      <c r="AI1747" s="212"/>
      <c r="AJ1747" s="212"/>
      <c r="AK1747" s="212"/>
      <c r="AL1747" s="212"/>
      <c r="AM1747" s="212"/>
      <c r="AN1747" s="212"/>
      <c r="AP1747" s="203"/>
      <c r="AQ1747" s="203"/>
      <c r="AR1747" s="203"/>
      <c r="AS1747" s="203"/>
      <c r="AT1747" s="203"/>
      <c r="AU1747" s="203"/>
      <c r="AV1747" s="212"/>
      <c r="AW1747" s="212"/>
      <c r="AX1747" s="212"/>
      <c r="AY1747" s="212"/>
      <c r="BA1747" s="203"/>
      <c r="BB1747" s="203"/>
      <c r="BC1747" s="203"/>
      <c r="BD1747" s="203"/>
      <c r="BE1747" s="212"/>
      <c r="BF1747" s="212"/>
      <c r="BG1747" s="203"/>
      <c r="BH1747" s="203"/>
      <c r="BI1747" s="298"/>
      <c r="BJ1747" s="299"/>
      <c r="BK1747" s="203"/>
      <c r="BL1747" s="319"/>
    </row>
    <row r="1748" spans="18:64" ht="12.75" x14ac:dyDescent="0.2">
      <c r="R1748" s="212"/>
      <c r="S1748" s="212"/>
      <c r="T1748" s="212"/>
      <c r="U1748" s="212"/>
      <c r="V1748" s="212"/>
      <c r="W1748" s="212"/>
      <c r="X1748" s="212"/>
      <c r="Y1748" s="212"/>
      <c r="Z1748" s="212"/>
      <c r="AA1748" s="212"/>
      <c r="AB1748" s="212"/>
      <c r="AC1748" s="212"/>
      <c r="AD1748" s="212"/>
      <c r="AE1748" s="212"/>
      <c r="AF1748" s="212"/>
      <c r="AG1748" s="212"/>
      <c r="AH1748" s="212"/>
      <c r="AI1748" s="212"/>
      <c r="AJ1748" s="212"/>
      <c r="AK1748" s="212"/>
      <c r="AL1748" s="212"/>
      <c r="AM1748" s="212"/>
      <c r="AN1748" s="212"/>
      <c r="AP1748" s="203"/>
      <c r="AQ1748" s="203"/>
      <c r="AR1748" s="203"/>
      <c r="AS1748" s="203"/>
      <c r="AT1748" s="203"/>
      <c r="AU1748" s="203"/>
      <c r="AV1748" s="212"/>
      <c r="AW1748" s="212"/>
      <c r="AX1748" s="212"/>
      <c r="AY1748" s="212"/>
      <c r="BA1748" s="203"/>
      <c r="BB1748" s="203"/>
      <c r="BC1748" s="203"/>
      <c r="BD1748" s="203"/>
      <c r="BE1748" s="212"/>
      <c r="BF1748" s="212"/>
      <c r="BG1748" s="203"/>
      <c r="BH1748" s="203"/>
      <c r="BI1748" s="298"/>
      <c r="BJ1748" s="299"/>
      <c r="BK1748" s="203"/>
      <c r="BL1748" s="319"/>
    </row>
    <row r="1749" spans="18:64" ht="12.75" x14ac:dyDescent="0.2">
      <c r="R1749" s="212"/>
      <c r="S1749" s="212"/>
      <c r="T1749" s="212"/>
      <c r="U1749" s="212"/>
      <c r="V1749" s="212"/>
      <c r="W1749" s="212"/>
      <c r="X1749" s="212"/>
      <c r="Y1749" s="212"/>
      <c r="Z1749" s="212"/>
      <c r="AA1749" s="212"/>
      <c r="AB1749" s="212"/>
      <c r="AC1749" s="212"/>
      <c r="AD1749" s="212"/>
      <c r="AE1749" s="212"/>
      <c r="AF1749" s="212"/>
      <c r="AG1749" s="212"/>
      <c r="AH1749" s="212"/>
      <c r="AI1749" s="212"/>
      <c r="AJ1749" s="212"/>
      <c r="AK1749" s="212"/>
      <c r="AL1749" s="212"/>
      <c r="AM1749" s="212"/>
      <c r="AN1749" s="212"/>
      <c r="AP1749" s="203"/>
      <c r="AQ1749" s="203"/>
      <c r="AR1749" s="203"/>
      <c r="AS1749" s="203"/>
      <c r="AT1749" s="203"/>
      <c r="AU1749" s="203"/>
      <c r="AV1749" s="212"/>
      <c r="AW1749" s="212"/>
      <c r="AX1749" s="212"/>
      <c r="AY1749" s="212"/>
      <c r="BA1749" s="203"/>
      <c r="BB1749" s="203"/>
      <c r="BC1749" s="203"/>
      <c r="BD1749" s="203"/>
      <c r="BE1749" s="212"/>
      <c r="BF1749" s="212"/>
      <c r="BG1749" s="203"/>
      <c r="BH1749" s="203"/>
      <c r="BI1749" s="298"/>
      <c r="BJ1749" s="299"/>
      <c r="BK1749" s="203"/>
      <c r="BL1749" s="319"/>
    </row>
    <row r="1750" spans="18:64" ht="12.75" x14ac:dyDescent="0.2">
      <c r="R1750" s="212"/>
      <c r="S1750" s="212"/>
      <c r="T1750" s="212"/>
      <c r="U1750" s="212"/>
      <c r="V1750" s="212"/>
      <c r="W1750" s="212"/>
      <c r="X1750" s="212"/>
      <c r="Y1750" s="212"/>
      <c r="Z1750" s="212"/>
      <c r="AA1750" s="212"/>
      <c r="AB1750" s="212"/>
      <c r="AC1750" s="212"/>
      <c r="AD1750" s="212"/>
      <c r="AE1750" s="212"/>
      <c r="AF1750" s="212"/>
      <c r="AG1750" s="212"/>
      <c r="AH1750" s="212"/>
      <c r="AI1750" s="212"/>
      <c r="AJ1750" s="212"/>
      <c r="AK1750" s="212"/>
      <c r="AL1750" s="212"/>
      <c r="AM1750" s="212"/>
      <c r="AN1750" s="212"/>
      <c r="AP1750" s="203"/>
      <c r="AQ1750" s="203"/>
      <c r="AR1750" s="203"/>
      <c r="AS1750" s="203"/>
      <c r="AT1750" s="203"/>
      <c r="AU1750" s="203"/>
      <c r="AV1750" s="212"/>
      <c r="AW1750" s="212"/>
      <c r="AX1750" s="212"/>
      <c r="AY1750" s="212"/>
      <c r="BA1750" s="203"/>
      <c r="BB1750" s="203"/>
      <c r="BC1750" s="203"/>
      <c r="BD1750" s="203"/>
      <c r="BE1750" s="212"/>
      <c r="BF1750" s="212"/>
      <c r="BG1750" s="203"/>
      <c r="BH1750" s="203"/>
      <c r="BI1750" s="298"/>
      <c r="BJ1750" s="299"/>
      <c r="BK1750" s="203"/>
      <c r="BL1750" s="319"/>
    </row>
    <row r="1751" spans="18:64" ht="12.75" x14ac:dyDescent="0.2">
      <c r="R1751" s="212"/>
      <c r="S1751" s="212"/>
      <c r="T1751" s="212"/>
      <c r="U1751" s="212"/>
      <c r="V1751" s="212"/>
      <c r="W1751" s="212"/>
      <c r="X1751" s="212"/>
      <c r="Y1751" s="212"/>
      <c r="Z1751" s="212"/>
      <c r="AA1751" s="212"/>
      <c r="AB1751" s="212"/>
      <c r="AC1751" s="212"/>
      <c r="AD1751" s="212"/>
      <c r="AE1751" s="212"/>
      <c r="AF1751" s="212"/>
      <c r="AG1751" s="212"/>
      <c r="AH1751" s="212"/>
      <c r="AI1751" s="212"/>
      <c r="AJ1751" s="212"/>
      <c r="AK1751" s="212"/>
      <c r="AL1751" s="212"/>
      <c r="AM1751" s="212"/>
      <c r="AN1751" s="212"/>
      <c r="AP1751" s="203"/>
      <c r="AQ1751" s="203"/>
      <c r="AR1751" s="203"/>
      <c r="AS1751" s="203"/>
      <c r="AT1751" s="203"/>
      <c r="AU1751" s="203"/>
      <c r="AV1751" s="212"/>
      <c r="AW1751" s="212"/>
      <c r="AX1751" s="212"/>
      <c r="AY1751" s="212"/>
      <c r="BA1751" s="203"/>
      <c r="BB1751" s="203"/>
      <c r="BC1751" s="203"/>
      <c r="BD1751" s="203"/>
      <c r="BE1751" s="212"/>
      <c r="BF1751" s="212"/>
      <c r="BG1751" s="203"/>
      <c r="BH1751" s="203"/>
      <c r="BI1751" s="298"/>
      <c r="BJ1751" s="299"/>
      <c r="BK1751" s="203"/>
      <c r="BL1751" s="319"/>
    </row>
    <row r="1752" spans="18:64" ht="12.75" x14ac:dyDescent="0.2">
      <c r="R1752" s="212"/>
      <c r="S1752" s="212"/>
      <c r="T1752" s="212"/>
      <c r="U1752" s="212"/>
      <c r="V1752" s="212"/>
      <c r="W1752" s="212"/>
      <c r="X1752" s="212"/>
      <c r="Y1752" s="212"/>
      <c r="Z1752" s="212"/>
      <c r="AA1752" s="212"/>
      <c r="AB1752" s="212"/>
      <c r="AC1752" s="212"/>
      <c r="AD1752" s="212"/>
      <c r="AE1752" s="212"/>
      <c r="AF1752" s="212"/>
      <c r="AG1752" s="212"/>
      <c r="AH1752" s="212"/>
      <c r="AI1752" s="212"/>
      <c r="AJ1752" s="212"/>
      <c r="AK1752" s="212"/>
      <c r="AL1752" s="212"/>
      <c r="AM1752" s="212"/>
      <c r="AN1752" s="212"/>
      <c r="AP1752" s="203"/>
      <c r="AQ1752" s="203"/>
      <c r="AR1752" s="203"/>
      <c r="AS1752" s="203"/>
      <c r="AT1752" s="203"/>
      <c r="AU1752" s="203"/>
      <c r="AV1752" s="212"/>
      <c r="AW1752" s="212"/>
      <c r="AX1752" s="212"/>
      <c r="AY1752" s="212"/>
      <c r="BA1752" s="203"/>
      <c r="BB1752" s="203"/>
      <c r="BC1752" s="203"/>
      <c r="BD1752" s="203"/>
      <c r="BE1752" s="212"/>
      <c r="BF1752" s="212"/>
      <c r="BG1752" s="203"/>
      <c r="BH1752" s="203"/>
      <c r="BI1752" s="298"/>
      <c r="BJ1752" s="299"/>
      <c r="BK1752" s="203"/>
      <c r="BL1752" s="319"/>
    </row>
    <row r="1753" spans="18:64" ht="12.75" x14ac:dyDescent="0.2">
      <c r="R1753" s="212"/>
      <c r="S1753" s="212"/>
      <c r="T1753" s="212"/>
      <c r="U1753" s="212"/>
      <c r="V1753" s="212"/>
      <c r="W1753" s="212"/>
      <c r="X1753" s="212"/>
      <c r="Y1753" s="212"/>
      <c r="Z1753" s="212"/>
      <c r="AA1753" s="212"/>
      <c r="AB1753" s="212"/>
      <c r="AC1753" s="212"/>
      <c r="AD1753" s="212"/>
      <c r="AE1753" s="212"/>
      <c r="AF1753" s="212"/>
      <c r="AG1753" s="212"/>
      <c r="AH1753" s="212"/>
      <c r="AI1753" s="212"/>
      <c r="AJ1753" s="212"/>
      <c r="AK1753" s="212"/>
      <c r="AL1753" s="212"/>
      <c r="AM1753" s="212"/>
      <c r="AN1753" s="212"/>
      <c r="AP1753" s="203"/>
      <c r="AQ1753" s="203"/>
      <c r="AR1753" s="203"/>
      <c r="AS1753" s="203"/>
      <c r="AT1753" s="203"/>
      <c r="AU1753" s="203"/>
      <c r="AV1753" s="212"/>
      <c r="AW1753" s="212"/>
      <c r="AX1753" s="212"/>
      <c r="AY1753" s="212"/>
      <c r="BA1753" s="203"/>
      <c r="BB1753" s="203"/>
      <c r="BC1753" s="203"/>
      <c r="BD1753" s="203"/>
      <c r="BE1753" s="212"/>
      <c r="BF1753" s="212"/>
      <c r="BG1753" s="203"/>
      <c r="BH1753" s="203"/>
      <c r="BI1753" s="298"/>
      <c r="BJ1753" s="299"/>
      <c r="BK1753" s="203"/>
      <c r="BL1753" s="319"/>
    </row>
    <row r="1754" spans="18:64" ht="12.75" x14ac:dyDescent="0.2">
      <c r="R1754" s="212"/>
      <c r="S1754" s="212"/>
      <c r="T1754" s="212"/>
      <c r="U1754" s="212"/>
      <c r="V1754" s="212"/>
      <c r="W1754" s="212"/>
      <c r="X1754" s="212"/>
      <c r="Y1754" s="212"/>
      <c r="Z1754" s="212"/>
      <c r="AA1754" s="212"/>
      <c r="AB1754" s="212"/>
      <c r="AC1754" s="212"/>
      <c r="AD1754" s="212"/>
      <c r="AE1754" s="212"/>
      <c r="AF1754" s="212"/>
      <c r="AG1754" s="212"/>
      <c r="AH1754" s="212"/>
      <c r="AI1754" s="212"/>
      <c r="AJ1754" s="212"/>
      <c r="AK1754" s="212"/>
      <c r="AL1754" s="212"/>
      <c r="AM1754" s="212"/>
      <c r="AN1754" s="212"/>
      <c r="AP1754" s="203"/>
      <c r="AQ1754" s="203"/>
      <c r="AR1754" s="203"/>
      <c r="AS1754" s="203"/>
      <c r="AT1754" s="203"/>
      <c r="AU1754" s="203"/>
      <c r="AV1754" s="212"/>
      <c r="AW1754" s="212"/>
      <c r="AX1754" s="212"/>
      <c r="AY1754" s="212"/>
      <c r="BA1754" s="203"/>
      <c r="BB1754" s="203"/>
      <c r="BC1754" s="203"/>
      <c r="BD1754" s="203"/>
      <c r="BE1754" s="212"/>
      <c r="BF1754" s="212"/>
      <c r="BG1754" s="203"/>
      <c r="BH1754" s="203"/>
      <c r="BI1754" s="298"/>
      <c r="BJ1754" s="299"/>
      <c r="BK1754" s="203"/>
      <c r="BL1754" s="319"/>
    </row>
    <row r="1755" spans="18:64" ht="12.75" x14ac:dyDescent="0.2">
      <c r="R1755" s="212"/>
      <c r="S1755" s="212"/>
      <c r="T1755" s="212"/>
      <c r="U1755" s="212"/>
      <c r="V1755" s="212"/>
      <c r="W1755" s="212"/>
      <c r="X1755" s="212"/>
      <c r="Y1755" s="212"/>
      <c r="Z1755" s="212"/>
      <c r="AA1755" s="212"/>
      <c r="AB1755" s="212"/>
      <c r="AC1755" s="212"/>
      <c r="AD1755" s="212"/>
      <c r="AE1755" s="212"/>
      <c r="AF1755" s="212"/>
      <c r="AG1755" s="212"/>
      <c r="AH1755" s="212"/>
      <c r="AI1755" s="212"/>
      <c r="AJ1755" s="212"/>
      <c r="AK1755" s="212"/>
      <c r="AL1755" s="212"/>
      <c r="AM1755" s="212"/>
      <c r="AN1755" s="212"/>
      <c r="AP1755" s="203"/>
      <c r="AQ1755" s="203"/>
      <c r="AR1755" s="203"/>
      <c r="AS1755" s="203"/>
      <c r="AT1755" s="203"/>
      <c r="AU1755" s="203"/>
      <c r="AV1755" s="212"/>
      <c r="AW1755" s="212"/>
      <c r="AX1755" s="212"/>
      <c r="AY1755" s="212"/>
      <c r="BA1755" s="203"/>
      <c r="BB1755" s="203"/>
      <c r="BC1755" s="203"/>
      <c r="BD1755" s="203"/>
      <c r="BE1755" s="212"/>
      <c r="BF1755" s="212"/>
      <c r="BG1755" s="203"/>
      <c r="BH1755" s="203"/>
      <c r="BI1755" s="298"/>
      <c r="BJ1755" s="299"/>
      <c r="BK1755" s="203"/>
      <c r="BL1755" s="319"/>
    </row>
    <row r="1756" spans="18:64" ht="12.75" x14ac:dyDescent="0.2">
      <c r="R1756" s="212"/>
      <c r="S1756" s="212"/>
      <c r="T1756" s="212"/>
      <c r="U1756" s="212"/>
      <c r="V1756" s="212"/>
      <c r="W1756" s="212"/>
      <c r="X1756" s="212"/>
      <c r="Y1756" s="212"/>
      <c r="Z1756" s="212"/>
      <c r="AA1756" s="212"/>
      <c r="AB1756" s="212"/>
      <c r="AC1756" s="212"/>
      <c r="AD1756" s="212"/>
      <c r="AE1756" s="212"/>
      <c r="AF1756" s="212"/>
      <c r="AG1756" s="212"/>
      <c r="AH1756" s="212"/>
      <c r="AI1756" s="212"/>
      <c r="AJ1756" s="212"/>
      <c r="AK1756" s="212"/>
      <c r="AL1756" s="212"/>
      <c r="AM1756" s="212"/>
      <c r="AN1756" s="212"/>
      <c r="AP1756" s="203"/>
      <c r="AQ1756" s="203"/>
      <c r="AR1756" s="203"/>
      <c r="AS1756" s="203"/>
      <c r="AT1756" s="203"/>
      <c r="AU1756" s="203"/>
      <c r="AV1756" s="212"/>
      <c r="AW1756" s="212"/>
      <c r="AX1756" s="212"/>
      <c r="AY1756" s="212"/>
      <c r="BA1756" s="203"/>
      <c r="BB1756" s="203"/>
      <c r="BC1756" s="203"/>
      <c r="BD1756" s="203"/>
      <c r="BE1756" s="212"/>
      <c r="BF1756" s="212"/>
      <c r="BG1756" s="203"/>
      <c r="BH1756" s="203"/>
      <c r="BI1756" s="298"/>
      <c r="BJ1756" s="299"/>
      <c r="BK1756" s="203"/>
      <c r="BL1756" s="319"/>
    </row>
    <row r="1757" spans="18:64" ht="12.75" x14ac:dyDescent="0.2">
      <c r="R1757" s="212"/>
      <c r="S1757" s="212"/>
      <c r="T1757" s="212"/>
      <c r="U1757" s="212"/>
      <c r="V1757" s="212"/>
      <c r="W1757" s="212"/>
      <c r="X1757" s="212"/>
      <c r="Y1757" s="212"/>
      <c r="Z1757" s="212"/>
      <c r="AA1757" s="212"/>
      <c r="AB1757" s="212"/>
      <c r="AC1757" s="212"/>
      <c r="AD1757" s="212"/>
      <c r="AE1757" s="212"/>
      <c r="AF1757" s="212"/>
      <c r="AG1757" s="212"/>
      <c r="AH1757" s="212"/>
      <c r="AI1757" s="212"/>
      <c r="AJ1757" s="212"/>
      <c r="AK1757" s="212"/>
      <c r="AL1757" s="212"/>
      <c r="AM1757" s="212"/>
      <c r="AN1757" s="212"/>
      <c r="AP1757" s="203"/>
      <c r="AQ1757" s="203"/>
      <c r="AR1757" s="203"/>
      <c r="AS1757" s="203"/>
      <c r="AT1757" s="203"/>
      <c r="AU1757" s="203"/>
      <c r="AV1757" s="212"/>
      <c r="AW1757" s="212"/>
      <c r="AX1757" s="212"/>
      <c r="AY1757" s="212"/>
      <c r="BA1757" s="203"/>
      <c r="BB1757" s="203"/>
      <c r="BC1757" s="203"/>
      <c r="BD1757" s="203"/>
      <c r="BE1757" s="212"/>
      <c r="BF1757" s="212"/>
      <c r="BG1757" s="203"/>
      <c r="BH1757" s="203"/>
      <c r="BI1757" s="298"/>
      <c r="BJ1757" s="299"/>
      <c r="BK1757" s="203"/>
      <c r="BL1757" s="319"/>
    </row>
    <row r="1758" spans="18:64" ht="12.75" x14ac:dyDescent="0.2">
      <c r="R1758" s="212"/>
      <c r="S1758" s="212"/>
      <c r="T1758" s="212"/>
      <c r="U1758" s="212"/>
      <c r="V1758" s="212"/>
      <c r="W1758" s="212"/>
      <c r="X1758" s="212"/>
      <c r="Y1758" s="212"/>
      <c r="Z1758" s="212"/>
      <c r="AA1758" s="212"/>
      <c r="AB1758" s="212"/>
      <c r="AC1758" s="212"/>
      <c r="AD1758" s="212"/>
      <c r="AE1758" s="212"/>
      <c r="AF1758" s="212"/>
      <c r="AG1758" s="212"/>
      <c r="AH1758" s="212"/>
      <c r="AI1758" s="212"/>
      <c r="AJ1758" s="212"/>
      <c r="AK1758" s="212"/>
      <c r="AL1758" s="212"/>
      <c r="AM1758" s="212"/>
      <c r="AN1758" s="212"/>
      <c r="AP1758" s="203"/>
      <c r="AQ1758" s="203"/>
      <c r="AR1758" s="203"/>
      <c r="AS1758" s="203"/>
      <c r="AT1758" s="203"/>
      <c r="AU1758" s="203"/>
      <c r="AV1758" s="212"/>
      <c r="AW1758" s="212"/>
      <c r="AX1758" s="212"/>
      <c r="AY1758" s="212"/>
      <c r="BA1758" s="203"/>
      <c r="BB1758" s="203"/>
      <c r="BC1758" s="203"/>
      <c r="BD1758" s="203"/>
      <c r="BE1758" s="212"/>
      <c r="BF1758" s="212"/>
      <c r="BG1758" s="203"/>
      <c r="BH1758" s="203"/>
      <c r="BI1758" s="298"/>
      <c r="BJ1758" s="299"/>
      <c r="BK1758" s="203"/>
      <c r="BL1758" s="319"/>
    </row>
    <row r="1759" spans="18:64" ht="12.75" x14ac:dyDescent="0.2">
      <c r="R1759" s="212"/>
      <c r="S1759" s="212"/>
      <c r="T1759" s="212"/>
      <c r="U1759" s="212"/>
      <c r="V1759" s="212"/>
      <c r="W1759" s="212"/>
      <c r="X1759" s="212"/>
      <c r="Y1759" s="212"/>
      <c r="Z1759" s="212"/>
      <c r="AA1759" s="212"/>
      <c r="AB1759" s="212"/>
      <c r="AC1759" s="212"/>
      <c r="AD1759" s="212"/>
      <c r="AE1759" s="212"/>
      <c r="AF1759" s="212"/>
      <c r="AG1759" s="212"/>
      <c r="AH1759" s="212"/>
      <c r="AI1759" s="212"/>
      <c r="AJ1759" s="212"/>
      <c r="AK1759" s="212"/>
      <c r="AL1759" s="212"/>
      <c r="AM1759" s="212"/>
      <c r="AN1759" s="212"/>
      <c r="AP1759" s="203"/>
      <c r="AQ1759" s="203"/>
      <c r="AR1759" s="203"/>
      <c r="AS1759" s="203"/>
      <c r="AT1759" s="203"/>
      <c r="AU1759" s="203"/>
      <c r="AV1759" s="212"/>
      <c r="AW1759" s="212"/>
      <c r="AX1759" s="212"/>
      <c r="AY1759" s="212"/>
      <c r="BA1759" s="203"/>
      <c r="BB1759" s="203"/>
      <c r="BC1759" s="203"/>
      <c r="BD1759" s="203"/>
      <c r="BE1759" s="212"/>
      <c r="BF1759" s="212"/>
      <c r="BG1759" s="203"/>
      <c r="BH1759" s="203"/>
      <c r="BI1759" s="298"/>
      <c r="BJ1759" s="299"/>
      <c r="BK1759" s="203"/>
      <c r="BL1759" s="319"/>
    </row>
    <row r="1760" spans="18:64" ht="12.75" x14ac:dyDescent="0.2">
      <c r="R1760" s="212"/>
      <c r="S1760" s="212"/>
      <c r="T1760" s="212"/>
      <c r="U1760" s="212"/>
      <c r="V1760" s="212"/>
      <c r="W1760" s="212"/>
      <c r="X1760" s="212"/>
      <c r="Y1760" s="212"/>
      <c r="Z1760" s="212"/>
      <c r="AA1760" s="212"/>
      <c r="AB1760" s="212"/>
      <c r="AC1760" s="212"/>
      <c r="AD1760" s="212"/>
      <c r="AE1760" s="212"/>
      <c r="AF1760" s="212"/>
      <c r="AG1760" s="212"/>
      <c r="AH1760" s="212"/>
      <c r="AI1760" s="212"/>
      <c r="AJ1760" s="212"/>
      <c r="AK1760" s="212"/>
      <c r="AL1760" s="212"/>
      <c r="AM1760" s="212"/>
      <c r="AN1760" s="212"/>
      <c r="AP1760" s="203"/>
      <c r="AQ1760" s="203"/>
      <c r="AR1760" s="203"/>
      <c r="AS1760" s="203"/>
      <c r="AT1760" s="203"/>
      <c r="AU1760" s="203"/>
      <c r="AV1760" s="212"/>
      <c r="AW1760" s="212"/>
      <c r="AX1760" s="212"/>
      <c r="AY1760" s="212"/>
      <c r="BA1760" s="203"/>
      <c r="BB1760" s="203"/>
      <c r="BC1760" s="203"/>
      <c r="BD1760" s="203"/>
      <c r="BE1760" s="212"/>
      <c r="BF1760" s="212"/>
      <c r="BG1760" s="203"/>
      <c r="BH1760" s="203"/>
      <c r="BI1760" s="298"/>
      <c r="BJ1760" s="299"/>
      <c r="BK1760" s="203"/>
      <c r="BL1760" s="319"/>
    </row>
    <row r="1761" spans="18:64" ht="12.75" x14ac:dyDescent="0.2">
      <c r="R1761" s="212"/>
      <c r="S1761" s="212"/>
      <c r="T1761" s="212"/>
      <c r="U1761" s="212"/>
      <c r="V1761" s="212"/>
      <c r="W1761" s="212"/>
      <c r="X1761" s="212"/>
      <c r="Y1761" s="212"/>
      <c r="Z1761" s="212"/>
      <c r="AA1761" s="212"/>
      <c r="AB1761" s="212"/>
      <c r="AC1761" s="212"/>
      <c r="AD1761" s="212"/>
      <c r="AE1761" s="212"/>
      <c r="AF1761" s="212"/>
      <c r="AG1761" s="212"/>
      <c r="AH1761" s="212"/>
      <c r="AI1761" s="212"/>
      <c r="AJ1761" s="212"/>
      <c r="AK1761" s="212"/>
      <c r="AL1761" s="212"/>
      <c r="AM1761" s="212"/>
      <c r="AN1761" s="212"/>
      <c r="AP1761" s="203"/>
      <c r="AQ1761" s="203"/>
      <c r="AR1761" s="203"/>
      <c r="AS1761" s="203"/>
      <c r="AT1761" s="203"/>
      <c r="AU1761" s="203"/>
      <c r="AV1761" s="212"/>
      <c r="AW1761" s="212"/>
      <c r="AX1761" s="212"/>
      <c r="AY1761" s="212"/>
      <c r="BA1761" s="203"/>
      <c r="BB1761" s="203"/>
      <c r="BC1761" s="203"/>
      <c r="BD1761" s="203"/>
      <c r="BE1761" s="212"/>
      <c r="BF1761" s="212"/>
      <c r="BG1761" s="203"/>
      <c r="BH1761" s="203"/>
      <c r="BI1761" s="298"/>
      <c r="BJ1761" s="299"/>
      <c r="BK1761" s="203"/>
      <c r="BL1761" s="319"/>
    </row>
    <row r="1762" spans="18:64" ht="12.75" x14ac:dyDescent="0.2">
      <c r="R1762" s="212"/>
      <c r="S1762" s="212"/>
      <c r="T1762" s="212"/>
      <c r="U1762" s="212"/>
      <c r="V1762" s="212"/>
      <c r="W1762" s="212"/>
      <c r="X1762" s="212"/>
      <c r="Y1762" s="212"/>
      <c r="Z1762" s="212"/>
      <c r="AA1762" s="212"/>
      <c r="AB1762" s="212"/>
      <c r="AC1762" s="212"/>
      <c r="AD1762" s="212"/>
      <c r="AE1762" s="212"/>
      <c r="AF1762" s="212"/>
      <c r="AG1762" s="212"/>
      <c r="AH1762" s="212"/>
      <c r="AI1762" s="212"/>
      <c r="AJ1762" s="212"/>
      <c r="AK1762" s="212"/>
      <c r="AL1762" s="212"/>
      <c r="AM1762" s="212"/>
      <c r="AN1762" s="212"/>
      <c r="AP1762" s="203"/>
      <c r="AQ1762" s="203"/>
      <c r="AR1762" s="203"/>
      <c r="AS1762" s="203"/>
      <c r="AT1762" s="203"/>
      <c r="AU1762" s="203"/>
      <c r="AV1762" s="212"/>
      <c r="AW1762" s="212"/>
      <c r="AX1762" s="212"/>
      <c r="AY1762" s="212"/>
      <c r="BA1762" s="203"/>
      <c r="BB1762" s="203"/>
      <c r="BC1762" s="203"/>
      <c r="BD1762" s="203"/>
      <c r="BE1762" s="212"/>
      <c r="BF1762" s="212"/>
      <c r="BG1762" s="203"/>
      <c r="BH1762" s="203"/>
      <c r="BI1762" s="298"/>
      <c r="BJ1762" s="299"/>
      <c r="BK1762" s="203"/>
      <c r="BL1762" s="319"/>
    </row>
    <row r="1763" spans="18:64" ht="12.75" x14ac:dyDescent="0.2">
      <c r="R1763" s="212"/>
      <c r="S1763" s="212"/>
      <c r="T1763" s="212"/>
      <c r="U1763" s="212"/>
      <c r="V1763" s="212"/>
      <c r="W1763" s="212"/>
      <c r="X1763" s="212"/>
      <c r="Y1763" s="212"/>
      <c r="Z1763" s="212"/>
      <c r="AA1763" s="212"/>
      <c r="AB1763" s="212"/>
      <c r="AC1763" s="212"/>
      <c r="AD1763" s="212"/>
      <c r="AE1763" s="212"/>
      <c r="AF1763" s="212"/>
      <c r="AG1763" s="212"/>
      <c r="AH1763" s="212"/>
      <c r="AI1763" s="212"/>
      <c r="AJ1763" s="212"/>
      <c r="AK1763" s="212"/>
      <c r="AL1763" s="212"/>
      <c r="AM1763" s="212"/>
      <c r="AN1763" s="212"/>
      <c r="AP1763" s="203"/>
      <c r="AQ1763" s="203"/>
      <c r="AR1763" s="203"/>
      <c r="AS1763" s="203"/>
      <c r="AT1763" s="203"/>
      <c r="AU1763" s="203"/>
      <c r="AV1763" s="212"/>
      <c r="AW1763" s="212"/>
      <c r="AX1763" s="212"/>
      <c r="AY1763" s="212"/>
      <c r="BA1763" s="203"/>
      <c r="BB1763" s="203"/>
      <c r="BC1763" s="203"/>
      <c r="BD1763" s="203"/>
      <c r="BE1763" s="212"/>
      <c r="BF1763" s="212"/>
      <c r="BG1763" s="203"/>
      <c r="BH1763" s="203"/>
      <c r="BI1763" s="298"/>
      <c r="BJ1763" s="299"/>
      <c r="BK1763" s="203"/>
      <c r="BL1763" s="319"/>
    </row>
    <row r="1764" spans="18:64" ht="12.75" x14ac:dyDescent="0.2">
      <c r="R1764" s="212"/>
      <c r="S1764" s="212"/>
      <c r="T1764" s="212"/>
      <c r="U1764" s="212"/>
      <c r="V1764" s="212"/>
      <c r="W1764" s="212"/>
      <c r="X1764" s="212"/>
      <c r="Y1764" s="212"/>
      <c r="Z1764" s="212"/>
      <c r="AA1764" s="212"/>
      <c r="AB1764" s="212"/>
      <c r="AC1764" s="212"/>
      <c r="AD1764" s="212"/>
      <c r="AE1764" s="212"/>
      <c r="AF1764" s="212"/>
      <c r="AG1764" s="212"/>
      <c r="AH1764" s="212"/>
      <c r="AI1764" s="212"/>
      <c r="AJ1764" s="212"/>
      <c r="AK1764" s="212"/>
      <c r="AL1764" s="212"/>
      <c r="AM1764" s="212"/>
      <c r="AN1764" s="212"/>
      <c r="AP1764" s="203"/>
      <c r="AQ1764" s="203"/>
      <c r="AR1764" s="203"/>
      <c r="AS1764" s="203"/>
      <c r="AT1764" s="203"/>
      <c r="AU1764" s="203"/>
      <c r="AV1764" s="212"/>
      <c r="AW1764" s="212"/>
      <c r="AX1764" s="212"/>
      <c r="AY1764" s="212"/>
      <c r="BA1764" s="203"/>
      <c r="BB1764" s="203"/>
      <c r="BC1764" s="203"/>
      <c r="BD1764" s="203"/>
      <c r="BE1764" s="212"/>
      <c r="BF1764" s="212"/>
      <c r="BG1764" s="203"/>
      <c r="BH1764" s="203"/>
      <c r="BI1764" s="298"/>
      <c r="BJ1764" s="299"/>
      <c r="BK1764" s="203"/>
      <c r="BL1764" s="319"/>
    </row>
    <row r="1765" spans="18:64" ht="12.75" x14ac:dyDescent="0.2">
      <c r="R1765" s="212"/>
      <c r="S1765" s="212"/>
      <c r="T1765" s="212"/>
      <c r="U1765" s="212"/>
      <c r="V1765" s="212"/>
      <c r="W1765" s="212"/>
      <c r="X1765" s="212"/>
      <c r="Y1765" s="212"/>
      <c r="Z1765" s="212"/>
      <c r="AA1765" s="212"/>
      <c r="AB1765" s="212"/>
      <c r="AC1765" s="212"/>
      <c r="AD1765" s="212"/>
      <c r="AE1765" s="212"/>
      <c r="AF1765" s="212"/>
      <c r="AG1765" s="212"/>
      <c r="AH1765" s="212"/>
      <c r="AI1765" s="212"/>
      <c r="AJ1765" s="212"/>
      <c r="AK1765" s="212"/>
      <c r="AL1765" s="212"/>
      <c r="AM1765" s="212"/>
      <c r="AN1765" s="212"/>
      <c r="AP1765" s="203"/>
      <c r="AQ1765" s="203"/>
      <c r="AR1765" s="203"/>
      <c r="AS1765" s="203"/>
      <c r="AT1765" s="203"/>
      <c r="AU1765" s="203"/>
      <c r="AV1765" s="212"/>
      <c r="AW1765" s="212"/>
      <c r="AX1765" s="212"/>
      <c r="AY1765" s="212"/>
      <c r="BA1765" s="203"/>
      <c r="BB1765" s="203"/>
      <c r="BC1765" s="203"/>
      <c r="BD1765" s="203"/>
      <c r="BE1765" s="212"/>
      <c r="BF1765" s="212"/>
      <c r="BG1765" s="203"/>
      <c r="BH1765" s="203"/>
      <c r="BI1765" s="298"/>
      <c r="BJ1765" s="299"/>
      <c r="BK1765" s="203"/>
      <c r="BL1765" s="319"/>
    </row>
    <row r="1766" spans="18:64" ht="12.75" x14ac:dyDescent="0.2">
      <c r="R1766" s="212"/>
      <c r="S1766" s="212"/>
      <c r="T1766" s="212"/>
      <c r="U1766" s="212"/>
      <c r="V1766" s="212"/>
      <c r="W1766" s="212"/>
      <c r="X1766" s="212"/>
      <c r="Y1766" s="212"/>
      <c r="Z1766" s="212"/>
      <c r="AA1766" s="212"/>
      <c r="AB1766" s="212"/>
      <c r="AC1766" s="212"/>
      <c r="AD1766" s="212"/>
      <c r="AE1766" s="212"/>
      <c r="AF1766" s="212"/>
      <c r="AG1766" s="212"/>
      <c r="AH1766" s="212"/>
      <c r="AI1766" s="212"/>
      <c r="AJ1766" s="212"/>
      <c r="AK1766" s="212"/>
      <c r="AL1766" s="212"/>
      <c r="AM1766" s="212"/>
      <c r="AN1766" s="212"/>
      <c r="AP1766" s="203"/>
      <c r="AQ1766" s="203"/>
      <c r="AR1766" s="203"/>
      <c r="AS1766" s="203"/>
      <c r="AT1766" s="203"/>
      <c r="AU1766" s="203"/>
      <c r="AV1766" s="212"/>
      <c r="AW1766" s="212"/>
      <c r="AX1766" s="212"/>
      <c r="AY1766" s="212"/>
      <c r="BA1766" s="203"/>
      <c r="BB1766" s="203"/>
      <c r="BC1766" s="203"/>
      <c r="BD1766" s="203"/>
      <c r="BE1766" s="212"/>
      <c r="BF1766" s="212"/>
      <c r="BG1766" s="203"/>
      <c r="BH1766" s="203"/>
      <c r="BI1766" s="298"/>
      <c r="BJ1766" s="299"/>
      <c r="BK1766" s="203"/>
      <c r="BL1766" s="319"/>
    </row>
    <row r="1767" spans="18:64" ht="12.75" x14ac:dyDescent="0.2">
      <c r="R1767" s="212"/>
      <c r="S1767" s="212"/>
      <c r="T1767" s="212"/>
      <c r="U1767" s="212"/>
      <c r="V1767" s="212"/>
      <c r="W1767" s="212"/>
      <c r="X1767" s="212"/>
      <c r="Y1767" s="212"/>
      <c r="Z1767" s="212"/>
      <c r="AA1767" s="212"/>
      <c r="AB1767" s="212"/>
      <c r="AC1767" s="212"/>
      <c r="AD1767" s="212"/>
      <c r="AE1767" s="212"/>
      <c r="AF1767" s="212"/>
      <c r="AG1767" s="212"/>
      <c r="AH1767" s="212"/>
      <c r="AI1767" s="212"/>
      <c r="AJ1767" s="212"/>
      <c r="AK1767" s="212"/>
      <c r="AL1767" s="212"/>
      <c r="AM1767" s="212"/>
      <c r="AN1767" s="212"/>
      <c r="AP1767" s="203"/>
      <c r="AQ1767" s="203"/>
      <c r="AR1767" s="203"/>
      <c r="AS1767" s="203"/>
      <c r="AT1767" s="203"/>
      <c r="AU1767" s="203"/>
      <c r="AV1767" s="212"/>
      <c r="AW1767" s="212"/>
      <c r="AX1767" s="212"/>
      <c r="AY1767" s="212"/>
      <c r="BA1767" s="203"/>
      <c r="BB1767" s="203"/>
      <c r="BC1767" s="203"/>
      <c r="BD1767" s="203"/>
      <c r="BE1767" s="212"/>
      <c r="BF1767" s="212"/>
      <c r="BG1767" s="203"/>
      <c r="BH1767" s="203"/>
      <c r="BI1767" s="298"/>
      <c r="BJ1767" s="299"/>
      <c r="BK1767" s="203"/>
      <c r="BL1767" s="319"/>
    </row>
    <row r="1768" spans="18:64" ht="12.75" x14ac:dyDescent="0.2">
      <c r="R1768" s="212"/>
      <c r="S1768" s="212"/>
      <c r="T1768" s="212"/>
      <c r="U1768" s="212"/>
      <c r="V1768" s="212"/>
      <c r="W1768" s="212"/>
      <c r="X1768" s="212"/>
      <c r="Y1768" s="212"/>
      <c r="Z1768" s="212"/>
      <c r="AA1768" s="212"/>
      <c r="AB1768" s="212"/>
      <c r="AC1768" s="212"/>
      <c r="AD1768" s="212"/>
      <c r="AE1768" s="212"/>
      <c r="AF1768" s="212"/>
      <c r="AG1768" s="212"/>
      <c r="AH1768" s="212"/>
      <c r="AI1768" s="212"/>
      <c r="AJ1768" s="212"/>
      <c r="AK1768" s="212"/>
      <c r="AL1768" s="212"/>
      <c r="AM1768" s="212"/>
      <c r="AN1768" s="212"/>
      <c r="AP1768" s="203"/>
      <c r="AQ1768" s="203"/>
      <c r="AR1768" s="203"/>
      <c r="AS1768" s="203"/>
      <c r="AT1768" s="203"/>
      <c r="AU1768" s="203"/>
      <c r="AV1768" s="212"/>
      <c r="AW1768" s="212"/>
      <c r="AX1768" s="212"/>
      <c r="AY1768" s="212"/>
      <c r="BA1768" s="203"/>
      <c r="BB1768" s="203"/>
      <c r="BC1768" s="203"/>
      <c r="BD1768" s="203"/>
      <c r="BE1768" s="212"/>
      <c r="BF1768" s="212"/>
      <c r="BG1768" s="203"/>
      <c r="BH1768" s="203"/>
      <c r="BI1768" s="298"/>
      <c r="BJ1768" s="299"/>
      <c r="BK1768" s="203"/>
      <c r="BL1768" s="319"/>
    </row>
    <row r="1769" spans="18:64" ht="12.75" x14ac:dyDescent="0.2">
      <c r="R1769" s="212"/>
      <c r="S1769" s="212"/>
      <c r="T1769" s="212"/>
      <c r="U1769" s="212"/>
      <c r="V1769" s="212"/>
      <c r="W1769" s="212"/>
      <c r="X1769" s="212"/>
      <c r="Y1769" s="212"/>
      <c r="Z1769" s="212"/>
      <c r="AA1769" s="212"/>
      <c r="AB1769" s="212"/>
      <c r="AC1769" s="212"/>
      <c r="AD1769" s="212"/>
      <c r="AE1769" s="212"/>
      <c r="AF1769" s="212"/>
      <c r="AG1769" s="212"/>
      <c r="AH1769" s="212"/>
      <c r="AI1769" s="212"/>
      <c r="AJ1769" s="212"/>
      <c r="AK1769" s="212"/>
      <c r="AL1769" s="212"/>
      <c r="AM1769" s="212"/>
      <c r="AN1769" s="212"/>
      <c r="AP1769" s="203"/>
      <c r="AQ1769" s="203"/>
      <c r="AR1769" s="203"/>
      <c r="AS1769" s="203"/>
      <c r="AT1769" s="203"/>
      <c r="AU1769" s="203"/>
      <c r="AV1769" s="212"/>
      <c r="AW1769" s="212"/>
      <c r="AX1769" s="212"/>
      <c r="AY1769" s="212"/>
      <c r="BA1769" s="203"/>
      <c r="BB1769" s="203"/>
      <c r="BC1769" s="203"/>
      <c r="BD1769" s="203"/>
      <c r="BE1769" s="212"/>
      <c r="BF1769" s="212"/>
      <c r="BG1769" s="203"/>
      <c r="BH1769" s="203"/>
      <c r="BI1769" s="298"/>
      <c r="BJ1769" s="299"/>
      <c r="BK1769" s="203"/>
      <c r="BL1769" s="319"/>
    </row>
    <row r="1770" spans="18:64" ht="12.75" x14ac:dyDescent="0.2">
      <c r="R1770" s="212"/>
      <c r="S1770" s="212"/>
      <c r="T1770" s="212"/>
      <c r="U1770" s="212"/>
      <c r="V1770" s="212"/>
      <c r="W1770" s="212"/>
      <c r="X1770" s="212"/>
      <c r="Y1770" s="212"/>
      <c r="Z1770" s="212"/>
      <c r="AA1770" s="212"/>
      <c r="AB1770" s="212"/>
      <c r="AC1770" s="212"/>
      <c r="AD1770" s="212"/>
      <c r="AE1770" s="212"/>
      <c r="AF1770" s="212"/>
      <c r="AG1770" s="212"/>
      <c r="AH1770" s="212"/>
      <c r="AI1770" s="212"/>
      <c r="AJ1770" s="212"/>
      <c r="AK1770" s="212"/>
      <c r="AL1770" s="212"/>
      <c r="AM1770" s="212"/>
      <c r="AN1770" s="212"/>
      <c r="AP1770" s="203"/>
      <c r="AQ1770" s="203"/>
      <c r="AR1770" s="203"/>
      <c r="AS1770" s="203"/>
      <c r="AT1770" s="203"/>
      <c r="AU1770" s="203"/>
      <c r="AV1770" s="212"/>
      <c r="AW1770" s="212"/>
      <c r="AX1770" s="212"/>
      <c r="AY1770" s="212"/>
      <c r="BA1770" s="203"/>
      <c r="BB1770" s="203"/>
      <c r="BC1770" s="203"/>
      <c r="BD1770" s="203"/>
      <c r="BE1770" s="212"/>
      <c r="BF1770" s="212"/>
      <c r="BG1770" s="203"/>
      <c r="BH1770" s="203"/>
      <c r="BI1770" s="298"/>
      <c r="BJ1770" s="299"/>
      <c r="BK1770" s="203"/>
      <c r="BL1770" s="319"/>
    </row>
    <row r="1771" spans="18:64" ht="12.75" x14ac:dyDescent="0.2">
      <c r="R1771" s="212"/>
      <c r="S1771" s="212"/>
      <c r="T1771" s="212"/>
      <c r="U1771" s="212"/>
      <c r="V1771" s="212"/>
      <c r="W1771" s="212"/>
      <c r="X1771" s="212"/>
      <c r="Y1771" s="212"/>
      <c r="Z1771" s="212"/>
      <c r="AA1771" s="212"/>
      <c r="AB1771" s="212"/>
      <c r="AC1771" s="212"/>
      <c r="AD1771" s="212"/>
      <c r="AE1771" s="212"/>
      <c r="AF1771" s="212"/>
      <c r="AG1771" s="212"/>
      <c r="AH1771" s="212"/>
      <c r="AI1771" s="212"/>
      <c r="AJ1771" s="212"/>
      <c r="AK1771" s="212"/>
      <c r="AL1771" s="212"/>
      <c r="AM1771" s="212"/>
      <c r="AN1771" s="212"/>
      <c r="AP1771" s="203"/>
      <c r="AQ1771" s="203"/>
      <c r="AR1771" s="203"/>
      <c r="AS1771" s="203"/>
      <c r="AT1771" s="203"/>
      <c r="AU1771" s="203"/>
      <c r="AV1771" s="212"/>
      <c r="AW1771" s="212"/>
      <c r="AX1771" s="212"/>
      <c r="AY1771" s="212"/>
      <c r="BA1771" s="203"/>
      <c r="BB1771" s="203"/>
      <c r="BC1771" s="203"/>
      <c r="BD1771" s="203"/>
      <c r="BE1771" s="212"/>
      <c r="BF1771" s="212"/>
      <c r="BG1771" s="203"/>
      <c r="BH1771" s="203"/>
      <c r="BI1771" s="298"/>
      <c r="BJ1771" s="299"/>
      <c r="BK1771" s="203"/>
      <c r="BL1771" s="319"/>
    </row>
    <row r="1772" spans="18:64" ht="12.75" x14ac:dyDescent="0.2">
      <c r="R1772" s="212"/>
      <c r="S1772" s="212"/>
      <c r="T1772" s="212"/>
      <c r="U1772" s="212"/>
      <c r="V1772" s="212"/>
      <c r="W1772" s="212"/>
      <c r="X1772" s="212"/>
      <c r="Y1772" s="212"/>
      <c r="Z1772" s="212"/>
      <c r="AA1772" s="212"/>
      <c r="AB1772" s="212"/>
      <c r="AC1772" s="212"/>
      <c r="AD1772" s="212"/>
      <c r="AE1772" s="212"/>
      <c r="AF1772" s="212"/>
      <c r="AG1772" s="212"/>
      <c r="AH1772" s="212"/>
      <c r="AI1772" s="212"/>
      <c r="AJ1772" s="212"/>
      <c r="AK1772" s="212"/>
      <c r="AL1772" s="212"/>
      <c r="AM1772" s="212"/>
      <c r="AN1772" s="212"/>
      <c r="AP1772" s="203"/>
      <c r="AQ1772" s="203"/>
      <c r="AR1772" s="203"/>
      <c r="AS1772" s="203"/>
      <c r="AT1772" s="203"/>
      <c r="AU1772" s="203"/>
      <c r="AV1772" s="212"/>
      <c r="AW1772" s="212"/>
      <c r="AX1772" s="212"/>
      <c r="AY1772" s="212"/>
      <c r="BA1772" s="203"/>
      <c r="BB1772" s="203"/>
      <c r="BC1772" s="203"/>
      <c r="BD1772" s="203"/>
      <c r="BE1772" s="212"/>
      <c r="BF1772" s="212"/>
      <c r="BG1772" s="203"/>
      <c r="BH1772" s="203"/>
      <c r="BI1772" s="298"/>
      <c r="BJ1772" s="299"/>
      <c r="BK1772" s="203"/>
      <c r="BL1772" s="319"/>
    </row>
    <row r="1773" spans="18:64" ht="12.75" x14ac:dyDescent="0.2">
      <c r="R1773" s="212"/>
      <c r="S1773" s="212"/>
      <c r="T1773" s="212"/>
      <c r="U1773" s="212"/>
      <c r="V1773" s="212"/>
      <c r="W1773" s="212"/>
      <c r="X1773" s="212"/>
      <c r="Y1773" s="212"/>
      <c r="Z1773" s="212"/>
      <c r="AA1773" s="212"/>
      <c r="AB1773" s="212"/>
      <c r="AC1773" s="212"/>
      <c r="AD1773" s="212"/>
      <c r="AE1773" s="212"/>
      <c r="AF1773" s="212"/>
      <c r="AG1773" s="212"/>
      <c r="AH1773" s="212"/>
      <c r="AI1773" s="212"/>
      <c r="AJ1773" s="212"/>
      <c r="AK1773" s="212"/>
      <c r="AL1773" s="212"/>
      <c r="AM1773" s="212"/>
      <c r="AN1773" s="212"/>
      <c r="AP1773" s="203"/>
      <c r="AQ1773" s="203"/>
      <c r="AR1773" s="203"/>
      <c r="AS1773" s="203"/>
      <c r="AT1773" s="203"/>
      <c r="AU1773" s="203"/>
      <c r="AV1773" s="212"/>
      <c r="AW1773" s="212"/>
      <c r="AX1773" s="212"/>
      <c r="AY1773" s="212"/>
      <c r="BA1773" s="203"/>
      <c r="BB1773" s="203"/>
      <c r="BC1773" s="203"/>
      <c r="BD1773" s="203"/>
      <c r="BE1773" s="212"/>
      <c r="BF1773" s="212"/>
      <c r="BG1773" s="203"/>
      <c r="BH1773" s="203"/>
      <c r="BI1773" s="298"/>
      <c r="BJ1773" s="299"/>
      <c r="BK1773" s="203"/>
      <c r="BL1773" s="319"/>
    </row>
    <row r="1774" spans="18:64" ht="12.75" x14ac:dyDescent="0.2">
      <c r="R1774" s="212"/>
      <c r="S1774" s="212"/>
      <c r="T1774" s="212"/>
      <c r="U1774" s="212"/>
      <c r="V1774" s="212"/>
      <c r="W1774" s="212"/>
      <c r="X1774" s="212"/>
      <c r="Y1774" s="212"/>
      <c r="Z1774" s="212"/>
      <c r="AA1774" s="212"/>
      <c r="AB1774" s="212"/>
      <c r="AC1774" s="212"/>
      <c r="AD1774" s="212"/>
      <c r="AE1774" s="212"/>
      <c r="AF1774" s="212"/>
      <c r="AG1774" s="212"/>
      <c r="AH1774" s="212"/>
      <c r="AI1774" s="212"/>
      <c r="AJ1774" s="212"/>
      <c r="AK1774" s="212"/>
      <c r="AL1774" s="212"/>
      <c r="AM1774" s="212"/>
      <c r="AN1774" s="212"/>
      <c r="AP1774" s="203"/>
      <c r="AQ1774" s="203"/>
      <c r="AR1774" s="203"/>
      <c r="AS1774" s="203"/>
      <c r="AT1774" s="203"/>
      <c r="AU1774" s="203"/>
      <c r="AV1774" s="212"/>
      <c r="AW1774" s="212"/>
      <c r="AX1774" s="212"/>
      <c r="AY1774" s="212"/>
      <c r="BA1774" s="203"/>
      <c r="BB1774" s="203"/>
      <c r="BC1774" s="203"/>
      <c r="BD1774" s="203"/>
      <c r="BE1774" s="212"/>
      <c r="BF1774" s="212"/>
      <c r="BG1774" s="203"/>
      <c r="BH1774" s="203"/>
      <c r="BI1774" s="298"/>
      <c r="BJ1774" s="299"/>
      <c r="BK1774" s="203"/>
      <c r="BL1774" s="319"/>
    </row>
    <row r="1775" spans="18:64" ht="12.75" x14ac:dyDescent="0.2">
      <c r="R1775" s="212"/>
      <c r="S1775" s="212"/>
      <c r="T1775" s="212"/>
      <c r="U1775" s="212"/>
      <c r="V1775" s="212"/>
      <c r="W1775" s="212"/>
      <c r="X1775" s="212"/>
      <c r="Y1775" s="212"/>
      <c r="Z1775" s="212"/>
      <c r="AA1775" s="212"/>
      <c r="AB1775" s="212"/>
      <c r="AC1775" s="212"/>
      <c r="AD1775" s="212"/>
      <c r="AE1775" s="212"/>
      <c r="AF1775" s="212"/>
      <c r="AG1775" s="212"/>
      <c r="AH1775" s="212"/>
      <c r="AI1775" s="212"/>
      <c r="AJ1775" s="212"/>
      <c r="AK1775" s="212"/>
      <c r="AL1775" s="212"/>
      <c r="AM1775" s="212"/>
      <c r="AN1775" s="212"/>
      <c r="AP1775" s="203"/>
      <c r="AQ1775" s="203"/>
      <c r="AR1775" s="203"/>
      <c r="AS1775" s="203"/>
      <c r="AT1775" s="203"/>
      <c r="AU1775" s="203"/>
      <c r="AV1775" s="212"/>
      <c r="AW1775" s="212"/>
      <c r="AX1775" s="212"/>
      <c r="AY1775" s="212"/>
      <c r="BA1775" s="203"/>
      <c r="BB1775" s="203"/>
      <c r="BC1775" s="203"/>
      <c r="BD1775" s="203"/>
      <c r="BE1775" s="212"/>
      <c r="BF1775" s="212"/>
      <c r="BG1775" s="203"/>
      <c r="BH1775" s="203"/>
      <c r="BI1775" s="298"/>
      <c r="BJ1775" s="299"/>
      <c r="BK1775" s="203"/>
      <c r="BL1775" s="319"/>
    </row>
    <row r="1776" spans="18:64" ht="12.75" x14ac:dyDescent="0.2">
      <c r="R1776" s="212"/>
      <c r="S1776" s="212"/>
      <c r="T1776" s="212"/>
      <c r="U1776" s="212"/>
      <c r="V1776" s="212"/>
      <c r="W1776" s="212"/>
      <c r="X1776" s="212"/>
      <c r="Y1776" s="212"/>
      <c r="Z1776" s="212"/>
      <c r="AA1776" s="212"/>
      <c r="AB1776" s="212"/>
      <c r="AC1776" s="212"/>
      <c r="AD1776" s="212"/>
      <c r="AE1776" s="212"/>
      <c r="AF1776" s="212"/>
      <c r="AG1776" s="212"/>
      <c r="AH1776" s="212"/>
      <c r="AI1776" s="212"/>
      <c r="AJ1776" s="212"/>
      <c r="AK1776" s="212"/>
      <c r="AL1776" s="212"/>
      <c r="AM1776" s="212"/>
      <c r="AN1776" s="212"/>
      <c r="AP1776" s="203"/>
      <c r="AQ1776" s="203"/>
      <c r="AR1776" s="203"/>
      <c r="AS1776" s="203"/>
      <c r="AT1776" s="203"/>
      <c r="AU1776" s="203"/>
      <c r="AV1776" s="212"/>
      <c r="AW1776" s="212"/>
      <c r="AX1776" s="212"/>
      <c r="AY1776" s="212"/>
      <c r="BA1776" s="203"/>
      <c r="BB1776" s="203"/>
      <c r="BC1776" s="203"/>
      <c r="BD1776" s="203"/>
      <c r="BE1776" s="212"/>
      <c r="BF1776" s="212"/>
      <c r="BG1776" s="203"/>
      <c r="BH1776" s="203"/>
      <c r="BI1776" s="298"/>
      <c r="BJ1776" s="299"/>
      <c r="BK1776" s="203"/>
      <c r="BL1776" s="319"/>
    </row>
    <row r="1777" spans="18:64" ht="12.75" x14ac:dyDescent="0.2">
      <c r="R1777" s="212"/>
      <c r="S1777" s="212"/>
      <c r="T1777" s="212"/>
      <c r="U1777" s="212"/>
      <c r="V1777" s="212"/>
      <c r="W1777" s="212"/>
      <c r="X1777" s="212"/>
      <c r="Y1777" s="212"/>
      <c r="Z1777" s="212"/>
      <c r="AA1777" s="212"/>
      <c r="AB1777" s="212"/>
      <c r="AC1777" s="212"/>
      <c r="AD1777" s="212"/>
      <c r="AE1777" s="212"/>
      <c r="AF1777" s="212"/>
      <c r="AG1777" s="212"/>
      <c r="AH1777" s="212"/>
      <c r="AI1777" s="212"/>
      <c r="AJ1777" s="212"/>
      <c r="AK1777" s="212"/>
      <c r="AL1777" s="212"/>
      <c r="AM1777" s="212"/>
      <c r="AN1777" s="212"/>
      <c r="AP1777" s="203"/>
      <c r="AQ1777" s="203"/>
      <c r="AR1777" s="203"/>
      <c r="AS1777" s="203"/>
      <c r="AT1777" s="203"/>
      <c r="AU1777" s="203"/>
      <c r="AV1777" s="212"/>
      <c r="AW1777" s="212"/>
      <c r="AX1777" s="212"/>
      <c r="AY1777" s="212"/>
      <c r="BA1777" s="203"/>
      <c r="BB1777" s="203"/>
      <c r="BC1777" s="203"/>
      <c r="BD1777" s="203"/>
      <c r="BE1777" s="212"/>
      <c r="BF1777" s="212"/>
      <c r="BG1777" s="203"/>
      <c r="BH1777" s="203"/>
      <c r="BI1777" s="298"/>
      <c r="BJ1777" s="299"/>
      <c r="BK1777" s="203"/>
      <c r="BL1777" s="319"/>
    </row>
    <row r="1778" spans="18:64" ht="12.75" x14ac:dyDescent="0.2">
      <c r="R1778" s="212"/>
      <c r="S1778" s="212"/>
      <c r="T1778" s="212"/>
      <c r="U1778" s="212"/>
      <c r="V1778" s="212"/>
      <c r="W1778" s="212"/>
      <c r="X1778" s="212"/>
      <c r="Y1778" s="212"/>
      <c r="Z1778" s="212"/>
      <c r="AA1778" s="212"/>
      <c r="AB1778" s="212"/>
      <c r="AC1778" s="212"/>
      <c r="AD1778" s="212"/>
      <c r="AE1778" s="212"/>
      <c r="AF1778" s="212"/>
      <c r="AG1778" s="212"/>
      <c r="AH1778" s="212"/>
      <c r="AI1778" s="212"/>
      <c r="AJ1778" s="212"/>
      <c r="AK1778" s="212"/>
      <c r="AL1778" s="212"/>
      <c r="AM1778" s="212"/>
      <c r="AN1778" s="212"/>
      <c r="AP1778" s="203"/>
      <c r="AQ1778" s="203"/>
      <c r="AR1778" s="203"/>
      <c r="AS1778" s="203"/>
      <c r="AT1778" s="203"/>
      <c r="AU1778" s="203"/>
      <c r="AV1778" s="212"/>
      <c r="AW1778" s="212"/>
      <c r="AX1778" s="212"/>
      <c r="AY1778" s="212"/>
      <c r="BA1778" s="203"/>
      <c r="BB1778" s="203"/>
      <c r="BC1778" s="203"/>
      <c r="BD1778" s="203"/>
      <c r="BE1778" s="212"/>
      <c r="BF1778" s="212"/>
      <c r="BG1778" s="203"/>
      <c r="BH1778" s="203"/>
      <c r="BI1778" s="298"/>
      <c r="BJ1778" s="299"/>
      <c r="BK1778" s="203"/>
      <c r="BL1778" s="319"/>
    </row>
    <row r="1779" spans="18:64" ht="12.75" x14ac:dyDescent="0.2">
      <c r="R1779" s="212"/>
      <c r="S1779" s="212"/>
      <c r="T1779" s="212"/>
      <c r="U1779" s="212"/>
      <c r="V1779" s="212"/>
      <c r="W1779" s="212"/>
      <c r="X1779" s="212"/>
      <c r="Y1779" s="212"/>
      <c r="Z1779" s="212"/>
      <c r="AA1779" s="212"/>
      <c r="AB1779" s="212"/>
      <c r="AC1779" s="212"/>
      <c r="AD1779" s="212"/>
      <c r="AE1779" s="212"/>
      <c r="AF1779" s="212"/>
      <c r="AG1779" s="212"/>
      <c r="AH1779" s="212"/>
      <c r="AI1779" s="212"/>
      <c r="AJ1779" s="212"/>
      <c r="AK1779" s="212"/>
      <c r="AL1779" s="212"/>
      <c r="AM1779" s="212"/>
      <c r="AN1779" s="212"/>
      <c r="AP1779" s="203"/>
      <c r="AQ1779" s="203"/>
      <c r="AR1779" s="203"/>
      <c r="AS1779" s="203"/>
      <c r="AT1779" s="203"/>
      <c r="AU1779" s="203"/>
      <c r="AV1779" s="212"/>
      <c r="AW1779" s="212"/>
      <c r="AX1779" s="212"/>
      <c r="AY1779" s="212"/>
      <c r="BA1779" s="203"/>
      <c r="BB1779" s="203"/>
      <c r="BC1779" s="203"/>
      <c r="BD1779" s="203"/>
      <c r="BE1779" s="212"/>
      <c r="BF1779" s="212"/>
      <c r="BG1779" s="203"/>
      <c r="BH1779" s="203"/>
      <c r="BI1779" s="298"/>
      <c r="BJ1779" s="299"/>
      <c r="BK1779" s="203"/>
      <c r="BL1779" s="319"/>
    </row>
    <row r="1780" spans="18:64" ht="12.75" x14ac:dyDescent="0.2">
      <c r="R1780" s="212"/>
      <c r="S1780" s="212"/>
      <c r="T1780" s="212"/>
      <c r="U1780" s="212"/>
      <c r="V1780" s="212"/>
      <c r="W1780" s="212"/>
      <c r="X1780" s="212"/>
      <c r="Y1780" s="212"/>
      <c r="Z1780" s="212"/>
      <c r="AA1780" s="212"/>
      <c r="AB1780" s="212"/>
      <c r="AC1780" s="212"/>
      <c r="AD1780" s="212"/>
      <c r="AE1780" s="212"/>
      <c r="AF1780" s="212"/>
      <c r="AG1780" s="212"/>
      <c r="AH1780" s="212"/>
      <c r="AI1780" s="212"/>
      <c r="AJ1780" s="212"/>
      <c r="AK1780" s="212"/>
      <c r="AL1780" s="212"/>
      <c r="AM1780" s="212"/>
      <c r="AN1780" s="212"/>
      <c r="AP1780" s="203"/>
      <c r="AQ1780" s="203"/>
      <c r="AR1780" s="203"/>
      <c r="AS1780" s="203"/>
      <c r="AT1780" s="203"/>
      <c r="AU1780" s="203"/>
      <c r="AV1780" s="212"/>
      <c r="AW1780" s="212"/>
      <c r="AX1780" s="212"/>
      <c r="AY1780" s="212"/>
      <c r="BA1780" s="203"/>
      <c r="BB1780" s="203"/>
      <c r="BC1780" s="203"/>
      <c r="BD1780" s="203"/>
      <c r="BE1780" s="212"/>
      <c r="BF1780" s="212"/>
      <c r="BG1780" s="203"/>
      <c r="BH1780" s="203"/>
      <c r="BI1780" s="298"/>
      <c r="BJ1780" s="299"/>
      <c r="BK1780" s="203"/>
      <c r="BL1780" s="319"/>
    </row>
    <row r="1781" spans="18:64" ht="12.75" x14ac:dyDescent="0.2">
      <c r="R1781" s="212"/>
      <c r="S1781" s="212"/>
      <c r="T1781" s="212"/>
      <c r="U1781" s="212"/>
      <c r="V1781" s="212"/>
      <c r="W1781" s="212"/>
      <c r="X1781" s="212"/>
      <c r="Y1781" s="212"/>
      <c r="Z1781" s="212"/>
      <c r="AA1781" s="212"/>
      <c r="AB1781" s="212"/>
      <c r="AC1781" s="212"/>
      <c r="AD1781" s="212"/>
      <c r="AE1781" s="212"/>
      <c r="AF1781" s="212"/>
      <c r="AG1781" s="212"/>
      <c r="AH1781" s="212"/>
      <c r="AI1781" s="212"/>
      <c r="AJ1781" s="212"/>
      <c r="AK1781" s="212"/>
      <c r="AL1781" s="212"/>
      <c r="AM1781" s="212"/>
      <c r="AN1781" s="212"/>
      <c r="AP1781" s="203"/>
      <c r="AQ1781" s="203"/>
      <c r="AR1781" s="203"/>
      <c r="AS1781" s="203"/>
      <c r="AT1781" s="203"/>
      <c r="AU1781" s="203"/>
      <c r="AV1781" s="212"/>
      <c r="AW1781" s="212"/>
      <c r="AX1781" s="212"/>
      <c r="AY1781" s="212"/>
      <c r="BA1781" s="203"/>
      <c r="BB1781" s="203"/>
      <c r="BC1781" s="203"/>
      <c r="BD1781" s="203"/>
      <c r="BE1781" s="212"/>
      <c r="BF1781" s="212"/>
      <c r="BG1781" s="203"/>
      <c r="BH1781" s="203"/>
      <c r="BI1781" s="298"/>
      <c r="BJ1781" s="299"/>
      <c r="BK1781" s="203"/>
      <c r="BL1781" s="319"/>
    </row>
    <row r="1782" spans="18:64" ht="12.75" x14ac:dyDescent="0.2">
      <c r="R1782" s="212"/>
      <c r="S1782" s="212"/>
      <c r="T1782" s="212"/>
      <c r="U1782" s="212"/>
      <c r="V1782" s="212"/>
      <c r="W1782" s="212"/>
      <c r="X1782" s="212"/>
      <c r="Y1782" s="212"/>
      <c r="Z1782" s="212"/>
      <c r="AA1782" s="212"/>
      <c r="AB1782" s="212"/>
      <c r="AC1782" s="212"/>
      <c r="AD1782" s="212"/>
      <c r="AE1782" s="212"/>
      <c r="AF1782" s="212"/>
      <c r="AG1782" s="212"/>
      <c r="AH1782" s="212"/>
      <c r="AI1782" s="212"/>
      <c r="AJ1782" s="212"/>
      <c r="AK1782" s="212"/>
      <c r="AL1782" s="212"/>
      <c r="AM1782" s="212"/>
      <c r="AN1782" s="212"/>
      <c r="AP1782" s="203"/>
      <c r="AQ1782" s="203"/>
      <c r="AR1782" s="203"/>
      <c r="AS1782" s="203"/>
      <c r="AT1782" s="203"/>
      <c r="AU1782" s="203"/>
      <c r="AV1782" s="212"/>
      <c r="AW1782" s="212"/>
      <c r="AX1782" s="212"/>
      <c r="AY1782" s="212"/>
      <c r="BA1782" s="203"/>
      <c r="BB1782" s="203"/>
      <c r="BC1782" s="203"/>
      <c r="BD1782" s="203"/>
      <c r="BE1782" s="212"/>
      <c r="BF1782" s="212"/>
      <c r="BG1782" s="203"/>
      <c r="BH1782" s="203"/>
      <c r="BI1782" s="298"/>
      <c r="BJ1782" s="299"/>
      <c r="BK1782" s="203"/>
      <c r="BL1782" s="319"/>
    </row>
    <row r="1783" spans="18:64" ht="12.75" x14ac:dyDescent="0.2">
      <c r="R1783" s="212"/>
      <c r="S1783" s="212"/>
      <c r="T1783" s="212"/>
      <c r="U1783" s="212"/>
      <c r="V1783" s="212"/>
      <c r="W1783" s="212"/>
      <c r="X1783" s="212"/>
      <c r="Y1783" s="212"/>
      <c r="Z1783" s="212"/>
      <c r="AA1783" s="212"/>
      <c r="AB1783" s="212"/>
      <c r="AC1783" s="212"/>
      <c r="AD1783" s="212"/>
      <c r="AE1783" s="212"/>
      <c r="AF1783" s="212"/>
      <c r="AG1783" s="212"/>
      <c r="AH1783" s="212"/>
      <c r="AI1783" s="212"/>
      <c r="AJ1783" s="212"/>
      <c r="AK1783" s="212"/>
      <c r="AL1783" s="212"/>
      <c r="AM1783" s="212"/>
      <c r="AN1783" s="212"/>
      <c r="AP1783" s="203"/>
      <c r="AQ1783" s="203"/>
      <c r="AR1783" s="203"/>
      <c r="AS1783" s="203"/>
      <c r="AT1783" s="203"/>
      <c r="AU1783" s="203"/>
      <c r="AV1783" s="212"/>
      <c r="AW1783" s="212"/>
      <c r="AX1783" s="212"/>
      <c r="AY1783" s="212"/>
      <c r="BA1783" s="203"/>
      <c r="BB1783" s="203"/>
      <c r="BC1783" s="203"/>
      <c r="BD1783" s="203"/>
      <c r="BE1783" s="212"/>
      <c r="BF1783" s="212"/>
      <c r="BG1783" s="203"/>
      <c r="BH1783" s="203"/>
      <c r="BI1783" s="298"/>
      <c r="BJ1783" s="299"/>
      <c r="BK1783" s="203"/>
      <c r="BL1783" s="319"/>
    </row>
    <row r="1784" spans="18:64" ht="12.75" x14ac:dyDescent="0.2">
      <c r="R1784" s="212"/>
      <c r="S1784" s="212"/>
      <c r="T1784" s="212"/>
      <c r="U1784" s="212"/>
      <c r="V1784" s="212"/>
      <c r="W1784" s="212"/>
      <c r="X1784" s="212"/>
      <c r="Y1784" s="212"/>
      <c r="Z1784" s="212"/>
      <c r="AA1784" s="212"/>
      <c r="AB1784" s="212"/>
      <c r="AC1784" s="212"/>
      <c r="AD1784" s="212"/>
      <c r="AE1784" s="212"/>
      <c r="AF1784" s="212"/>
      <c r="AG1784" s="212"/>
      <c r="AH1784" s="212"/>
      <c r="AI1784" s="212"/>
      <c r="AJ1784" s="212"/>
      <c r="AK1784" s="212"/>
      <c r="AL1784" s="212"/>
      <c r="AM1784" s="212"/>
      <c r="AN1784" s="212"/>
      <c r="AP1784" s="203"/>
      <c r="AQ1784" s="203"/>
      <c r="AR1784" s="203"/>
      <c r="AS1784" s="203"/>
      <c r="AT1784" s="203"/>
      <c r="AU1784" s="203"/>
      <c r="AV1784" s="212"/>
      <c r="AW1784" s="212"/>
      <c r="AX1784" s="212"/>
      <c r="AY1784" s="212"/>
      <c r="BA1784" s="203"/>
      <c r="BB1784" s="203"/>
      <c r="BC1784" s="203"/>
      <c r="BD1784" s="203"/>
      <c r="BE1784" s="212"/>
      <c r="BF1784" s="212"/>
      <c r="BG1784" s="203"/>
      <c r="BH1784" s="203"/>
      <c r="BI1784" s="298"/>
      <c r="BJ1784" s="299"/>
      <c r="BK1784" s="203"/>
      <c r="BL1784" s="319"/>
    </row>
    <row r="1785" spans="18:64" ht="12.75" x14ac:dyDescent="0.2">
      <c r="R1785" s="212"/>
      <c r="S1785" s="212"/>
      <c r="T1785" s="212"/>
      <c r="U1785" s="212"/>
      <c r="V1785" s="212"/>
      <c r="W1785" s="212"/>
      <c r="X1785" s="212"/>
      <c r="Y1785" s="212"/>
      <c r="Z1785" s="212"/>
      <c r="AA1785" s="212"/>
      <c r="AB1785" s="212"/>
      <c r="AC1785" s="212"/>
      <c r="AD1785" s="212"/>
      <c r="AE1785" s="212"/>
      <c r="AF1785" s="212"/>
      <c r="AG1785" s="212"/>
      <c r="AH1785" s="212"/>
      <c r="AI1785" s="212"/>
      <c r="AJ1785" s="212"/>
      <c r="AK1785" s="212"/>
      <c r="AL1785" s="212"/>
      <c r="AM1785" s="212"/>
      <c r="AN1785" s="212"/>
      <c r="AP1785" s="203"/>
      <c r="AQ1785" s="203"/>
      <c r="AR1785" s="203"/>
      <c r="AS1785" s="203"/>
      <c r="AT1785" s="203"/>
      <c r="AU1785" s="203"/>
      <c r="AV1785" s="212"/>
      <c r="AW1785" s="212"/>
      <c r="AX1785" s="212"/>
      <c r="AY1785" s="212"/>
      <c r="BA1785" s="203"/>
      <c r="BB1785" s="203"/>
      <c r="BC1785" s="203"/>
      <c r="BD1785" s="203"/>
      <c r="BE1785" s="212"/>
      <c r="BF1785" s="212"/>
      <c r="BG1785" s="203"/>
      <c r="BH1785" s="203"/>
      <c r="BI1785" s="298"/>
      <c r="BJ1785" s="299"/>
      <c r="BK1785" s="203"/>
      <c r="BL1785" s="319"/>
    </row>
    <row r="1786" spans="18:64" ht="12.75" x14ac:dyDescent="0.2">
      <c r="R1786" s="212"/>
      <c r="S1786" s="212"/>
      <c r="T1786" s="212"/>
      <c r="U1786" s="212"/>
      <c r="V1786" s="212"/>
      <c r="W1786" s="212"/>
      <c r="X1786" s="212"/>
      <c r="Y1786" s="212"/>
      <c r="Z1786" s="212"/>
      <c r="AA1786" s="212"/>
      <c r="AB1786" s="212"/>
      <c r="AC1786" s="212"/>
      <c r="AD1786" s="212"/>
      <c r="AE1786" s="212"/>
      <c r="AF1786" s="212"/>
      <c r="AG1786" s="212"/>
      <c r="AH1786" s="212"/>
      <c r="AI1786" s="212"/>
      <c r="AJ1786" s="212"/>
      <c r="AK1786" s="212"/>
      <c r="AL1786" s="212"/>
      <c r="AM1786" s="212"/>
      <c r="AN1786" s="212"/>
      <c r="AP1786" s="203"/>
      <c r="AQ1786" s="203"/>
      <c r="AR1786" s="203"/>
      <c r="AS1786" s="203"/>
      <c r="AT1786" s="203"/>
      <c r="AU1786" s="203"/>
      <c r="AV1786" s="212"/>
      <c r="AW1786" s="212"/>
      <c r="AX1786" s="212"/>
      <c r="AY1786" s="212"/>
      <c r="BA1786" s="203"/>
      <c r="BB1786" s="203"/>
      <c r="BC1786" s="203"/>
      <c r="BD1786" s="203"/>
      <c r="BE1786" s="212"/>
      <c r="BF1786" s="212"/>
      <c r="BG1786" s="203"/>
      <c r="BH1786" s="203"/>
      <c r="BI1786" s="298"/>
      <c r="BJ1786" s="299"/>
      <c r="BK1786" s="203"/>
      <c r="BL1786" s="319"/>
    </row>
    <row r="1787" spans="18:64" ht="12.75" x14ac:dyDescent="0.2">
      <c r="R1787" s="212"/>
      <c r="S1787" s="212"/>
      <c r="T1787" s="212"/>
      <c r="U1787" s="212"/>
      <c r="V1787" s="212"/>
      <c r="W1787" s="212"/>
      <c r="X1787" s="212"/>
      <c r="Y1787" s="212"/>
      <c r="Z1787" s="212"/>
      <c r="AA1787" s="212"/>
      <c r="AB1787" s="212"/>
      <c r="AC1787" s="212"/>
      <c r="AD1787" s="212"/>
      <c r="AE1787" s="212"/>
      <c r="AF1787" s="212"/>
      <c r="AG1787" s="212"/>
      <c r="AH1787" s="212"/>
      <c r="AI1787" s="212"/>
      <c r="AJ1787" s="212"/>
      <c r="AK1787" s="212"/>
      <c r="AL1787" s="212"/>
      <c r="AM1787" s="212"/>
      <c r="AN1787" s="212"/>
      <c r="AP1787" s="203"/>
      <c r="AQ1787" s="203"/>
      <c r="AR1787" s="203"/>
      <c r="AS1787" s="203"/>
      <c r="AT1787" s="203"/>
      <c r="AU1787" s="203"/>
      <c r="AV1787" s="212"/>
      <c r="AW1787" s="212"/>
      <c r="AX1787" s="212"/>
      <c r="AY1787" s="212"/>
      <c r="BA1787" s="203"/>
      <c r="BB1787" s="203"/>
      <c r="BC1787" s="203"/>
      <c r="BD1787" s="203"/>
      <c r="BE1787" s="212"/>
      <c r="BF1787" s="212"/>
      <c r="BG1787" s="203"/>
      <c r="BH1787" s="203"/>
      <c r="BI1787" s="298"/>
      <c r="BJ1787" s="299"/>
      <c r="BK1787" s="203"/>
      <c r="BL1787" s="319"/>
    </row>
    <row r="1788" spans="18:64" ht="12.75" x14ac:dyDescent="0.2">
      <c r="R1788" s="212"/>
      <c r="S1788" s="212"/>
      <c r="T1788" s="212"/>
      <c r="U1788" s="212"/>
      <c r="V1788" s="212"/>
      <c r="W1788" s="212"/>
      <c r="X1788" s="212"/>
      <c r="Y1788" s="212"/>
      <c r="Z1788" s="212"/>
      <c r="AA1788" s="212"/>
      <c r="AB1788" s="212"/>
      <c r="AC1788" s="212"/>
      <c r="AD1788" s="212"/>
      <c r="AE1788" s="212"/>
      <c r="AF1788" s="212"/>
      <c r="AG1788" s="212"/>
      <c r="AH1788" s="212"/>
      <c r="AI1788" s="212"/>
      <c r="AJ1788" s="212"/>
      <c r="AK1788" s="212"/>
      <c r="AL1788" s="212"/>
      <c r="AM1788" s="212"/>
      <c r="AN1788" s="212"/>
      <c r="AP1788" s="203"/>
      <c r="AQ1788" s="203"/>
      <c r="AR1788" s="203"/>
      <c r="AS1788" s="203"/>
      <c r="AT1788" s="203"/>
      <c r="AU1788" s="203"/>
      <c r="AV1788" s="212"/>
      <c r="AW1788" s="212"/>
      <c r="AX1788" s="212"/>
      <c r="AY1788" s="212"/>
      <c r="BA1788" s="203"/>
      <c r="BB1788" s="203"/>
      <c r="BC1788" s="203"/>
      <c r="BD1788" s="203"/>
      <c r="BE1788" s="212"/>
      <c r="BF1788" s="212"/>
      <c r="BG1788" s="203"/>
      <c r="BH1788" s="203"/>
      <c r="BI1788" s="298"/>
      <c r="BJ1788" s="299"/>
      <c r="BK1788" s="203"/>
      <c r="BL1788" s="319"/>
    </row>
    <row r="1789" spans="18:64" ht="12.75" x14ac:dyDescent="0.2">
      <c r="R1789" s="212"/>
      <c r="S1789" s="212"/>
      <c r="T1789" s="212"/>
      <c r="U1789" s="212"/>
      <c r="V1789" s="212"/>
      <c r="W1789" s="212"/>
      <c r="X1789" s="212"/>
      <c r="Y1789" s="212"/>
      <c r="Z1789" s="212"/>
      <c r="AA1789" s="212"/>
      <c r="AB1789" s="212"/>
      <c r="AC1789" s="212"/>
      <c r="AD1789" s="212"/>
      <c r="AE1789" s="212"/>
      <c r="AF1789" s="212"/>
      <c r="AG1789" s="212"/>
      <c r="AH1789" s="212"/>
      <c r="AI1789" s="212"/>
      <c r="AJ1789" s="212"/>
      <c r="AK1789" s="212"/>
      <c r="AL1789" s="212"/>
      <c r="AM1789" s="212"/>
      <c r="AN1789" s="212"/>
      <c r="AP1789" s="203"/>
      <c r="AQ1789" s="203"/>
      <c r="AR1789" s="203"/>
      <c r="AS1789" s="203"/>
      <c r="AT1789" s="203"/>
      <c r="AU1789" s="203"/>
      <c r="AV1789" s="212"/>
      <c r="AW1789" s="212"/>
      <c r="AX1789" s="212"/>
      <c r="AY1789" s="212"/>
      <c r="BA1789" s="203"/>
      <c r="BB1789" s="203"/>
      <c r="BC1789" s="203"/>
      <c r="BD1789" s="203"/>
      <c r="BE1789" s="212"/>
      <c r="BF1789" s="212"/>
      <c r="BG1789" s="203"/>
      <c r="BH1789" s="203"/>
      <c r="BI1789" s="298"/>
      <c r="BJ1789" s="299"/>
      <c r="BK1789" s="203"/>
      <c r="BL1789" s="319"/>
    </row>
    <row r="1790" spans="18:64" ht="12.75" x14ac:dyDescent="0.2">
      <c r="R1790" s="212"/>
      <c r="S1790" s="212"/>
      <c r="T1790" s="212"/>
      <c r="U1790" s="212"/>
      <c r="V1790" s="212"/>
      <c r="W1790" s="212"/>
      <c r="X1790" s="212"/>
      <c r="Y1790" s="212"/>
      <c r="Z1790" s="212"/>
      <c r="AA1790" s="212"/>
      <c r="AB1790" s="212"/>
      <c r="AC1790" s="212"/>
      <c r="AD1790" s="212"/>
      <c r="AE1790" s="212"/>
      <c r="AF1790" s="212"/>
      <c r="AG1790" s="212"/>
      <c r="AH1790" s="212"/>
      <c r="AI1790" s="212"/>
      <c r="AJ1790" s="212"/>
      <c r="AK1790" s="212"/>
      <c r="AL1790" s="212"/>
      <c r="AM1790" s="212"/>
      <c r="AN1790" s="212"/>
      <c r="AP1790" s="203"/>
      <c r="AQ1790" s="203"/>
      <c r="AR1790" s="203"/>
      <c r="AS1790" s="203"/>
      <c r="AT1790" s="203"/>
      <c r="AU1790" s="203"/>
      <c r="AV1790" s="212"/>
      <c r="AW1790" s="212"/>
      <c r="AX1790" s="212"/>
      <c r="AY1790" s="212"/>
      <c r="BA1790" s="203"/>
      <c r="BB1790" s="203"/>
      <c r="BC1790" s="203"/>
      <c r="BD1790" s="203"/>
      <c r="BE1790" s="212"/>
      <c r="BF1790" s="212"/>
      <c r="BG1790" s="203"/>
      <c r="BH1790" s="203"/>
      <c r="BI1790" s="298"/>
      <c r="BJ1790" s="299"/>
      <c r="BK1790" s="203"/>
      <c r="BL1790" s="319"/>
    </row>
    <row r="1791" spans="18:64" ht="12.75" x14ac:dyDescent="0.2">
      <c r="R1791" s="212"/>
      <c r="S1791" s="212"/>
      <c r="T1791" s="212"/>
      <c r="U1791" s="212"/>
      <c r="V1791" s="212"/>
      <c r="W1791" s="212"/>
      <c r="X1791" s="212"/>
      <c r="Y1791" s="212"/>
      <c r="Z1791" s="212"/>
      <c r="AA1791" s="212"/>
      <c r="AB1791" s="212"/>
      <c r="AC1791" s="212"/>
      <c r="AD1791" s="212"/>
      <c r="AE1791" s="212"/>
      <c r="AF1791" s="212"/>
      <c r="AG1791" s="212"/>
      <c r="AH1791" s="212"/>
      <c r="AI1791" s="212"/>
      <c r="AJ1791" s="212"/>
      <c r="AK1791" s="212"/>
      <c r="AL1791" s="212"/>
      <c r="AM1791" s="212"/>
      <c r="AN1791" s="212"/>
      <c r="AP1791" s="203"/>
      <c r="AQ1791" s="203"/>
      <c r="AR1791" s="203"/>
      <c r="AS1791" s="203"/>
      <c r="AT1791" s="203"/>
      <c r="AU1791" s="203"/>
      <c r="AV1791" s="212"/>
      <c r="AW1791" s="212"/>
      <c r="AX1791" s="212"/>
      <c r="AY1791" s="212"/>
      <c r="BA1791" s="203"/>
      <c r="BB1791" s="203"/>
      <c r="BC1791" s="203"/>
      <c r="BD1791" s="203"/>
      <c r="BE1791" s="212"/>
      <c r="BF1791" s="212"/>
      <c r="BG1791" s="203"/>
      <c r="BH1791" s="203"/>
      <c r="BI1791" s="298"/>
      <c r="BJ1791" s="299"/>
      <c r="BK1791" s="203"/>
      <c r="BL1791" s="319"/>
    </row>
    <row r="1792" spans="18:64" ht="12.75" x14ac:dyDescent="0.2">
      <c r="R1792" s="212"/>
      <c r="S1792" s="212"/>
      <c r="T1792" s="212"/>
      <c r="U1792" s="212"/>
      <c r="V1792" s="212"/>
      <c r="W1792" s="212"/>
      <c r="X1792" s="212"/>
      <c r="Y1792" s="212"/>
      <c r="Z1792" s="212"/>
      <c r="AA1792" s="212"/>
      <c r="AB1792" s="212"/>
      <c r="AC1792" s="212"/>
      <c r="AD1792" s="212"/>
      <c r="AE1792" s="212"/>
      <c r="AF1792" s="212"/>
      <c r="AG1792" s="212"/>
      <c r="AH1792" s="212"/>
      <c r="AI1792" s="212"/>
      <c r="AJ1792" s="212"/>
      <c r="AK1792" s="212"/>
      <c r="AL1792" s="212"/>
      <c r="AM1792" s="212"/>
      <c r="AN1792" s="212"/>
      <c r="AP1792" s="203"/>
      <c r="AQ1792" s="203"/>
      <c r="AR1792" s="203"/>
      <c r="AS1792" s="203"/>
      <c r="AT1792" s="203"/>
      <c r="AU1792" s="203"/>
      <c r="AV1792" s="212"/>
      <c r="AW1792" s="212"/>
      <c r="AX1792" s="212"/>
      <c r="AY1792" s="212"/>
      <c r="BA1792" s="203"/>
      <c r="BB1792" s="203"/>
      <c r="BC1792" s="203"/>
      <c r="BD1792" s="203"/>
      <c r="BE1792" s="212"/>
      <c r="BF1792" s="212"/>
      <c r="BG1792" s="203"/>
      <c r="BH1792" s="203"/>
      <c r="BI1792" s="298"/>
      <c r="BJ1792" s="299"/>
      <c r="BK1792" s="203"/>
      <c r="BL1792" s="319"/>
    </row>
    <row r="1793" spans="18:64" ht="12.75" x14ac:dyDescent="0.2">
      <c r="R1793" s="212"/>
      <c r="S1793" s="212"/>
      <c r="T1793" s="212"/>
      <c r="U1793" s="212"/>
      <c r="V1793" s="212"/>
      <c r="W1793" s="212"/>
      <c r="X1793" s="212"/>
      <c r="Y1793" s="212"/>
      <c r="Z1793" s="212"/>
      <c r="AA1793" s="212"/>
      <c r="AB1793" s="212"/>
      <c r="AC1793" s="212"/>
      <c r="AD1793" s="212"/>
      <c r="AE1793" s="212"/>
      <c r="AF1793" s="212"/>
      <c r="AG1793" s="212"/>
      <c r="AH1793" s="212"/>
      <c r="AI1793" s="212"/>
      <c r="AJ1793" s="212"/>
      <c r="AK1793" s="212"/>
      <c r="AL1793" s="212"/>
      <c r="AM1793" s="212"/>
      <c r="AN1793" s="212"/>
      <c r="AP1793" s="203"/>
      <c r="AQ1793" s="203"/>
      <c r="AR1793" s="203"/>
      <c r="AS1793" s="203"/>
      <c r="AT1793" s="203"/>
      <c r="AU1793" s="203"/>
      <c r="AV1793" s="212"/>
      <c r="AW1793" s="212"/>
      <c r="AX1793" s="212"/>
      <c r="AY1793" s="212"/>
      <c r="BA1793" s="203"/>
      <c r="BB1793" s="203"/>
      <c r="BC1793" s="203"/>
      <c r="BD1793" s="203"/>
      <c r="BE1793" s="212"/>
      <c r="BF1793" s="212"/>
      <c r="BG1793" s="203"/>
      <c r="BH1793" s="203"/>
      <c r="BI1793" s="298"/>
      <c r="BJ1793" s="299"/>
      <c r="BK1793" s="203"/>
      <c r="BL1793" s="319"/>
    </row>
    <row r="1794" spans="18:64" ht="12.75" x14ac:dyDescent="0.2">
      <c r="R1794" s="212"/>
      <c r="S1794" s="212"/>
      <c r="T1794" s="212"/>
      <c r="U1794" s="212"/>
      <c r="V1794" s="212"/>
      <c r="W1794" s="212"/>
      <c r="X1794" s="212"/>
      <c r="Y1794" s="212"/>
      <c r="Z1794" s="212"/>
      <c r="AA1794" s="212"/>
      <c r="AB1794" s="212"/>
      <c r="AC1794" s="212"/>
      <c r="AD1794" s="212"/>
      <c r="AE1794" s="212"/>
      <c r="AF1794" s="212"/>
      <c r="AG1794" s="212"/>
      <c r="AH1794" s="212"/>
      <c r="AI1794" s="212"/>
      <c r="AJ1794" s="212"/>
      <c r="AK1794" s="212"/>
      <c r="AL1794" s="212"/>
      <c r="AM1794" s="212"/>
      <c r="AN1794" s="212"/>
      <c r="AP1794" s="203"/>
      <c r="AQ1794" s="203"/>
      <c r="AR1794" s="203"/>
      <c r="AS1794" s="203"/>
      <c r="AT1794" s="203"/>
      <c r="AU1794" s="203"/>
      <c r="AV1794" s="212"/>
      <c r="AW1794" s="212"/>
      <c r="AX1794" s="212"/>
      <c r="AY1794" s="212"/>
      <c r="BA1794" s="203"/>
      <c r="BB1794" s="203"/>
      <c r="BC1794" s="203"/>
      <c r="BD1794" s="203"/>
      <c r="BE1794" s="212"/>
      <c r="BF1794" s="212"/>
      <c r="BG1794" s="203"/>
      <c r="BH1794" s="203"/>
      <c r="BI1794" s="298"/>
      <c r="BJ1794" s="299"/>
      <c r="BK1794" s="203"/>
      <c r="BL1794" s="319"/>
    </row>
    <row r="1795" spans="18:64" ht="12.75" x14ac:dyDescent="0.2">
      <c r="R1795" s="212"/>
      <c r="S1795" s="212"/>
      <c r="T1795" s="212"/>
      <c r="U1795" s="212"/>
      <c r="V1795" s="212"/>
      <c r="W1795" s="212"/>
      <c r="X1795" s="212"/>
      <c r="Y1795" s="212"/>
      <c r="Z1795" s="212"/>
      <c r="AA1795" s="212"/>
      <c r="AB1795" s="212"/>
      <c r="AC1795" s="212"/>
      <c r="AD1795" s="212"/>
      <c r="AE1795" s="212"/>
      <c r="AF1795" s="212"/>
      <c r="AG1795" s="212"/>
      <c r="AH1795" s="212"/>
      <c r="AI1795" s="212"/>
      <c r="AJ1795" s="212"/>
      <c r="AK1795" s="212"/>
      <c r="AL1795" s="212"/>
      <c r="AM1795" s="212"/>
      <c r="AN1795" s="212"/>
      <c r="AP1795" s="203"/>
      <c r="AQ1795" s="203"/>
      <c r="AR1795" s="203"/>
      <c r="AS1795" s="203"/>
      <c r="AT1795" s="203"/>
      <c r="AU1795" s="203"/>
      <c r="AV1795" s="212"/>
      <c r="AW1795" s="212"/>
      <c r="AX1795" s="212"/>
      <c r="AY1795" s="212"/>
      <c r="BA1795" s="203"/>
      <c r="BB1795" s="203"/>
      <c r="BC1795" s="203"/>
      <c r="BD1795" s="203"/>
      <c r="BE1795" s="212"/>
      <c r="BF1795" s="212"/>
      <c r="BG1795" s="203"/>
      <c r="BH1795" s="203"/>
      <c r="BI1795" s="298"/>
      <c r="BJ1795" s="299"/>
      <c r="BK1795" s="203"/>
      <c r="BL1795" s="319"/>
    </row>
    <row r="1796" spans="18:64" ht="12.75" x14ac:dyDescent="0.2">
      <c r="R1796" s="212"/>
      <c r="S1796" s="212"/>
      <c r="T1796" s="212"/>
      <c r="U1796" s="212"/>
      <c r="V1796" s="212"/>
      <c r="W1796" s="212"/>
      <c r="X1796" s="212"/>
      <c r="Y1796" s="212"/>
      <c r="Z1796" s="212"/>
      <c r="AA1796" s="212"/>
      <c r="AB1796" s="212"/>
      <c r="AC1796" s="212"/>
      <c r="AD1796" s="212"/>
      <c r="AE1796" s="212"/>
      <c r="AF1796" s="212"/>
      <c r="AG1796" s="212"/>
      <c r="AH1796" s="212"/>
      <c r="AI1796" s="212"/>
      <c r="AJ1796" s="212"/>
      <c r="AK1796" s="212"/>
      <c r="AL1796" s="212"/>
      <c r="AM1796" s="212"/>
      <c r="AN1796" s="212"/>
      <c r="AP1796" s="203"/>
      <c r="AQ1796" s="203"/>
      <c r="AR1796" s="203"/>
      <c r="AS1796" s="203"/>
      <c r="AT1796" s="203"/>
      <c r="AU1796" s="203"/>
      <c r="AV1796" s="212"/>
      <c r="AW1796" s="212"/>
      <c r="AX1796" s="212"/>
      <c r="AY1796" s="212"/>
      <c r="BA1796" s="203"/>
      <c r="BB1796" s="203"/>
      <c r="BC1796" s="203"/>
      <c r="BD1796" s="203"/>
      <c r="BE1796" s="212"/>
      <c r="BF1796" s="212"/>
      <c r="BG1796" s="203"/>
      <c r="BH1796" s="203"/>
      <c r="BI1796" s="298"/>
      <c r="BJ1796" s="299"/>
      <c r="BK1796" s="203"/>
      <c r="BL1796" s="319"/>
    </row>
    <row r="1797" spans="18:64" ht="12.75" x14ac:dyDescent="0.2">
      <c r="R1797" s="212"/>
      <c r="S1797" s="212"/>
      <c r="T1797" s="212"/>
      <c r="U1797" s="212"/>
      <c r="V1797" s="212"/>
      <c r="W1797" s="212"/>
      <c r="X1797" s="212"/>
      <c r="Y1797" s="212"/>
      <c r="Z1797" s="212"/>
      <c r="AA1797" s="212"/>
      <c r="AB1797" s="212"/>
      <c r="AC1797" s="212"/>
      <c r="AD1797" s="212"/>
      <c r="AE1797" s="212"/>
      <c r="AF1797" s="212"/>
      <c r="AG1797" s="212"/>
      <c r="AH1797" s="212"/>
      <c r="AI1797" s="212"/>
      <c r="AJ1797" s="212"/>
      <c r="AK1797" s="212"/>
      <c r="AL1797" s="212"/>
      <c r="AM1797" s="212"/>
      <c r="AN1797" s="212"/>
      <c r="AP1797" s="203"/>
      <c r="AQ1797" s="203"/>
      <c r="AR1797" s="203"/>
      <c r="AS1797" s="203"/>
      <c r="AT1797" s="203"/>
      <c r="AU1797" s="203"/>
      <c r="AV1797" s="212"/>
      <c r="AW1797" s="212"/>
      <c r="AX1797" s="212"/>
      <c r="AY1797" s="212"/>
      <c r="BA1797" s="203"/>
      <c r="BB1797" s="203"/>
      <c r="BC1797" s="203"/>
      <c r="BD1797" s="203"/>
      <c r="BE1797" s="212"/>
      <c r="BF1797" s="212"/>
      <c r="BG1797" s="203"/>
      <c r="BH1797" s="203"/>
      <c r="BI1797" s="298"/>
      <c r="BJ1797" s="299"/>
      <c r="BK1797" s="203"/>
      <c r="BL1797" s="319"/>
    </row>
    <row r="1798" spans="18:64" ht="12.75" x14ac:dyDescent="0.2">
      <c r="R1798" s="212"/>
      <c r="S1798" s="212"/>
      <c r="T1798" s="212"/>
      <c r="U1798" s="212"/>
      <c r="V1798" s="212"/>
      <c r="W1798" s="212"/>
      <c r="X1798" s="212"/>
      <c r="Y1798" s="212"/>
      <c r="Z1798" s="212"/>
      <c r="AA1798" s="212"/>
      <c r="AB1798" s="212"/>
      <c r="AC1798" s="212"/>
      <c r="AD1798" s="212"/>
      <c r="AE1798" s="212"/>
      <c r="AF1798" s="212"/>
      <c r="AG1798" s="212"/>
      <c r="AH1798" s="212"/>
      <c r="AI1798" s="212"/>
      <c r="AJ1798" s="212"/>
      <c r="AK1798" s="212"/>
      <c r="AL1798" s="212"/>
      <c r="AM1798" s="212"/>
      <c r="AN1798" s="212"/>
      <c r="AP1798" s="203"/>
      <c r="AQ1798" s="203"/>
      <c r="AR1798" s="203"/>
      <c r="AS1798" s="203"/>
      <c r="AT1798" s="203"/>
      <c r="AU1798" s="203"/>
      <c r="AV1798" s="212"/>
      <c r="AW1798" s="212"/>
      <c r="AX1798" s="212"/>
      <c r="AY1798" s="212"/>
      <c r="BA1798" s="203"/>
      <c r="BB1798" s="203"/>
      <c r="BC1798" s="203"/>
      <c r="BD1798" s="203"/>
      <c r="BE1798" s="212"/>
      <c r="BF1798" s="212"/>
      <c r="BG1798" s="203"/>
      <c r="BH1798" s="203"/>
      <c r="BI1798" s="298"/>
      <c r="BJ1798" s="299"/>
      <c r="BK1798" s="203"/>
      <c r="BL1798" s="319"/>
    </row>
    <row r="1799" spans="18:64" ht="12.75" x14ac:dyDescent="0.2">
      <c r="R1799" s="212"/>
      <c r="S1799" s="212"/>
      <c r="T1799" s="212"/>
      <c r="U1799" s="212"/>
      <c r="V1799" s="212"/>
      <c r="W1799" s="212"/>
      <c r="X1799" s="212"/>
      <c r="Y1799" s="212"/>
      <c r="Z1799" s="212"/>
      <c r="AA1799" s="212"/>
      <c r="AB1799" s="212"/>
      <c r="AC1799" s="212"/>
      <c r="AD1799" s="212"/>
      <c r="AE1799" s="212"/>
      <c r="AF1799" s="212"/>
      <c r="AG1799" s="212"/>
      <c r="AH1799" s="212"/>
      <c r="AI1799" s="212"/>
      <c r="AJ1799" s="212"/>
      <c r="AK1799" s="212"/>
      <c r="AL1799" s="212"/>
      <c r="AM1799" s="212"/>
      <c r="AN1799" s="212"/>
      <c r="AP1799" s="203"/>
      <c r="AQ1799" s="203"/>
      <c r="AR1799" s="203"/>
      <c r="AS1799" s="203"/>
      <c r="AT1799" s="203"/>
      <c r="AU1799" s="203"/>
      <c r="AV1799" s="212"/>
      <c r="AW1799" s="212"/>
      <c r="AX1799" s="212"/>
      <c r="AY1799" s="212"/>
      <c r="BA1799" s="203"/>
      <c r="BB1799" s="203"/>
      <c r="BC1799" s="203"/>
      <c r="BD1799" s="203"/>
      <c r="BE1799" s="212"/>
      <c r="BF1799" s="212"/>
      <c r="BG1799" s="203"/>
      <c r="BH1799" s="203"/>
      <c r="BI1799" s="298"/>
      <c r="BJ1799" s="299"/>
      <c r="BK1799" s="203"/>
      <c r="BL1799" s="319"/>
    </row>
    <row r="1800" spans="18:64" ht="12.75" x14ac:dyDescent="0.2">
      <c r="R1800" s="212"/>
      <c r="S1800" s="212"/>
      <c r="T1800" s="212"/>
      <c r="U1800" s="212"/>
      <c r="V1800" s="212"/>
      <c r="W1800" s="212"/>
      <c r="X1800" s="212"/>
      <c r="Y1800" s="212"/>
      <c r="Z1800" s="212"/>
      <c r="AA1800" s="212"/>
      <c r="AB1800" s="212"/>
      <c r="AC1800" s="212"/>
      <c r="AD1800" s="212"/>
      <c r="AE1800" s="212"/>
      <c r="AF1800" s="212"/>
      <c r="AG1800" s="212"/>
      <c r="AH1800" s="212"/>
      <c r="AI1800" s="212"/>
      <c r="AJ1800" s="212"/>
      <c r="AK1800" s="212"/>
      <c r="AL1800" s="212"/>
      <c r="AM1800" s="212"/>
      <c r="AN1800" s="212"/>
      <c r="AP1800" s="203"/>
      <c r="AQ1800" s="203"/>
      <c r="AR1800" s="203"/>
      <c r="AS1800" s="203"/>
      <c r="AT1800" s="203"/>
      <c r="AU1800" s="203"/>
      <c r="AV1800" s="212"/>
      <c r="AW1800" s="212"/>
      <c r="AX1800" s="212"/>
      <c r="AY1800" s="212"/>
      <c r="BA1800" s="203"/>
      <c r="BB1800" s="203"/>
      <c r="BC1800" s="203"/>
      <c r="BD1800" s="203"/>
      <c r="BE1800" s="212"/>
      <c r="BF1800" s="212"/>
      <c r="BG1800" s="203"/>
      <c r="BH1800" s="203"/>
      <c r="BI1800" s="298"/>
      <c r="BJ1800" s="299"/>
      <c r="BK1800" s="203"/>
      <c r="BL1800" s="319"/>
    </row>
    <row r="1801" spans="18:64" ht="12.75" x14ac:dyDescent="0.2">
      <c r="R1801" s="212"/>
      <c r="S1801" s="212"/>
      <c r="T1801" s="212"/>
      <c r="U1801" s="212"/>
      <c r="V1801" s="212"/>
      <c r="W1801" s="212"/>
      <c r="X1801" s="212"/>
      <c r="Y1801" s="212"/>
      <c r="Z1801" s="212"/>
      <c r="AA1801" s="212"/>
      <c r="AB1801" s="212"/>
      <c r="AC1801" s="212"/>
      <c r="AD1801" s="212"/>
      <c r="AE1801" s="212"/>
      <c r="AF1801" s="212"/>
      <c r="AG1801" s="212"/>
      <c r="AH1801" s="212"/>
      <c r="AI1801" s="212"/>
      <c r="AJ1801" s="212"/>
      <c r="AK1801" s="212"/>
      <c r="AL1801" s="212"/>
      <c r="AM1801" s="212"/>
      <c r="AN1801" s="212"/>
      <c r="AP1801" s="203"/>
      <c r="AQ1801" s="203"/>
      <c r="AR1801" s="203"/>
      <c r="AS1801" s="203"/>
      <c r="AT1801" s="203"/>
      <c r="AU1801" s="203"/>
      <c r="AV1801" s="212"/>
      <c r="AW1801" s="212"/>
      <c r="AX1801" s="212"/>
      <c r="AY1801" s="212"/>
      <c r="BA1801" s="203"/>
      <c r="BB1801" s="203"/>
      <c r="BC1801" s="203"/>
      <c r="BD1801" s="203"/>
      <c r="BE1801" s="212"/>
      <c r="BF1801" s="212"/>
      <c r="BG1801" s="203"/>
      <c r="BH1801" s="203"/>
      <c r="BI1801" s="298"/>
      <c r="BJ1801" s="299"/>
      <c r="BK1801" s="203"/>
      <c r="BL1801" s="319"/>
    </row>
    <row r="1802" spans="18:64" ht="12.75" x14ac:dyDescent="0.2">
      <c r="R1802" s="212"/>
      <c r="S1802" s="212"/>
      <c r="T1802" s="212"/>
      <c r="U1802" s="212"/>
      <c r="V1802" s="212"/>
      <c r="W1802" s="212"/>
      <c r="X1802" s="212"/>
      <c r="Y1802" s="212"/>
      <c r="Z1802" s="212"/>
      <c r="AA1802" s="212"/>
      <c r="AB1802" s="212"/>
      <c r="AC1802" s="212"/>
      <c r="AD1802" s="212"/>
      <c r="AE1802" s="212"/>
      <c r="AF1802" s="212"/>
      <c r="AG1802" s="212"/>
      <c r="AH1802" s="212"/>
      <c r="AI1802" s="212"/>
      <c r="AJ1802" s="212"/>
      <c r="AK1802" s="212"/>
      <c r="AL1802" s="212"/>
      <c r="AM1802" s="212"/>
      <c r="AN1802" s="212"/>
      <c r="AP1802" s="203"/>
      <c r="AQ1802" s="203"/>
      <c r="AR1802" s="203"/>
      <c r="AS1802" s="203"/>
      <c r="AT1802" s="203"/>
      <c r="AU1802" s="203"/>
      <c r="AV1802" s="212"/>
      <c r="AW1802" s="212"/>
      <c r="AX1802" s="212"/>
      <c r="AY1802" s="212"/>
      <c r="BA1802" s="203"/>
      <c r="BB1802" s="203"/>
      <c r="BC1802" s="203"/>
      <c r="BD1802" s="203"/>
      <c r="BE1802" s="212"/>
      <c r="BF1802" s="212"/>
      <c r="BG1802" s="203"/>
      <c r="BH1802" s="203"/>
      <c r="BI1802" s="298"/>
      <c r="BJ1802" s="299"/>
      <c r="BK1802" s="203"/>
      <c r="BL1802" s="319"/>
    </row>
    <row r="1803" spans="18:64" ht="12.75" x14ac:dyDescent="0.2">
      <c r="R1803" s="212"/>
      <c r="S1803" s="212"/>
      <c r="T1803" s="212"/>
      <c r="U1803" s="212"/>
      <c r="V1803" s="212"/>
      <c r="W1803" s="212"/>
      <c r="X1803" s="212"/>
      <c r="Y1803" s="212"/>
      <c r="Z1803" s="212"/>
      <c r="AA1803" s="212"/>
      <c r="AB1803" s="212"/>
      <c r="AC1803" s="212"/>
      <c r="AD1803" s="212"/>
      <c r="AE1803" s="212"/>
      <c r="AF1803" s="212"/>
      <c r="AG1803" s="212"/>
      <c r="AH1803" s="212"/>
      <c r="AI1803" s="212"/>
      <c r="AJ1803" s="212"/>
      <c r="AK1803" s="212"/>
      <c r="AL1803" s="212"/>
      <c r="AM1803" s="212"/>
      <c r="AN1803" s="212"/>
      <c r="AP1803" s="203"/>
      <c r="AQ1803" s="203"/>
      <c r="AR1803" s="203"/>
      <c r="AS1803" s="203"/>
      <c r="AT1803" s="203"/>
      <c r="AU1803" s="203"/>
      <c r="AV1803" s="212"/>
      <c r="AW1803" s="212"/>
      <c r="AX1803" s="212"/>
      <c r="AY1803" s="212"/>
      <c r="BA1803" s="203"/>
      <c r="BB1803" s="203"/>
      <c r="BC1803" s="203"/>
      <c r="BD1803" s="203"/>
      <c r="BE1803" s="212"/>
      <c r="BF1803" s="212"/>
      <c r="BG1803" s="203"/>
      <c r="BH1803" s="203"/>
      <c r="BI1803" s="298"/>
      <c r="BJ1803" s="299"/>
      <c r="BK1803" s="203"/>
      <c r="BL1803" s="319"/>
    </row>
    <row r="1804" spans="18:64" ht="12.75" x14ac:dyDescent="0.2">
      <c r="R1804" s="212"/>
      <c r="S1804" s="212"/>
      <c r="T1804" s="212"/>
      <c r="U1804" s="212"/>
      <c r="V1804" s="212"/>
      <c r="W1804" s="212"/>
      <c r="X1804" s="212"/>
      <c r="Y1804" s="212"/>
      <c r="Z1804" s="212"/>
      <c r="AA1804" s="212"/>
      <c r="AB1804" s="212"/>
      <c r="AC1804" s="212"/>
      <c r="AD1804" s="212"/>
      <c r="AE1804" s="212"/>
      <c r="AF1804" s="212"/>
      <c r="AG1804" s="212"/>
      <c r="AH1804" s="212"/>
      <c r="AI1804" s="212"/>
      <c r="AJ1804" s="212"/>
      <c r="AK1804" s="212"/>
      <c r="AL1804" s="212"/>
      <c r="AM1804" s="212"/>
      <c r="AN1804" s="212"/>
      <c r="AP1804" s="203"/>
      <c r="AQ1804" s="203"/>
      <c r="AR1804" s="203"/>
      <c r="AS1804" s="203"/>
      <c r="AT1804" s="203"/>
      <c r="AU1804" s="203"/>
      <c r="AV1804" s="212"/>
      <c r="AW1804" s="212"/>
      <c r="AX1804" s="212"/>
      <c r="AY1804" s="212"/>
      <c r="BA1804" s="203"/>
      <c r="BB1804" s="203"/>
      <c r="BC1804" s="203"/>
      <c r="BD1804" s="203"/>
      <c r="BE1804" s="212"/>
      <c r="BF1804" s="212"/>
      <c r="BG1804" s="203"/>
      <c r="BH1804" s="203"/>
      <c r="BI1804" s="298"/>
      <c r="BJ1804" s="299"/>
      <c r="BK1804" s="203"/>
      <c r="BL1804" s="319"/>
    </row>
    <row r="1805" spans="18:64" ht="12.75" x14ac:dyDescent="0.2">
      <c r="R1805" s="212"/>
      <c r="S1805" s="212"/>
      <c r="T1805" s="212"/>
      <c r="U1805" s="212"/>
      <c r="V1805" s="212"/>
      <c r="W1805" s="212"/>
      <c r="X1805" s="212"/>
      <c r="Y1805" s="212"/>
      <c r="Z1805" s="212"/>
      <c r="AA1805" s="212"/>
      <c r="AB1805" s="212"/>
      <c r="AC1805" s="212"/>
      <c r="AD1805" s="212"/>
      <c r="AE1805" s="212"/>
      <c r="AF1805" s="212"/>
      <c r="AG1805" s="212"/>
      <c r="AH1805" s="212"/>
      <c r="AI1805" s="212"/>
      <c r="AJ1805" s="212"/>
      <c r="AK1805" s="212"/>
      <c r="AL1805" s="212"/>
      <c r="AM1805" s="212"/>
      <c r="AN1805" s="212"/>
      <c r="AP1805" s="203"/>
      <c r="AQ1805" s="203"/>
      <c r="AR1805" s="203"/>
      <c r="AS1805" s="203"/>
      <c r="AT1805" s="203"/>
      <c r="AU1805" s="203"/>
      <c r="AV1805" s="212"/>
      <c r="AW1805" s="212"/>
      <c r="AX1805" s="212"/>
      <c r="AY1805" s="212"/>
      <c r="BA1805" s="203"/>
      <c r="BB1805" s="203"/>
      <c r="BC1805" s="203"/>
      <c r="BD1805" s="203"/>
      <c r="BE1805" s="212"/>
      <c r="BF1805" s="212"/>
      <c r="BG1805" s="203"/>
      <c r="BH1805" s="203"/>
      <c r="BI1805" s="298"/>
      <c r="BJ1805" s="299"/>
      <c r="BK1805" s="203"/>
      <c r="BL1805" s="319"/>
    </row>
    <row r="1806" spans="18:64" ht="12.75" x14ac:dyDescent="0.2">
      <c r="R1806" s="212"/>
      <c r="S1806" s="212"/>
      <c r="T1806" s="212"/>
      <c r="U1806" s="212"/>
      <c r="V1806" s="212"/>
      <c r="W1806" s="212"/>
      <c r="X1806" s="212"/>
      <c r="Y1806" s="212"/>
      <c r="Z1806" s="212"/>
      <c r="AA1806" s="212"/>
      <c r="AB1806" s="212"/>
      <c r="AC1806" s="212"/>
      <c r="AD1806" s="212"/>
      <c r="AE1806" s="212"/>
      <c r="AF1806" s="212"/>
      <c r="AG1806" s="212"/>
      <c r="AH1806" s="212"/>
      <c r="AI1806" s="212"/>
      <c r="AJ1806" s="212"/>
      <c r="AK1806" s="212"/>
      <c r="AL1806" s="212"/>
      <c r="AM1806" s="212"/>
      <c r="AN1806" s="212"/>
      <c r="AP1806" s="203"/>
      <c r="AQ1806" s="203"/>
      <c r="AR1806" s="203"/>
      <c r="AS1806" s="203"/>
      <c r="AT1806" s="203"/>
      <c r="AU1806" s="203"/>
      <c r="AV1806" s="212"/>
      <c r="AW1806" s="212"/>
      <c r="AX1806" s="212"/>
      <c r="AY1806" s="212"/>
      <c r="BA1806" s="203"/>
      <c r="BB1806" s="203"/>
      <c r="BC1806" s="203"/>
      <c r="BD1806" s="203"/>
      <c r="BE1806" s="212"/>
      <c r="BF1806" s="212"/>
      <c r="BG1806" s="203"/>
      <c r="BH1806" s="203"/>
      <c r="BI1806" s="298"/>
      <c r="BJ1806" s="299"/>
      <c r="BK1806" s="203"/>
      <c r="BL1806" s="319"/>
    </row>
    <row r="1807" spans="18:64" ht="12.75" x14ac:dyDescent="0.2">
      <c r="R1807" s="212"/>
      <c r="S1807" s="212"/>
      <c r="T1807" s="212"/>
      <c r="U1807" s="212"/>
      <c r="V1807" s="212"/>
      <c r="W1807" s="212"/>
      <c r="X1807" s="212"/>
      <c r="Y1807" s="212"/>
      <c r="Z1807" s="212"/>
      <c r="AA1807" s="212"/>
      <c r="AB1807" s="212"/>
      <c r="AC1807" s="212"/>
      <c r="AD1807" s="212"/>
      <c r="AE1807" s="212"/>
      <c r="AF1807" s="212"/>
      <c r="AG1807" s="212"/>
      <c r="AH1807" s="212"/>
      <c r="AI1807" s="212"/>
      <c r="AJ1807" s="212"/>
      <c r="AK1807" s="212"/>
      <c r="AL1807" s="212"/>
      <c r="AM1807" s="212"/>
      <c r="AN1807" s="212"/>
      <c r="AP1807" s="203"/>
      <c r="AQ1807" s="203"/>
      <c r="AR1807" s="203"/>
      <c r="AS1807" s="203"/>
      <c r="AT1807" s="203"/>
      <c r="AU1807" s="203"/>
      <c r="AV1807" s="212"/>
      <c r="AW1807" s="212"/>
      <c r="AX1807" s="212"/>
      <c r="AY1807" s="212"/>
      <c r="BA1807" s="203"/>
      <c r="BB1807" s="203"/>
      <c r="BC1807" s="203"/>
      <c r="BD1807" s="203"/>
      <c r="BE1807" s="212"/>
      <c r="BF1807" s="212"/>
      <c r="BG1807" s="203"/>
      <c r="BH1807" s="203"/>
      <c r="BI1807" s="298"/>
      <c r="BJ1807" s="299"/>
      <c r="BK1807" s="203"/>
      <c r="BL1807" s="319"/>
    </row>
    <row r="1808" spans="18:64" ht="12.75" x14ac:dyDescent="0.2">
      <c r="R1808" s="212"/>
      <c r="S1808" s="212"/>
      <c r="T1808" s="212"/>
      <c r="U1808" s="212"/>
      <c r="V1808" s="212"/>
      <c r="W1808" s="212"/>
      <c r="X1808" s="212"/>
      <c r="Y1808" s="212"/>
      <c r="Z1808" s="212"/>
      <c r="AA1808" s="212"/>
      <c r="AB1808" s="212"/>
      <c r="AC1808" s="212"/>
      <c r="AD1808" s="212"/>
      <c r="AE1808" s="212"/>
      <c r="AF1808" s="212"/>
      <c r="AG1808" s="212"/>
      <c r="AH1808" s="212"/>
      <c r="AI1808" s="212"/>
      <c r="AJ1808" s="212"/>
      <c r="AK1808" s="212"/>
      <c r="AL1808" s="212"/>
      <c r="AM1808" s="212"/>
      <c r="AN1808" s="212"/>
      <c r="AP1808" s="203"/>
      <c r="AQ1808" s="203"/>
      <c r="AR1808" s="203"/>
      <c r="AS1808" s="203"/>
      <c r="AT1808" s="203"/>
      <c r="AU1808" s="203"/>
      <c r="AV1808" s="212"/>
      <c r="AW1808" s="212"/>
      <c r="AX1808" s="212"/>
      <c r="AY1808" s="212"/>
      <c r="BA1808" s="203"/>
      <c r="BB1808" s="203"/>
      <c r="BC1808" s="203"/>
      <c r="BD1808" s="203"/>
      <c r="BE1808" s="212"/>
      <c r="BF1808" s="212"/>
      <c r="BG1808" s="203"/>
      <c r="BH1808" s="203"/>
      <c r="BI1808" s="298"/>
      <c r="BJ1808" s="299"/>
      <c r="BK1808" s="203"/>
      <c r="BL1808" s="319"/>
    </row>
    <row r="1809" spans="18:64" ht="12.75" x14ac:dyDescent="0.2">
      <c r="R1809" s="212"/>
      <c r="S1809" s="212"/>
      <c r="T1809" s="212"/>
      <c r="U1809" s="212"/>
      <c r="V1809" s="212"/>
      <c r="W1809" s="212"/>
      <c r="X1809" s="212"/>
      <c r="Y1809" s="212"/>
      <c r="Z1809" s="212"/>
      <c r="AA1809" s="212"/>
      <c r="AB1809" s="212"/>
      <c r="AC1809" s="212"/>
      <c r="AD1809" s="212"/>
      <c r="AE1809" s="212"/>
      <c r="AF1809" s="212"/>
      <c r="AG1809" s="212"/>
      <c r="AH1809" s="212"/>
      <c r="AI1809" s="212"/>
      <c r="AJ1809" s="212"/>
      <c r="AK1809" s="212"/>
      <c r="AL1809" s="212"/>
      <c r="AM1809" s="212"/>
      <c r="AN1809" s="212"/>
      <c r="AP1809" s="203"/>
      <c r="AQ1809" s="203"/>
      <c r="AR1809" s="203"/>
      <c r="AS1809" s="203"/>
      <c r="AT1809" s="203"/>
      <c r="AU1809" s="203"/>
      <c r="AV1809" s="212"/>
      <c r="AW1809" s="212"/>
      <c r="AX1809" s="212"/>
      <c r="AY1809" s="212"/>
      <c r="BA1809" s="203"/>
      <c r="BB1809" s="203"/>
      <c r="BC1809" s="203"/>
      <c r="BD1809" s="203"/>
      <c r="BE1809" s="212"/>
      <c r="BF1809" s="212"/>
      <c r="BG1809" s="203"/>
      <c r="BH1809" s="203"/>
      <c r="BI1809" s="298"/>
      <c r="BJ1809" s="299"/>
      <c r="BK1809" s="203"/>
      <c r="BL1809" s="319"/>
    </row>
    <row r="1810" spans="18:64" ht="12.75" x14ac:dyDescent="0.2">
      <c r="R1810" s="212"/>
      <c r="S1810" s="212"/>
      <c r="T1810" s="212"/>
      <c r="U1810" s="212"/>
      <c r="V1810" s="212"/>
      <c r="W1810" s="212"/>
      <c r="X1810" s="212"/>
      <c r="Y1810" s="212"/>
      <c r="Z1810" s="212"/>
      <c r="AA1810" s="212"/>
      <c r="AB1810" s="212"/>
      <c r="AC1810" s="212"/>
      <c r="AD1810" s="212"/>
      <c r="AE1810" s="212"/>
      <c r="AF1810" s="212"/>
      <c r="AG1810" s="212"/>
      <c r="AH1810" s="212"/>
      <c r="AI1810" s="212"/>
      <c r="AJ1810" s="212"/>
      <c r="AK1810" s="212"/>
      <c r="AL1810" s="212"/>
      <c r="AM1810" s="212"/>
      <c r="AN1810" s="212"/>
      <c r="AP1810" s="203"/>
      <c r="AQ1810" s="203"/>
      <c r="AR1810" s="203"/>
      <c r="AS1810" s="203"/>
      <c r="AT1810" s="203"/>
      <c r="AU1810" s="203"/>
      <c r="AV1810" s="212"/>
      <c r="AW1810" s="212"/>
      <c r="AX1810" s="212"/>
      <c r="AY1810" s="212"/>
      <c r="BA1810" s="203"/>
      <c r="BB1810" s="203"/>
      <c r="BC1810" s="203"/>
      <c r="BD1810" s="203"/>
      <c r="BE1810" s="212"/>
      <c r="BF1810" s="212"/>
      <c r="BG1810" s="203"/>
      <c r="BH1810" s="203"/>
      <c r="BI1810" s="298"/>
      <c r="BJ1810" s="299"/>
      <c r="BK1810" s="203"/>
      <c r="BL1810" s="319"/>
    </row>
    <row r="1811" spans="18:64" ht="12.75" x14ac:dyDescent="0.2">
      <c r="R1811" s="212"/>
      <c r="S1811" s="212"/>
      <c r="T1811" s="212"/>
      <c r="U1811" s="212"/>
      <c r="V1811" s="212"/>
      <c r="W1811" s="212"/>
      <c r="X1811" s="212"/>
      <c r="Y1811" s="212"/>
      <c r="Z1811" s="212"/>
      <c r="AA1811" s="212"/>
      <c r="AB1811" s="212"/>
      <c r="AC1811" s="212"/>
      <c r="AD1811" s="212"/>
      <c r="AE1811" s="212"/>
      <c r="AF1811" s="212"/>
      <c r="AG1811" s="212"/>
      <c r="AH1811" s="212"/>
      <c r="AI1811" s="212"/>
      <c r="AJ1811" s="212"/>
      <c r="AK1811" s="212"/>
      <c r="AL1811" s="212"/>
      <c r="AM1811" s="212"/>
      <c r="AN1811" s="212"/>
      <c r="AP1811" s="203"/>
      <c r="AQ1811" s="203"/>
      <c r="AR1811" s="203"/>
      <c r="AS1811" s="203"/>
      <c r="AT1811" s="203"/>
      <c r="AU1811" s="203"/>
      <c r="AV1811" s="212"/>
      <c r="AW1811" s="212"/>
      <c r="AX1811" s="212"/>
      <c r="AY1811" s="212"/>
      <c r="BA1811" s="203"/>
      <c r="BB1811" s="203"/>
      <c r="BC1811" s="203"/>
      <c r="BD1811" s="203"/>
      <c r="BE1811" s="212"/>
      <c r="BF1811" s="212"/>
      <c r="BG1811" s="203"/>
      <c r="BH1811" s="203"/>
      <c r="BI1811" s="298"/>
      <c r="BJ1811" s="299"/>
      <c r="BK1811" s="203"/>
      <c r="BL1811" s="319"/>
    </row>
    <row r="1812" spans="18:64" ht="12.75" x14ac:dyDescent="0.2">
      <c r="R1812" s="212"/>
      <c r="S1812" s="212"/>
      <c r="T1812" s="212"/>
      <c r="U1812" s="212"/>
      <c r="V1812" s="212"/>
      <c r="W1812" s="212"/>
      <c r="X1812" s="212"/>
      <c r="Y1812" s="212"/>
      <c r="Z1812" s="212"/>
      <c r="AA1812" s="212"/>
      <c r="AB1812" s="212"/>
      <c r="AC1812" s="212"/>
      <c r="AD1812" s="212"/>
      <c r="AE1812" s="212"/>
      <c r="AF1812" s="212"/>
      <c r="AG1812" s="212"/>
      <c r="AH1812" s="212"/>
      <c r="AI1812" s="212"/>
      <c r="AJ1812" s="212"/>
      <c r="AK1812" s="212"/>
      <c r="AL1812" s="212"/>
      <c r="AM1812" s="212"/>
      <c r="AN1812" s="212"/>
      <c r="AP1812" s="203"/>
      <c r="AQ1812" s="203"/>
      <c r="AR1812" s="203"/>
      <c r="AS1812" s="203"/>
      <c r="AT1812" s="203"/>
      <c r="AU1812" s="203"/>
      <c r="AV1812" s="212"/>
      <c r="AW1812" s="212"/>
      <c r="AX1812" s="212"/>
      <c r="AY1812" s="212"/>
      <c r="BA1812" s="203"/>
      <c r="BB1812" s="203"/>
      <c r="BC1812" s="203"/>
      <c r="BD1812" s="203"/>
      <c r="BE1812" s="212"/>
      <c r="BF1812" s="212"/>
      <c r="BG1812" s="203"/>
      <c r="BH1812" s="203"/>
      <c r="BI1812" s="298"/>
      <c r="BJ1812" s="299"/>
      <c r="BK1812" s="203"/>
      <c r="BL1812" s="319"/>
    </row>
    <row r="1813" spans="18:64" ht="12.75" x14ac:dyDescent="0.2">
      <c r="R1813" s="212"/>
      <c r="S1813" s="212"/>
      <c r="T1813" s="212"/>
      <c r="U1813" s="212"/>
      <c r="V1813" s="212"/>
      <c r="W1813" s="212"/>
      <c r="X1813" s="212"/>
      <c r="Y1813" s="212"/>
      <c r="Z1813" s="212"/>
      <c r="AA1813" s="212"/>
      <c r="AB1813" s="212"/>
      <c r="AC1813" s="212"/>
      <c r="AD1813" s="212"/>
      <c r="AE1813" s="212"/>
      <c r="AF1813" s="212"/>
      <c r="AG1813" s="212"/>
      <c r="AH1813" s="212"/>
      <c r="AI1813" s="212"/>
      <c r="AJ1813" s="212"/>
      <c r="AK1813" s="212"/>
      <c r="AL1813" s="212"/>
      <c r="AM1813" s="212"/>
      <c r="AN1813" s="212"/>
      <c r="AP1813" s="203"/>
      <c r="AQ1813" s="203"/>
      <c r="AR1813" s="203"/>
      <c r="AS1813" s="203"/>
      <c r="AT1813" s="203"/>
      <c r="AU1813" s="203"/>
      <c r="AV1813" s="212"/>
      <c r="AW1813" s="212"/>
      <c r="AX1813" s="212"/>
      <c r="AY1813" s="212"/>
      <c r="BA1813" s="203"/>
      <c r="BB1813" s="203"/>
      <c r="BC1813" s="203"/>
      <c r="BD1813" s="203"/>
      <c r="BE1813" s="212"/>
      <c r="BF1813" s="212"/>
      <c r="BG1813" s="203"/>
      <c r="BH1813" s="203"/>
      <c r="BI1813" s="298"/>
      <c r="BJ1813" s="299"/>
      <c r="BK1813" s="203"/>
      <c r="BL1813" s="319"/>
    </row>
    <row r="1814" spans="18:64" ht="12.75" x14ac:dyDescent="0.2">
      <c r="R1814" s="212"/>
      <c r="S1814" s="212"/>
      <c r="T1814" s="212"/>
      <c r="U1814" s="212"/>
      <c r="V1814" s="212"/>
      <c r="W1814" s="212"/>
      <c r="X1814" s="212"/>
      <c r="Y1814" s="212"/>
      <c r="Z1814" s="212"/>
      <c r="AA1814" s="212"/>
      <c r="AB1814" s="212"/>
      <c r="AC1814" s="212"/>
      <c r="AD1814" s="212"/>
      <c r="AE1814" s="212"/>
      <c r="AF1814" s="212"/>
      <c r="AG1814" s="212"/>
      <c r="AH1814" s="212"/>
      <c r="AI1814" s="212"/>
      <c r="AJ1814" s="212"/>
      <c r="AK1814" s="212"/>
      <c r="AL1814" s="212"/>
      <c r="AM1814" s="212"/>
      <c r="AN1814" s="212"/>
      <c r="AP1814" s="203"/>
      <c r="AQ1814" s="203"/>
      <c r="AR1814" s="203"/>
      <c r="AS1814" s="203"/>
      <c r="AT1814" s="203"/>
      <c r="AU1814" s="203"/>
      <c r="AV1814" s="212"/>
      <c r="AW1814" s="212"/>
      <c r="AX1814" s="212"/>
      <c r="AY1814" s="212"/>
      <c r="BA1814" s="203"/>
      <c r="BB1814" s="203"/>
      <c r="BC1814" s="203"/>
      <c r="BD1814" s="203"/>
      <c r="BE1814" s="212"/>
      <c r="BF1814" s="212"/>
      <c r="BG1814" s="203"/>
      <c r="BH1814" s="203"/>
      <c r="BI1814" s="298"/>
      <c r="BJ1814" s="299"/>
      <c r="BK1814" s="203"/>
      <c r="BL1814" s="319"/>
    </row>
    <row r="1815" spans="18:64" ht="12.75" x14ac:dyDescent="0.2">
      <c r="R1815" s="212"/>
      <c r="S1815" s="212"/>
      <c r="T1815" s="212"/>
      <c r="U1815" s="212"/>
      <c r="V1815" s="212"/>
      <c r="W1815" s="212"/>
      <c r="X1815" s="212"/>
      <c r="Y1815" s="212"/>
      <c r="Z1815" s="212"/>
      <c r="AA1815" s="212"/>
      <c r="AB1815" s="212"/>
      <c r="AC1815" s="212"/>
      <c r="AD1815" s="212"/>
      <c r="AE1815" s="212"/>
      <c r="AF1815" s="212"/>
      <c r="AG1815" s="212"/>
      <c r="AH1815" s="212"/>
      <c r="AI1815" s="212"/>
      <c r="AJ1815" s="212"/>
      <c r="AK1815" s="212"/>
      <c r="AL1815" s="212"/>
      <c r="AM1815" s="212"/>
      <c r="AN1815" s="212"/>
      <c r="AP1815" s="203"/>
      <c r="AQ1815" s="203"/>
      <c r="AR1815" s="203"/>
      <c r="AS1815" s="203"/>
      <c r="AT1815" s="203"/>
      <c r="AU1815" s="203"/>
      <c r="AV1815" s="212"/>
      <c r="AW1815" s="212"/>
      <c r="AX1815" s="212"/>
      <c r="AY1815" s="212"/>
      <c r="BA1815" s="203"/>
      <c r="BB1815" s="203"/>
      <c r="BC1815" s="203"/>
      <c r="BD1815" s="203"/>
      <c r="BE1815" s="212"/>
      <c r="BF1815" s="212"/>
      <c r="BG1815" s="203"/>
      <c r="BH1815" s="203"/>
      <c r="BI1815" s="298"/>
      <c r="BJ1815" s="299"/>
      <c r="BK1815" s="203"/>
      <c r="BL1815" s="319"/>
    </row>
    <row r="1816" spans="18:64" ht="12.75" x14ac:dyDescent="0.2">
      <c r="R1816" s="212"/>
      <c r="S1816" s="212"/>
      <c r="T1816" s="212"/>
      <c r="U1816" s="212"/>
      <c r="V1816" s="212"/>
      <c r="W1816" s="212"/>
      <c r="X1816" s="212"/>
      <c r="Y1816" s="212"/>
      <c r="Z1816" s="212"/>
      <c r="AA1816" s="212"/>
      <c r="AB1816" s="212"/>
      <c r="AC1816" s="212"/>
      <c r="AD1816" s="212"/>
      <c r="AE1816" s="212"/>
      <c r="AF1816" s="212"/>
      <c r="AG1816" s="212"/>
      <c r="AH1816" s="212"/>
      <c r="AI1816" s="212"/>
      <c r="AJ1816" s="212"/>
      <c r="AK1816" s="212"/>
      <c r="AL1816" s="212"/>
      <c r="AM1816" s="212"/>
      <c r="AN1816" s="212"/>
      <c r="AP1816" s="203"/>
      <c r="AQ1816" s="203"/>
      <c r="AR1816" s="203"/>
      <c r="AS1816" s="203"/>
      <c r="AT1816" s="203"/>
      <c r="AU1816" s="203"/>
      <c r="AV1816" s="212"/>
      <c r="AW1816" s="212"/>
      <c r="AX1816" s="212"/>
      <c r="AY1816" s="212"/>
      <c r="BA1816" s="203"/>
      <c r="BB1816" s="203"/>
      <c r="BC1816" s="203"/>
      <c r="BD1816" s="203"/>
      <c r="BE1816" s="212"/>
      <c r="BF1816" s="212"/>
      <c r="BG1816" s="203"/>
      <c r="BH1816" s="203"/>
      <c r="BI1816" s="298"/>
      <c r="BJ1816" s="299"/>
      <c r="BK1816" s="203"/>
      <c r="BL1816" s="319"/>
    </row>
    <row r="1817" spans="18:64" ht="12.75" x14ac:dyDescent="0.2">
      <c r="R1817" s="212"/>
      <c r="S1817" s="212"/>
      <c r="T1817" s="212"/>
      <c r="U1817" s="212"/>
      <c r="V1817" s="212"/>
      <c r="W1817" s="212"/>
      <c r="X1817" s="212"/>
      <c r="Y1817" s="212"/>
      <c r="Z1817" s="212"/>
      <c r="AA1817" s="212"/>
      <c r="AB1817" s="212"/>
      <c r="AC1817" s="212"/>
      <c r="AD1817" s="212"/>
      <c r="AE1817" s="212"/>
      <c r="AF1817" s="212"/>
      <c r="AG1817" s="212"/>
      <c r="AH1817" s="212"/>
      <c r="AI1817" s="212"/>
      <c r="AJ1817" s="212"/>
      <c r="AK1817" s="212"/>
      <c r="AL1817" s="212"/>
      <c r="AM1817" s="212"/>
      <c r="AN1817" s="212"/>
      <c r="AP1817" s="203"/>
      <c r="AQ1817" s="203"/>
      <c r="AR1817" s="203"/>
      <c r="AS1817" s="203"/>
      <c r="AT1817" s="203"/>
      <c r="AU1817" s="203"/>
      <c r="AV1817" s="212"/>
      <c r="AW1817" s="212"/>
      <c r="AX1817" s="212"/>
      <c r="AY1817" s="212"/>
      <c r="BA1817" s="203"/>
      <c r="BB1817" s="203"/>
      <c r="BC1817" s="203"/>
      <c r="BD1817" s="203"/>
      <c r="BE1817" s="212"/>
      <c r="BF1817" s="212"/>
      <c r="BG1817" s="203"/>
      <c r="BH1817" s="203"/>
      <c r="BI1817" s="298"/>
      <c r="BJ1817" s="299"/>
      <c r="BK1817" s="203"/>
      <c r="BL1817" s="319"/>
    </row>
    <row r="1818" spans="18:64" ht="12.75" x14ac:dyDescent="0.2">
      <c r="R1818" s="212"/>
      <c r="S1818" s="212"/>
      <c r="T1818" s="212"/>
      <c r="U1818" s="212"/>
      <c r="V1818" s="212"/>
      <c r="W1818" s="212"/>
      <c r="X1818" s="212"/>
      <c r="Y1818" s="212"/>
      <c r="Z1818" s="212"/>
      <c r="AA1818" s="212"/>
      <c r="AB1818" s="212"/>
      <c r="AC1818" s="212"/>
      <c r="AD1818" s="212"/>
      <c r="AE1818" s="212"/>
      <c r="AF1818" s="212"/>
      <c r="AG1818" s="212"/>
      <c r="AH1818" s="212"/>
      <c r="AI1818" s="212"/>
      <c r="AJ1818" s="212"/>
      <c r="AK1818" s="212"/>
      <c r="AL1818" s="212"/>
      <c r="AM1818" s="212"/>
      <c r="AN1818" s="212"/>
      <c r="AP1818" s="203"/>
      <c r="AQ1818" s="203"/>
      <c r="AR1818" s="203"/>
      <c r="AS1818" s="203"/>
      <c r="AT1818" s="203"/>
      <c r="AU1818" s="203"/>
      <c r="AV1818" s="212"/>
      <c r="AW1818" s="212"/>
      <c r="AX1818" s="212"/>
      <c r="AY1818" s="212"/>
      <c r="BA1818" s="203"/>
      <c r="BB1818" s="203"/>
      <c r="BC1818" s="203"/>
      <c r="BD1818" s="203"/>
      <c r="BE1818" s="212"/>
      <c r="BF1818" s="212"/>
      <c r="BG1818" s="203"/>
      <c r="BH1818" s="203"/>
      <c r="BI1818" s="298"/>
      <c r="BJ1818" s="299"/>
      <c r="BK1818" s="203"/>
      <c r="BL1818" s="319"/>
    </row>
    <row r="1819" spans="18:64" ht="12.75" x14ac:dyDescent="0.2">
      <c r="R1819" s="212"/>
      <c r="S1819" s="212"/>
      <c r="T1819" s="212"/>
      <c r="U1819" s="212"/>
      <c r="V1819" s="212"/>
      <c r="W1819" s="212"/>
      <c r="X1819" s="212"/>
      <c r="Y1819" s="212"/>
      <c r="Z1819" s="212"/>
      <c r="AA1819" s="212"/>
      <c r="AB1819" s="212"/>
      <c r="AC1819" s="212"/>
      <c r="AD1819" s="212"/>
      <c r="AE1819" s="212"/>
      <c r="AF1819" s="212"/>
      <c r="AG1819" s="212"/>
      <c r="AH1819" s="212"/>
      <c r="AI1819" s="212"/>
      <c r="AJ1819" s="212"/>
      <c r="AK1819" s="212"/>
      <c r="AL1819" s="212"/>
      <c r="AM1819" s="212"/>
      <c r="AN1819" s="212"/>
      <c r="AP1819" s="203"/>
      <c r="AQ1819" s="203"/>
      <c r="AR1819" s="203"/>
      <c r="AS1819" s="203"/>
      <c r="AT1819" s="203"/>
      <c r="AU1819" s="203"/>
      <c r="AV1819" s="212"/>
      <c r="AW1819" s="212"/>
      <c r="AX1819" s="212"/>
      <c r="AY1819" s="212"/>
      <c r="BA1819" s="203"/>
      <c r="BB1819" s="203"/>
      <c r="BC1819" s="203"/>
      <c r="BD1819" s="203"/>
      <c r="BE1819" s="212"/>
      <c r="BF1819" s="212"/>
      <c r="BG1819" s="203"/>
      <c r="BH1819" s="203"/>
      <c r="BI1819" s="298"/>
      <c r="BJ1819" s="299"/>
      <c r="BK1819" s="203"/>
      <c r="BL1819" s="319"/>
    </row>
    <row r="1820" spans="18:64" ht="12.75" x14ac:dyDescent="0.2">
      <c r="R1820" s="212"/>
      <c r="S1820" s="212"/>
      <c r="T1820" s="212"/>
      <c r="U1820" s="212"/>
      <c r="V1820" s="212"/>
      <c r="W1820" s="212"/>
      <c r="X1820" s="212"/>
      <c r="Y1820" s="212"/>
      <c r="Z1820" s="212"/>
      <c r="AA1820" s="212"/>
      <c r="AB1820" s="212"/>
      <c r="AC1820" s="212"/>
      <c r="AD1820" s="212"/>
      <c r="AE1820" s="212"/>
      <c r="AF1820" s="212"/>
      <c r="AG1820" s="212"/>
      <c r="AH1820" s="212"/>
      <c r="AI1820" s="212"/>
      <c r="AJ1820" s="212"/>
      <c r="AK1820" s="212"/>
      <c r="AL1820" s="212"/>
      <c r="AM1820" s="212"/>
      <c r="AN1820" s="212"/>
      <c r="AP1820" s="203"/>
      <c r="AQ1820" s="203"/>
      <c r="AR1820" s="203"/>
      <c r="AS1820" s="203"/>
      <c r="AT1820" s="203"/>
      <c r="AU1820" s="203"/>
      <c r="AV1820" s="212"/>
      <c r="AW1820" s="212"/>
      <c r="AX1820" s="212"/>
      <c r="AY1820" s="212"/>
      <c r="BA1820" s="203"/>
      <c r="BB1820" s="203"/>
      <c r="BC1820" s="203"/>
      <c r="BD1820" s="203"/>
      <c r="BE1820" s="212"/>
      <c r="BF1820" s="212"/>
      <c r="BG1820" s="203"/>
      <c r="BH1820" s="203"/>
      <c r="BI1820" s="298"/>
      <c r="BJ1820" s="299"/>
      <c r="BK1820" s="203"/>
      <c r="BL1820" s="319"/>
    </row>
    <row r="1821" spans="18:64" ht="12.75" x14ac:dyDescent="0.2">
      <c r="R1821" s="212"/>
      <c r="S1821" s="212"/>
      <c r="T1821" s="212"/>
      <c r="U1821" s="212"/>
      <c r="V1821" s="212"/>
      <c r="W1821" s="212"/>
      <c r="X1821" s="212"/>
      <c r="Y1821" s="212"/>
      <c r="Z1821" s="212"/>
      <c r="AA1821" s="212"/>
      <c r="AB1821" s="212"/>
      <c r="AC1821" s="212"/>
      <c r="AD1821" s="212"/>
      <c r="AE1821" s="212"/>
      <c r="AF1821" s="212"/>
      <c r="AG1821" s="212"/>
      <c r="AH1821" s="212"/>
      <c r="AI1821" s="212"/>
      <c r="AJ1821" s="212"/>
      <c r="AK1821" s="212"/>
      <c r="AL1821" s="212"/>
      <c r="AM1821" s="212"/>
      <c r="AN1821" s="212"/>
      <c r="AP1821" s="203"/>
      <c r="AQ1821" s="203"/>
      <c r="AR1821" s="203"/>
      <c r="AS1821" s="203"/>
      <c r="AT1821" s="203"/>
      <c r="AU1821" s="203"/>
      <c r="AV1821" s="212"/>
      <c r="AW1821" s="212"/>
      <c r="AX1821" s="212"/>
      <c r="AY1821" s="212"/>
      <c r="BA1821" s="203"/>
      <c r="BB1821" s="203"/>
      <c r="BC1821" s="203"/>
      <c r="BD1821" s="203"/>
      <c r="BE1821" s="212"/>
      <c r="BF1821" s="212"/>
      <c r="BG1821" s="203"/>
      <c r="BH1821" s="203"/>
      <c r="BI1821" s="298"/>
      <c r="BJ1821" s="299"/>
      <c r="BK1821" s="203"/>
      <c r="BL1821" s="319"/>
    </row>
    <row r="1822" spans="18:64" ht="12.75" x14ac:dyDescent="0.2">
      <c r="R1822" s="212"/>
      <c r="S1822" s="212"/>
      <c r="T1822" s="212"/>
      <c r="U1822" s="212"/>
      <c r="V1822" s="212"/>
      <c r="W1822" s="212"/>
      <c r="X1822" s="212"/>
      <c r="Y1822" s="212"/>
      <c r="Z1822" s="212"/>
      <c r="AA1822" s="212"/>
      <c r="AB1822" s="212"/>
      <c r="AC1822" s="212"/>
      <c r="AD1822" s="212"/>
      <c r="AE1822" s="212"/>
      <c r="AF1822" s="212"/>
      <c r="AG1822" s="212"/>
      <c r="AH1822" s="212"/>
      <c r="AI1822" s="212"/>
      <c r="AJ1822" s="212"/>
      <c r="AK1822" s="212"/>
      <c r="AL1822" s="212"/>
      <c r="AM1822" s="212"/>
      <c r="AN1822" s="212"/>
      <c r="AP1822" s="203"/>
      <c r="AQ1822" s="203"/>
      <c r="AR1822" s="203"/>
      <c r="AS1822" s="203"/>
      <c r="AT1822" s="203"/>
      <c r="AU1822" s="203"/>
      <c r="AV1822" s="212"/>
      <c r="AW1822" s="212"/>
      <c r="AX1822" s="212"/>
      <c r="AY1822" s="212"/>
      <c r="BA1822" s="203"/>
      <c r="BB1822" s="203"/>
      <c r="BC1822" s="203"/>
      <c r="BD1822" s="203"/>
      <c r="BE1822" s="212"/>
      <c r="BF1822" s="212"/>
      <c r="BG1822" s="203"/>
      <c r="BH1822" s="203"/>
      <c r="BI1822" s="298"/>
      <c r="BJ1822" s="299"/>
      <c r="BK1822" s="203"/>
      <c r="BL1822" s="319"/>
    </row>
    <row r="1823" spans="18:64" ht="12.75" x14ac:dyDescent="0.2">
      <c r="R1823" s="212"/>
      <c r="S1823" s="212"/>
      <c r="T1823" s="212"/>
      <c r="U1823" s="212"/>
      <c r="V1823" s="212"/>
      <c r="W1823" s="212"/>
      <c r="X1823" s="212"/>
      <c r="Y1823" s="212"/>
      <c r="Z1823" s="212"/>
      <c r="AA1823" s="212"/>
      <c r="AB1823" s="212"/>
      <c r="AC1823" s="212"/>
      <c r="AD1823" s="212"/>
      <c r="AE1823" s="212"/>
      <c r="AF1823" s="212"/>
      <c r="AG1823" s="212"/>
      <c r="AH1823" s="212"/>
      <c r="AI1823" s="212"/>
      <c r="AJ1823" s="212"/>
      <c r="AK1823" s="212"/>
      <c r="AL1823" s="212"/>
      <c r="AM1823" s="212"/>
      <c r="AN1823" s="212"/>
      <c r="AP1823" s="203"/>
      <c r="AQ1823" s="203"/>
      <c r="AR1823" s="203"/>
      <c r="AS1823" s="203"/>
      <c r="AT1823" s="203"/>
      <c r="AU1823" s="203"/>
      <c r="AV1823" s="212"/>
      <c r="AW1823" s="212"/>
      <c r="AX1823" s="212"/>
      <c r="AY1823" s="212"/>
      <c r="BA1823" s="203"/>
      <c r="BB1823" s="203"/>
      <c r="BC1823" s="203"/>
      <c r="BD1823" s="203"/>
      <c r="BE1823" s="212"/>
      <c r="BF1823" s="212"/>
      <c r="BG1823" s="203"/>
      <c r="BH1823" s="203"/>
      <c r="BI1823" s="298"/>
      <c r="BJ1823" s="299"/>
      <c r="BK1823" s="203"/>
      <c r="BL1823" s="319"/>
    </row>
    <row r="1824" spans="18:64" ht="12.75" x14ac:dyDescent="0.2">
      <c r="R1824" s="212"/>
      <c r="S1824" s="212"/>
      <c r="T1824" s="212"/>
      <c r="U1824" s="212"/>
      <c r="V1824" s="212"/>
      <c r="W1824" s="212"/>
      <c r="X1824" s="212"/>
      <c r="Y1824" s="212"/>
      <c r="Z1824" s="212"/>
      <c r="AA1824" s="212"/>
      <c r="AB1824" s="212"/>
      <c r="AC1824" s="212"/>
      <c r="AD1824" s="212"/>
      <c r="AE1824" s="212"/>
      <c r="AF1824" s="212"/>
      <c r="AG1824" s="212"/>
      <c r="AH1824" s="212"/>
      <c r="AI1824" s="212"/>
      <c r="AJ1824" s="212"/>
      <c r="AK1824" s="212"/>
      <c r="AL1824" s="212"/>
      <c r="AM1824" s="212"/>
      <c r="AN1824" s="212"/>
      <c r="AP1824" s="203"/>
      <c r="AQ1824" s="203"/>
      <c r="AR1824" s="203"/>
      <c r="AS1824" s="203"/>
      <c r="AT1824" s="203"/>
      <c r="AU1824" s="203"/>
      <c r="AV1824" s="212"/>
      <c r="AW1824" s="212"/>
      <c r="AX1824" s="212"/>
      <c r="AY1824" s="212"/>
      <c r="BA1824" s="203"/>
      <c r="BB1824" s="203"/>
      <c r="BC1824" s="203"/>
      <c r="BD1824" s="203"/>
      <c r="BE1824" s="212"/>
      <c r="BF1824" s="212"/>
      <c r="BG1824" s="203"/>
      <c r="BH1824" s="203"/>
      <c r="BI1824" s="298"/>
      <c r="BJ1824" s="299"/>
      <c r="BK1824" s="203"/>
      <c r="BL1824" s="319"/>
    </row>
    <row r="1825" spans="18:64" ht="12.75" x14ac:dyDescent="0.2">
      <c r="R1825" s="212"/>
      <c r="S1825" s="212"/>
      <c r="T1825" s="212"/>
      <c r="U1825" s="212"/>
      <c r="V1825" s="212"/>
      <c r="W1825" s="212"/>
      <c r="X1825" s="212"/>
      <c r="Y1825" s="212"/>
      <c r="Z1825" s="212"/>
      <c r="AA1825" s="212"/>
      <c r="AB1825" s="212"/>
      <c r="AC1825" s="212"/>
      <c r="AD1825" s="212"/>
      <c r="AE1825" s="212"/>
      <c r="AF1825" s="212"/>
      <c r="AG1825" s="212"/>
      <c r="AH1825" s="212"/>
      <c r="AI1825" s="212"/>
      <c r="AJ1825" s="212"/>
      <c r="AK1825" s="212"/>
      <c r="AL1825" s="212"/>
      <c r="AM1825" s="212"/>
      <c r="AN1825" s="212"/>
      <c r="AP1825" s="203"/>
      <c r="AQ1825" s="203"/>
      <c r="AR1825" s="203"/>
      <c r="AS1825" s="203"/>
      <c r="AT1825" s="203"/>
      <c r="AU1825" s="203"/>
      <c r="AV1825" s="212"/>
      <c r="AW1825" s="212"/>
      <c r="AX1825" s="212"/>
      <c r="AY1825" s="212"/>
      <c r="BA1825" s="203"/>
      <c r="BB1825" s="203"/>
      <c r="BC1825" s="203"/>
      <c r="BD1825" s="203"/>
      <c r="BE1825" s="212"/>
      <c r="BF1825" s="212"/>
      <c r="BG1825" s="203"/>
      <c r="BH1825" s="203"/>
      <c r="BI1825" s="298"/>
      <c r="BJ1825" s="299"/>
      <c r="BK1825" s="203"/>
      <c r="BL1825" s="319"/>
    </row>
    <row r="1826" spans="18:64" ht="12.75" x14ac:dyDescent="0.2">
      <c r="R1826" s="212"/>
      <c r="S1826" s="212"/>
      <c r="T1826" s="212"/>
      <c r="U1826" s="212"/>
      <c r="V1826" s="212"/>
      <c r="W1826" s="212"/>
      <c r="X1826" s="212"/>
      <c r="Y1826" s="212"/>
      <c r="Z1826" s="212"/>
      <c r="AA1826" s="212"/>
      <c r="AB1826" s="212"/>
      <c r="AC1826" s="212"/>
      <c r="AD1826" s="212"/>
      <c r="AE1826" s="212"/>
      <c r="AF1826" s="212"/>
      <c r="AG1826" s="212"/>
      <c r="AH1826" s="212"/>
      <c r="AI1826" s="212"/>
      <c r="AJ1826" s="212"/>
      <c r="AK1826" s="212"/>
      <c r="AL1826" s="212"/>
      <c r="AM1826" s="212"/>
      <c r="AN1826" s="212"/>
      <c r="AP1826" s="203"/>
      <c r="AQ1826" s="203"/>
      <c r="AR1826" s="203"/>
      <c r="AS1826" s="203"/>
      <c r="AT1826" s="203"/>
      <c r="AU1826" s="203"/>
      <c r="AV1826" s="212"/>
      <c r="AW1826" s="212"/>
      <c r="AX1826" s="212"/>
      <c r="AY1826" s="212"/>
      <c r="BA1826" s="203"/>
      <c r="BB1826" s="203"/>
      <c r="BC1826" s="203"/>
      <c r="BD1826" s="203"/>
      <c r="BE1826" s="212"/>
      <c r="BF1826" s="212"/>
      <c r="BG1826" s="203"/>
      <c r="BH1826" s="203"/>
      <c r="BI1826" s="298"/>
      <c r="BJ1826" s="299"/>
      <c r="BK1826" s="203"/>
      <c r="BL1826" s="319"/>
    </row>
    <row r="1827" spans="18:64" ht="12.75" x14ac:dyDescent="0.2">
      <c r="R1827" s="212"/>
      <c r="S1827" s="212"/>
      <c r="T1827" s="212"/>
      <c r="U1827" s="212"/>
      <c r="V1827" s="212"/>
      <c r="W1827" s="212"/>
      <c r="X1827" s="212"/>
      <c r="Y1827" s="212"/>
      <c r="Z1827" s="212"/>
      <c r="AA1827" s="212"/>
      <c r="AB1827" s="212"/>
      <c r="AC1827" s="212"/>
      <c r="AD1827" s="212"/>
      <c r="AE1827" s="212"/>
      <c r="AF1827" s="212"/>
      <c r="AG1827" s="212"/>
      <c r="AH1827" s="212"/>
      <c r="AI1827" s="212"/>
      <c r="AJ1827" s="212"/>
      <c r="AK1827" s="212"/>
      <c r="AL1827" s="212"/>
      <c r="AM1827" s="212"/>
      <c r="AN1827" s="212"/>
      <c r="AP1827" s="203"/>
      <c r="AQ1827" s="203"/>
      <c r="AR1827" s="203"/>
      <c r="AS1827" s="203"/>
      <c r="AT1827" s="203"/>
      <c r="AU1827" s="203"/>
      <c r="AV1827" s="212"/>
      <c r="AW1827" s="212"/>
      <c r="AX1827" s="212"/>
      <c r="AY1827" s="212"/>
      <c r="BA1827" s="203"/>
      <c r="BB1827" s="203"/>
      <c r="BC1827" s="203"/>
      <c r="BD1827" s="203"/>
      <c r="BE1827" s="212"/>
      <c r="BF1827" s="212"/>
      <c r="BG1827" s="203"/>
      <c r="BH1827" s="203"/>
      <c r="BI1827" s="298"/>
      <c r="BJ1827" s="299"/>
      <c r="BK1827" s="203"/>
      <c r="BL1827" s="319"/>
    </row>
    <row r="1828" spans="18:64" ht="12.75" x14ac:dyDescent="0.2">
      <c r="R1828" s="212"/>
      <c r="S1828" s="212"/>
      <c r="T1828" s="212"/>
      <c r="U1828" s="212"/>
      <c r="V1828" s="212"/>
      <c r="W1828" s="212"/>
      <c r="X1828" s="212"/>
      <c r="Y1828" s="212"/>
      <c r="Z1828" s="212"/>
      <c r="AA1828" s="212"/>
      <c r="AB1828" s="212"/>
      <c r="AC1828" s="212"/>
      <c r="AD1828" s="212"/>
      <c r="AE1828" s="212"/>
      <c r="AF1828" s="212"/>
      <c r="AG1828" s="212"/>
      <c r="AH1828" s="212"/>
      <c r="AI1828" s="212"/>
      <c r="AJ1828" s="212"/>
      <c r="AK1828" s="212"/>
      <c r="AL1828" s="212"/>
      <c r="AM1828" s="212"/>
      <c r="AN1828" s="212"/>
      <c r="AP1828" s="203"/>
      <c r="AQ1828" s="203"/>
      <c r="AR1828" s="203"/>
      <c r="AS1828" s="203"/>
      <c r="AT1828" s="203"/>
      <c r="AU1828" s="203"/>
      <c r="AV1828" s="212"/>
      <c r="AW1828" s="212"/>
      <c r="AX1828" s="212"/>
      <c r="AY1828" s="212"/>
      <c r="BA1828" s="203"/>
      <c r="BB1828" s="203"/>
      <c r="BC1828" s="203"/>
      <c r="BD1828" s="203"/>
      <c r="BE1828" s="212"/>
      <c r="BF1828" s="212"/>
      <c r="BG1828" s="203"/>
      <c r="BH1828" s="203"/>
      <c r="BI1828" s="298"/>
      <c r="BJ1828" s="299"/>
      <c r="BK1828" s="203"/>
      <c r="BL1828" s="319"/>
    </row>
    <row r="1829" spans="18:64" ht="12.75" x14ac:dyDescent="0.2">
      <c r="R1829" s="212"/>
      <c r="S1829" s="212"/>
      <c r="T1829" s="212"/>
      <c r="U1829" s="212"/>
      <c r="V1829" s="212"/>
      <c r="W1829" s="212"/>
      <c r="X1829" s="212"/>
      <c r="Y1829" s="212"/>
      <c r="Z1829" s="212"/>
      <c r="AA1829" s="212"/>
      <c r="AB1829" s="212"/>
      <c r="AC1829" s="212"/>
      <c r="AD1829" s="212"/>
      <c r="AE1829" s="212"/>
      <c r="AF1829" s="212"/>
      <c r="AG1829" s="212"/>
      <c r="AH1829" s="212"/>
      <c r="AI1829" s="212"/>
      <c r="AJ1829" s="212"/>
      <c r="AK1829" s="212"/>
      <c r="AL1829" s="212"/>
      <c r="AM1829" s="212"/>
      <c r="AN1829" s="212"/>
      <c r="AP1829" s="203"/>
      <c r="AQ1829" s="203"/>
      <c r="AR1829" s="203"/>
      <c r="AS1829" s="203"/>
      <c r="AT1829" s="203"/>
      <c r="AU1829" s="203"/>
      <c r="AV1829" s="212"/>
      <c r="AW1829" s="212"/>
      <c r="AX1829" s="212"/>
      <c r="AY1829" s="212"/>
      <c r="BA1829" s="203"/>
      <c r="BB1829" s="203"/>
      <c r="BC1829" s="203"/>
      <c r="BD1829" s="203"/>
      <c r="BE1829" s="212"/>
      <c r="BF1829" s="212"/>
      <c r="BG1829" s="203"/>
      <c r="BH1829" s="203"/>
      <c r="BI1829" s="298"/>
      <c r="BJ1829" s="299"/>
      <c r="BK1829" s="203"/>
      <c r="BL1829" s="319"/>
    </row>
    <row r="1830" spans="18:64" ht="12.75" x14ac:dyDescent="0.2">
      <c r="R1830" s="212"/>
      <c r="S1830" s="212"/>
      <c r="T1830" s="212"/>
      <c r="U1830" s="212"/>
      <c r="V1830" s="212"/>
      <c r="W1830" s="212"/>
      <c r="X1830" s="212"/>
      <c r="Y1830" s="212"/>
      <c r="Z1830" s="212"/>
      <c r="AA1830" s="212"/>
      <c r="AB1830" s="212"/>
      <c r="AC1830" s="212"/>
      <c r="AD1830" s="212"/>
      <c r="AE1830" s="212"/>
      <c r="AF1830" s="212"/>
      <c r="AG1830" s="212"/>
      <c r="AH1830" s="212"/>
      <c r="AI1830" s="212"/>
      <c r="AJ1830" s="212"/>
      <c r="AK1830" s="212"/>
      <c r="AL1830" s="212"/>
      <c r="AM1830" s="212"/>
      <c r="AN1830" s="212"/>
      <c r="AP1830" s="203"/>
      <c r="AQ1830" s="203"/>
      <c r="AR1830" s="203"/>
      <c r="AS1830" s="203"/>
      <c r="AT1830" s="203"/>
      <c r="AU1830" s="203"/>
      <c r="AV1830" s="212"/>
      <c r="AW1830" s="212"/>
      <c r="AX1830" s="212"/>
      <c r="AY1830" s="212"/>
      <c r="BA1830" s="203"/>
      <c r="BB1830" s="203"/>
      <c r="BC1830" s="203"/>
      <c r="BD1830" s="203"/>
      <c r="BE1830" s="212"/>
      <c r="BF1830" s="212"/>
      <c r="BG1830" s="203"/>
      <c r="BH1830" s="203"/>
      <c r="BI1830" s="298"/>
      <c r="BJ1830" s="299"/>
      <c r="BK1830" s="203"/>
      <c r="BL1830" s="319"/>
    </row>
    <row r="1831" spans="18:64" ht="12.75" x14ac:dyDescent="0.2">
      <c r="R1831" s="212"/>
      <c r="S1831" s="212"/>
      <c r="T1831" s="212"/>
      <c r="U1831" s="212"/>
      <c r="V1831" s="212"/>
      <c r="W1831" s="212"/>
      <c r="X1831" s="212"/>
      <c r="Y1831" s="212"/>
      <c r="Z1831" s="212"/>
      <c r="AA1831" s="212"/>
      <c r="AB1831" s="212"/>
      <c r="AC1831" s="212"/>
      <c r="AD1831" s="212"/>
      <c r="AE1831" s="212"/>
      <c r="AF1831" s="212"/>
      <c r="AG1831" s="212"/>
      <c r="AH1831" s="212"/>
      <c r="AI1831" s="212"/>
      <c r="AJ1831" s="212"/>
      <c r="AK1831" s="212"/>
      <c r="AL1831" s="212"/>
      <c r="AM1831" s="212"/>
      <c r="AN1831" s="212"/>
      <c r="AP1831" s="203"/>
      <c r="AQ1831" s="203"/>
      <c r="AR1831" s="203"/>
      <c r="AS1831" s="203"/>
      <c r="AT1831" s="203"/>
      <c r="AU1831" s="203"/>
      <c r="AV1831" s="212"/>
      <c r="AW1831" s="212"/>
      <c r="AX1831" s="212"/>
      <c r="AY1831" s="212"/>
      <c r="BA1831" s="203"/>
      <c r="BB1831" s="203"/>
      <c r="BC1831" s="203"/>
      <c r="BD1831" s="203"/>
      <c r="BE1831" s="212"/>
      <c r="BF1831" s="212"/>
      <c r="BG1831" s="203"/>
      <c r="BH1831" s="203"/>
      <c r="BI1831" s="298"/>
      <c r="BJ1831" s="299"/>
      <c r="BK1831" s="203"/>
      <c r="BL1831" s="319"/>
    </row>
    <row r="1832" spans="18:64" ht="12.75" x14ac:dyDescent="0.2">
      <c r="R1832" s="212"/>
      <c r="S1832" s="212"/>
      <c r="T1832" s="212"/>
      <c r="U1832" s="212"/>
      <c r="V1832" s="212"/>
      <c r="W1832" s="212"/>
      <c r="X1832" s="212"/>
      <c r="Y1832" s="212"/>
      <c r="Z1832" s="212"/>
      <c r="AA1832" s="212"/>
      <c r="AB1832" s="212"/>
      <c r="AC1832" s="212"/>
      <c r="AD1832" s="212"/>
      <c r="AE1832" s="212"/>
      <c r="AF1832" s="212"/>
      <c r="AG1832" s="212"/>
      <c r="AH1832" s="212"/>
      <c r="AI1832" s="212"/>
      <c r="AJ1832" s="212"/>
      <c r="AK1832" s="212"/>
      <c r="AL1832" s="212"/>
      <c r="AM1832" s="212"/>
      <c r="AN1832" s="212"/>
      <c r="AP1832" s="203"/>
      <c r="AQ1832" s="203"/>
      <c r="AR1832" s="203"/>
      <c r="AS1832" s="203"/>
      <c r="AT1832" s="203"/>
      <c r="AU1832" s="203"/>
      <c r="AV1832" s="212"/>
      <c r="AW1832" s="212"/>
      <c r="AX1832" s="212"/>
      <c r="AY1832" s="212"/>
      <c r="BA1832" s="203"/>
      <c r="BB1832" s="203"/>
      <c r="BC1832" s="203"/>
      <c r="BD1832" s="203"/>
      <c r="BE1832" s="212"/>
      <c r="BF1832" s="212"/>
      <c r="BG1832" s="203"/>
      <c r="BH1832" s="203"/>
      <c r="BI1832" s="298"/>
      <c r="BJ1832" s="299"/>
      <c r="BK1832" s="203"/>
      <c r="BL1832" s="319"/>
    </row>
    <row r="1833" spans="18:64" ht="12.75" x14ac:dyDescent="0.2">
      <c r="R1833" s="212"/>
      <c r="S1833" s="212"/>
      <c r="T1833" s="212"/>
      <c r="U1833" s="212"/>
      <c r="V1833" s="212"/>
      <c r="W1833" s="212"/>
      <c r="X1833" s="212"/>
      <c r="Y1833" s="212"/>
      <c r="Z1833" s="212"/>
      <c r="AA1833" s="212"/>
      <c r="AB1833" s="212"/>
      <c r="AC1833" s="212"/>
      <c r="AD1833" s="212"/>
      <c r="AE1833" s="212"/>
      <c r="AF1833" s="212"/>
      <c r="AG1833" s="212"/>
      <c r="AH1833" s="212"/>
      <c r="AI1833" s="212"/>
      <c r="AJ1833" s="212"/>
      <c r="AK1833" s="212"/>
      <c r="AL1833" s="212"/>
      <c r="AM1833" s="212"/>
      <c r="AN1833" s="212"/>
      <c r="AP1833" s="203"/>
      <c r="AQ1833" s="203"/>
      <c r="AR1833" s="203"/>
      <c r="AS1833" s="203"/>
      <c r="AT1833" s="203"/>
      <c r="AU1833" s="203"/>
      <c r="AV1833" s="212"/>
      <c r="AW1833" s="212"/>
      <c r="AX1833" s="212"/>
      <c r="AY1833" s="212"/>
      <c r="BA1833" s="203"/>
      <c r="BB1833" s="203"/>
      <c r="BC1833" s="203"/>
      <c r="BD1833" s="203"/>
      <c r="BE1833" s="212"/>
      <c r="BF1833" s="212"/>
      <c r="BG1833" s="203"/>
      <c r="BH1833" s="203"/>
      <c r="BI1833" s="298"/>
      <c r="BJ1833" s="299"/>
      <c r="BK1833" s="203"/>
      <c r="BL1833" s="319"/>
    </row>
    <row r="1834" spans="18:64" ht="12.75" x14ac:dyDescent="0.2">
      <c r="R1834" s="212"/>
      <c r="S1834" s="212"/>
      <c r="T1834" s="212"/>
      <c r="U1834" s="212"/>
      <c r="V1834" s="212"/>
      <c r="W1834" s="212"/>
      <c r="X1834" s="212"/>
      <c r="Y1834" s="212"/>
      <c r="Z1834" s="212"/>
      <c r="AA1834" s="212"/>
      <c r="AB1834" s="212"/>
      <c r="AC1834" s="212"/>
      <c r="AD1834" s="212"/>
      <c r="AE1834" s="212"/>
      <c r="AF1834" s="212"/>
      <c r="AG1834" s="212"/>
      <c r="AH1834" s="212"/>
      <c r="AI1834" s="212"/>
      <c r="AJ1834" s="212"/>
      <c r="AK1834" s="212"/>
      <c r="AL1834" s="212"/>
      <c r="AM1834" s="212"/>
      <c r="AN1834" s="212"/>
      <c r="AP1834" s="203"/>
      <c r="AQ1834" s="203"/>
      <c r="AR1834" s="203"/>
      <c r="AS1834" s="203"/>
      <c r="AT1834" s="203"/>
      <c r="AU1834" s="203"/>
      <c r="AV1834" s="212"/>
      <c r="AW1834" s="212"/>
      <c r="AX1834" s="212"/>
      <c r="AY1834" s="212"/>
      <c r="BA1834" s="203"/>
      <c r="BB1834" s="203"/>
      <c r="BC1834" s="203"/>
      <c r="BD1834" s="203"/>
      <c r="BE1834" s="212"/>
      <c r="BF1834" s="212"/>
      <c r="BG1834" s="203"/>
      <c r="BH1834" s="203"/>
      <c r="BI1834" s="298"/>
      <c r="BJ1834" s="299"/>
      <c r="BK1834" s="203"/>
      <c r="BL1834" s="319"/>
    </row>
    <row r="1835" spans="18:64" ht="12.75" x14ac:dyDescent="0.2">
      <c r="R1835" s="212"/>
      <c r="S1835" s="212"/>
      <c r="T1835" s="212"/>
      <c r="U1835" s="212"/>
      <c r="V1835" s="212"/>
      <c r="W1835" s="212"/>
      <c r="X1835" s="212"/>
      <c r="Y1835" s="212"/>
      <c r="Z1835" s="212"/>
      <c r="AA1835" s="212"/>
      <c r="AB1835" s="212"/>
      <c r="AC1835" s="212"/>
      <c r="AD1835" s="212"/>
      <c r="AE1835" s="212"/>
      <c r="AF1835" s="212"/>
      <c r="AG1835" s="212"/>
      <c r="AH1835" s="212"/>
      <c r="AI1835" s="212"/>
      <c r="AJ1835" s="212"/>
      <c r="AK1835" s="212"/>
      <c r="AL1835" s="212"/>
      <c r="AM1835" s="212"/>
      <c r="AN1835" s="212"/>
      <c r="AP1835" s="203"/>
      <c r="AQ1835" s="203"/>
      <c r="AR1835" s="203"/>
      <c r="AS1835" s="203"/>
      <c r="AT1835" s="203"/>
      <c r="AU1835" s="203"/>
      <c r="AV1835" s="212"/>
      <c r="AW1835" s="212"/>
      <c r="AX1835" s="212"/>
      <c r="AY1835" s="212"/>
      <c r="BA1835" s="203"/>
      <c r="BB1835" s="203"/>
      <c r="BC1835" s="203"/>
      <c r="BD1835" s="203"/>
      <c r="BE1835" s="212"/>
      <c r="BF1835" s="212"/>
      <c r="BG1835" s="203"/>
      <c r="BH1835" s="203"/>
      <c r="BI1835" s="298"/>
      <c r="BJ1835" s="299"/>
      <c r="BK1835" s="203"/>
      <c r="BL1835" s="319"/>
    </row>
    <row r="1836" spans="18:64" ht="12.75" x14ac:dyDescent="0.2">
      <c r="R1836" s="212"/>
      <c r="S1836" s="212"/>
      <c r="T1836" s="212"/>
      <c r="U1836" s="212"/>
      <c r="V1836" s="212"/>
      <c r="W1836" s="212"/>
      <c r="X1836" s="212"/>
      <c r="Y1836" s="212"/>
      <c r="Z1836" s="212"/>
      <c r="AA1836" s="212"/>
      <c r="AB1836" s="212"/>
      <c r="AC1836" s="212"/>
      <c r="AD1836" s="212"/>
      <c r="AE1836" s="212"/>
      <c r="AF1836" s="212"/>
      <c r="AG1836" s="212"/>
      <c r="AH1836" s="212"/>
      <c r="AI1836" s="212"/>
      <c r="AJ1836" s="212"/>
      <c r="AK1836" s="212"/>
      <c r="AL1836" s="212"/>
      <c r="AM1836" s="212"/>
      <c r="AN1836" s="212"/>
      <c r="AP1836" s="203"/>
      <c r="AQ1836" s="203"/>
      <c r="AR1836" s="203"/>
      <c r="AS1836" s="203"/>
      <c r="AT1836" s="203"/>
      <c r="AU1836" s="203"/>
      <c r="AV1836" s="212"/>
      <c r="AW1836" s="212"/>
      <c r="AX1836" s="212"/>
      <c r="AY1836" s="212"/>
      <c r="BA1836" s="203"/>
      <c r="BB1836" s="203"/>
      <c r="BC1836" s="203"/>
      <c r="BD1836" s="203"/>
      <c r="BE1836" s="212"/>
      <c r="BF1836" s="212"/>
      <c r="BG1836" s="203"/>
      <c r="BH1836" s="203"/>
      <c r="BI1836" s="298"/>
      <c r="BJ1836" s="299"/>
      <c r="BK1836" s="203"/>
      <c r="BL1836" s="319"/>
    </row>
    <row r="1837" spans="18:64" ht="12.75" x14ac:dyDescent="0.2">
      <c r="R1837" s="212"/>
      <c r="S1837" s="212"/>
      <c r="T1837" s="212"/>
      <c r="U1837" s="212"/>
      <c r="V1837" s="212"/>
      <c r="W1837" s="212"/>
      <c r="X1837" s="212"/>
      <c r="Y1837" s="212"/>
      <c r="Z1837" s="212"/>
      <c r="AA1837" s="212"/>
      <c r="AB1837" s="212"/>
      <c r="AC1837" s="212"/>
      <c r="AD1837" s="212"/>
      <c r="AE1837" s="212"/>
      <c r="AF1837" s="212"/>
      <c r="AG1837" s="212"/>
      <c r="AH1837" s="212"/>
      <c r="AI1837" s="212"/>
      <c r="AJ1837" s="212"/>
      <c r="AK1837" s="212"/>
      <c r="AL1837" s="212"/>
      <c r="AM1837" s="212"/>
      <c r="AN1837" s="212"/>
      <c r="AP1837" s="203"/>
      <c r="AQ1837" s="203"/>
      <c r="AR1837" s="203"/>
      <c r="AS1837" s="203"/>
      <c r="AT1837" s="203"/>
      <c r="AU1837" s="203"/>
      <c r="AV1837" s="212"/>
      <c r="AW1837" s="212"/>
      <c r="AX1837" s="212"/>
      <c r="AY1837" s="212"/>
      <c r="BA1837" s="203"/>
      <c r="BB1837" s="203"/>
      <c r="BC1837" s="203"/>
      <c r="BD1837" s="203"/>
      <c r="BE1837" s="212"/>
      <c r="BF1837" s="212"/>
      <c r="BG1837" s="203"/>
      <c r="BH1837" s="203"/>
      <c r="BI1837" s="298"/>
      <c r="BJ1837" s="299"/>
      <c r="BK1837" s="203"/>
      <c r="BL1837" s="319"/>
    </row>
    <row r="1838" spans="18:64" ht="12.75" x14ac:dyDescent="0.2">
      <c r="R1838" s="212"/>
      <c r="S1838" s="212"/>
      <c r="T1838" s="212"/>
      <c r="U1838" s="212"/>
      <c r="V1838" s="212"/>
      <c r="W1838" s="212"/>
      <c r="X1838" s="212"/>
      <c r="Y1838" s="212"/>
      <c r="Z1838" s="212"/>
      <c r="AA1838" s="212"/>
      <c r="AB1838" s="212"/>
      <c r="AC1838" s="212"/>
      <c r="AD1838" s="212"/>
      <c r="AE1838" s="212"/>
      <c r="AF1838" s="212"/>
      <c r="AG1838" s="212"/>
      <c r="AH1838" s="212"/>
      <c r="AI1838" s="212"/>
      <c r="AJ1838" s="212"/>
      <c r="AK1838" s="212"/>
      <c r="AL1838" s="212"/>
      <c r="AM1838" s="212"/>
      <c r="AN1838" s="212"/>
      <c r="AP1838" s="203"/>
      <c r="AQ1838" s="203"/>
      <c r="AR1838" s="203"/>
      <c r="AS1838" s="203"/>
      <c r="AT1838" s="203"/>
      <c r="AU1838" s="203"/>
      <c r="AV1838" s="212"/>
      <c r="AW1838" s="212"/>
      <c r="AX1838" s="212"/>
      <c r="AY1838" s="212"/>
      <c r="BA1838" s="203"/>
      <c r="BB1838" s="203"/>
      <c r="BC1838" s="203"/>
      <c r="BD1838" s="203"/>
      <c r="BE1838" s="212"/>
      <c r="BF1838" s="212"/>
      <c r="BG1838" s="203"/>
      <c r="BH1838" s="203"/>
      <c r="BI1838" s="298"/>
      <c r="BJ1838" s="299"/>
      <c r="BK1838" s="203"/>
      <c r="BL1838" s="319"/>
    </row>
    <row r="1839" spans="18:64" ht="12.75" x14ac:dyDescent="0.2">
      <c r="R1839" s="212"/>
      <c r="S1839" s="212"/>
      <c r="T1839" s="212"/>
      <c r="U1839" s="212"/>
      <c r="V1839" s="212"/>
      <c r="W1839" s="212"/>
      <c r="X1839" s="212"/>
      <c r="Y1839" s="212"/>
      <c r="Z1839" s="212"/>
      <c r="AA1839" s="212"/>
      <c r="AB1839" s="212"/>
      <c r="AC1839" s="212"/>
      <c r="AD1839" s="212"/>
      <c r="AE1839" s="212"/>
      <c r="AF1839" s="212"/>
      <c r="AG1839" s="212"/>
      <c r="AH1839" s="212"/>
      <c r="AI1839" s="212"/>
      <c r="AJ1839" s="212"/>
      <c r="AK1839" s="212"/>
      <c r="AL1839" s="212"/>
      <c r="AM1839" s="212"/>
      <c r="AN1839" s="212"/>
      <c r="AP1839" s="203"/>
      <c r="AQ1839" s="203"/>
      <c r="AR1839" s="203"/>
      <c r="AS1839" s="203"/>
      <c r="AT1839" s="203"/>
      <c r="AU1839" s="203"/>
      <c r="AV1839" s="212"/>
      <c r="AW1839" s="212"/>
      <c r="AX1839" s="212"/>
      <c r="AY1839" s="212"/>
      <c r="BA1839" s="203"/>
      <c r="BB1839" s="203"/>
      <c r="BC1839" s="203"/>
      <c r="BD1839" s="203"/>
      <c r="BE1839" s="212"/>
      <c r="BF1839" s="212"/>
      <c r="BG1839" s="203"/>
      <c r="BH1839" s="203"/>
      <c r="BI1839" s="298"/>
      <c r="BJ1839" s="299"/>
      <c r="BK1839" s="203"/>
      <c r="BL1839" s="319"/>
    </row>
    <row r="1840" spans="18:64" ht="12.75" x14ac:dyDescent="0.2">
      <c r="R1840" s="212"/>
      <c r="S1840" s="212"/>
      <c r="T1840" s="212"/>
      <c r="U1840" s="212"/>
      <c r="V1840" s="212"/>
      <c r="W1840" s="212"/>
      <c r="X1840" s="212"/>
      <c r="Y1840" s="212"/>
      <c r="Z1840" s="212"/>
      <c r="AA1840" s="212"/>
      <c r="AB1840" s="212"/>
      <c r="AC1840" s="212"/>
      <c r="AD1840" s="212"/>
      <c r="AE1840" s="212"/>
      <c r="AF1840" s="212"/>
      <c r="AG1840" s="212"/>
      <c r="AH1840" s="212"/>
      <c r="AI1840" s="212"/>
      <c r="AJ1840" s="212"/>
      <c r="AK1840" s="212"/>
      <c r="AL1840" s="212"/>
      <c r="AM1840" s="212"/>
      <c r="AN1840" s="212"/>
      <c r="AP1840" s="203"/>
      <c r="AQ1840" s="203"/>
      <c r="AR1840" s="203"/>
      <c r="AS1840" s="203"/>
      <c r="AT1840" s="203"/>
      <c r="AU1840" s="203"/>
      <c r="AV1840" s="212"/>
      <c r="AW1840" s="212"/>
      <c r="AX1840" s="212"/>
      <c r="AY1840" s="212"/>
      <c r="BA1840" s="203"/>
      <c r="BB1840" s="203"/>
      <c r="BC1840" s="203"/>
      <c r="BD1840" s="203"/>
      <c r="BE1840" s="212"/>
      <c r="BF1840" s="212"/>
      <c r="BG1840" s="203"/>
      <c r="BH1840" s="203"/>
      <c r="BI1840" s="298"/>
      <c r="BJ1840" s="299"/>
      <c r="BK1840" s="203"/>
      <c r="BL1840" s="319"/>
    </row>
    <row r="1841" spans="18:64" ht="12.75" x14ac:dyDescent="0.2">
      <c r="R1841" s="212"/>
      <c r="S1841" s="212"/>
      <c r="T1841" s="212"/>
      <c r="U1841" s="212"/>
      <c r="V1841" s="212"/>
      <c r="W1841" s="212"/>
      <c r="X1841" s="212"/>
      <c r="Y1841" s="212"/>
      <c r="Z1841" s="212"/>
      <c r="AA1841" s="212"/>
      <c r="AB1841" s="212"/>
      <c r="AC1841" s="212"/>
      <c r="AD1841" s="212"/>
      <c r="AE1841" s="212"/>
      <c r="AF1841" s="212"/>
      <c r="AG1841" s="212"/>
      <c r="AH1841" s="212"/>
      <c r="AI1841" s="212"/>
      <c r="AJ1841" s="212"/>
      <c r="AK1841" s="212"/>
      <c r="AL1841" s="212"/>
      <c r="AM1841" s="212"/>
      <c r="AN1841" s="212"/>
      <c r="AP1841" s="203"/>
      <c r="AQ1841" s="203"/>
      <c r="AR1841" s="203"/>
      <c r="AS1841" s="203"/>
      <c r="AT1841" s="203"/>
      <c r="AU1841" s="203"/>
      <c r="AV1841" s="212"/>
      <c r="AW1841" s="212"/>
      <c r="AX1841" s="212"/>
      <c r="AY1841" s="212"/>
      <c r="BA1841" s="203"/>
      <c r="BB1841" s="203"/>
      <c r="BC1841" s="203"/>
      <c r="BD1841" s="203"/>
      <c r="BE1841" s="212"/>
      <c r="BF1841" s="212"/>
      <c r="BG1841" s="203"/>
      <c r="BH1841" s="203"/>
      <c r="BI1841" s="298"/>
      <c r="BJ1841" s="299"/>
      <c r="BK1841" s="203"/>
      <c r="BL1841" s="319"/>
    </row>
    <row r="1842" spans="18:64" ht="12.75" x14ac:dyDescent="0.2">
      <c r="R1842" s="212"/>
      <c r="S1842" s="212"/>
      <c r="T1842" s="212"/>
      <c r="U1842" s="212"/>
      <c r="V1842" s="212"/>
      <c r="W1842" s="212"/>
      <c r="X1842" s="212"/>
      <c r="Y1842" s="212"/>
      <c r="Z1842" s="212"/>
      <c r="AA1842" s="212"/>
      <c r="AB1842" s="212"/>
      <c r="AC1842" s="212"/>
      <c r="AD1842" s="212"/>
      <c r="AE1842" s="212"/>
      <c r="AF1842" s="212"/>
      <c r="AG1842" s="212"/>
      <c r="AH1842" s="212"/>
      <c r="AI1842" s="212"/>
      <c r="AJ1842" s="212"/>
      <c r="AK1842" s="212"/>
      <c r="AL1842" s="212"/>
      <c r="AM1842" s="212"/>
      <c r="AN1842" s="212"/>
      <c r="AP1842" s="203"/>
      <c r="AQ1842" s="203"/>
      <c r="AR1842" s="203"/>
      <c r="AS1842" s="203"/>
      <c r="AT1842" s="203"/>
      <c r="AU1842" s="203"/>
      <c r="AV1842" s="212"/>
      <c r="AW1842" s="212"/>
      <c r="AX1842" s="212"/>
      <c r="AY1842" s="212"/>
      <c r="BA1842" s="203"/>
      <c r="BB1842" s="203"/>
      <c r="BC1842" s="203"/>
      <c r="BD1842" s="203"/>
      <c r="BE1842" s="212"/>
      <c r="BF1842" s="212"/>
      <c r="BG1842" s="203"/>
      <c r="BH1842" s="203"/>
      <c r="BI1842" s="298"/>
      <c r="BJ1842" s="299"/>
      <c r="BK1842" s="203"/>
      <c r="BL1842" s="319"/>
    </row>
    <row r="1843" spans="18:64" ht="12.75" x14ac:dyDescent="0.2">
      <c r="R1843" s="212"/>
      <c r="S1843" s="212"/>
      <c r="T1843" s="212"/>
      <c r="U1843" s="212"/>
      <c r="V1843" s="212"/>
      <c r="W1843" s="212"/>
      <c r="X1843" s="212"/>
      <c r="Y1843" s="212"/>
      <c r="Z1843" s="212"/>
      <c r="AA1843" s="212"/>
      <c r="AB1843" s="212"/>
      <c r="AC1843" s="212"/>
      <c r="AD1843" s="212"/>
      <c r="AE1843" s="212"/>
      <c r="AF1843" s="212"/>
      <c r="AG1843" s="212"/>
      <c r="AH1843" s="212"/>
      <c r="AI1843" s="212"/>
      <c r="AJ1843" s="212"/>
      <c r="AK1843" s="212"/>
      <c r="AL1843" s="212"/>
      <c r="AM1843" s="212"/>
      <c r="AN1843" s="212"/>
      <c r="AP1843" s="203"/>
      <c r="AQ1843" s="203"/>
      <c r="AR1843" s="203"/>
      <c r="AS1843" s="203"/>
      <c r="AT1843" s="203"/>
      <c r="AU1843" s="203"/>
      <c r="AV1843" s="212"/>
      <c r="AW1843" s="212"/>
      <c r="AX1843" s="212"/>
      <c r="AY1843" s="212"/>
      <c r="BA1843" s="203"/>
      <c r="BB1843" s="203"/>
      <c r="BC1843" s="203"/>
      <c r="BD1843" s="203"/>
      <c r="BE1843" s="212"/>
      <c r="BF1843" s="212"/>
      <c r="BG1843" s="203"/>
      <c r="BH1843" s="203"/>
      <c r="BI1843" s="298"/>
      <c r="BJ1843" s="299"/>
      <c r="BK1843" s="203"/>
      <c r="BL1843" s="319"/>
    </row>
    <row r="1844" spans="18:64" ht="12.75" x14ac:dyDescent="0.2">
      <c r="R1844" s="212"/>
      <c r="S1844" s="212"/>
      <c r="T1844" s="212"/>
      <c r="U1844" s="212"/>
      <c r="V1844" s="212"/>
      <c r="W1844" s="212"/>
      <c r="X1844" s="212"/>
      <c r="Y1844" s="212"/>
      <c r="Z1844" s="212"/>
      <c r="AA1844" s="212"/>
      <c r="AB1844" s="212"/>
      <c r="AC1844" s="212"/>
      <c r="AD1844" s="212"/>
      <c r="AE1844" s="212"/>
      <c r="AF1844" s="212"/>
      <c r="AG1844" s="212"/>
      <c r="AH1844" s="212"/>
      <c r="AI1844" s="212"/>
      <c r="AJ1844" s="212"/>
      <c r="AK1844" s="212"/>
      <c r="AL1844" s="212"/>
      <c r="AM1844" s="212"/>
      <c r="AN1844" s="212"/>
      <c r="AP1844" s="203"/>
      <c r="AQ1844" s="203"/>
      <c r="AR1844" s="203"/>
      <c r="AS1844" s="203"/>
      <c r="AT1844" s="203"/>
      <c r="AU1844" s="203"/>
      <c r="AV1844" s="212"/>
      <c r="AW1844" s="212"/>
      <c r="AX1844" s="212"/>
      <c r="AY1844" s="212"/>
      <c r="BA1844" s="203"/>
      <c r="BB1844" s="203"/>
      <c r="BC1844" s="203"/>
      <c r="BD1844" s="203"/>
      <c r="BE1844" s="212"/>
      <c r="BF1844" s="212"/>
      <c r="BG1844" s="203"/>
      <c r="BH1844" s="203"/>
      <c r="BI1844" s="298"/>
      <c r="BJ1844" s="299"/>
      <c r="BK1844" s="203"/>
      <c r="BL1844" s="319"/>
    </row>
    <row r="1845" spans="18:64" ht="12.75" x14ac:dyDescent="0.2">
      <c r="R1845" s="212"/>
      <c r="S1845" s="212"/>
      <c r="T1845" s="212"/>
      <c r="U1845" s="212"/>
      <c r="V1845" s="212"/>
      <c r="W1845" s="212"/>
      <c r="X1845" s="212"/>
      <c r="Y1845" s="212"/>
      <c r="Z1845" s="212"/>
      <c r="AA1845" s="212"/>
      <c r="AB1845" s="212"/>
      <c r="AC1845" s="212"/>
      <c r="AD1845" s="212"/>
      <c r="AE1845" s="212"/>
      <c r="AF1845" s="212"/>
      <c r="AG1845" s="212"/>
      <c r="AH1845" s="212"/>
      <c r="AI1845" s="212"/>
      <c r="AJ1845" s="212"/>
      <c r="AK1845" s="212"/>
      <c r="AL1845" s="212"/>
      <c r="AM1845" s="212"/>
      <c r="AN1845" s="212"/>
      <c r="AP1845" s="203"/>
      <c r="AQ1845" s="203"/>
      <c r="AR1845" s="203"/>
      <c r="AS1845" s="203"/>
      <c r="AT1845" s="203"/>
      <c r="AU1845" s="203"/>
      <c r="AV1845" s="212"/>
      <c r="AW1845" s="212"/>
      <c r="AX1845" s="212"/>
      <c r="AY1845" s="212"/>
      <c r="BA1845" s="203"/>
      <c r="BB1845" s="203"/>
      <c r="BC1845" s="203"/>
      <c r="BD1845" s="203"/>
      <c r="BE1845" s="212"/>
      <c r="BF1845" s="212"/>
      <c r="BG1845" s="203"/>
      <c r="BH1845" s="203"/>
      <c r="BI1845" s="298"/>
      <c r="BJ1845" s="299"/>
      <c r="BK1845" s="203"/>
      <c r="BL1845" s="319"/>
    </row>
    <row r="1846" spans="18:64" ht="12.75" x14ac:dyDescent="0.2">
      <c r="R1846" s="212"/>
      <c r="S1846" s="212"/>
      <c r="T1846" s="212"/>
      <c r="U1846" s="212"/>
      <c r="V1846" s="212"/>
      <c r="W1846" s="212"/>
      <c r="X1846" s="212"/>
      <c r="Y1846" s="212"/>
      <c r="Z1846" s="212"/>
      <c r="AA1846" s="212"/>
      <c r="AB1846" s="212"/>
      <c r="AC1846" s="212"/>
      <c r="AD1846" s="212"/>
      <c r="AE1846" s="212"/>
      <c r="AF1846" s="212"/>
      <c r="AG1846" s="212"/>
      <c r="AH1846" s="212"/>
      <c r="AI1846" s="212"/>
      <c r="AJ1846" s="212"/>
      <c r="AK1846" s="212"/>
      <c r="AL1846" s="212"/>
      <c r="AM1846" s="212"/>
      <c r="AN1846" s="212"/>
      <c r="AP1846" s="203"/>
      <c r="AQ1846" s="203"/>
      <c r="AR1846" s="203"/>
      <c r="AS1846" s="203"/>
      <c r="AT1846" s="203"/>
      <c r="AU1846" s="203"/>
      <c r="AV1846" s="212"/>
      <c r="AW1846" s="212"/>
      <c r="AX1846" s="212"/>
      <c r="AY1846" s="212"/>
      <c r="BA1846" s="203"/>
      <c r="BB1846" s="203"/>
      <c r="BC1846" s="203"/>
      <c r="BD1846" s="203"/>
      <c r="BE1846" s="212"/>
      <c r="BF1846" s="212"/>
      <c r="BG1846" s="203"/>
      <c r="BH1846" s="203"/>
      <c r="BI1846" s="298"/>
      <c r="BJ1846" s="299"/>
      <c r="BK1846" s="203"/>
      <c r="BL1846" s="319"/>
    </row>
    <row r="1847" spans="18:64" ht="12.75" x14ac:dyDescent="0.2">
      <c r="R1847" s="212"/>
      <c r="S1847" s="212"/>
      <c r="T1847" s="212"/>
      <c r="U1847" s="212"/>
      <c r="V1847" s="212"/>
      <c r="W1847" s="212"/>
      <c r="X1847" s="212"/>
      <c r="Y1847" s="212"/>
      <c r="Z1847" s="212"/>
      <c r="AA1847" s="212"/>
      <c r="AB1847" s="212"/>
      <c r="AC1847" s="212"/>
      <c r="AD1847" s="212"/>
      <c r="AE1847" s="212"/>
      <c r="AF1847" s="212"/>
      <c r="AG1847" s="212"/>
      <c r="AH1847" s="212"/>
      <c r="AI1847" s="212"/>
      <c r="AJ1847" s="212"/>
      <c r="AK1847" s="212"/>
      <c r="AL1847" s="212"/>
      <c r="AM1847" s="212"/>
      <c r="AN1847" s="212"/>
      <c r="AP1847" s="203"/>
      <c r="AQ1847" s="203"/>
      <c r="AR1847" s="203"/>
      <c r="AS1847" s="203"/>
      <c r="AT1847" s="203"/>
      <c r="AU1847" s="203"/>
      <c r="AV1847" s="212"/>
      <c r="AW1847" s="212"/>
      <c r="AX1847" s="212"/>
      <c r="AY1847" s="212"/>
      <c r="BA1847" s="203"/>
      <c r="BB1847" s="203"/>
      <c r="BC1847" s="203"/>
      <c r="BD1847" s="203"/>
      <c r="BE1847" s="212"/>
      <c r="BF1847" s="212"/>
      <c r="BG1847" s="203"/>
      <c r="BH1847" s="203"/>
      <c r="BI1847" s="298"/>
      <c r="BJ1847" s="299"/>
      <c r="BK1847" s="203"/>
      <c r="BL1847" s="319"/>
    </row>
    <row r="1848" spans="18:64" ht="12.75" x14ac:dyDescent="0.2">
      <c r="R1848" s="212"/>
      <c r="S1848" s="212"/>
      <c r="T1848" s="212"/>
      <c r="U1848" s="212"/>
      <c r="V1848" s="212"/>
      <c r="W1848" s="212"/>
      <c r="X1848" s="212"/>
      <c r="Y1848" s="212"/>
      <c r="Z1848" s="212"/>
      <c r="AA1848" s="212"/>
      <c r="AB1848" s="212"/>
      <c r="AC1848" s="212"/>
      <c r="AD1848" s="212"/>
      <c r="AE1848" s="212"/>
      <c r="AF1848" s="212"/>
      <c r="AG1848" s="212"/>
      <c r="AH1848" s="212"/>
      <c r="AI1848" s="212"/>
      <c r="AJ1848" s="212"/>
      <c r="AK1848" s="212"/>
      <c r="AL1848" s="212"/>
      <c r="AM1848" s="212"/>
      <c r="AN1848" s="212"/>
      <c r="AP1848" s="203"/>
      <c r="AQ1848" s="203"/>
      <c r="AR1848" s="203"/>
      <c r="AS1848" s="203"/>
      <c r="AT1848" s="203"/>
      <c r="AU1848" s="203"/>
      <c r="AV1848" s="212"/>
      <c r="AW1848" s="212"/>
      <c r="AX1848" s="212"/>
      <c r="AY1848" s="212"/>
      <c r="BA1848" s="203"/>
      <c r="BB1848" s="203"/>
      <c r="BC1848" s="203"/>
      <c r="BD1848" s="203"/>
      <c r="BE1848" s="212"/>
      <c r="BF1848" s="212"/>
      <c r="BG1848" s="203"/>
      <c r="BH1848" s="203"/>
      <c r="BI1848" s="298"/>
      <c r="BJ1848" s="299"/>
      <c r="BK1848" s="203"/>
      <c r="BL1848" s="319"/>
    </row>
    <row r="1849" spans="18:64" ht="12.75" x14ac:dyDescent="0.2">
      <c r="R1849" s="212"/>
      <c r="S1849" s="212"/>
      <c r="T1849" s="212"/>
      <c r="U1849" s="212"/>
      <c r="V1849" s="212"/>
      <c r="W1849" s="212"/>
      <c r="X1849" s="212"/>
      <c r="Y1849" s="212"/>
      <c r="Z1849" s="212"/>
      <c r="AA1849" s="212"/>
      <c r="AB1849" s="212"/>
      <c r="AC1849" s="212"/>
      <c r="AD1849" s="212"/>
      <c r="AE1849" s="212"/>
      <c r="AF1849" s="212"/>
      <c r="AG1849" s="212"/>
      <c r="AH1849" s="212"/>
      <c r="AI1849" s="212"/>
      <c r="AJ1849" s="212"/>
      <c r="AK1849" s="212"/>
      <c r="AL1849" s="212"/>
      <c r="AM1849" s="212"/>
      <c r="AN1849" s="212"/>
      <c r="AP1849" s="203"/>
      <c r="AQ1849" s="203"/>
      <c r="AR1849" s="203"/>
      <c r="AS1849" s="203"/>
      <c r="AT1849" s="203"/>
      <c r="AU1849" s="203"/>
      <c r="AV1849" s="212"/>
      <c r="AW1849" s="212"/>
      <c r="AX1849" s="212"/>
      <c r="AY1849" s="212"/>
      <c r="BA1849" s="203"/>
      <c r="BB1849" s="203"/>
      <c r="BC1849" s="203"/>
      <c r="BD1849" s="203"/>
      <c r="BE1849" s="212"/>
      <c r="BF1849" s="212"/>
      <c r="BG1849" s="203"/>
      <c r="BH1849" s="203"/>
      <c r="BI1849" s="298"/>
      <c r="BJ1849" s="299"/>
      <c r="BK1849" s="203"/>
      <c r="BL1849" s="319"/>
    </row>
    <row r="1850" spans="18:64" ht="12.75" x14ac:dyDescent="0.2">
      <c r="R1850" s="212"/>
      <c r="S1850" s="212"/>
      <c r="T1850" s="212"/>
      <c r="U1850" s="212"/>
      <c r="V1850" s="212"/>
      <c r="W1850" s="212"/>
      <c r="X1850" s="212"/>
      <c r="Y1850" s="212"/>
      <c r="Z1850" s="212"/>
      <c r="AA1850" s="212"/>
      <c r="AB1850" s="212"/>
      <c r="AC1850" s="212"/>
      <c r="AD1850" s="212"/>
      <c r="AE1850" s="212"/>
      <c r="AF1850" s="212"/>
      <c r="AG1850" s="212"/>
      <c r="AH1850" s="212"/>
      <c r="AI1850" s="212"/>
      <c r="AJ1850" s="212"/>
      <c r="AK1850" s="212"/>
      <c r="AL1850" s="212"/>
      <c r="AM1850" s="212"/>
      <c r="AN1850" s="212"/>
      <c r="AP1850" s="203"/>
      <c r="AQ1850" s="203"/>
      <c r="AR1850" s="203"/>
      <c r="AS1850" s="203"/>
      <c r="AT1850" s="203"/>
      <c r="AU1850" s="203"/>
      <c r="AV1850" s="212"/>
      <c r="AW1850" s="212"/>
      <c r="AX1850" s="212"/>
      <c r="AY1850" s="212"/>
      <c r="BA1850" s="203"/>
      <c r="BB1850" s="203"/>
      <c r="BC1850" s="203"/>
      <c r="BD1850" s="203"/>
      <c r="BE1850" s="212"/>
      <c r="BF1850" s="212"/>
      <c r="BG1850" s="203"/>
      <c r="BH1850" s="203"/>
      <c r="BI1850" s="298"/>
      <c r="BJ1850" s="299"/>
      <c r="BK1850" s="203"/>
      <c r="BL1850" s="319"/>
    </row>
    <row r="1851" spans="18:64" ht="12.75" x14ac:dyDescent="0.2">
      <c r="R1851" s="212"/>
      <c r="S1851" s="212"/>
      <c r="T1851" s="212"/>
      <c r="U1851" s="212"/>
      <c r="V1851" s="212"/>
      <c r="W1851" s="212"/>
      <c r="X1851" s="212"/>
      <c r="Y1851" s="212"/>
      <c r="Z1851" s="212"/>
      <c r="AA1851" s="212"/>
      <c r="AB1851" s="212"/>
      <c r="AC1851" s="212"/>
      <c r="AD1851" s="212"/>
      <c r="AE1851" s="212"/>
      <c r="AF1851" s="212"/>
      <c r="AG1851" s="212"/>
      <c r="AH1851" s="212"/>
      <c r="AI1851" s="212"/>
      <c r="AJ1851" s="212"/>
      <c r="AK1851" s="212"/>
      <c r="AL1851" s="212"/>
      <c r="AM1851" s="212"/>
      <c r="AN1851" s="212"/>
      <c r="AP1851" s="203"/>
      <c r="AQ1851" s="203"/>
      <c r="AR1851" s="203"/>
      <c r="AS1851" s="203"/>
      <c r="AT1851" s="203"/>
      <c r="AU1851" s="203"/>
      <c r="AV1851" s="212"/>
      <c r="AW1851" s="212"/>
      <c r="AX1851" s="212"/>
      <c r="AY1851" s="212"/>
      <c r="BA1851" s="203"/>
      <c r="BB1851" s="203"/>
      <c r="BC1851" s="203"/>
      <c r="BD1851" s="203"/>
      <c r="BE1851" s="212"/>
      <c r="BF1851" s="212"/>
      <c r="BG1851" s="203"/>
      <c r="BH1851" s="203"/>
      <c r="BI1851" s="298"/>
      <c r="BJ1851" s="299"/>
      <c r="BK1851" s="203"/>
      <c r="BL1851" s="319"/>
    </row>
    <row r="1852" spans="18:64" ht="12.75" x14ac:dyDescent="0.2">
      <c r="R1852" s="212"/>
      <c r="S1852" s="212"/>
      <c r="T1852" s="212"/>
      <c r="U1852" s="212"/>
      <c r="V1852" s="212"/>
      <c r="W1852" s="212"/>
      <c r="X1852" s="212"/>
      <c r="Y1852" s="212"/>
      <c r="Z1852" s="212"/>
      <c r="AA1852" s="212"/>
      <c r="AB1852" s="212"/>
      <c r="AC1852" s="212"/>
      <c r="AD1852" s="212"/>
      <c r="AE1852" s="212"/>
      <c r="AF1852" s="212"/>
      <c r="AG1852" s="212"/>
      <c r="AH1852" s="212"/>
      <c r="AI1852" s="212"/>
      <c r="AJ1852" s="212"/>
      <c r="AK1852" s="212"/>
      <c r="AL1852" s="212"/>
      <c r="AM1852" s="212"/>
      <c r="AN1852" s="212"/>
      <c r="AP1852" s="203"/>
      <c r="AQ1852" s="203"/>
      <c r="AR1852" s="203"/>
      <c r="AS1852" s="203"/>
      <c r="AT1852" s="203"/>
      <c r="AU1852" s="203"/>
      <c r="AV1852" s="212"/>
      <c r="AW1852" s="212"/>
      <c r="AX1852" s="212"/>
      <c r="AY1852" s="212"/>
      <c r="BA1852" s="203"/>
      <c r="BB1852" s="203"/>
      <c r="BC1852" s="203"/>
      <c r="BD1852" s="203"/>
      <c r="BE1852" s="212"/>
      <c r="BF1852" s="212"/>
      <c r="BG1852" s="203"/>
      <c r="BH1852" s="203"/>
      <c r="BI1852" s="298"/>
      <c r="BJ1852" s="299"/>
      <c r="BK1852" s="203"/>
      <c r="BL1852" s="319"/>
    </row>
    <row r="1853" spans="18:64" ht="12.75" x14ac:dyDescent="0.2">
      <c r="R1853" s="212"/>
      <c r="S1853" s="212"/>
      <c r="T1853" s="212"/>
      <c r="U1853" s="212"/>
      <c r="V1853" s="212"/>
      <c r="W1853" s="212"/>
      <c r="X1853" s="212"/>
      <c r="Y1853" s="212"/>
      <c r="Z1853" s="212"/>
      <c r="AA1853" s="212"/>
      <c r="AB1853" s="212"/>
      <c r="AC1853" s="212"/>
      <c r="AD1853" s="212"/>
      <c r="AE1853" s="212"/>
      <c r="AF1853" s="212"/>
      <c r="AG1853" s="212"/>
      <c r="AH1853" s="212"/>
      <c r="AI1853" s="212"/>
      <c r="AJ1853" s="212"/>
      <c r="AK1853" s="212"/>
      <c r="AL1853" s="212"/>
      <c r="AM1853" s="212"/>
      <c r="AN1853" s="212"/>
      <c r="AP1853" s="203"/>
      <c r="AQ1853" s="203"/>
      <c r="AR1853" s="203"/>
      <c r="AS1853" s="203"/>
      <c r="AT1853" s="203"/>
      <c r="AU1853" s="203"/>
      <c r="AV1853" s="212"/>
      <c r="AW1853" s="212"/>
      <c r="AX1853" s="212"/>
      <c r="AY1853" s="212"/>
      <c r="BA1853" s="203"/>
      <c r="BB1853" s="203"/>
      <c r="BC1853" s="203"/>
      <c r="BD1853" s="203"/>
      <c r="BE1853" s="212"/>
      <c r="BF1853" s="212"/>
      <c r="BG1853" s="203"/>
      <c r="BH1853" s="203"/>
      <c r="BI1853" s="298"/>
      <c r="BJ1853" s="299"/>
      <c r="BK1853" s="203"/>
      <c r="BL1853" s="319"/>
    </row>
    <row r="1854" spans="18:64" ht="12.75" x14ac:dyDescent="0.2">
      <c r="R1854" s="212"/>
      <c r="S1854" s="212"/>
      <c r="T1854" s="212"/>
      <c r="U1854" s="212"/>
      <c r="V1854" s="212"/>
      <c r="W1854" s="212"/>
      <c r="X1854" s="212"/>
      <c r="Y1854" s="212"/>
      <c r="Z1854" s="212"/>
      <c r="AA1854" s="212"/>
      <c r="AB1854" s="212"/>
      <c r="AC1854" s="212"/>
      <c r="AD1854" s="212"/>
      <c r="AE1854" s="212"/>
      <c r="AF1854" s="212"/>
      <c r="AG1854" s="212"/>
      <c r="AH1854" s="212"/>
      <c r="AI1854" s="212"/>
      <c r="AJ1854" s="212"/>
      <c r="AK1854" s="212"/>
      <c r="AL1854" s="212"/>
      <c r="AM1854" s="212"/>
      <c r="AN1854" s="212"/>
      <c r="AP1854" s="203"/>
      <c r="AQ1854" s="203"/>
      <c r="AR1854" s="203"/>
      <c r="AS1854" s="203"/>
      <c r="AT1854" s="203"/>
      <c r="AU1854" s="203"/>
      <c r="AV1854" s="212"/>
      <c r="AW1854" s="212"/>
      <c r="AX1854" s="212"/>
      <c r="AY1854" s="212"/>
      <c r="BA1854" s="203"/>
      <c r="BB1854" s="203"/>
      <c r="BC1854" s="203"/>
      <c r="BD1854" s="203"/>
      <c r="BE1854" s="212"/>
      <c r="BF1854" s="212"/>
      <c r="BG1854" s="203"/>
      <c r="BH1854" s="203"/>
      <c r="BI1854" s="298"/>
      <c r="BJ1854" s="299"/>
      <c r="BK1854" s="203"/>
      <c r="BL1854" s="319"/>
    </row>
    <row r="1855" spans="18:64" ht="12.75" x14ac:dyDescent="0.2">
      <c r="R1855" s="212"/>
      <c r="S1855" s="212"/>
      <c r="T1855" s="212"/>
      <c r="U1855" s="212"/>
      <c r="V1855" s="212"/>
      <c r="W1855" s="212"/>
      <c r="X1855" s="212"/>
      <c r="Y1855" s="212"/>
      <c r="Z1855" s="212"/>
      <c r="AA1855" s="212"/>
      <c r="AB1855" s="212"/>
      <c r="AC1855" s="212"/>
      <c r="AD1855" s="212"/>
      <c r="AE1855" s="212"/>
      <c r="AF1855" s="212"/>
      <c r="AG1855" s="212"/>
      <c r="AH1855" s="212"/>
      <c r="AI1855" s="212"/>
      <c r="AJ1855" s="212"/>
      <c r="AK1855" s="212"/>
      <c r="AL1855" s="212"/>
      <c r="AM1855" s="212"/>
      <c r="AN1855" s="212"/>
      <c r="AP1855" s="203"/>
      <c r="AQ1855" s="203"/>
      <c r="AR1855" s="203"/>
      <c r="AS1855" s="203"/>
      <c r="AT1855" s="203"/>
      <c r="AU1855" s="203"/>
      <c r="AV1855" s="212"/>
      <c r="AW1855" s="212"/>
      <c r="AX1855" s="212"/>
      <c r="AY1855" s="212"/>
      <c r="BA1855" s="203"/>
      <c r="BB1855" s="203"/>
      <c r="BC1855" s="203"/>
      <c r="BD1855" s="203"/>
      <c r="BE1855" s="212"/>
      <c r="BF1855" s="212"/>
      <c r="BG1855" s="203"/>
      <c r="BH1855" s="203"/>
      <c r="BI1855" s="298"/>
      <c r="BJ1855" s="299"/>
      <c r="BK1855" s="203"/>
      <c r="BL1855" s="319"/>
    </row>
    <row r="1856" spans="18:64" ht="12.75" x14ac:dyDescent="0.2">
      <c r="R1856" s="212"/>
      <c r="S1856" s="212"/>
      <c r="T1856" s="212"/>
      <c r="U1856" s="212"/>
      <c r="V1856" s="212"/>
      <c r="W1856" s="212"/>
      <c r="X1856" s="212"/>
      <c r="Y1856" s="212"/>
      <c r="Z1856" s="212"/>
      <c r="AA1856" s="212"/>
      <c r="AB1856" s="212"/>
      <c r="AC1856" s="212"/>
      <c r="AD1856" s="212"/>
      <c r="AE1856" s="212"/>
      <c r="AF1856" s="212"/>
      <c r="AG1856" s="212"/>
      <c r="AH1856" s="212"/>
      <c r="AI1856" s="212"/>
      <c r="AJ1856" s="212"/>
      <c r="AK1856" s="212"/>
      <c r="AL1856" s="212"/>
      <c r="AM1856" s="212"/>
      <c r="AN1856" s="212"/>
      <c r="AP1856" s="203"/>
      <c r="AQ1856" s="203"/>
      <c r="AR1856" s="203"/>
      <c r="AS1856" s="203"/>
      <c r="AT1856" s="203"/>
      <c r="AU1856" s="203"/>
      <c r="AV1856" s="212"/>
      <c r="AW1856" s="212"/>
      <c r="AX1856" s="212"/>
      <c r="AY1856" s="212"/>
      <c r="BA1856" s="203"/>
      <c r="BB1856" s="203"/>
      <c r="BC1856" s="203"/>
      <c r="BD1856" s="203"/>
      <c r="BE1856" s="212"/>
      <c r="BF1856" s="212"/>
      <c r="BG1856" s="203"/>
      <c r="BH1856" s="203"/>
      <c r="BI1856" s="298"/>
      <c r="BJ1856" s="299"/>
      <c r="BK1856" s="203"/>
      <c r="BL1856" s="319"/>
    </row>
    <row r="1857" spans="18:64" ht="12.75" x14ac:dyDescent="0.2">
      <c r="R1857" s="212"/>
      <c r="S1857" s="212"/>
      <c r="T1857" s="212"/>
      <c r="U1857" s="212"/>
      <c r="V1857" s="212"/>
      <c r="W1857" s="212"/>
      <c r="X1857" s="212"/>
      <c r="Y1857" s="212"/>
      <c r="Z1857" s="212"/>
      <c r="AA1857" s="212"/>
      <c r="AB1857" s="212"/>
      <c r="AC1857" s="212"/>
      <c r="AD1857" s="212"/>
      <c r="AE1857" s="212"/>
      <c r="AF1857" s="212"/>
      <c r="AG1857" s="212"/>
      <c r="AH1857" s="212"/>
      <c r="AI1857" s="212"/>
      <c r="AJ1857" s="212"/>
      <c r="AK1857" s="212"/>
      <c r="AL1857" s="212"/>
      <c r="AM1857" s="212"/>
      <c r="AN1857" s="212"/>
      <c r="AP1857" s="203"/>
      <c r="AQ1857" s="203"/>
      <c r="AR1857" s="203"/>
      <c r="AS1857" s="203"/>
      <c r="AT1857" s="203"/>
      <c r="AU1857" s="203"/>
      <c r="AV1857" s="212"/>
      <c r="AW1857" s="212"/>
      <c r="AX1857" s="212"/>
      <c r="AY1857" s="212"/>
      <c r="BA1857" s="203"/>
      <c r="BB1857" s="203"/>
      <c r="BC1857" s="203"/>
      <c r="BD1857" s="203"/>
      <c r="BE1857" s="212"/>
      <c r="BF1857" s="212"/>
      <c r="BG1857" s="203"/>
      <c r="BH1857" s="203"/>
      <c r="BI1857" s="298"/>
      <c r="BJ1857" s="299"/>
      <c r="BK1857" s="203"/>
      <c r="BL1857" s="319"/>
    </row>
    <row r="1858" spans="18:64" ht="12.75" x14ac:dyDescent="0.2">
      <c r="R1858" s="212"/>
      <c r="S1858" s="212"/>
      <c r="T1858" s="212"/>
      <c r="U1858" s="212"/>
      <c r="V1858" s="212"/>
      <c r="W1858" s="212"/>
      <c r="X1858" s="212"/>
      <c r="Y1858" s="212"/>
      <c r="Z1858" s="212"/>
      <c r="AA1858" s="212"/>
      <c r="AB1858" s="212"/>
      <c r="AC1858" s="212"/>
      <c r="AD1858" s="212"/>
      <c r="AE1858" s="212"/>
      <c r="AF1858" s="212"/>
      <c r="AG1858" s="212"/>
      <c r="AH1858" s="212"/>
      <c r="AI1858" s="212"/>
      <c r="AJ1858" s="212"/>
      <c r="AK1858" s="212"/>
      <c r="AL1858" s="212"/>
      <c r="AM1858" s="212"/>
      <c r="AN1858" s="212"/>
      <c r="AP1858" s="203"/>
      <c r="AQ1858" s="203"/>
      <c r="AR1858" s="203"/>
      <c r="AS1858" s="203"/>
      <c r="AT1858" s="203"/>
      <c r="AU1858" s="203"/>
      <c r="AV1858" s="212"/>
      <c r="AW1858" s="212"/>
      <c r="AX1858" s="212"/>
      <c r="AY1858" s="212"/>
      <c r="BA1858" s="203"/>
      <c r="BB1858" s="203"/>
      <c r="BC1858" s="203"/>
      <c r="BD1858" s="203"/>
      <c r="BE1858" s="212"/>
      <c r="BF1858" s="212"/>
      <c r="BG1858" s="203"/>
      <c r="BH1858" s="203"/>
      <c r="BI1858" s="298"/>
      <c r="BJ1858" s="299"/>
      <c r="BK1858" s="203"/>
      <c r="BL1858" s="319"/>
    </row>
  </sheetData>
  <mergeCells count="454">
    <mergeCell ref="BQ8:BT8"/>
    <mergeCell ref="BU8:BV8"/>
    <mergeCell ref="BW8:BY8"/>
    <mergeCell ref="BZ8:CB8"/>
    <mergeCell ref="CC8:CE8"/>
    <mergeCell ref="CF8:CH8"/>
    <mergeCell ref="BL2:CL2"/>
    <mergeCell ref="BL3:CL3"/>
    <mergeCell ref="BL4:CL4"/>
    <mergeCell ref="BL5:CL5"/>
    <mergeCell ref="BL6:CL6"/>
    <mergeCell ref="BL7:CL7"/>
    <mergeCell ref="CK9:CK10"/>
    <mergeCell ref="CL9:CL10"/>
    <mergeCell ref="BR10:BT10"/>
    <mergeCell ref="BZ10:CB10"/>
    <mergeCell ref="CC10:CE10"/>
    <mergeCell ref="CF10:CH10"/>
    <mergeCell ref="BP9:BP10"/>
    <mergeCell ref="BQ9:BQ10"/>
    <mergeCell ref="BR9:BT9"/>
    <mergeCell ref="BV9:BV10"/>
    <mergeCell ref="BW9:BY10"/>
    <mergeCell ref="CJ9:CJ10"/>
    <mergeCell ref="CK11:CK12"/>
    <mergeCell ref="CL11:CL12"/>
    <mergeCell ref="BR12:BT12"/>
    <mergeCell ref="BW12:BY12"/>
    <mergeCell ref="CC12:CE12"/>
    <mergeCell ref="CF12:CH12"/>
    <mergeCell ref="BP11:BP12"/>
    <mergeCell ref="BQ11:BQ12"/>
    <mergeCell ref="BR11:BT11"/>
    <mergeCell ref="BV11:BV12"/>
    <mergeCell ref="BZ11:CB12"/>
    <mergeCell ref="CJ11:CJ12"/>
    <mergeCell ref="CK13:CK14"/>
    <mergeCell ref="CL13:CL14"/>
    <mergeCell ref="BR14:BT14"/>
    <mergeCell ref="BW14:BY14"/>
    <mergeCell ref="BZ14:CB14"/>
    <mergeCell ref="CF14:CH14"/>
    <mergeCell ref="BP13:BP14"/>
    <mergeCell ref="BQ13:BQ14"/>
    <mergeCell ref="BR13:BT13"/>
    <mergeCell ref="BV13:BV14"/>
    <mergeCell ref="CC13:CE14"/>
    <mergeCell ref="CJ13:CJ14"/>
    <mergeCell ref="BL17:CL17"/>
    <mergeCell ref="BQ18:BT18"/>
    <mergeCell ref="BU18:BV18"/>
    <mergeCell ref="BW18:BY18"/>
    <mergeCell ref="BZ18:CB18"/>
    <mergeCell ref="CC18:CE18"/>
    <mergeCell ref="CF18:CH18"/>
    <mergeCell ref="CK15:CK16"/>
    <mergeCell ref="CL15:CL16"/>
    <mergeCell ref="BR16:BT16"/>
    <mergeCell ref="BW16:BY16"/>
    <mergeCell ref="BZ16:CB16"/>
    <mergeCell ref="CC16:CE16"/>
    <mergeCell ref="BP15:BP16"/>
    <mergeCell ref="BQ15:BQ16"/>
    <mergeCell ref="BR15:BT15"/>
    <mergeCell ref="BV15:BV16"/>
    <mergeCell ref="CF15:CH16"/>
    <mergeCell ref="CJ15:CJ16"/>
    <mergeCell ref="CK19:CK20"/>
    <mergeCell ref="CL19:CL20"/>
    <mergeCell ref="BR20:BT20"/>
    <mergeCell ref="BZ20:CB20"/>
    <mergeCell ref="CC20:CE20"/>
    <mergeCell ref="CF20:CH20"/>
    <mergeCell ref="BP19:BP20"/>
    <mergeCell ref="BQ19:BQ20"/>
    <mergeCell ref="BR19:BT19"/>
    <mergeCell ref="BV19:BV20"/>
    <mergeCell ref="BW19:BY20"/>
    <mergeCell ref="CJ19:CJ20"/>
    <mergeCell ref="CK21:CK22"/>
    <mergeCell ref="CL21:CL22"/>
    <mergeCell ref="BR22:BT22"/>
    <mergeCell ref="BW22:BY22"/>
    <mergeCell ref="CC22:CE22"/>
    <mergeCell ref="CF22:CH22"/>
    <mergeCell ref="BP21:BP22"/>
    <mergeCell ref="BQ21:BQ22"/>
    <mergeCell ref="BR21:BT21"/>
    <mergeCell ref="BV21:BV22"/>
    <mergeCell ref="BZ21:CB22"/>
    <mergeCell ref="CJ21:CJ22"/>
    <mergeCell ref="CK23:CK24"/>
    <mergeCell ref="CL23:CL24"/>
    <mergeCell ref="BR24:BT24"/>
    <mergeCell ref="BW24:BY24"/>
    <mergeCell ref="BZ24:CB24"/>
    <mergeCell ref="CF24:CH24"/>
    <mergeCell ref="BP23:BP24"/>
    <mergeCell ref="BQ23:BQ24"/>
    <mergeCell ref="BR23:BT23"/>
    <mergeCell ref="BV23:BV24"/>
    <mergeCell ref="CC23:CE24"/>
    <mergeCell ref="CJ23:CJ24"/>
    <mergeCell ref="BL27:CL27"/>
    <mergeCell ref="BQ28:BT28"/>
    <mergeCell ref="BU28:BV28"/>
    <mergeCell ref="BW28:BY28"/>
    <mergeCell ref="BZ28:CB28"/>
    <mergeCell ref="CC28:CE28"/>
    <mergeCell ref="CF28:CH28"/>
    <mergeCell ref="CK25:CK26"/>
    <mergeCell ref="CL25:CL26"/>
    <mergeCell ref="BR26:BT26"/>
    <mergeCell ref="BW26:BY26"/>
    <mergeCell ref="BZ26:CB26"/>
    <mergeCell ref="CC26:CE26"/>
    <mergeCell ref="BP25:BP26"/>
    <mergeCell ref="BQ25:BQ26"/>
    <mergeCell ref="BR25:BT25"/>
    <mergeCell ref="BV25:BV26"/>
    <mergeCell ref="CF25:CH26"/>
    <mergeCell ref="CJ25:CJ26"/>
    <mergeCell ref="CK29:CK30"/>
    <mergeCell ref="CL29:CL30"/>
    <mergeCell ref="BR30:BT30"/>
    <mergeCell ref="BZ30:CB30"/>
    <mergeCell ref="CC30:CE30"/>
    <mergeCell ref="CF30:CH30"/>
    <mergeCell ref="BP29:BP30"/>
    <mergeCell ref="BQ29:BQ30"/>
    <mergeCell ref="BR29:BT29"/>
    <mergeCell ref="BV29:BV30"/>
    <mergeCell ref="BW29:BY30"/>
    <mergeCell ref="CJ29:CJ30"/>
    <mergeCell ref="CK31:CK32"/>
    <mergeCell ref="CL31:CL32"/>
    <mergeCell ref="BR32:BT32"/>
    <mergeCell ref="BW32:BY32"/>
    <mergeCell ref="CC32:CE32"/>
    <mergeCell ref="CF32:CH32"/>
    <mergeCell ref="BP31:BP32"/>
    <mergeCell ref="BQ31:BQ32"/>
    <mergeCell ref="BR31:BT31"/>
    <mergeCell ref="BV31:BV32"/>
    <mergeCell ref="BZ31:CB32"/>
    <mergeCell ref="CJ31:CJ32"/>
    <mergeCell ref="CK33:CK34"/>
    <mergeCell ref="CL33:CL34"/>
    <mergeCell ref="BR34:BT34"/>
    <mergeCell ref="BW34:BY34"/>
    <mergeCell ref="BZ34:CB34"/>
    <mergeCell ref="CF34:CH34"/>
    <mergeCell ref="BP33:BP34"/>
    <mergeCell ref="BQ33:BQ34"/>
    <mergeCell ref="BR33:BT33"/>
    <mergeCell ref="BV33:BV34"/>
    <mergeCell ref="CC33:CE34"/>
    <mergeCell ref="CJ33:CJ34"/>
    <mergeCell ref="BL37:CL37"/>
    <mergeCell ref="BQ38:BT38"/>
    <mergeCell ref="BU38:BV38"/>
    <mergeCell ref="BW38:BY38"/>
    <mergeCell ref="BZ38:CB38"/>
    <mergeCell ref="CC38:CE38"/>
    <mergeCell ref="CF38:CH38"/>
    <mergeCell ref="CK35:CK36"/>
    <mergeCell ref="CL35:CL36"/>
    <mergeCell ref="BR36:BT36"/>
    <mergeCell ref="BW36:BY36"/>
    <mergeCell ref="BZ36:CB36"/>
    <mergeCell ref="CC36:CE36"/>
    <mergeCell ref="BP35:BP36"/>
    <mergeCell ref="BQ35:BQ36"/>
    <mergeCell ref="BR35:BT35"/>
    <mergeCell ref="BV35:BV36"/>
    <mergeCell ref="CF35:CH36"/>
    <mergeCell ref="CJ35:CJ36"/>
    <mergeCell ref="CK39:CK40"/>
    <mergeCell ref="CL39:CL40"/>
    <mergeCell ref="BR40:BT40"/>
    <mergeCell ref="BZ40:CB40"/>
    <mergeCell ref="CC40:CE40"/>
    <mergeCell ref="CF40:CH40"/>
    <mergeCell ref="BP39:BP40"/>
    <mergeCell ref="BQ39:BQ40"/>
    <mergeCell ref="BR39:BT39"/>
    <mergeCell ref="BV39:BV40"/>
    <mergeCell ref="BW39:BY40"/>
    <mergeCell ref="CJ39:CJ40"/>
    <mergeCell ref="CK41:CK42"/>
    <mergeCell ref="CL41:CL42"/>
    <mergeCell ref="BR42:BT42"/>
    <mergeCell ref="BW42:BY42"/>
    <mergeCell ref="CC42:CE42"/>
    <mergeCell ref="CF42:CH42"/>
    <mergeCell ref="BP41:BP42"/>
    <mergeCell ref="BQ41:BQ42"/>
    <mergeCell ref="BR41:BT41"/>
    <mergeCell ref="BV41:BV42"/>
    <mergeCell ref="BZ41:CB42"/>
    <mergeCell ref="CJ41:CJ42"/>
    <mergeCell ref="CK43:CK44"/>
    <mergeCell ref="CL43:CL44"/>
    <mergeCell ref="BR44:BT44"/>
    <mergeCell ref="BW44:BY44"/>
    <mergeCell ref="BZ44:CB44"/>
    <mergeCell ref="CF44:CH44"/>
    <mergeCell ref="BP43:BP44"/>
    <mergeCell ref="BQ43:BQ44"/>
    <mergeCell ref="BR43:BT43"/>
    <mergeCell ref="BV43:BV44"/>
    <mergeCell ref="CC43:CE44"/>
    <mergeCell ref="CJ43:CJ44"/>
    <mergeCell ref="CK45:CK46"/>
    <mergeCell ref="CL45:CL46"/>
    <mergeCell ref="BR46:BT46"/>
    <mergeCell ref="BW46:BY46"/>
    <mergeCell ref="BZ46:CB46"/>
    <mergeCell ref="CC46:CE46"/>
    <mergeCell ref="BP45:BP46"/>
    <mergeCell ref="BQ45:BQ46"/>
    <mergeCell ref="BR45:BT45"/>
    <mergeCell ref="BV45:BV46"/>
    <mergeCell ref="CF45:CH46"/>
    <mergeCell ref="CJ45:CJ46"/>
    <mergeCell ref="BL55:CL55"/>
    <mergeCell ref="BL56:CL56"/>
    <mergeCell ref="BQ57:BT57"/>
    <mergeCell ref="BU57:BV57"/>
    <mergeCell ref="BW57:BY57"/>
    <mergeCell ref="BZ57:CB57"/>
    <mergeCell ref="CC57:CE57"/>
    <mergeCell ref="CF57:CH57"/>
    <mergeCell ref="BR47:CK47"/>
    <mergeCell ref="BR48:CK48"/>
    <mergeCell ref="BL51:CL51"/>
    <mergeCell ref="BL52:CL52"/>
    <mergeCell ref="BL53:CL53"/>
    <mergeCell ref="BL54:CL54"/>
    <mergeCell ref="CK58:CK59"/>
    <mergeCell ref="CL58:CL59"/>
    <mergeCell ref="BR59:BT59"/>
    <mergeCell ref="BZ59:CB59"/>
    <mergeCell ref="CC59:CE59"/>
    <mergeCell ref="CF59:CH59"/>
    <mergeCell ref="BP58:BP59"/>
    <mergeCell ref="BQ58:BQ59"/>
    <mergeCell ref="BR58:BT58"/>
    <mergeCell ref="BV58:BV59"/>
    <mergeCell ref="BW58:BY59"/>
    <mergeCell ref="CJ58:CJ59"/>
    <mergeCell ref="CK60:CK61"/>
    <mergeCell ref="CL60:CL61"/>
    <mergeCell ref="BR61:BT61"/>
    <mergeCell ref="BW61:BY61"/>
    <mergeCell ref="CC61:CE61"/>
    <mergeCell ref="CF61:CH61"/>
    <mergeCell ref="BP60:BP61"/>
    <mergeCell ref="BQ60:BQ61"/>
    <mergeCell ref="BR60:BT60"/>
    <mergeCell ref="BV60:BV61"/>
    <mergeCell ref="BZ60:CB61"/>
    <mergeCell ref="CJ60:CJ61"/>
    <mergeCell ref="CK62:CK63"/>
    <mergeCell ref="CL62:CL63"/>
    <mergeCell ref="BR63:BT63"/>
    <mergeCell ref="BW63:BY63"/>
    <mergeCell ref="BZ63:CB63"/>
    <mergeCell ref="CF63:CH63"/>
    <mergeCell ref="BP62:BP63"/>
    <mergeCell ref="BQ62:BQ63"/>
    <mergeCell ref="BR62:BT62"/>
    <mergeCell ref="BV62:BV63"/>
    <mergeCell ref="CC62:CE63"/>
    <mergeCell ref="CJ62:CJ63"/>
    <mergeCell ref="BL66:CL66"/>
    <mergeCell ref="BQ67:BT67"/>
    <mergeCell ref="BU67:BV67"/>
    <mergeCell ref="BW67:BY67"/>
    <mergeCell ref="BZ67:CB67"/>
    <mergeCell ref="CC67:CE67"/>
    <mergeCell ref="CF67:CH67"/>
    <mergeCell ref="CK64:CK65"/>
    <mergeCell ref="CL64:CL65"/>
    <mergeCell ref="BR65:BT65"/>
    <mergeCell ref="BW65:BY65"/>
    <mergeCell ref="BZ65:CB65"/>
    <mergeCell ref="CC65:CE65"/>
    <mergeCell ref="BP64:BP65"/>
    <mergeCell ref="BQ64:BQ65"/>
    <mergeCell ref="BR64:BT64"/>
    <mergeCell ref="BV64:BV65"/>
    <mergeCell ref="CF64:CH65"/>
    <mergeCell ref="CJ64:CJ65"/>
    <mergeCell ref="CK68:CK69"/>
    <mergeCell ref="CL68:CL69"/>
    <mergeCell ref="BR69:BT69"/>
    <mergeCell ref="BZ69:CB69"/>
    <mergeCell ref="CC69:CE69"/>
    <mergeCell ref="CF69:CH69"/>
    <mergeCell ref="BP68:BP69"/>
    <mergeCell ref="BQ68:BQ69"/>
    <mergeCell ref="BR68:BT68"/>
    <mergeCell ref="BV68:BV69"/>
    <mergeCell ref="BW68:BY69"/>
    <mergeCell ref="CJ68:CJ69"/>
    <mergeCell ref="CK70:CK71"/>
    <mergeCell ref="CL70:CL71"/>
    <mergeCell ref="BR71:BT71"/>
    <mergeCell ref="BW71:BY71"/>
    <mergeCell ref="CC71:CE71"/>
    <mergeCell ref="CF71:CH71"/>
    <mergeCell ref="BP70:BP71"/>
    <mergeCell ref="BQ70:BQ71"/>
    <mergeCell ref="BR70:BT70"/>
    <mergeCell ref="BV70:BV71"/>
    <mergeCell ref="BZ70:CB71"/>
    <mergeCell ref="CJ70:CJ71"/>
    <mergeCell ref="CK72:CK73"/>
    <mergeCell ref="CL72:CL73"/>
    <mergeCell ref="BR73:BT73"/>
    <mergeCell ref="BW73:BY73"/>
    <mergeCell ref="BZ73:CB73"/>
    <mergeCell ref="CF73:CH73"/>
    <mergeCell ref="BP72:BP73"/>
    <mergeCell ref="BQ72:BQ73"/>
    <mergeCell ref="BR72:BT72"/>
    <mergeCell ref="BV72:BV73"/>
    <mergeCell ref="CC72:CE73"/>
    <mergeCell ref="CJ72:CJ73"/>
    <mergeCell ref="BL76:CL76"/>
    <mergeCell ref="BQ77:BT77"/>
    <mergeCell ref="BU77:BV77"/>
    <mergeCell ref="BW77:BY77"/>
    <mergeCell ref="BZ77:CB77"/>
    <mergeCell ref="CC77:CE77"/>
    <mergeCell ref="CF77:CH77"/>
    <mergeCell ref="CK74:CK75"/>
    <mergeCell ref="CL74:CL75"/>
    <mergeCell ref="BR75:BT75"/>
    <mergeCell ref="BW75:BY75"/>
    <mergeCell ref="BZ75:CB75"/>
    <mergeCell ref="CC75:CE75"/>
    <mergeCell ref="BP74:BP75"/>
    <mergeCell ref="BQ74:BQ75"/>
    <mergeCell ref="BR74:BT74"/>
    <mergeCell ref="BV74:BV75"/>
    <mergeCell ref="CF74:CH75"/>
    <mergeCell ref="CJ74:CJ75"/>
    <mergeCell ref="CK78:CK79"/>
    <mergeCell ref="CL78:CL79"/>
    <mergeCell ref="BR79:BT79"/>
    <mergeCell ref="BZ79:CB79"/>
    <mergeCell ref="CC79:CE79"/>
    <mergeCell ref="CF79:CH79"/>
    <mergeCell ref="BP78:BP79"/>
    <mergeCell ref="BQ78:BQ79"/>
    <mergeCell ref="BR78:BT78"/>
    <mergeCell ref="BV78:BV79"/>
    <mergeCell ref="BW78:BY79"/>
    <mergeCell ref="CJ78:CJ79"/>
    <mergeCell ref="CK80:CK81"/>
    <mergeCell ref="CL80:CL81"/>
    <mergeCell ref="BR81:BT81"/>
    <mergeCell ref="BW81:BY81"/>
    <mergeCell ref="CC81:CE81"/>
    <mergeCell ref="CF81:CH81"/>
    <mergeCell ref="BP80:BP81"/>
    <mergeCell ref="BQ80:BQ81"/>
    <mergeCell ref="BR80:BT80"/>
    <mergeCell ref="BV80:BV81"/>
    <mergeCell ref="BZ80:CB81"/>
    <mergeCell ref="CJ80:CJ81"/>
    <mergeCell ref="CK82:CK83"/>
    <mergeCell ref="CL82:CL83"/>
    <mergeCell ref="BR83:BT83"/>
    <mergeCell ref="BW83:BY83"/>
    <mergeCell ref="BZ83:CB83"/>
    <mergeCell ref="CF83:CH83"/>
    <mergeCell ref="BP82:BP83"/>
    <mergeCell ref="BQ82:BQ83"/>
    <mergeCell ref="BR82:BT82"/>
    <mergeCell ref="BV82:BV83"/>
    <mergeCell ref="CC82:CE83"/>
    <mergeCell ref="CJ82:CJ83"/>
    <mergeCell ref="BL86:CL86"/>
    <mergeCell ref="BQ87:BT87"/>
    <mergeCell ref="BU87:BV87"/>
    <mergeCell ref="BW87:BY87"/>
    <mergeCell ref="BZ87:CB87"/>
    <mergeCell ref="CC87:CE87"/>
    <mergeCell ref="CF87:CH87"/>
    <mergeCell ref="CK84:CK85"/>
    <mergeCell ref="CL84:CL85"/>
    <mergeCell ref="BR85:BT85"/>
    <mergeCell ref="BW85:BY85"/>
    <mergeCell ref="BZ85:CB85"/>
    <mergeCell ref="CC85:CE85"/>
    <mergeCell ref="BP84:BP85"/>
    <mergeCell ref="BQ84:BQ85"/>
    <mergeCell ref="BR84:BT84"/>
    <mergeCell ref="BV84:BV85"/>
    <mergeCell ref="CF84:CH85"/>
    <mergeCell ref="CJ84:CJ85"/>
    <mergeCell ref="CK88:CK89"/>
    <mergeCell ref="CL88:CL89"/>
    <mergeCell ref="BR89:BT89"/>
    <mergeCell ref="BZ89:CB89"/>
    <mergeCell ref="CC89:CE89"/>
    <mergeCell ref="CF89:CH89"/>
    <mergeCell ref="BP88:BP89"/>
    <mergeCell ref="BQ88:BQ89"/>
    <mergeCell ref="BR88:BT88"/>
    <mergeCell ref="BV88:BV89"/>
    <mergeCell ref="BW88:BY89"/>
    <mergeCell ref="CJ88:CJ89"/>
    <mergeCell ref="CK90:CK91"/>
    <mergeCell ref="CL90:CL91"/>
    <mergeCell ref="BR91:BT91"/>
    <mergeCell ref="BW91:BY91"/>
    <mergeCell ref="CC91:CE91"/>
    <mergeCell ref="CF91:CH91"/>
    <mergeCell ref="BP90:BP91"/>
    <mergeCell ref="BQ90:BQ91"/>
    <mergeCell ref="BR90:BT90"/>
    <mergeCell ref="BV90:BV91"/>
    <mergeCell ref="BZ90:CB91"/>
    <mergeCell ref="CJ90:CJ91"/>
    <mergeCell ref="CK92:CK93"/>
    <mergeCell ref="CL92:CL93"/>
    <mergeCell ref="BR93:BT93"/>
    <mergeCell ref="BW93:BY93"/>
    <mergeCell ref="BZ93:CB93"/>
    <mergeCell ref="CF93:CH93"/>
    <mergeCell ref="BP92:BP93"/>
    <mergeCell ref="BQ92:BQ93"/>
    <mergeCell ref="BR92:BT92"/>
    <mergeCell ref="BV92:BV93"/>
    <mergeCell ref="CC92:CE93"/>
    <mergeCell ref="CJ92:CJ93"/>
    <mergeCell ref="BR96:CK96"/>
    <mergeCell ref="BR97:CK97"/>
    <mergeCell ref="CK94:CK95"/>
    <mergeCell ref="CL94:CL95"/>
    <mergeCell ref="BR95:BT95"/>
    <mergeCell ref="BW95:BY95"/>
    <mergeCell ref="BZ95:CB95"/>
    <mergeCell ref="CC95:CE95"/>
    <mergeCell ref="BP94:BP95"/>
    <mergeCell ref="BQ94:BQ95"/>
    <mergeCell ref="BR94:BT94"/>
    <mergeCell ref="BV94:BV95"/>
    <mergeCell ref="CF94:CH95"/>
    <mergeCell ref="CJ94:CJ95"/>
  </mergeCells>
  <conditionalFormatting sqref="CJ13:CK13 CJ11:CK11 CJ9:CK9 CJ15:CK15 CK10 CK12 CK14 CJ33:CK33 CJ31:CK31 CJ29:CK29 CJ35:CK35 CK30 CK32 CK34 CJ23:CK23 CJ21:CK21 CJ19:CK19 CJ25:CK25 CK20 CK22 CK24 CJ43:CK43 CJ41:CK41 CJ39:CK39 CJ45:CK45 CK40 CK42 CK44 CJ72:CK72 CJ70:CK70 CJ68:CK68 CJ74:CK74 CK69 CK71 CK73 CJ82:CK82 CJ80:CK80 CJ78:CK78 CJ84:CK84 CK79 CK81 CK83 CJ62:CK62 CJ60:CK60 CJ58:CK58 CJ64:CK64 CK59 CK61 CK63 CJ92:CK92 CJ90:CK90 CJ88:CK88 CJ94:CK94 CK89 CK91 CK9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3"/>
  <sheetViews>
    <sheetView topLeftCell="A57" workbookViewId="0">
      <selection activeCell="M71" sqref="M71:M140"/>
    </sheetView>
  </sheetViews>
  <sheetFormatPr defaultColWidth="9.140625" defaultRowHeight="12.75" x14ac:dyDescent="0.2"/>
  <cols>
    <col min="1" max="1" width="1.85546875" customWidth="1"/>
    <col min="2" max="2" width="17.85546875" customWidth="1"/>
    <col min="3" max="3" width="2.140625" customWidth="1"/>
    <col min="4" max="4" width="18.28515625" customWidth="1"/>
    <col min="5" max="5" width="2.42578125" customWidth="1"/>
    <col min="6" max="6" width="3" customWidth="1"/>
    <col min="7" max="7" width="17.140625" customWidth="1"/>
    <col min="8" max="8" width="2.85546875" customWidth="1"/>
    <col min="9" max="9" width="19.28515625" customWidth="1"/>
    <col min="10" max="10" width="4" customWidth="1"/>
    <col min="11" max="11" width="2.42578125" customWidth="1"/>
    <col min="12" max="12" width="2.85546875" customWidth="1"/>
    <col min="13" max="13" width="12.28515625" customWidth="1"/>
    <col min="14" max="14" width="2.85546875" customWidth="1"/>
    <col min="15" max="15" width="12.28515625" customWidth="1"/>
    <col min="16" max="16" width="2.85546875" customWidth="1"/>
    <col min="17" max="17" width="2.42578125" customWidth="1"/>
    <col min="18" max="18" width="10.7109375" customWidth="1"/>
    <col min="19" max="19" width="2.85546875" customWidth="1"/>
    <col min="20" max="20" width="12.28515625" customWidth="1"/>
    <col min="21" max="21" width="2.85546875" customWidth="1"/>
  </cols>
  <sheetData>
    <row r="1" spans="1:28" ht="12.6" customHeight="1" x14ac:dyDescent="0.2">
      <c r="B1" s="694" t="s">
        <v>619</v>
      </c>
      <c r="C1" s="694"/>
      <c r="D1" s="694"/>
      <c r="E1" s="694"/>
      <c r="F1" s="694"/>
      <c r="G1" s="694"/>
      <c r="H1" s="694"/>
      <c r="I1" s="694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</row>
    <row r="2" spans="1:28" ht="12.6" customHeight="1" x14ac:dyDescent="0.2">
      <c r="B2" s="695" t="s">
        <v>9</v>
      </c>
      <c r="C2" s="695"/>
      <c r="D2" s="695"/>
      <c r="E2" s="695"/>
      <c r="F2" s="695"/>
      <c r="G2" s="695"/>
      <c r="H2" s="695"/>
      <c r="I2" s="695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</row>
    <row r="3" spans="1:28" ht="12.6" customHeight="1" x14ac:dyDescent="0.2">
      <c r="B3" s="695" t="s">
        <v>10</v>
      </c>
      <c r="C3" s="695"/>
      <c r="D3" s="695"/>
      <c r="E3" s="695"/>
      <c r="F3" s="695"/>
      <c r="G3" s="695"/>
      <c r="H3" s="695"/>
      <c r="I3" s="695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</row>
    <row r="4" spans="1:28" ht="12.6" customHeight="1" x14ac:dyDescent="0.2">
      <c r="B4" s="695" t="s">
        <v>253</v>
      </c>
      <c r="C4" s="695"/>
      <c r="D4" s="695"/>
      <c r="E4" s="695"/>
      <c r="F4" s="695"/>
      <c r="G4" s="695"/>
      <c r="H4" s="695"/>
      <c r="I4" s="695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</row>
    <row r="5" spans="1:28" ht="12.6" customHeight="1" x14ac:dyDescent="0.2">
      <c r="B5" s="693" t="s">
        <v>254</v>
      </c>
      <c r="C5" s="693"/>
      <c r="D5" s="693"/>
      <c r="E5" s="693"/>
      <c r="F5" s="693"/>
      <c r="G5" s="693"/>
      <c r="H5" s="693"/>
      <c r="I5" s="693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</row>
    <row r="6" spans="1:28" ht="12.6" customHeight="1" x14ac:dyDescent="0.3">
      <c r="A6" s="323">
        <v>1</v>
      </c>
      <c r="B6" s="324" t="s">
        <v>225</v>
      </c>
      <c r="C6" s="325"/>
      <c r="D6" s="326"/>
      <c r="E6" s="325"/>
      <c r="F6" s="325"/>
      <c r="G6" s="327" t="s">
        <v>12</v>
      </c>
      <c r="H6" s="328"/>
      <c r="I6" s="329"/>
      <c r="J6" s="330"/>
    </row>
    <row r="7" spans="1:28" ht="12.6" customHeight="1" x14ac:dyDescent="0.2">
      <c r="A7" s="323"/>
      <c r="B7" s="331" t="s">
        <v>255</v>
      </c>
      <c r="C7" s="742">
        <v>1</v>
      </c>
      <c r="D7" s="332" t="str">
        <f>B6</f>
        <v>КАРАГАНДИНСКАЯ обл.</v>
      </c>
      <c r="E7" s="325"/>
      <c r="F7" s="325"/>
      <c r="G7" s="333"/>
      <c r="H7" s="334">
        <v>1</v>
      </c>
      <c r="I7" s="329" t="s">
        <v>256</v>
      </c>
      <c r="J7" s="330"/>
    </row>
    <row r="8" spans="1:28" ht="12.6" customHeight="1" x14ac:dyDescent="0.2">
      <c r="A8" s="323">
        <v>2</v>
      </c>
      <c r="B8" s="324" t="s">
        <v>238</v>
      </c>
      <c r="C8" s="743"/>
      <c r="D8" s="335" t="s">
        <v>226</v>
      </c>
      <c r="E8" s="742">
        <v>5</v>
      </c>
      <c r="F8" s="333"/>
      <c r="G8" s="336"/>
      <c r="H8" s="333"/>
      <c r="I8" s="329"/>
      <c r="J8" s="330"/>
    </row>
    <row r="9" spans="1:28" ht="12.6" customHeight="1" x14ac:dyDescent="0.2">
      <c r="A9" s="323"/>
      <c r="B9" s="332"/>
      <c r="C9" s="325"/>
      <c r="D9" s="331" t="s">
        <v>257</v>
      </c>
      <c r="E9" s="745"/>
      <c r="F9" s="333"/>
      <c r="G9" s="324" t="str">
        <f>D7</f>
        <v>КАРАГАНДИНСКАЯ обл.</v>
      </c>
      <c r="H9" s="333"/>
      <c r="I9" s="329"/>
      <c r="J9" s="330"/>
    </row>
    <row r="10" spans="1:28" ht="12.6" customHeight="1" x14ac:dyDescent="0.2">
      <c r="A10" s="323">
        <v>3</v>
      </c>
      <c r="B10" s="324" t="s">
        <v>242</v>
      </c>
      <c r="C10" s="333"/>
      <c r="D10" s="331"/>
      <c r="E10" s="745"/>
      <c r="F10" s="337"/>
      <c r="G10" s="338" t="s">
        <v>226</v>
      </c>
      <c r="H10" s="742">
        <v>7</v>
      </c>
      <c r="I10" s="329"/>
      <c r="J10" s="330"/>
    </row>
    <row r="11" spans="1:28" ht="12.6" customHeight="1" x14ac:dyDescent="0.2">
      <c r="A11" s="323"/>
      <c r="B11" s="331" t="s">
        <v>258</v>
      </c>
      <c r="C11" s="742">
        <v>2</v>
      </c>
      <c r="D11" s="324" t="str">
        <f>B12</f>
        <v>г. ШЫМКЕНТ</v>
      </c>
      <c r="E11" s="743"/>
      <c r="F11" s="333"/>
      <c r="G11" s="331"/>
      <c r="H11" s="745"/>
      <c r="I11" s="329"/>
      <c r="J11" s="330"/>
    </row>
    <row r="12" spans="1:28" ht="12.6" customHeight="1" x14ac:dyDescent="0.2">
      <c r="A12" s="323">
        <v>4</v>
      </c>
      <c r="B12" s="324" t="s">
        <v>239</v>
      </c>
      <c r="C12" s="743"/>
      <c r="D12" s="339" t="s">
        <v>226</v>
      </c>
      <c r="E12" s="325"/>
      <c r="F12" s="333"/>
      <c r="G12" s="331"/>
      <c r="H12" s="745"/>
      <c r="I12" s="329"/>
      <c r="J12" s="330"/>
    </row>
    <row r="13" spans="1:28" ht="12.6" customHeight="1" x14ac:dyDescent="0.2">
      <c r="A13" s="323"/>
      <c r="B13" s="332"/>
      <c r="C13" s="325"/>
      <c r="D13" s="340"/>
      <c r="E13" s="325"/>
      <c r="F13" s="333"/>
      <c r="G13" s="331" t="s">
        <v>259</v>
      </c>
      <c r="H13" s="745"/>
      <c r="I13" s="324" t="str">
        <f>G9</f>
        <v>КАРАГАНДИНСКАЯ обл.</v>
      </c>
      <c r="J13" s="739">
        <v>1</v>
      </c>
    </row>
    <row r="14" spans="1:28" ht="12.6" customHeight="1" x14ac:dyDescent="0.2">
      <c r="A14" s="323">
        <v>5</v>
      </c>
      <c r="B14" s="332" t="s">
        <v>158</v>
      </c>
      <c r="C14" s="325"/>
      <c r="D14" s="340"/>
      <c r="E14" s="325"/>
      <c r="F14" s="333"/>
      <c r="G14" s="331"/>
      <c r="H14" s="745"/>
      <c r="I14" s="341" t="s">
        <v>226</v>
      </c>
      <c r="J14" s="739"/>
    </row>
    <row r="15" spans="1:28" ht="12.6" customHeight="1" x14ac:dyDescent="0.2">
      <c r="A15" s="323"/>
      <c r="B15" s="342" t="s">
        <v>260</v>
      </c>
      <c r="C15" s="742">
        <v>3</v>
      </c>
      <c r="D15" s="332" t="str">
        <f>B14</f>
        <v>ЗКО</v>
      </c>
      <c r="E15" s="325"/>
      <c r="F15" s="333"/>
      <c r="G15" s="331"/>
      <c r="H15" s="745"/>
      <c r="I15" s="343"/>
      <c r="J15" s="330"/>
    </row>
    <row r="16" spans="1:28" ht="12.6" customHeight="1" x14ac:dyDescent="0.2">
      <c r="A16" s="323">
        <v>6</v>
      </c>
      <c r="B16" s="324" t="s">
        <v>233</v>
      </c>
      <c r="C16" s="743"/>
      <c r="D16" s="344" t="s">
        <v>234</v>
      </c>
      <c r="E16" s="742">
        <v>6</v>
      </c>
      <c r="F16" s="333"/>
      <c r="G16" s="331"/>
      <c r="H16" s="745"/>
      <c r="I16" s="343"/>
      <c r="J16" s="330"/>
    </row>
    <row r="17" spans="1:10" ht="12.6" customHeight="1" x14ac:dyDescent="0.2">
      <c r="A17" s="323"/>
      <c r="B17" s="332"/>
      <c r="C17" s="325"/>
      <c r="D17" s="331" t="s">
        <v>261</v>
      </c>
      <c r="E17" s="745"/>
      <c r="F17" s="345"/>
      <c r="G17" s="324" t="str">
        <f>D15</f>
        <v>ЗКО</v>
      </c>
      <c r="H17" s="743"/>
      <c r="I17" s="343"/>
      <c r="J17" s="330"/>
    </row>
    <row r="18" spans="1:10" ht="12.6" customHeight="1" x14ac:dyDescent="0.2">
      <c r="A18" s="323">
        <v>7</v>
      </c>
      <c r="B18" s="324" t="s">
        <v>262</v>
      </c>
      <c r="C18" s="333"/>
      <c r="D18" s="331"/>
      <c r="E18" s="745"/>
      <c r="F18" s="333"/>
      <c r="G18" s="341" t="s">
        <v>226</v>
      </c>
      <c r="H18" s="325"/>
      <c r="I18" s="329"/>
      <c r="J18" s="330"/>
    </row>
    <row r="19" spans="1:10" ht="12.6" customHeight="1" x14ac:dyDescent="0.2">
      <c r="A19" s="323"/>
      <c r="B19" s="331" t="s">
        <v>263</v>
      </c>
      <c r="C19" s="742">
        <v>4</v>
      </c>
      <c r="D19" s="324" t="str">
        <f>B18</f>
        <v>ТУРКЕСТАНСКАЯ обл.-2</v>
      </c>
      <c r="E19" s="743"/>
      <c r="F19" s="333"/>
      <c r="G19" s="340"/>
      <c r="H19" s="325">
        <v>-7</v>
      </c>
      <c r="I19" s="332" t="str">
        <f>G17</f>
        <v>ЗКО</v>
      </c>
      <c r="J19" s="739">
        <v>2</v>
      </c>
    </row>
    <row r="20" spans="1:10" ht="12.6" customHeight="1" x14ac:dyDescent="0.2">
      <c r="A20" s="323">
        <v>8</v>
      </c>
      <c r="B20" s="324" t="s">
        <v>235</v>
      </c>
      <c r="C20" s="743"/>
      <c r="D20" s="346" t="s">
        <v>231</v>
      </c>
      <c r="E20" s="325"/>
      <c r="F20" s="333"/>
      <c r="G20" s="340"/>
      <c r="H20" s="325"/>
      <c r="I20" s="347"/>
      <c r="J20" s="739"/>
    </row>
    <row r="21" spans="1:10" ht="12.6" customHeight="1" x14ac:dyDescent="0.2">
      <c r="A21" s="323"/>
      <c r="B21" s="348"/>
      <c r="C21" s="333"/>
      <c r="D21" s="340"/>
      <c r="E21" s="325"/>
      <c r="H21" s="349">
        <v>-5</v>
      </c>
      <c r="I21" s="332" t="str">
        <f>D11</f>
        <v>г. ШЫМКЕНТ</v>
      </c>
      <c r="J21" s="739">
        <v>3</v>
      </c>
    </row>
    <row r="22" spans="1:10" ht="12.6" customHeight="1" x14ac:dyDescent="0.2">
      <c r="A22" s="323"/>
      <c r="B22" s="350"/>
      <c r="C22" s="333"/>
      <c r="D22" s="340"/>
      <c r="E22" s="325"/>
      <c r="H22" s="351"/>
      <c r="I22" s="342"/>
      <c r="J22" s="739"/>
    </row>
    <row r="23" spans="1:10" ht="12.6" customHeight="1" x14ac:dyDescent="0.2">
      <c r="A23" s="323"/>
      <c r="B23" s="331"/>
      <c r="C23" s="333"/>
      <c r="D23" s="340"/>
      <c r="E23" s="325"/>
      <c r="H23" s="349">
        <v>-6</v>
      </c>
      <c r="I23" s="324" t="str">
        <f>D19</f>
        <v>ТУРКЕСТАНСКАЯ обл.-2</v>
      </c>
      <c r="J23" s="746">
        <v>3</v>
      </c>
    </row>
    <row r="24" spans="1:10" ht="12.6" customHeight="1" x14ac:dyDescent="0.2">
      <c r="A24" s="323"/>
      <c r="B24" s="331"/>
      <c r="C24" s="333"/>
      <c r="D24" s="340"/>
      <c r="E24" s="325"/>
      <c r="H24" s="352"/>
      <c r="I24" s="340"/>
      <c r="J24" s="746"/>
    </row>
    <row r="25" spans="1:10" ht="12.6" customHeight="1" x14ac:dyDescent="0.2">
      <c r="A25" s="323"/>
      <c r="B25" s="331"/>
      <c r="C25" s="333">
        <v>-1</v>
      </c>
      <c r="D25" s="332" t="str">
        <f>B8</f>
        <v>ВКО</v>
      </c>
      <c r="E25" s="325"/>
      <c r="G25" s="353"/>
      <c r="H25" s="325"/>
      <c r="I25" s="343"/>
      <c r="J25" s="354"/>
    </row>
    <row r="26" spans="1:10" ht="12.6" customHeight="1" x14ac:dyDescent="0.2">
      <c r="A26" s="349"/>
      <c r="B26" s="340"/>
      <c r="C26" s="325"/>
      <c r="D26" s="342" t="s">
        <v>264</v>
      </c>
      <c r="E26" s="742">
        <v>9</v>
      </c>
      <c r="F26" s="333"/>
      <c r="G26" s="332" t="str">
        <f>D27</f>
        <v>ТУРКЕСТАНСКАЯ обл.</v>
      </c>
      <c r="H26" s="325"/>
      <c r="I26" s="329"/>
      <c r="J26" s="330"/>
    </row>
    <row r="27" spans="1:10" ht="12.6" customHeight="1" x14ac:dyDescent="0.2">
      <c r="A27" s="349"/>
      <c r="B27" s="331"/>
      <c r="C27" s="744">
        <v>-2</v>
      </c>
      <c r="D27" s="324" t="str">
        <f>B10</f>
        <v>ТУРКЕСТАНСКАЯ обл.</v>
      </c>
      <c r="E27" s="743"/>
      <c r="F27" s="337"/>
      <c r="G27" s="344" t="s">
        <v>234</v>
      </c>
      <c r="H27" s="742">
        <v>11</v>
      </c>
      <c r="I27" s="329"/>
      <c r="J27" s="330"/>
    </row>
    <row r="28" spans="1:10" ht="12.6" customHeight="1" x14ac:dyDescent="0.2">
      <c r="A28" s="349"/>
      <c r="B28" s="331"/>
      <c r="C28" s="744"/>
      <c r="D28" s="340"/>
      <c r="E28" s="325"/>
      <c r="F28" s="333"/>
      <c r="G28" s="331" t="s">
        <v>265</v>
      </c>
      <c r="H28" s="745"/>
      <c r="I28" s="355" t="str">
        <f>G30</f>
        <v>МАНГИСТАУСКАЯ обл.</v>
      </c>
      <c r="J28" s="739">
        <v>5</v>
      </c>
    </row>
    <row r="29" spans="1:10" ht="12.6" customHeight="1" x14ac:dyDescent="0.2">
      <c r="A29" s="349"/>
      <c r="B29" s="340"/>
      <c r="C29" s="325">
        <v>-3</v>
      </c>
      <c r="D29" s="332" t="str">
        <f>B16</f>
        <v>МАНГИСТАУСКАЯ обл.</v>
      </c>
      <c r="E29" s="325"/>
      <c r="F29" s="333"/>
      <c r="G29" s="331"/>
      <c r="H29" s="745"/>
      <c r="I29" s="346" t="s">
        <v>234</v>
      </c>
      <c r="J29" s="739"/>
    </row>
    <row r="30" spans="1:10" ht="12.6" customHeight="1" x14ac:dyDescent="0.2">
      <c r="A30" s="349"/>
      <c r="B30" s="340"/>
      <c r="C30" s="325"/>
      <c r="D30" s="342" t="s">
        <v>266</v>
      </c>
      <c r="E30" s="742">
        <v>10</v>
      </c>
      <c r="F30" s="345"/>
      <c r="G30" s="324" t="str">
        <f>D29</f>
        <v>МАНГИСТАУСКАЯ обл.</v>
      </c>
      <c r="H30" s="743"/>
      <c r="I30" s="329"/>
      <c r="J30" s="330"/>
    </row>
    <row r="31" spans="1:10" ht="12.6" customHeight="1" x14ac:dyDescent="0.2">
      <c r="A31" s="349"/>
      <c r="B31" s="331"/>
      <c r="C31" s="333">
        <v>-4</v>
      </c>
      <c r="D31" s="324" t="str">
        <f>B20</f>
        <v>г. НУР-СУЛТАН</v>
      </c>
      <c r="E31" s="743"/>
      <c r="F31" s="333"/>
      <c r="G31" s="346" t="s">
        <v>231</v>
      </c>
      <c r="H31" s="325">
        <v>-11</v>
      </c>
      <c r="I31" s="324" t="str">
        <f>G26</f>
        <v>ТУРКЕСТАНСКАЯ обл.</v>
      </c>
      <c r="J31" s="739">
        <v>6</v>
      </c>
    </row>
    <row r="32" spans="1:10" ht="12.6" customHeight="1" x14ac:dyDescent="0.2">
      <c r="A32" s="349"/>
      <c r="B32" s="331"/>
      <c r="C32" s="333"/>
      <c r="D32" s="340"/>
      <c r="E32" s="325"/>
      <c r="F32" s="325"/>
      <c r="G32" s="340"/>
      <c r="H32" s="325"/>
      <c r="I32" s="329"/>
      <c r="J32" s="739"/>
    </row>
    <row r="33" spans="1:10" ht="12.6" customHeight="1" x14ac:dyDescent="0.2">
      <c r="B33" s="356"/>
      <c r="D33" s="356"/>
      <c r="F33" s="325">
        <v>-9</v>
      </c>
      <c r="G33" s="332" t="str">
        <f>D25</f>
        <v>ВКО</v>
      </c>
      <c r="H33" s="325"/>
      <c r="I33" s="343"/>
      <c r="J33" s="330"/>
    </row>
    <row r="34" spans="1:10" ht="12.6" customHeight="1" x14ac:dyDescent="0.2">
      <c r="B34" s="356"/>
      <c r="D34" s="356"/>
      <c r="F34" s="325"/>
      <c r="G34" s="342" t="s">
        <v>267</v>
      </c>
      <c r="H34" s="742">
        <v>14</v>
      </c>
      <c r="I34" s="324" t="str">
        <f>G35</f>
        <v>г. НУР-СУЛТАН</v>
      </c>
      <c r="J34" s="739">
        <v>7</v>
      </c>
    </row>
    <row r="35" spans="1:10" ht="12.6" customHeight="1" x14ac:dyDescent="0.2">
      <c r="B35" s="356"/>
      <c r="D35" s="356"/>
      <c r="F35" s="325">
        <v>-10</v>
      </c>
      <c r="G35" s="324" t="str">
        <f>D31</f>
        <v>г. НУР-СУЛТАН</v>
      </c>
      <c r="H35" s="743"/>
      <c r="I35" s="346" t="s">
        <v>231</v>
      </c>
      <c r="J35" s="739"/>
    </row>
    <row r="36" spans="1:10" ht="12.6" customHeight="1" x14ac:dyDescent="0.2">
      <c r="B36" s="356"/>
      <c r="D36" s="356"/>
      <c r="F36" s="325"/>
      <c r="G36" s="340"/>
      <c r="H36" s="325">
        <v>-14</v>
      </c>
      <c r="I36" s="324" t="str">
        <f>G33</f>
        <v>ВКО</v>
      </c>
      <c r="J36" s="739">
        <v>8</v>
      </c>
    </row>
    <row r="37" spans="1:10" ht="12.6" customHeight="1" x14ac:dyDescent="0.2">
      <c r="A37" s="357">
        <v>1</v>
      </c>
      <c r="B37" s="324" t="s">
        <v>268</v>
      </c>
      <c r="D37" s="356"/>
      <c r="F37" s="325"/>
      <c r="G37" s="340"/>
      <c r="H37" s="325"/>
      <c r="I37" s="343"/>
      <c r="J37" s="739"/>
    </row>
    <row r="38" spans="1:10" ht="12.6" customHeight="1" x14ac:dyDescent="0.2">
      <c r="A38" s="323"/>
      <c r="B38" s="331" t="s">
        <v>269</v>
      </c>
      <c r="C38" s="742">
        <v>1</v>
      </c>
      <c r="D38" s="332" t="str">
        <f>B37</f>
        <v>г.АЛМАТЫ</v>
      </c>
      <c r="E38" s="325"/>
      <c r="F38" s="325"/>
      <c r="G38" s="331"/>
      <c r="H38" s="334">
        <v>2</v>
      </c>
      <c r="I38" s="329" t="s">
        <v>256</v>
      </c>
      <c r="J38" s="330"/>
    </row>
    <row r="39" spans="1:10" ht="12.6" customHeight="1" x14ac:dyDescent="0.2">
      <c r="A39" s="323">
        <v>2</v>
      </c>
      <c r="B39" s="324" t="s">
        <v>244</v>
      </c>
      <c r="C39" s="743"/>
      <c r="D39" s="338" t="s">
        <v>226</v>
      </c>
      <c r="E39" s="742">
        <v>5</v>
      </c>
      <c r="F39" s="333"/>
      <c r="G39" s="331"/>
      <c r="H39" s="333"/>
      <c r="I39" s="329"/>
      <c r="J39" s="330"/>
    </row>
    <row r="40" spans="1:10" ht="12.6" customHeight="1" x14ac:dyDescent="0.2">
      <c r="A40" s="323"/>
      <c r="B40" s="332"/>
      <c r="C40" s="325"/>
      <c r="D40" s="331" t="s">
        <v>270</v>
      </c>
      <c r="E40" s="745"/>
      <c r="F40" s="333"/>
      <c r="G40" s="324" t="str">
        <f>D38</f>
        <v>г.АЛМАТЫ</v>
      </c>
      <c r="H40" s="333"/>
      <c r="I40" s="329"/>
      <c r="J40" s="330"/>
    </row>
    <row r="41" spans="1:10" ht="12.6" customHeight="1" x14ac:dyDescent="0.2">
      <c r="A41" s="323">
        <v>3</v>
      </c>
      <c r="B41" s="324" t="s">
        <v>237</v>
      </c>
      <c r="C41" s="333"/>
      <c r="D41" s="331"/>
      <c r="E41" s="745"/>
      <c r="F41" s="337"/>
      <c r="G41" s="338" t="s">
        <v>226</v>
      </c>
      <c r="H41" s="742">
        <v>7</v>
      </c>
      <c r="I41" s="329"/>
      <c r="J41" s="330"/>
    </row>
    <row r="42" spans="1:10" ht="12.6" customHeight="1" x14ac:dyDescent="0.2">
      <c r="A42" s="323"/>
      <c r="B42" s="331" t="s">
        <v>271</v>
      </c>
      <c r="C42" s="742">
        <v>2</v>
      </c>
      <c r="D42" s="324" t="str">
        <f>B43</f>
        <v>ПАВЛОДАРСКАЯ обл.</v>
      </c>
      <c r="E42" s="743"/>
      <c r="F42" s="333"/>
      <c r="G42" s="331"/>
      <c r="H42" s="745"/>
      <c r="I42" s="329"/>
      <c r="J42" s="330"/>
    </row>
    <row r="43" spans="1:10" ht="12.6" customHeight="1" x14ac:dyDescent="0.2">
      <c r="A43" s="323">
        <v>4</v>
      </c>
      <c r="B43" s="324" t="s">
        <v>241</v>
      </c>
      <c r="C43" s="743"/>
      <c r="D43" s="346" t="s">
        <v>231</v>
      </c>
      <c r="E43" s="325"/>
      <c r="F43" s="333"/>
      <c r="G43" s="331"/>
      <c r="H43" s="745"/>
      <c r="I43" s="329"/>
      <c r="J43" s="330"/>
    </row>
    <row r="44" spans="1:10" ht="12.6" customHeight="1" x14ac:dyDescent="0.2">
      <c r="A44" s="323"/>
      <c r="B44" s="332"/>
      <c r="C44" s="325"/>
      <c r="D44" s="340"/>
      <c r="E44" s="325"/>
      <c r="F44" s="333"/>
      <c r="G44" s="331" t="s">
        <v>272</v>
      </c>
      <c r="H44" s="745"/>
      <c r="I44" s="324" t="str">
        <f>G40</f>
        <v>г.АЛМАТЫ</v>
      </c>
      <c r="J44" s="739">
        <v>9</v>
      </c>
    </row>
    <row r="45" spans="1:10" ht="12.6" customHeight="1" x14ac:dyDescent="0.2">
      <c r="A45" s="323">
        <v>5</v>
      </c>
      <c r="B45" s="324" t="s">
        <v>243</v>
      </c>
      <c r="C45" s="325"/>
      <c r="D45" s="340"/>
      <c r="E45" s="325"/>
      <c r="F45" s="333"/>
      <c r="G45" s="331"/>
      <c r="H45" s="745"/>
      <c r="I45" s="341" t="s">
        <v>226</v>
      </c>
      <c r="J45" s="739"/>
    </row>
    <row r="46" spans="1:10" ht="12.6" customHeight="1" x14ac:dyDescent="0.2">
      <c r="A46" s="323"/>
      <c r="B46" s="331" t="s">
        <v>273</v>
      </c>
      <c r="C46" s="742">
        <v>3</v>
      </c>
      <c r="D46" s="332" t="str">
        <f>B45</f>
        <v>АКТЮБИНСКАЯ обл.</v>
      </c>
      <c r="E46" s="325"/>
      <c r="F46" s="333"/>
      <c r="G46" s="331"/>
      <c r="H46" s="745"/>
      <c r="I46" s="343"/>
      <c r="J46" s="330"/>
    </row>
    <row r="47" spans="1:10" ht="12.6" customHeight="1" x14ac:dyDescent="0.2">
      <c r="A47" s="323">
        <v>6</v>
      </c>
      <c r="B47" s="324" t="s">
        <v>83</v>
      </c>
      <c r="C47" s="743"/>
      <c r="D47" s="344" t="s">
        <v>234</v>
      </c>
      <c r="E47" s="742">
        <v>6</v>
      </c>
      <c r="F47" s="333"/>
      <c r="G47" s="331"/>
      <c r="H47" s="745"/>
      <c r="I47" s="343"/>
      <c r="J47" s="330"/>
    </row>
    <row r="48" spans="1:10" ht="12.6" customHeight="1" x14ac:dyDescent="0.2">
      <c r="A48" s="323"/>
      <c r="B48" s="332"/>
      <c r="C48" s="325"/>
      <c r="D48" s="331" t="s">
        <v>274</v>
      </c>
      <c r="E48" s="745"/>
      <c r="F48" s="345"/>
      <c r="G48" s="324" t="str">
        <f>D46</f>
        <v>АКТЮБИНСКАЯ обл.</v>
      </c>
      <c r="H48" s="743"/>
      <c r="I48" s="343"/>
      <c r="J48" s="330"/>
    </row>
    <row r="49" spans="1:15" ht="12.6" customHeight="1" x14ac:dyDescent="0.2">
      <c r="A49" s="323">
        <v>7</v>
      </c>
      <c r="B49" s="324" t="s">
        <v>232</v>
      </c>
      <c r="C49" s="333"/>
      <c r="D49" s="331"/>
      <c r="E49" s="745"/>
      <c r="F49" s="333"/>
      <c r="G49" s="358" t="s">
        <v>231</v>
      </c>
      <c r="H49" s="333"/>
      <c r="I49" s="343"/>
      <c r="J49" s="330"/>
    </row>
    <row r="50" spans="1:15" ht="12.6" customHeight="1" x14ac:dyDescent="0.2">
      <c r="A50" s="323"/>
      <c r="B50" s="331" t="s">
        <v>275</v>
      </c>
      <c r="C50" s="742">
        <v>4</v>
      </c>
      <c r="D50" s="324" t="str">
        <f>B51</f>
        <v>КОСТАНАЙСКАЯ обл.</v>
      </c>
      <c r="E50" s="743"/>
      <c r="F50" s="333"/>
      <c r="G50" s="340"/>
      <c r="H50" s="325">
        <v>-7</v>
      </c>
      <c r="I50" s="332" t="str">
        <f>G48</f>
        <v>АКТЮБИНСКАЯ обл.</v>
      </c>
      <c r="J50" s="739">
        <v>10</v>
      </c>
    </row>
    <row r="51" spans="1:15" ht="12.6" customHeight="1" x14ac:dyDescent="0.2">
      <c r="A51" s="323">
        <v>8</v>
      </c>
      <c r="B51" s="324" t="s">
        <v>236</v>
      </c>
      <c r="C51" s="743"/>
      <c r="D51" s="341" t="s">
        <v>226</v>
      </c>
      <c r="E51" s="325"/>
      <c r="F51" s="333"/>
      <c r="G51" s="340"/>
      <c r="H51" s="325"/>
      <c r="I51" s="347"/>
      <c r="J51" s="739"/>
    </row>
    <row r="52" spans="1:15" ht="12.6" customHeight="1" x14ac:dyDescent="0.2">
      <c r="A52" s="323"/>
      <c r="B52" s="359"/>
      <c r="C52" s="333"/>
      <c r="D52" s="340"/>
      <c r="E52" s="325"/>
      <c r="F52" s="349">
        <v>-5</v>
      </c>
      <c r="G52" s="332" t="str">
        <f>D42</f>
        <v>ПАВЛОДАРСКАЯ обл.</v>
      </c>
      <c r="H52" s="325"/>
      <c r="I52" s="329"/>
      <c r="J52" s="325"/>
    </row>
    <row r="53" spans="1:15" ht="12.6" customHeight="1" x14ac:dyDescent="0.2">
      <c r="A53" s="323"/>
      <c r="B53" s="343"/>
      <c r="C53" s="333"/>
      <c r="D53" s="340"/>
      <c r="E53" s="325"/>
      <c r="F53" s="351"/>
      <c r="G53" s="342" t="s">
        <v>276</v>
      </c>
      <c r="H53" s="742">
        <v>8</v>
      </c>
      <c r="I53" s="324" t="str">
        <f>G54</f>
        <v>КОСТАНАЙСКАЯ обл.</v>
      </c>
      <c r="J53" s="739">
        <v>11</v>
      </c>
    </row>
    <row r="54" spans="1:15" ht="12.6" customHeight="1" x14ac:dyDescent="0.2">
      <c r="A54" s="323"/>
      <c r="B54" s="343"/>
      <c r="C54" s="333"/>
      <c r="D54" s="340"/>
      <c r="E54" s="325"/>
      <c r="F54" s="349">
        <v>-6</v>
      </c>
      <c r="G54" s="324" t="str">
        <f>D50</f>
        <v>КОСТАНАЙСКАЯ обл.</v>
      </c>
      <c r="H54" s="743"/>
      <c r="I54" s="341" t="s">
        <v>226</v>
      </c>
      <c r="J54" s="739"/>
    </row>
    <row r="55" spans="1:15" ht="12.6" customHeight="1" x14ac:dyDescent="0.2">
      <c r="A55" s="323"/>
      <c r="B55" s="343"/>
      <c r="C55" s="333"/>
      <c r="D55" s="340"/>
      <c r="E55" s="325"/>
      <c r="F55" s="352"/>
      <c r="G55" s="340"/>
      <c r="H55" s="325">
        <v>-8</v>
      </c>
      <c r="I55" s="324" t="str">
        <f>G52</f>
        <v>ПАВЛОДАРСКАЯ обл.</v>
      </c>
      <c r="J55" s="739">
        <v>12</v>
      </c>
    </row>
    <row r="56" spans="1:15" ht="12.6" customHeight="1" x14ac:dyDescent="0.2">
      <c r="A56" s="323"/>
      <c r="B56" s="343"/>
      <c r="C56" s="333">
        <v>-1</v>
      </c>
      <c r="D56" s="332" t="str">
        <f>B39</f>
        <v>ЖАМБЫЛСКАЯ обл.</v>
      </c>
      <c r="E56" s="325"/>
      <c r="F56" s="352"/>
      <c r="G56" s="340"/>
      <c r="H56" s="325"/>
      <c r="I56" s="343"/>
      <c r="J56" s="739"/>
    </row>
    <row r="57" spans="1:15" ht="12.6" customHeight="1" x14ac:dyDescent="0.2">
      <c r="A57" s="349"/>
      <c r="B57" s="329"/>
      <c r="C57" s="325"/>
      <c r="D57" s="342" t="s">
        <v>277</v>
      </c>
      <c r="E57" s="742">
        <v>9</v>
      </c>
      <c r="F57" s="333"/>
      <c r="G57" s="332" t="str">
        <f>D56</f>
        <v>ЖАМБЫЛСКАЯ обл.</v>
      </c>
      <c r="H57" s="325"/>
      <c r="I57" s="329"/>
      <c r="J57" s="330"/>
      <c r="O57" s="360"/>
    </row>
    <row r="58" spans="1:15" ht="12.6" customHeight="1" x14ac:dyDescent="0.2">
      <c r="A58" s="349"/>
      <c r="B58" s="343"/>
      <c r="C58" s="744">
        <v>-2</v>
      </c>
      <c r="D58" s="324" t="str">
        <f>B41</f>
        <v>АКМОЛИНСКАЯ обл.</v>
      </c>
      <c r="E58" s="743"/>
      <c r="F58" s="337"/>
      <c r="G58" s="344" t="s">
        <v>234</v>
      </c>
      <c r="H58" s="742">
        <v>11</v>
      </c>
      <c r="I58" s="329"/>
      <c r="J58" s="330"/>
    </row>
    <row r="59" spans="1:15" ht="12.6" customHeight="1" x14ac:dyDescent="0.2">
      <c r="A59" s="349"/>
      <c r="B59" s="343"/>
      <c r="C59" s="744"/>
      <c r="D59" s="340"/>
      <c r="E59" s="325"/>
      <c r="F59" s="333"/>
      <c r="G59" s="331" t="s">
        <v>278</v>
      </c>
      <c r="H59" s="745"/>
      <c r="I59" s="355" t="str">
        <f>G61</f>
        <v>СКО</v>
      </c>
      <c r="J59" s="739">
        <v>13</v>
      </c>
    </row>
    <row r="60" spans="1:15" ht="12.6" customHeight="1" x14ac:dyDescent="0.2">
      <c r="A60" s="349"/>
      <c r="B60" s="329"/>
      <c r="C60" s="325">
        <v>-3</v>
      </c>
      <c r="D60" s="332" t="str">
        <f>B47</f>
        <v>СКО</v>
      </c>
      <c r="E60" s="325"/>
      <c r="F60" s="333"/>
      <c r="G60" s="331"/>
      <c r="H60" s="745"/>
      <c r="I60" s="346" t="s">
        <v>234</v>
      </c>
      <c r="J60" s="739"/>
    </row>
    <row r="61" spans="1:15" ht="12.6" customHeight="1" x14ac:dyDescent="0.2">
      <c r="A61" s="349"/>
      <c r="B61" s="329"/>
      <c r="C61" s="325"/>
      <c r="D61" s="342" t="s">
        <v>279</v>
      </c>
      <c r="E61" s="742">
        <v>10</v>
      </c>
      <c r="F61" s="345"/>
      <c r="G61" s="324" t="str">
        <f>D60</f>
        <v>СКО</v>
      </c>
      <c r="H61" s="743"/>
      <c r="I61" s="329"/>
      <c r="J61" s="330"/>
    </row>
    <row r="62" spans="1:15" ht="12.6" customHeight="1" x14ac:dyDescent="0.2">
      <c r="A62" s="349"/>
      <c r="B62" s="343"/>
      <c r="C62" s="333">
        <v>-4</v>
      </c>
      <c r="D62" s="324" t="str">
        <f>B49</f>
        <v>АЛМАТИНСКАЯ обл.</v>
      </c>
      <c r="E62" s="743"/>
      <c r="F62" s="333"/>
      <c r="G62" s="346" t="s">
        <v>234</v>
      </c>
      <c r="H62" s="325">
        <v>-11</v>
      </c>
      <c r="I62" s="324" t="str">
        <f>G57</f>
        <v>ЖАМБЫЛСКАЯ обл.</v>
      </c>
      <c r="J62" s="739">
        <v>14</v>
      </c>
    </row>
    <row r="63" spans="1:15" ht="12.6" customHeight="1" x14ac:dyDescent="0.2">
      <c r="A63" s="349"/>
      <c r="B63" s="343"/>
      <c r="C63" s="333"/>
      <c r="D63" s="340"/>
      <c r="E63" s="325"/>
      <c r="F63" s="325"/>
      <c r="G63" s="340"/>
      <c r="H63" s="325"/>
      <c r="I63" s="329"/>
      <c r="J63" s="739"/>
    </row>
    <row r="64" spans="1:15" ht="12.6" customHeight="1" x14ac:dyDescent="0.2">
      <c r="B64" s="361"/>
      <c r="D64" s="361"/>
      <c r="F64" s="325">
        <v>-9</v>
      </c>
      <c r="G64" s="332" t="str">
        <f>D58</f>
        <v>АКМОЛИНСКАЯ обл.</v>
      </c>
      <c r="H64" s="325"/>
      <c r="I64" s="343"/>
      <c r="J64" s="330"/>
      <c r="L64" s="133"/>
    </row>
    <row r="65" spans="1:21" ht="12.6" customHeight="1" x14ac:dyDescent="0.2">
      <c r="B65" s="361"/>
      <c r="D65" s="361"/>
      <c r="F65" s="325"/>
      <c r="G65" s="342" t="s">
        <v>280</v>
      </c>
      <c r="H65" s="742">
        <v>14</v>
      </c>
      <c r="I65" s="324" t="str">
        <f>G66</f>
        <v>АЛМАТИНСКАЯ обл.</v>
      </c>
      <c r="J65" s="739">
        <v>15</v>
      </c>
    </row>
    <row r="66" spans="1:21" ht="12.6" customHeight="1" x14ac:dyDescent="0.25">
      <c r="B66" s="361"/>
      <c r="D66" s="362"/>
      <c r="F66" s="325">
        <v>-10</v>
      </c>
      <c r="G66" s="324" t="str">
        <f>D62</f>
        <v>АЛМАТИНСКАЯ обл.</v>
      </c>
      <c r="H66" s="743"/>
      <c r="I66" s="346" t="s">
        <v>231</v>
      </c>
      <c r="J66" s="739"/>
    </row>
    <row r="67" spans="1:21" ht="12.6" customHeight="1" x14ac:dyDescent="0.25">
      <c r="D67" s="362"/>
      <c r="F67" s="325"/>
      <c r="G67" s="340"/>
      <c r="H67" s="325">
        <v>-14</v>
      </c>
      <c r="I67" s="324" t="str">
        <f>G64</f>
        <v>АКМОЛИНСКАЯ обл.</v>
      </c>
      <c r="J67" s="739">
        <v>16</v>
      </c>
    </row>
    <row r="68" spans="1:21" ht="12.6" customHeight="1" x14ac:dyDescent="0.2">
      <c r="B68" s="363"/>
      <c r="C68" s="363"/>
      <c r="D68" s="363"/>
      <c r="E68" s="363"/>
      <c r="F68" s="363"/>
      <c r="G68" s="363"/>
      <c r="H68" s="363"/>
      <c r="I68" s="363"/>
      <c r="J68" s="739"/>
    </row>
    <row r="69" spans="1:21" ht="12.6" customHeight="1" x14ac:dyDescent="0.2">
      <c r="B69" s="740" t="s">
        <v>245</v>
      </c>
      <c r="C69" s="740"/>
      <c r="D69" s="740"/>
      <c r="E69" s="740"/>
      <c r="F69" s="740"/>
      <c r="G69" s="740"/>
      <c r="H69" s="740"/>
      <c r="I69" s="740"/>
      <c r="J69" s="364"/>
    </row>
    <row r="70" spans="1:21" ht="12.6" customHeight="1" x14ac:dyDescent="0.2">
      <c r="B70" s="741" t="s">
        <v>281</v>
      </c>
      <c r="C70" s="741"/>
      <c r="D70" s="741"/>
      <c r="E70" s="741"/>
      <c r="F70" s="741"/>
      <c r="G70" s="741"/>
      <c r="H70" s="741"/>
      <c r="I70" s="741"/>
      <c r="J70" s="35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</row>
    <row r="71" spans="1:21" ht="12.6" customHeight="1" x14ac:dyDescent="0.2">
      <c r="B71" s="694" t="s">
        <v>619</v>
      </c>
      <c r="C71" s="694"/>
      <c r="D71" s="694"/>
      <c r="E71" s="694"/>
      <c r="F71" s="694"/>
      <c r="G71" s="694"/>
      <c r="H71" s="694"/>
      <c r="I71" s="694"/>
      <c r="J71" s="35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</row>
    <row r="72" spans="1:21" ht="12.6" customHeight="1" x14ac:dyDescent="0.2">
      <c r="B72" s="695" t="s">
        <v>9</v>
      </c>
      <c r="C72" s="695"/>
      <c r="D72" s="695"/>
      <c r="E72" s="695"/>
      <c r="F72" s="695"/>
      <c r="G72" s="695"/>
      <c r="H72" s="695"/>
      <c r="I72" s="695"/>
      <c r="J72" s="35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</row>
    <row r="73" spans="1:21" ht="12.6" customHeight="1" x14ac:dyDescent="0.2">
      <c r="B73" s="695" t="s">
        <v>10</v>
      </c>
      <c r="C73" s="695"/>
      <c r="D73" s="695"/>
      <c r="E73" s="695"/>
      <c r="F73" s="695"/>
      <c r="G73" s="695"/>
      <c r="H73" s="695"/>
      <c r="I73" s="695"/>
      <c r="J73" s="354"/>
    </row>
    <row r="74" spans="1:21" ht="12.6" customHeight="1" x14ac:dyDescent="0.2">
      <c r="B74" s="695" t="s">
        <v>282</v>
      </c>
      <c r="C74" s="695"/>
      <c r="D74" s="695"/>
      <c r="E74" s="695"/>
      <c r="F74" s="695"/>
      <c r="G74" s="695"/>
      <c r="H74" s="695"/>
      <c r="I74" s="695"/>
      <c r="J74" s="354"/>
    </row>
    <row r="75" spans="1:21" ht="12.6" customHeight="1" x14ac:dyDescent="0.2">
      <c r="B75" s="693" t="s">
        <v>254</v>
      </c>
      <c r="C75" s="693"/>
      <c r="D75" s="693"/>
      <c r="E75" s="693"/>
      <c r="F75" s="693"/>
      <c r="G75" s="693"/>
      <c r="H75" s="693"/>
      <c r="I75" s="693"/>
      <c r="J75" s="354"/>
    </row>
    <row r="76" spans="1:21" ht="12.6" customHeight="1" x14ac:dyDescent="0.3">
      <c r="A76" s="323">
        <v>1</v>
      </c>
      <c r="B76" s="324" t="s">
        <v>242</v>
      </c>
      <c r="C76" s="325"/>
      <c r="D76" s="326"/>
      <c r="E76" s="325"/>
      <c r="F76" s="325"/>
      <c r="G76" s="327" t="s">
        <v>133</v>
      </c>
      <c r="H76" s="328"/>
      <c r="I76" s="329"/>
      <c r="J76" s="330"/>
    </row>
    <row r="77" spans="1:21" ht="12.6" customHeight="1" x14ac:dyDescent="0.2">
      <c r="A77" s="323"/>
      <c r="B77" s="331" t="s">
        <v>283</v>
      </c>
      <c r="C77" s="742">
        <v>1</v>
      </c>
      <c r="D77" s="332" t="str">
        <f>B76</f>
        <v>ТУРКЕСТАНСКАЯ обл.</v>
      </c>
      <c r="E77" s="325"/>
      <c r="F77" s="325"/>
      <c r="G77" s="333"/>
      <c r="H77" s="334">
        <v>1</v>
      </c>
      <c r="I77" s="329" t="s">
        <v>256</v>
      </c>
      <c r="J77" s="330"/>
    </row>
    <row r="78" spans="1:21" ht="12.6" customHeight="1" x14ac:dyDescent="0.2">
      <c r="A78" s="323">
        <v>2</v>
      </c>
      <c r="B78" s="324" t="s">
        <v>233</v>
      </c>
      <c r="C78" s="743"/>
      <c r="D78" s="335" t="s">
        <v>226</v>
      </c>
      <c r="E78" s="742">
        <v>5</v>
      </c>
      <c r="F78" s="333"/>
      <c r="G78" s="336"/>
      <c r="H78" s="333"/>
      <c r="I78" s="329"/>
      <c r="J78" s="330"/>
    </row>
    <row r="79" spans="1:21" ht="12.6" customHeight="1" x14ac:dyDescent="0.2">
      <c r="A79" s="323"/>
      <c r="B79" s="332"/>
      <c r="C79" s="325"/>
      <c r="D79" s="331" t="s">
        <v>284</v>
      </c>
      <c r="E79" s="745"/>
      <c r="F79" s="333"/>
      <c r="G79" s="324" t="str">
        <f>D77</f>
        <v>ТУРКЕСТАНСКАЯ обл.</v>
      </c>
      <c r="H79" s="333"/>
      <c r="I79" s="329"/>
      <c r="J79" s="330"/>
    </row>
    <row r="80" spans="1:21" ht="12.6" customHeight="1" x14ac:dyDescent="0.2">
      <c r="A80" s="323">
        <v>3</v>
      </c>
      <c r="B80" s="324" t="s">
        <v>235</v>
      </c>
      <c r="C80" s="333"/>
      <c r="D80" s="331"/>
      <c r="E80" s="745"/>
      <c r="F80" s="337"/>
      <c r="G80" s="338" t="s">
        <v>226</v>
      </c>
      <c r="H80" s="742">
        <v>7</v>
      </c>
      <c r="I80" s="329"/>
      <c r="J80" s="330"/>
    </row>
    <row r="81" spans="1:10" ht="12.6" customHeight="1" x14ac:dyDescent="0.2">
      <c r="A81" s="323"/>
      <c r="B81" s="331" t="s">
        <v>285</v>
      </c>
      <c r="C81" s="742">
        <v>2</v>
      </c>
      <c r="D81" s="324" t="str">
        <f>B82</f>
        <v>ЗКО</v>
      </c>
      <c r="E81" s="743"/>
      <c r="F81" s="333"/>
      <c r="G81" s="331"/>
      <c r="H81" s="745"/>
      <c r="I81" s="329"/>
      <c r="J81" s="330"/>
    </row>
    <row r="82" spans="1:10" ht="12.6" customHeight="1" x14ac:dyDescent="0.2">
      <c r="A82" s="323">
        <v>4</v>
      </c>
      <c r="B82" s="324" t="s">
        <v>158</v>
      </c>
      <c r="C82" s="743"/>
      <c r="D82" s="346" t="s">
        <v>234</v>
      </c>
      <c r="E82" s="325"/>
      <c r="F82" s="333"/>
      <c r="G82" s="331"/>
      <c r="H82" s="745"/>
      <c r="I82" s="329"/>
      <c r="J82" s="330"/>
    </row>
    <row r="83" spans="1:10" ht="12.6" customHeight="1" x14ac:dyDescent="0.2">
      <c r="A83" s="323"/>
      <c r="B83" s="332"/>
      <c r="C83" s="325"/>
      <c r="D83" s="340"/>
      <c r="E83" s="325"/>
      <c r="F83" s="333"/>
      <c r="G83" s="331" t="s">
        <v>286</v>
      </c>
      <c r="H83" s="745"/>
      <c r="I83" s="324" t="str">
        <f>G79</f>
        <v>ТУРКЕСТАНСКАЯ обл.</v>
      </c>
      <c r="J83" s="739">
        <v>1</v>
      </c>
    </row>
    <row r="84" spans="1:10" ht="12.6" customHeight="1" x14ac:dyDescent="0.2">
      <c r="A84" s="323">
        <v>5</v>
      </c>
      <c r="B84" s="324" t="s">
        <v>239</v>
      </c>
      <c r="C84" s="325"/>
      <c r="D84" s="340"/>
      <c r="E84" s="325"/>
      <c r="F84" s="333"/>
      <c r="G84" s="331"/>
      <c r="H84" s="745"/>
      <c r="I84" s="346" t="s">
        <v>234</v>
      </c>
      <c r="J84" s="739"/>
    </row>
    <row r="85" spans="1:10" ht="12.6" customHeight="1" x14ac:dyDescent="0.2">
      <c r="A85" s="323"/>
      <c r="B85" s="342" t="s">
        <v>287</v>
      </c>
      <c r="C85" s="742">
        <v>3</v>
      </c>
      <c r="D85" s="332" t="str">
        <f>B84</f>
        <v>г. ШЫМКЕНТ</v>
      </c>
      <c r="E85" s="325"/>
      <c r="F85" s="333"/>
      <c r="G85" s="331"/>
      <c r="H85" s="745"/>
      <c r="I85" s="343"/>
      <c r="J85" s="330"/>
    </row>
    <row r="86" spans="1:10" ht="12.6" customHeight="1" x14ac:dyDescent="0.2">
      <c r="A86" s="323">
        <v>6</v>
      </c>
      <c r="B86" s="324" t="s">
        <v>225</v>
      </c>
      <c r="C86" s="743"/>
      <c r="D86" s="338" t="s">
        <v>226</v>
      </c>
      <c r="E86" s="742">
        <v>6</v>
      </c>
      <c r="F86" s="333"/>
      <c r="G86" s="331"/>
      <c r="H86" s="745"/>
      <c r="I86" s="343"/>
      <c r="J86" s="330"/>
    </row>
    <row r="87" spans="1:10" ht="12.6" customHeight="1" x14ac:dyDescent="0.2">
      <c r="A87" s="323"/>
      <c r="B87" s="332"/>
      <c r="C87" s="325"/>
      <c r="D87" s="331" t="s">
        <v>288</v>
      </c>
      <c r="E87" s="745"/>
      <c r="F87" s="345"/>
      <c r="G87" s="324" t="str">
        <f>D85</f>
        <v>г. ШЫМКЕНТ</v>
      </c>
      <c r="H87" s="743"/>
      <c r="I87" s="343"/>
      <c r="J87" s="330"/>
    </row>
    <row r="88" spans="1:10" ht="12.6" customHeight="1" x14ac:dyDescent="0.2">
      <c r="A88" s="323">
        <v>7</v>
      </c>
      <c r="B88" s="324" t="s">
        <v>243</v>
      </c>
      <c r="C88" s="333"/>
      <c r="D88" s="331"/>
      <c r="E88" s="745"/>
      <c r="F88" s="333"/>
      <c r="G88" s="346" t="s">
        <v>234</v>
      </c>
      <c r="H88" s="325"/>
      <c r="I88" s="329"/>
      <c r="J88" s="330"/>
    </row>
    <row r="89" spans="1:10" ht="12.6" customHeight="1" x14ac:dyDescent="0.2">
      <c r="A89" s="323"/>
      <c r="B89" s="331" t="s">
        <v>289</v>
      </c>
      <c r="C89" s="742">
        <v>4</v>
      </c>
      <c r="D89" s="324" t="str">
        <f>B88</f>
        <v>АКТЮБИНСКАЯ обл.</v>
      </c>
      <c r="E89" s="743"/>
      <c r="F89" s="333"/>
      <c r="G89" s="340"/>
      <c r="H89" s="325">
        <v>-7</v>
      </c>
      <c r="I89" s="332" t="str">
        <f>G87</f>
        <v>г. ШЫМКЕНТ</v>
      </c>
      <c r="J89" s="739">
        <v>2</v>
      </c>
    </row>
    <row r="90" spans="1:10" ht="12.6" customHeight="1" x14ac:dyDescent="0.2">
      <c r="A90" s="323">
        <v>8</v>
      </c>
      <c r="B90" s="324" t="s">
        <v>262</v>
      </c>
      <c r="C90" s="743"/>
      <c r="D90" s="346" t="s">
        <v>234</v>
      </c>
      <c r="E90" s="325"/>
      <c r="F90" s="333"/>
      <c r="G90" s="340"/>
      <c r="H90" s="325"/>
      <c r="I90" s="347"/>
      <c r="J90" s="739"/>
    </row>
    <row r="91" spans="1:10" ht="12.6" customHeight="1" x14ac:dyDescent="0.2">
      <c r="A91" s="323"/>
      <c r="B91" s="348"/>
      <c r="C91" s="333"/>
      <c r="D91" s="340"/>
      <c r="E91" s="325"/>
      <c r="H91" s="349">
        <v>-5</v>
      </c>
      <c r="I91" s="332" t="str">
        <f>D81</f>
        <v>ЗКО</v>
      </c>
      <c r="J91" s="739">
        <v>3</v>
      </c>
    </row>
    <row r="92" spans="1:10" ht="12.6" customHeight="1" x14ac:dyDescent="0.2">
      <c r="A92" s="323"/>
      <c r="B92" s="350"/>
      <c r="C92" s="333"/>
      <c r="D92" s="340"/>
      <c r="E92" s="325"/>
      <c r="H92" s="351"/>
      <c r="I92" s="342"/>
      <c r="J92" s="739"/>
    </row>
    <row r="93" spans="1:10" ht="12.6" customHeight="1" x14ac:dyDescent="0.2">
      <c r="A93" s="323"/>
      <c r="B93" s="331"/>
      <c r="C93" s="333"/>
      <c r="D93" s="340"/>
      <c r="E93" s="325"/>
      <c r="H93" s="349">
        <v>-6</v>
      </c>
      <c r="I93" s="324" t="str">
        <f>D89</f>
        <v>АКТЮБИНСКАЯ обл.</v>
      </c>
      <c r="J93" s="746">
        <v>3</v>
      </c>
    </row>
    <row r="94" spans="1:10" ht="12.6" customHeight="1" x14ac:dyDescent="0.2">
      <c r="A94" s="323"/>
      <c r="B94" s="331"/>
      <c r="C94" s="333"/>
      <c r="D94" s="340"/>
      <c r="E94" s="325"/>
      <c r="H94" s="352"/>
      <c r="I94" s="340"/>
      <c r="J94" s="746"/>
    </row>
    <row r="95" spans="1:10" ht="12.6" customHeight="1" x14ac:dyDescent="0.2">
      <c r="A95" s="323"/>
      <c r="B95" s="331"/>
      <c r="C95" s="333">
        <v>-1</v>
      </c>
      <c r="D95" s="332" t="str">
        <f>B78</f>
        <v>МАНГИСТАУСКАЯ обл.</v>
      </c>
      <c r="E95" s="325"/>
      <c r="G95" s="353"/>
      <c r="H95" s="325"/>
      <c r="I95" s="343"/>
      <c r="J95" s="354"/>
    </row>
    <row r="96" spans="1:10" ht="12.6" customHeight="1" x14ac:dyDescent="0.2">
      <c r="A96" s="349"/>
      <c r="B96" s="340"/>
      <c r="C96" s="325"/>
      <c r="D96" s="342" t="s">
        <v>290</v>
      </c>
      <c r="E96" s="742">
        <v>9</v>
      </c>
      <c r="F96" s="333"/>
      <c r="G96" s="332" t="str">
        <f>D95</f>
        <v>МАНГИСТАУСКАЯ обл.</v>
      </c>
      <c r="H96" s="325"/>
      <c r="I96" s="329"/>
      <c r="J96" s="330"/>
    </row>
    <row r="97" spans="1:10" ht="12.6" customHeight="1" x14ac:dyDescent="0.2">
      <c r="A97" s="349"/>
      <c r="B97" s="331"/>
      <c r="C97" s="744">
        <v>-2</v>
      </c>
      <c r="D97" s="324" t="str">
        <f>B80</f>
        <v>г. НУР-СУЛТАН</v>
      </c>
      <c r="E97" s="743"/>
      <c r="F97" s="337"/>
      <c r="G97" s="344" t="s">
        <v>234</v>
      </c>
      <c r="H97" s="742">
        <v>11</v>
      </c>
      <c r="I97" s="329"/>
      <c r="J97" s="330"/>
    </row>
    <row r="98" spans="1:10" ht="12.6" customHeight="1" x14ac:dyDescent="0.2">
      <c r="A98" s="349"/>
      <c r="B98" s="331"/>
      <c r="C98" s="744"/>
      <c r="D98" s="340"/>
      <c r="E98" s="325"/>
      <c r="F98" s="333"/>
      <c r="G98" s="331" t="s">
        <v>291</v>
      </c>
      <c r="H98" s="745"/>
      <c r="I98" s="355" t="str">
        <f>G96</f>
        <v>МАНГИСТАУСКАЯ обл.</v>
      </c>
      <c r="J98" s="739">
        <v>5</v>
      </c>
    </row>
    <row r="99" spans="1:10" ht="12.6" customHeight="1" x14ac:dyDescent="0.2">
      <c r="A99" s="349"/>
      <c r="B99" s="340"/>
      <c r="C99" s="325">
        <v>-3</v>
      </c>
      <c r="D99" s="332" t="str">
        <f>B86</f>
        <v>КАРАГАНДИНСКАЯ обл.</v>
      </c>
      <c r="E99" s="325"/>
      <c r="F99" s="333"/>
      <c r="G99" s="331"/>
      <c r="H99" s="745"/>
      <c r="I99" s="341" t="s">
        <v>226</v>
      </c>
      <c r="J99" s="739"/>
    </row>
    <row r="100" spans="1:10" ht="12.6" customHeight="1" x14ac:dyDescent="0.2">
      <c r="A100" s="349"/>
      <c r="B100" s="340"/>
      <c r="C100" s="325"/>
      <c r="D100" s="342" t="s">
        <v>292</v>
      </c>
      <c r="E100" s="742">
        <v>10</v>
      </c>
      <c r="F100" s="345"/>
      <c r="G100" s="324" t="str">
        <f>D101</f>
        <v>ТУРКЕСТАНСКАЯ обл.-2</v>
      </c>
      <c r="H100" s="743"/>
      <c r="I100" s="329"/>
      <c r="J100" s="330"/>
    </row>
    <row r="101" spans="1:10" ht="12.6" customHeight="1" x14ac:dyDescent="0.2">
      <c r="A101" s="349"/>
      <c r="B101" s="331"/>
      <c r="C101" s="333">
        <v>-4</v>
      </c>
      <c r="D101" s="324" t="str">
        <f>B90</f>
        <v>ТУРКЕСТАНСКАЯ обл.-2</v>
      </c>
      <c r="E101" s="743"/>
      <c r="F101" s="333"/>
      <c r="G101" s="346" t="s">
        <v>234</v>
      </c>
      <c r="H101" s="325">
        <v>-11</v>
      </c>
      <c r="I101" s="324" t="str">
        <f>G100</f>
        <v>ТУРКЕСТАНСКАЯ обл.-2</v>
      </c>
      <c r="J101" s="739">
        <v>6</v>
      </c>
    </row>
    <row r="102" spans="1:10" ht="12.6" customHeight="1" x14ac:dyDescent="0.2">
      <c r="A102" s="349"/>
      <c r="B102" s="331"/>
      <c r="C102" s="333"/>
      <c r="D102" s="340"/>
      <c r="E102" s="325"/>
      <c r="F102" s="325"/>
      <c r="G102" s="340"/>
      <c r="H102" s="325"/>
      <c r="I102" s="329"/>
      <c r="J102" s="739"/>
    </row>
    <row r="103" spans="1:10" ht="12.6" customHeight="1" x14ac:dyDescent="0.2">
      <c r="B103" s="356"/>
      <c r="D103" s="356"/>
      <c r="F103" s="325">
        <v>-9</v>
      </c>
      <c r="G103" s="332" t="str">
        <f>D97</f>
        <v>г. НУР-СУЛТАН</v>
      </c>
      <c r="H103" s="325"/>
      <c r="I103" s="343"/>
      <c r="J103" s="330"/>
    </row>
    <row r="104" spans="1:10" ht="12.6" customHeight="1" x14ac:dyDescent="0.2">
      <c r="B104" s="356"/>
      <c r="D104" s="356"/>
      <c r="F104" s="325"/>
      <c r="G104" s="342" t="s">
        <v>293</v>
      </c>
      <c r="H104" s="742">
        <v>14</v>
      </c>
      <c r="I104" s="324" t="str">
        <f>G103</f>
        <v>г. НУР-СУЛТАН</v>
      </c>
      <c r="J104" s="739">
        <v>7</v>
      </c>
    </row>
    <row r="105" spans="1:10" ht="12.6" customHeight="1" x14ac:dyDescent="0.2">
      <c r="B105" s="356"/>
      <c r="D105" s="356"/>
      <c r="F105" s="325">
        <v>-10</v>
      </c>
      <c r="G105" s="324" t="str">
        <f>D99</f>
        <v>КАРАГАНДИНСКАЯ обл.</v>
      </c>
      <c r="H105" s="743"/>
      <c r="I105" s="341" t="s">
        <v>226</v>
      </c>
      <c r="J105" s="739"/>
    </row>
    <row r="106" spans="1:10" ht="12.6" customHeight="1" x14ac:dyDescent="0.2">
      <c r="B106" s="356"/>
      <c r="D106" s="356"/>
      <c r="F106" s="325"/>
      <c r="G106" s="340"/>
      <c r="H106" s="325">
        <v>-14</v>
      </c>
      <c r="I106" s="324" t="str">
        <f>G105</f>
        <v>КАРАГАНДИНСКАЯ обл.</v>
      </c>
      <c r="J106" s="354">
        <v>8</v>
      </c>
    </row>
    <row r="107" spans="1:10" ht="12.6" customHeight="1" x14ac:dyDescent="0.2">
      <c r="A107" s="357">
        <v>1</v>
      </c>
      <c r="B107" s="324" t="s">
        <v>241</v>
      </c>
      <c r="D107" s="356"/>
      <c r="F107" s="325"/>
      <c r="G107" s="340"/>
      <c r="H107" s="325"/>
      <c r="I107" s="343"/>
      <c r="J107" s="354"/>
    </row>
    <row r="108" spans="1:10" ht="12.6" customHeight="1" x14ac:dyDescent="0.2">
      <c r="A108" s="323"/>
      <c r="B108" s="331" t="s">
        <v>294</v>
      </c>
      <c r="C108" s="742">
        <v>1</v>
      </c>
      <c r="D108" s="332" t="str">
        <f>B107</f>
        <v>ПАВЛОДАРСКАЯ обл.</v>
      </c>
      <c r="E108" s="325"/>
      <c r="F108" s="325"/>
      <c r="G108" s="331"/>
      <c r="H108" s="334">
        <v>2</v>
      </c>
      <c r="I108" s="329" t="s">
        <v>256</v>
      </c>
      <c r="J108" s="330"/>
    </row>
    <row r="109" spans="1:10" ht="12.6" customHeight="1" x14ac:dyDescent="0.2">
      <c r="A109" s="323">
        <v>2</v>
      </c>
      <c r="B109" s="324" t="s">
        <v>236</v>
      </c>
      <c r="C109" s="743"/>
      <c r="D109" s="344" t="s">
        <v>234</v>
      </c>
      <c r="E109" s="742">
        <v>5</v>
      </c>
      <c r="F109" s="333"/>
      <c r="G109" s="331"/>
      <c r="H109" s="333"/>
      <c r="I109" s="329"/>
      <c r="J109" s="330"/>
    </row>
    <row r="110" spans="1:10" ht="12.6" customHeight="1" x14ac:dyDescent="0.2">
      <c r="A110" s="323"/>
      <c r="B110" s="332"/>
      <c r="C110" s="325"/>
      <c r="D110" s="331" t="s">
        <v>295</v>
      </c>
      <c r="E110" s="745"/>
      <c r="F110" s="333"/>
      <c r="G110" s="324" t="str">
        <f>D108</f>
        <v>ПАВЛОДАРСКАЯ обл.</v>
      </c>
      <c r="H110" s="333"/>
      <c r="I110" s="329"/>
      <c r="J110" s="330"/>
    </row>
    <row r="111" spans="1:10" ht="12.6" customHeight="1" x14ac:dyDescent="0.2">
      <c r="A111" s="323">
        <v>3</v>
      </c>
      <c r="B111" s="324" t="s">
        <v>232</v>
      </c>
      <c r="C111" s="333"/>
      <c r="D111" s="331"/>
      <c r="E111" s="745"/>
      <c r="F111" s="337"/>
      <c r="G111" s="344" t="s">
        <v>231</v>
      </c>
      <c r="H111" s="742">
        <v>7</v>
      </c>
      <c r="I111" s="329"/>
      <c r="J111" s="330"/>
    </row>
    <row r="112" spans="1:10" ht="12.6" customHeight="1" x14ac:dyDescent="0.2">
      <c r="A112" s="323"/>
      <c r="B112" s="331" t="s">
        <v>296</v>
      </c>
      <c r="C112" s="742">
        <v>2</v>
      </c>
      <c r="D112" s="324" t="str">
        <f>B111</f>
        <v>АЛМАТИНСКАЯ обл.</v>
      </c>
      <c r="E112" s="743"/>
      <c r="F112" s="333"/>
      <c r="G112" s="331"/>
      <c r="H112" s="745"/>
      <c r="I112" s="329"/>
      <c r="J112" s="330"/>
    </row>
    <row r="113" spans="1:10" ht="12.6" customHeight="1" x14ac:dyDescent="0.2">
      <c r="A113" s="323">
        <v>4</v>
      </c>
      <c r="B113" s="324" t="s">
        <v>83</v>
      </c>
      <c r="C113" s="743"/>
      <c r="D113" s="346" t="s">
        <v>234</v>
      </c>
      <c r="E113" s="325"/>
      <c r="F113" s="333"/>
      <c r="G113" s="331"/>
      <c r="H113" s="745"/>
      <c r="I113" s="329"/>
      <c r="J113" s="330"/>
    </row>
    <row r="114" spans="1:10" ht="12.6" customHeight="1" x14ac:dyDescent="0.2">
      <c r="A114" s="323"/>
      <c r="B114" s="332"/>
      <c r="C114" s="325"/>
      <c r="D114" s="340"/>
      <c r="E114" s="325"/>
      <c r="F114" s="333"/>
      <c r="G114" s="331" t="s">
        <v>297</v>
      </c>
      <c r="H114" s="745"/>
      <c r="I114" s="324" t="str">
        <f>G110</f>
        <v>ПАВЛОДАРСКАЯ обл.</v>
      </c>
      <c r="J114" s="739">
        <v>9</v>
      </c>
    </row>
    <row r="115" spans="1:10" ht="12.6" customHeight="1" x14ac:dyDescent="0.2">
      <c r="A115" s="323">
        <v>5</v>
      </c>
      <c r="B115" s="324" t="s">
        <v>237</v>
      </c>
      <c r="C115" s="325"/>
      <c r="D115" s="340"/>
      <c r="E115" s="325"/>
      <c r="F115" s="333"/>
      <c r="G115" s="331"/>
      <c r="H115" s="745"/>
      <c r="I115" s="341" t="s">
        <v>226</v>
      </c>
      <c r="J115" s="739"/>
    </row>
    <row r="116" spans="1:10" ht="12.6" customHeight="1" x14ac:dyDescent="0.2">
      <c r="A116" s="323"/>
      <c r="B116" s="331" t="s">
        <v>298</v>
      </c>
      <c r="C116" s="742">
        <v>3</v>
      </c>
      <c r="D116" s="332" t="str">
        <f>B117</f>
        <v>ЖАМБЫЛСКАЯ обл.</v>
      </c>
      <c r="E116" s="325"/>
      <c r="F116" s="333"/>
      <c r="G116" s="331"/>
      <c r="H116" s="745"/>
      <c r="I116" s="343"/>
      <c r="J116" s="330"/>
    </row>
    <row r="117" spans="1:10" ht="12.6" customHeight="1" x14ac:dyDescent="0.2">
      <c r="A117" s="323">
        <v>6</v>
      </c>
      <c r="B117" s="324" t="s">
        <v>244</v>
      </c>
      <c r="C117" s="743"/>
      <c r="D117" s="344" t="s">
        <v>231</v>
      </c>
      <c r="E117" s="742">
        <v>6</v>
      </c>
      <c r="F117" s="333"/>
      <c r="G117" s="331"/>
      <c r="H117" s="745"/>
      <c r="I117" s="343"/>
      <c r="J117" s="330"/>
    </row>
    <row r="118" spans="1:10" ht="12.6" customHeight="1" x14ac:dyDescent="0.2">
      <c r="A118" s="323"/>
      <c r="B118" s="332"/>
      <c r="C118" s="325"/>
      <c r="D118" s="331" t="s">
        <v>299</v>
      </c>
      <c r="E118" s="745"/>
      <c r="F118" s="345"/>
      <c r="G118" s="324" t="str">
        <f>D116</f>
        <v>ЖАМБЫЛСКАЯ обл.</v>
      </c>
      <c r="H118" s="743"/>
      <c r="I118" s="343"/>
      <c r="J118" s="330"/>
    </row>
    <row r="119" spans="1:10" ht="12.6" customHeight="1" x14ac:dyDescent="0.2">
      <c r="A119" s="323">
        <v>7</v>
      </c>
      <c r="B119" s="324" t="s">
        <v>300</v>
      </c>
      <c r="C119" s="333"/>
      <c r="D119" s="331"/>
      <c r="E119" s="745"/>
      <c r="F119" s="333"/>
      <c r="G119" s="358" t="s">
        <v>231</v>
      </c>
      <c r="H119" s="333"/>
      <c r="I119" s="343"/>
      <c r="J119" s="330"/>
    </row>
    <row r="120" spans="1:10" ht="12.6" customHeight="1" x14ac:dyDescent="0.2">
      <c r="A120" s="323"/>
      <c r="B120" s="331"/>
      <c r="C120" s="742">
        <v>4</v>
      </c>
      <c r="D120" s="324" t="str">
        <f>B121</f>
        <v>г.АЛМАТЫ</v>
      </c>
      <c r="E120" s="743"/>
      <c r="F120" s="333"/>
      <c r="G120" s="340"/>
      <c r="H120" s="325">
        <v>-7</v>
      </c>
      <c r="I120" s="332" t="str">
        <f>G118</f>
        <v>ЖАМБЫЛСКАЯ обл.</v>
      </c>
      <c r="J120" s="739">
        <v>10</v>
      </c>
    </row>
    <row r="121" spans="1:10" ht="12.6" customHeight="1" x14ac:dyDescent="0.2">
      <c r="A121" s="323">
        <v>8</v>
      </c>
      <c r="B121" s="324" t="s">
        <v>268</v>
      </c>
      <c r="C121" s="743"/>
      <c r="D121" s="341"/>
      <c r="E121" s="325"/>
      <c r="F121" s="333"/>
      <c r="G121" s="340"/>
      <c r="H121" s="325"/>
      <c r="I121" s="347"/>
      <c r="J121" s="739"/>
    </row>
    <row r="122" spans="1:10" ht="12.6" customHeight="1" x14ac:dyDescent="0.2">
      <c r="A122" s="323"/>
      <c r="B122" s="359"/>
      <c r="C122" s="333"/>
      <c r="D122" s="340"/>
      <c r="E122" s="325"/>
      <c r="F122" s="349">
        <v>-5</v>
      </c>
      <c r="G122" s="332" t="str">
        <f>D112</f>
        <v>АЛМАТИНСКАЯ обл.</v>
      </c>
      <c r="H122" s="325"/>
      <c r="I122" s="329"/>
      <c r="J122" s="325"/>
    </row>
    <row r="123" spans="1:10" ht="12.6" customHeight="1" x14ac:dyDescent="0.2">
      <c r="A123" s="323"/>
      <c r="B123" s="343"/>
      <c r="C123" s="333"/>
      <c r="D123" s="340"/>
      <c r="E123" s="325"/>
      <c r="F123" s="351"/>
      <c r="G123" s="342" t="s">
        <v>301</v>
      </c>
      <c r="H123" s="742">
        <v>8</v>
      </c>
      <c r="I123" s="324" t="str">
        <f>G124</f>
        <v>г.АЛМАТЫ</v>
      </c>
      <c r="J123" s="739">
        <v>11</v>
      </c>
    </row>
    <row r="124" spans="1:10" ht="12.6" customHeight="1" x14ac:dyDescent="0.2">
      <c r="A124" s="323"/>
      <c r="B124" s="343"/>
      <c r="C124" s="333"/>
      <c r="D124" s="340"/>
      <c r="E124" s="325"/>
      <c r="F124" s="349">
        <v>-6</v>
      </c>
      <c r="G124" s="324" t="str">
        <f>D120</f>
        <v>г.АЛМАТЫ</v>
      </c>
      <c r="H124" s="743"/>
      <c r="I124" s="346" t="s">
        <v>231</v>
      </c>
      <c r="J124" s="739"/>
    </row>
    <row r="125" spans="1:10" ht="12.6" customHeight="1" x14ac:dyDescent="0.2">
      <c r="A125" s="323"/>
      <c r="B125" s="343"/>
      <c r="C125" s="333"/>
      <c r="D125" s="340"/>
      <c r="E125" s="325"/>
      <c r="F125" s="352"/>
      <c r="G125" s="340"/>
      <c r="H125" s="325">
        <v>-8</v>
      </c>
      <c r="I125" s="324" t="str">
        <f>G122</f>
        <v>АЛМАТИНСКАЯ обл.</v>
      </c>
      <c r="J125" s="739">
        <v>12</v>
      </c>
    </row>
    <row r="126" spans="1:10" ht="12.6" customHeight="1" x14ac:dyDescent="0.2">
      <c r="A126" s="323"/>
      <c r="B126" s="343"/>
      <c r="C126" s="333">
        <v>-1</v>
      </c>
      <c r="D126" s="332" t="str">
        <f>B109</f>
        <v>КОСТАНАЙСКАЯ обл.</v>
      </c>
      <c r="E126" s="325"/>
      <c r="F126" s="352"/>
      <c r="G126" s="340"/>
      <c r="H126" s="325"/>
      <c r="I126" s="343"/>
      <c r="J126" s="739"/>
    </row>
    <row r="127" spans="1:10" ht="12.6" customHeight="1" x14ac:dyDescent="0.2">
      <c r="A127" s="349"/>
      <c r="B127" s="329"/>
      <c r="C127" s="325"/>
      <c r="D127" s="342" t="s">
        <v>302</v>
      </c>
      <c r="E127" s="742">
        <v>9</v>
      </c>
      <c r="F127" s="333"/>
      <c r="G127" s="332" t="str">
        <f>D126</f>
        <v>КОСТАНАЙСКАЯ обл.</v>
      </c>
      <c r="H127" s="325"/>
      <c r="I127" s="329"/>
      <c r="J127" s="330"/>
    </row>
    <row r="128" spans="1:10" ht="12.6" customHeight="1" x14ac:dyDescent="0.2">
      <c r="A128" s="349"/>
      <c r="B128" s="343"/>
      <c r="C128" s="744">
        <v>-2</v>
      </c>
      <c r="D128" s="324" t="str">
        <f>B113</f>
        <v>СКО</v>
      </c>
      <c r="E128" s="743"/>
      <c r="F128" s="337"/>
      <c r="G128" s="344" t="s">
        <v>234</v>
      </c>
      <c r="H128" s="742">
        <v>11</v>
      </c>
      <c r="I128" s="329"/>
      <c r="J128" s="330"/>
    </row>
    <row r="129" spans="1:10" ht="12.6" customHeight="1" x14ac:dyDescent="0.2">
      <c r="A129" s="349"/>
      <c r="B129" s="343"/>
      <c r="C129" s="744"/>
      <c r="D129" s="340"/>
      <c r="E129" s="325"/>
      <c r="F129" s="333"/>
      <c r="G129" s="331" t="s">
        <v>303</v>
      </c>
      <c r="H129" s="745"/>
      <c r="I129" s="355" t="str">
        <f>G131</f>
        <v>АКМОЛИНСКАЯ обл.</v>
      </c>
      <c r="J129" s="739">
        <v>13</v>
      </c>
    </row>
    <row r="130" spans="1:10" ht="12.6" customHeight="1" x14ac:dyDescent="0.2">
      <c r="A130" s="349"/>
      <c r="B130" s="329"/>
      <c r="C130" s="325">
        <v>-3</v>
      </c>
      <c r="D130" s="332" t="str">
        <f>B115</f>
        <v>АКМОЛИНСКАЯ обл.</v>
      </c>
      <c r="E130" s="325"/>
      <c r="F130" s="333"/>
      <c r="G130" s="331"/>
      <c r="H130" s="745"/>
      <c r="I130" s="346" t="s">
        <v>234</v>
      </c>
      <c r="J130" s="739"/>
    </row>
    <row r="131" spans="1:10" ht="12.6" customHeight="1" x14ac:dyDescent="0.2">
      <c r="A131" s="349"/>
      <c r="B131" s="329"/>
      <c r="C131" s="325"/>
      <c r="D131" s="342"/>
      <c r="E131" s="742">
        <v>10</v>
      </c>
      <c r="F131" s="345"/>
      <c r="G131" s="324" t="str">
        <f>D130</f>
        <v>АКМОЛИНСКАЯ обл.</v>
      </c>
      <c r="H131" s="743"/>
      <c r="I131" s="329"/>
      <c r="J131" s="330"/>
    </row>
    <row r="132" spans="1:10" ht="12.6" customHeight="1" x14ac:dyDescent="0.2">
      <c r="A132" s="349"/>
      <c r="B132" s="343"/>
      <c r="C132" s="333">
        <v>-4</v>
      </c>
      <c r="D132" s="324" t="str">
        <f>B119</f>
        <v>Х</v>
      </c>
      <c r="E132" s="743"/>
      <c r="F132" s="333"/>
      <c r="G132" s="341"/>
      <c r="H132" s="325">
        <v>-11</v>
      </c>
      <c r="I132" s="324" t="str">
        <f>G127</f>
        <v>КОСТАНАЙСКАЯ обл.</v>
      </c>
      <c r="J132" s="739">
        <v>14</v>
      </c>
    </row>
    <row r="133" spans="1:10" ht="12.6" customHeight="1" x14ac:dyDescent="0.2">
      <c r="A133" s="349"/>
      <c r="B133" s="343"/>
      <c r="C133" s="333"/>
      <c r="D133" s="340"/>
      <c r="E133" s="325"/>
      <c r="F133" s="325"/>
      <c r="G133" s="340"/>
      <c r="H133" s="325"/>
      <c r="I133" s="329"/>
      <c r="J133" s="739"/>
    </row>
    <row r="134" spans="1:10" ht="12.6" customHeight="1" x14ac:dyDescent="0.2">
      <c r="B134" s="361"/>
      <c r="D134" s="361"/>
      <c r="F134" s="325">
        <v>-9</v>
      </c>
      <c r="G134" s="332" t="str">
        <f>D128</f>
        <v>СКО</v>
      </c>
      <c r="H134" s="325"/>
      <c r="I134" s="343"/>
      <c r="J134" s="330"/>
    </row>
    <row r="135" spans="1:10" ht="12.6" customHeight="1" x14ac:dyDescent="0.2">
      <c r="B135" s="361"/>
      <c r="D135" s="361"/>
      <c r="F135" s="325"/>
      <c r="G135" s="342"/>
      <c r="H135" s="742">
        <v>14</v>
      </c>
      <c r="I135" s="324" t="str">
        <f>G134</f>
        <v>СКО</v>
      </c>
      <c r="J135" s="739">
        <v>15</v>
      </c>
    </row>
    <row r="136" spans="1:10" ht="12.6" customHeight="1" x14ac:dyDescent="0.25">
      <c r="B136" s="361"/>
      <c r="D136" s="362"/>
      <c r="F136" s="325">
        <v>-10</v>
      </c>
      <c r="G136" s="324" t="str">
        <f>D132</f>
        <v>Х</v>
      </c>
      <c r="H136" s="743"/>
      <c r="I136" s="341"/>
      <c r="J136" s="739"/>
    </row>
    <row r="137" spans="1:10" ht="12.6" customHeight="1" x14ac:dyDescent="0.25">
      <c r="D137" s="362"/>
      <c r="F137" s="325"/>
      <c r="G137" s="340"/>
      <c r="H137" s="325">
        <v>-14</v>
      </c>
      <c r="I137" s="324" t="str">
        <f>G136</f>
        <v>Х</v>
      </c>
      <c r="J137" s="739">
        <v>16</v>
      </c>
    </row>
    <row r="138" spans="1:10" ht="12.6" customHeight="1" x14ac:dyDescent="0.2">
      <c r="F138" s="325"/>
      <c r="G138" s="329"/>
      <c r="H138" s="325"/>
      <c r="I138" s="343"/>
      <c r="J138" s="739"/>
    </row>
    <row r="139" spans="1:10" ht="12.6" customHeight="1" x14ac:dyDescent="0.2">
      <c r="B139" s="740" t="s">
        <v>245</v>
      </c>
      <c r="C139" s="740"/>
      <c r="D139" s="740"/>
      <c r="E139" s="740"/>
      <c r="F139" s="740"/>
      <c r="G139" s="740"/>
      <c r="H139" s="740"/>
      <c r="I139" s="740"/>
      <c r="J139" s="354"/>
    </row>
    <row r="140" spans="1:10" ht="12.6" customHeight="1" x14ac:dyDescent="0.2">
      <c r="B140" s="741" t="s">
        <v>281</v>
      </c>
      <c r="C140" s="741"/>
      <c r="D140" s="741"/>
      <c r="E140" s="741"/>
      <c r="F140" s="741"/>
      <c r="G140" s="741"/>
      <c r="H140" s="741"/>
      <c r="I140" s="741"/>
      <c r="J140" s="354"/>
    </row>
    <row r="141" spans="1:10" ht="18.75" x14ac:dyDescent="0.2">
      <c r="F141" s="325"/>
      <c r="G141" s="329"/>
      <c r="H141" s="325"/>
      <c r="I141" s="343"/>
      <c r="J141" s="354"/>
    </row>
    <row r="142" spans="1:10" ht="18.75" x14ac:dyDescent="0.2">
      <c r="F142" s="325"/>
      <c r="G142" s="329"/>
      <c r="H142" s="325"/>
      <c r="I142" s="343"/>
      <c r="J142" s="354"/>
    </row>
    <row r="143" spans="1:10" ht="18.75" x14ac:dyDescent="0.2">
      <c r="F143" s="325"/>
      <c r="G143" s="329"/>
      <c r="H143" s="325"/>
      <c r="I143" s="343"/>
      <c r="J143" s="354"/>
    </row>
  </sheetData>
  <mergeCells count="95">
    <mergeCell ref="J21:J22"/>
    <mergeCell ref="B1:I1"/>
    <mergeCell ref="B2:I2"/>
    <mergeCell ref="B3:I3"/>
    <mergeCell ref="B4:I4"/>
    <mergeCell ref="B5:I5"/>
    <mergeCell ref="C7:C8"/>
    <mergeCell ref="E8:E11"/>
    <mergeCell ref="H10:H17"/>
    <mergeCell ref="C11:C12"/>
    <mergeCell ref="J13:J14"/>
    <mergeCell ref="C15:C16"/>
    <mergeCell ref="E16:E19"/>
    <mergeCell ref="C19:C20"/>
    <mergeCell ref="J19:J20"/>
    <mergeCell ref="J23:J24"/>
    <mergeCell ref="E26:E27"/>
    <mergeCell ref="C27:C28"/>
    <mergeCell ref="H27:H30"/>
    <mergeCell ref="J28:J29"/>
    <mergeCell ref="E30:E31"/>
    <mergeCell ref="J31:J32"/>
    <mergeCell ref="H34:H35"/>
    <mergeCell ref="J34:J35"/>
    <mergeCell ref="J36:J37"/>
    <mergeCell ref="C38:C39"/>
    <mergeCell ref="E39:E42"/>
    <mergeCell ref="H41:H48"/>
    <mergeCell ref="C42:C43"/>
    <mergeCell ref="J44:J45"/>
    <mergeCell ref="C46:C47"/>
    <mergeCell ref="E47:E50"/>
    <mergeCell ref="B70:I70"/>
    <mergeCell ref="C50:C51"/>
    <mergeCell ref="J50:J51"/>
    <mergeCell ref="H53:H54"/>
    <mergeCell ref="J53:J54"/>
    <mergeCell ref="J55:J56"/>
    <mergeCell ref="E57:E58"/>
    <mergeCell ref="C58:C59"/>
    <mergeCell ref="H58:H61"/>
    <mergeCell ref="J59:J60"/>
    <mergeCell ref="E61:E62"/>
    <mergeCell ref="J62:J63"/>
    <mergeCell ref="H65:H66"/>
    <mergeCell ref="J65:J66"/>
    <mergeCell ref="J67:J68"/>
    <mergeCell ref="B69:I69"/>
    <mergeCell ref="J91:J92"/>
    <mergeCell ref="B71:I71"/>
    <mergeCell ref="B72:I72"/>
    <mergeCell ref="B73:I73"/>
    <mergeCell ref="B74:I74"/>
    <mergeCell ref="B75:I75"/>
    <mergeCell ref="C77:C78"/>
    <mergeCell ref="E78:E81"/>
    <mergeCell ref="H80:H87"/>
    <mergeCell ref="C81:C82"/>
    <mergeCell ref="J83:J84"/>
    <mergeCell ref="C85:C86"/>
    <mergeCell ref="E86:E89"/>
    <mergeCell ref="C89:C90"/>
    <mergeCell ref="J89:J90"/>
    <mergeCell ref="J93:J94"/>
    <mergeCell ref="E96:E97"/>
    <mergeCell ref="C97:C98"/>
    <mergeCell ref="H97:H100"/>
    <mergeCell ref="J98:J99"/>
    <mergeCell ref="E100:E101"/>
    <mergeCell ref="J101:J102"/>
    <mergeCell ref="H104:H105"/>
    <mergeCell ref="J104:J105"/>
    <mergeCell ref="C108:C109"/>
    <mergeCell ref="E109:E112"/>
    <mergeCell ref="H111:H118"/>
    <mergeCell ref="C112:C113"/>
    <mergeCell ref="J114:J115"/>
    <mergeCell ref="C116:C117"/>
    <mergeCell ref="E117:E120"/>
    <mergeCell ref="C120:C121"/>
    <mergeCell ref="J120:J121"/>
    <mergeCell ref="J137:J138"/>
    <mergeCell ref="B139:I139"/>
    <mergeCell ref="B140:I140"/>
    <mergeCell ref="H123:H124"/>
    <mergeCell ref="J123:J124"/>
    <mergeCell ref="J125:J126"/>
    <mergeCell ref="E127:E128"/>
    <mergeCell ref="H135:H136"/>
    <mergeCell ref="J135:J136"/>
    <mergeCell ref="C128:C129"/>
    <mergeCell ref="H128:H131"/>
    <mergeCell ref="J129:J130"/>
    <mergeCell ref="E131:E132"/>
    <mergeCell ref="J132:J1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0"/>
  <sheetViews>
    <sheetView topLeftCell="A103" workbookViewId="0">
      <selection activeCell="N45" sqref="N45"/>
    </sheetView>
  </sheetViews>
  <sheetFormatPr defaultRowHeight="12.75" x14ac:dyDescent="0.2"/>
  <cols>
    <col min="1" max="1" width="2.85546875" customWidth="1"/>
    <col min="2" max="2" width="16.85546875" customWidth="1"/>
    <col min="3" max="3" width="2.85546875" customWidth="1"/>
    <col min="4" max="4" width="17.7109375" customWidth="1"/>
    <col min="5" max="5" width="2.85546875" customWidth="1"/>
    <col min="6" max="6" width="17.7109375" customWidth="1"/>
    <col min="7" max="7" width="3.28515625" customWidth="1"/>
    <col min="8" max="8" width="2.85546875" customWidth="1"/>
    <col min="9" max="9" width="17.7109375" customWidth="1"/>
    <col min="10" max="10" width="3.28515625" customWidth="1"/>
    <col min="11" max="11" width="17.7109375" customWidth="1"/>
    <col min="12" max="12" width="3.28515625" customWidth="1"/>
    <col min="16" max="16" width="0" hidden="1" customWidth="1"/>
  </cols>
  <sheetData>
    <row r="1" spans="1:14" ht="15" customHeight="1" thickBot="1" x14ac:dyDescent="0.25">
      <c r="B1" s="752" t="s">
        <v>304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</row>
    <row r="2" spans="1:14" ht="15" customHeight="1" x14ac:dyDescent="0.25">
      <c r="B2" s="753" t="s">
        <v>305</v>
      </c>
      <c r="C2" s="753"/>
      <c r="D2" s="753"/>
      <c r="E2" s="365"/>
      <c r="F2" s="366"/>
      <c r="G2" s="366"/>
      <c r="H2" s="366"/>
      <c r="I2" s="366"/>
      <c r="J2" s="366"/>
      <c r="K2" s="367" t="s">
        <v>306</v>
      </c>
    </row>
    <row r="3" spans="1:14" ht="15" customHeight="1" x14ac:dyDescent="0.2">
      <c r="B3" s="361"/>
      <c r="D3" s="368"/>
      <c r="F3" s="361"/>
      <c r="I3" s="369" t="s">
        <v>12</v>
      </c>
    </row>
    <row r="4" spans="1:14" ht="8.1" customHeight="1" x14ac:dyDescent="0.2">
      <c r="A4" s="370"/>
      <c r="B4" s="359"/>
      <c r="C4" s="371">
        <v>1</v>
      </c>
      <c r="D4" s="372" t="s">
        <v>307</v>
      </c>
      <c r="E4" s="373"/>
      <c r="F4" s="341"/>
      <c r="G4" s="357"/>
      <c r="H4" s="357"/>
      <c r="I4" s="751" t="s">
        <v>308</v>
      </c>
      <c r="J4" s="329"/>
      <c r="K4" s="357"/>
      <c r="L4" s="374"/>
      <c r="M4" s="357"/>
      <c r="N4" s="357"/>
    </row>
    <row r="5" spans="1:14" ht="8.1" customHeight="1" x14ac:dyDescent="0.2">
      <c r="A5" s="370"/>
      <c r="B5" s="359"/>
      <c r="C5" s="333"/>
      <c r="D5" s="338"/>
      <c r="E5" s="742">
        <v>5</v>
      </c>
      <c r="F5" s="341" t="str">
        <f>D4</f>
        <v>МОЧАЛКИНА</v>
      </c>
      <c r="G5" s="375"/>
      <c r="H5" s="357"/>
      <c r="I5" s="751"/>
      <c r="J5" s="329"/>
      <c r="K5" s="357"/>
      <c r="L5" s="374"/>
      <c r="M5" s="357"/>
      <c r="N5" s="357"/>
    </row>
    <row r="6" spans="1:14" ht="8.1" customHeight="1" x14ac:dyDescent="0.2">
      <c r="A6" s="370">
        <v>2</v>
      </c>
      <c r="B6" s="372" t="s">
        <v>309</v>
      </c>
      <c r="C6" s="333"/>
      <c r="D6" s="359"/>
      <c r="E6" s="745"/>
      <c r="F6" s="338"/>
      <c r="G6" s="742">
        <v>9</v>
      </c>
      <c r="H6" s="376"/>
      <c r="I6" s="357"/>
      <c r="J6" s="375"/>
      <c r="K6" s="357"/>
      <c r="L6" s="374"/>
      <c r="M6" s="357"/>
      <c r="N6" s="357"/>
    </row>
    <row r="7" spans="1:14" ht="8.1" customHeight="1" x14ac:dyDescent="0.2">
      <c r="A7" s="370"/>
      <c r="B7" s="338"/>
      <c r="C7" s="742">
        <v>1</v>
      </c>
      <c r="D7" s="372" t="str">
        <f>B6</f>
        <v>АМАНГЕЛДИ (Ж)</v>
      </c>
      <c r="E7" s="743"/>
      <c r="F7" s="359"/>
      <c r="G7" s="745"/>
      <c r="H7" s="376"/>
      <c r="I7" s="341"/>
      <c r="J7" s="341"/>
      <c r="K7" s="357"/>
      <c r="L7" s="374"/>
      <c r="M7" s="357"/>
      <c r="N7" s="357"/>
    </row>
    <row r="8" spans="1:14" ht="8.1" customHeight="1" x14ac:dyDescent="0.2">
      <c r="A8" s="370">
        <v>3</v>
      </c>
      <c r="B8" s="372" t="s">
        <v>310</v>
      </c>
      <c r="C8" s="743"/>
      <c r="D8" s="341"/>
      <c r="E8" s="325"/>
      <c r="F8" s="359"/>
      <c r="G8" s="745"/>
      <c r="H8" s="376"/>
      <c r="I8" s="341"/>
      <c r="J8" s="341"/>
      <c r="K8" s="357"/>
      <c r="L8" s="374"/>
      <c r="M8" s="357"/>
      <c r="N8" s="357"/>
    </row>
    <row r="9" spans="1:14" ht="8.1" customHeight="1" x14ac:dyDescent="0.2">
      <c r="A9" s="370"/>
      <c r="B9" s="341"/>
      <c r="C9" s="325"/>
      <c r="D9" s="341"/>
      <c r="E9" s="325"/>
      <c r="F9" s="359"/>
      <c r="G9" s="745"/>
      <c r="H9" s="376"/>
      <c r="I9" s="372" t="str">
        <f>F5</f>
        <v>МОЧАЛКИНА</v>
      </c>
      <c r="J9" s="359"/>
      <c r="K9" s="357"/>
      <c r="L9" s="374"/>
      <c r="M9" s="357"/>
      <c r="N9" s="357"/>
    </row>
    <row r="10" spans="1:14" ht="8.1" customHeight="1" x14ac:dyDescent="0.2">
      <c r="A10" s="370">
        <v>4</v>
      </c>
      <c r="B10" s="372"/>
      <c r="C10" s="333"/>
      <c r="D10" s="341"/>
      <c r="E10" s="325"/>
      <c r="F10" s="359"/>
      <c r="G10" s="745"/>
      <c r="H10" s="377"/>
      <c r="I10" s="338"/>
      <c r="J10" s="755">
        <v>11</v>
      </c>
      <c r="K10" s="357"/>
      <c r="L10" s="374"/>
      <c r="M10" s="357"/>
      <c r="N10" s="357"/>
    </row>
    <row r="11" spans="1:14" ht="8.1" customHeight="1" x14ac:dyDescent="0.2">
      <c r="A11" s="370"/>
      <c r="B11" s="338"/>
      <c r="C11" s="742">
        <v>2</v>
      </c>
      <c r="D11" s="372" t="s">
        <v>311</v>
      </c>
      <c r="E11" s="333"/>
      <c r="F11" s="359"/>
      <c r="G11" s="745"/>
      <c r="H11" s="376"/>
      <c r="I11" s="359"/>
      <c r="J11" s="757"/>
      <c r="K11" s="357"/>
      <c r="L11" s="374"/>
      <c r="M11" s="357"/>
      <c r="N11" s="323"/>
    </row>
    <row r="12" spans="1:14" ht="8.1" customHeight="1" x14ac:dyDescent="0.2">
      <c r="A12" s="370">
        <v>5</v>
      </c>
      <c r="B12" s="372"/>
      <c r="C12" s="743"/>
      <c r="D12" s="338"/>
      <c r="E12" s="742">
        <v>6</v>
      </c>
      <c r="F12" s="359"/>
      <c r="G12" s="745"/>
      <c r="H12" s="376"/>
      <c r="I12" s="359"/>
      <c r="J12" s="757"/>
      <c r="K12" s="341"/>
      <c r="L12" s="374"/>
      <c r="M12" s="357"/>
      <c r="N12" s="357"/>
    </row>
    <row r="13" spans="1:14" ht="8.1" customHeight="1" x14ac:dyDescent="0.2">
      <c r="A13" s="370"/>
      <c r="B13" s="341"/>
      <c r="C13" s="325"/>
      <c r="D13" s="359"/>
      <c r="E13" s="745"/>
      <c r="F13" s="372" t="str">
        <f>D14</f>
        <v>ТУЛЕГЕНОВА</v>
      </c>
      <c r="G13" s="743"/>
      <c r="H13" s="376"/>
      <c r="I13" s="359"/>
      <c r="J13" s="757"/>
      <c r="K13" s="341"/>
      <c r="L13" s="374"/>
      <c r="M13" s="357"/>
      <c r="N13" s="357"/>
    </row>
    <row r="14" spans="1:14" ht="8.1" customHeight="1" x14ac:dyDescent="0.3">
      <c r="A14" s="370"/>
      <c r="B14" s="359"/>
      <c r="C14" s="371">
        <v>6</v>
      </c>
      <c r="D14" s="372" t="s">
        <v>312</v>
      </c>
      <c r="E14" s="743"/>
      <c r="F14" s="341"/>
      <c r="G14" s="325"/>
      <c r="H14" s="378"/>
      <c r="I14" s="359"/>
      <c r="J14" s="757"/>
      <c r="K14" s="341"/>
      <c r="L14" s="328"/>
      <c r="M14" s="357"/>
      <c r="N14" s="357"/>
    </row>
    <row r="15" spans="1:14" ht="8.1" customHeight="1" x14ac:dyDescent="0.2">
      <c r="A15" s="370"/>
      <c r="B15" s="359"/>
      <c r="C15" s="333"/>
      <c r="D15" s="341"/>
      <c r="E15" s="325"/>
      <c r="F15" s="341"/>
      <c r="G15" s="325"/>
      <c r="H15" s="378"/>
      <c r="I15" s="359"/>
      <c r="J15" s="757"/>
      <c r="K15" s="379" t="str">
        <f>I9</f>
        <v>МОЧАЛКИНА</v>
      </c>
      <c r="L15" s="749">
        <v>1</v>
      </c>
      <c r="M15" s="357"/>
      <c r="N15" s="357"/>
    </row>
    <row r="16" spans="1:14" ht="8.1" customHeight="1" x14ac:dyDescent="0.2">
      <c r="A16" s="370"/>
      <c r="B16" s="359"/>
      <c r="C16" s="371">
        <v>7</v>
      </c>
      <c r="D16" s="372" t="s">
        <v>313</v>
      </c>
      <c r="E16" s="333"/>
      <c r="F16" s="341"/>
      <c r="G16" s="325"/>
      <c r="H16" s="378"/>
      <c r="I16" s="359"/>
      <c r="J16" s="757"/>
      <c r="K16" s="359"/>
      <c r="L16" s="749"/>
      <c r="M16" s="380"/>
      <c r="N16" s="357"/>
    </row>
    <row r="17" spans="1:16" ht="8.1" customHeight="1" x14ac:dyDescent="0.2">
      <c r="A17" s="370"/>
      <c r="B17" s="341"/>
      <c r="C17" s="325"/>
      <c r="D17" s="359"/>
      <c r="E17" s="742">
        <v>7</v>
      </c>
      <c r="F17" s="372" t="str">
        <f>D16</f>
        <v>ГОНЧАР</v>
      </c>
      <c r="G17" s="333"/>
      <c r="H17" s="378"/>
      <c r="I17" s="359"/>
      <c r="J17" s="757"/>
      <c r="K17" s="359"/>
      <c r="L17" s="381"/>
      <c r="M17" s="380"/>
      <c r="N17" s="357"/>
    </row>
    <row r="18" spans="1:16" ht="8.1" customHeight="1" x14ac:dyDescent="0.2">
      <c r="A18" s="370">
        <v>8</v>
      </c>
      <c r="B18" s="359"/>
      <c r="C18" s="333"/>
      <c r="D18" s="359"/>
      <c r="E18" s="745"/>
      <c r="F18" s="338"/>
      <c r="G18" s="742">
        <v>10</v>
      </c>
      <c r="H18" s="376"/>
      <c r="I18" s="359"/>
      <c r="J18" s="757"/>
      <c r="K18" s="359"/>
      <c r="L18" s="381"/>
      <c r="M18" s="380"/>
      <c r="N18" s="357"/>
    </row>
    <row r="19" spans="1:16" ht="8.1" customHeight="1" x14ac:dyDescent="0.2">
      <c r="A19" s="370"/>
      <c r="B19" s="338"/>
      <c r="C19" s="742">
        <v>3</v>
      </c>
      <c r="D19" s="372" t="s">
        <v>314</v>
      </c>
      <c r="E19" s="743"/>
      <c r="F19" s="359"/>
      <c r="G19" s="745"/>
      <c r="H19" s="376"/>
      <c r="I19" s="359"/>
      <c r="J19" s="757"/>
      <c r="K19" s="359"/>
      <c r="L19" s="381"/>
      <c r="M19" s="380"/>
      <c r="N19" s="357"/>
    </row>
    <row r="20" spans="1:16" ht="8.1" customHeight="1" x14ac:dyDescent="0.2">
      <c r="A20" s="370">
        <v>9</v>
      </c>
      <c r="B20" s="372"/>
      <c r="C20" s="743"/>
      <c r="D20" s="341"/>
      <c r="E20" s="325"/>
      <c r="F20" s="359"/>
      <c r="G20" s="745"/>
      <c r="H20" s="376"/>
      <c r="I20" s="359"/>
      <c r="J20" s="757"/>
      <c r="K20" s="359"/>
      <c r="L20" s="381"/>
      <c r="M20" s="380"/>
      <c r="N20" s="357"/>
    </row>
    <row r="21" spans="1:16" ht="8.1" customHeight="1" x14ac:dyDescent="0.2">
      <c r="A21" s="370"/>
      <c r="B21" s="341"/>
      <c r="C21" s="325"/>
      <c r="D21" s="341"/>
      <c r="E21" s="325"/>
      <c r="F21" s="359"/>
      <c r="G21" s="745"/>
      <c r="H21" s="382"/>
      <c r="I21" s="372" t="str">
        <f>F25</f>
        <v>ХАНИЯЗОВА Н.</v>
      </c>
      <c r="J21" s="756"/>
      <c r="K21" s="359"/>
      <c r="L21" s="381"/>
      <c r="M21" s="380"/>
      <c r="N21" s="357"/>
    </row>
    <row r="22" spans="1:16" ht="8.1" customHeight="1" x14ac:dyDescent="0.2">
      <c r="A22" s="370">
        <v>10</v>
      </c>
      <c r="B22" s="372"/>
      <c r="C22" s="333"/>
      <c r="D22" s="341"/>
      <c r="E22" s="325"/>
      <c r="F22" s="359"/>
      <c r="G22" s="745"/>
      <c r="H22" s="376"/>
      <c r="I22" s="341"/>
      <c r="J22" s="341"/>
      <c r="K22" s="359"/>
      <c r="L22" s="381"/>
      <c r="M22" s="380"/>
      <c r="N22" s="357"/>
    </row>
    <row r="23" spans="1:16" ht="8.1" customHeight="1" x14ac:dyDescent="0.2">
      <c r="A23" s="370"/>
      <c r="B23" s="338"/>
      <c r="C23" s="742">
        <v>4</v>
      </c>
      <c r="D23" s="372" t="s">
        <v>315</v>
      </c>
      <c r="E23" s="333"/>
      <c r="F23" s="359"/>
      <c r="G23" s="745"/>
      <c r="H23" s="376"/>
      <c r="I23" s="341"/>
      <c r="J23" s="341"/>
      <c r="K23" s="359"/>
      <c r="L23" s="381"/>
      <c r="M23" s="380"/>
      <c r="N23" s="357"/>
    </row>
    <row r="24" spans="1:16" ht="8.1" customHeight="1" x14ac:dyDescent="0.2">
      <c r="A24" s="370">
        <v>11</v>
      </c>
      <c r="B24" s="372"/>
      <c r="C24" s="743"/>
      <c r="D24" s="338"/>
      <c r="E24" s="742">
        <v>8</v>
      </c>
      <c r="F24" s="359"/>
      <c r="G24" s="745"/>
      <c r="H24" s="376"/>
      <c r="I24" s="341"/>
      <c r="J24" s="341"/>
      <c r="K24" s="359"/>
      <c r="L24" s="381"/>
      <c r="M24" s="380"/>
      <c r="N24" s="357"/>
    </row>
    <row r="25" spans="1:16" ht="8.1" customHeight="1" x14ac:dyDescent="0.2">
      <c r="A25" s="383"/>
      <c r="B25" s="341"/>
      <c r="C25" s="325"/>
      <c r="D25" s="359"/>
      <c r="E25" s="745"/>
      <c r="F25" s="372" t="str">
        <f>D26</f>
        <v>ХАНИЯЗОВА Н.</v>
      </c>
      <c r="G25" s="743"/>
      <c r="H25" s="376"/>
      <c r="I25" s="341"/>
      <c r="J25" s="341">
        <v>-11</v>
      </c>
      <c r="K25" s="372" t="str">
        <f>I21</f>
        <v>ХАНИЯЗОВА Н.</v>
      </c>
      <c r="L25" s="750">
        <v>2</v>
      </c>
      <c r="M25" s="380"/>
      <c r="N25" s="357"/>
    </row>
    <row r="26" spans="1:16" ht="8.1" customHeight="1" x14ac:dyDescent="0.2">
      <c r="A26" s="383"/>
      <c r="B26" s="359"/>
      <c r="C26" s="371">
        <v>12</v>
      </c>
      <c r="D26" s="372" t="s">
        <v>316</v>
      </c>
      <c r="E26" s="743"/>
      <c r="F26" s="341"/>
      <c r="G26" s="325"/>
      <c r="H26" s="323"/>
      <c r="I26" s="341"/>
      <c r="J26" s="341"/>
      <c r="K26" s="359"/>
      <c r="L26" s="750"/>
      <c r="M26" s="380"/>
      <c r="N26" s="357"/>
    </row>
    <row r="27" spans="1:16" ht="8.1" customHeight="1" x14ac:dyDescent="0.2">
      <c r="A27" s="383"/>
      <c r="B27" s="359"/>
      <c r="C27" s="371"/>
      <c r="D27" s="359"/>
      <c r="E27" s="333"/>
      <c r="F27" s="341"/>
      <c r="G27" s="325"/>
      <c r="H27" s="323"/>
      <c r="I27" s="341"/>
      <c r="J27" s="341"/>
      <c r="K27" s="359"/>
      <c r="L27" s="381"/>
      <c r="M27" s="380"/>
      <c r="N27" s="357"/>
    </row>
    <row r="28" spans="1:16" ht="8.1" customHeight="1" x14ac:dyDescent="0.2">
      <c r="A28" s="323"/>
      <c r="B28" s="341"/>
      <c r="C28" s="325"/>
      <c r="D28" s="341"/>
      <c r="E28" s="325">
        <v>-9</v>
      </c>
      <c r="F28" s="341" t="str">
        <f>F13</f>
        <v>ТУЛЕГЕНОВА</v>
      </c>
      <c r="G28" s="325"/>
      <c r="H28" s="323"/>
      <c r="I28" s="341"/>
      <c r="J28" s="341"/>
      <c r="K28" s="359"/>
      <c r="L28" s="381"/>
      <c r="M28" s="323"/>
      <c r="N28" s="323"/>
      <c r="O28" s="323"/>
      <c r="P28" s="201"/>
    </row>
    <row r="29" spans="1:16" ht="8.1" customHeight="1" x14ac:dyDescent="0.2">
      <c r="A29" s="325">
        <v>-1</v>
      </c>
      <c r="B29" s="341" t="str">
        <f>B8</f>
        <v>КАКОТКИНА</v>
      </c>
      <c r="C29" s="325"/>
      <c r="D29" s="341"/>
      <c r="E29" s="325"/>
      <c r="F29" s="338"/>
      <c r="G29" s="742">
        <v>18</v>
      </c>
      <c r="H29" s="376"/>
      <c r="I29" s="341"/>
      <c r="J29" s="341"/>
      <c r="K29" s="359"/>
      <c r="L29" s="381"/>
      <c r="M29" s="323"/>
      <c r="N29" s="323"/>
      <c r="O29" s="323"/>
      <c r="P29" s="201"/>
    </row>
    <row r="30" spans="1:16" ht="8.1" customHeight="1" x14ac:dyDescent="0.2">
      <c r="A30" s="333"/>
      <c r="B30" s="338"/>
      <c r="C30" s="742">
        <v>12</v>
      </c>
      <c r="D30" s="341" t="str">
        <f>B31</f>
        <v>БОЛАТКЫЗЫ</v>
      </c>
      <c r="E30" s="325"/>
      <c r="F30" s="359"/>
      <c r="G30" s="745"/>
      <c r="H30" s="376"/>
      <c r="I30" s="341" t="str">
        <f>F28</f>
        <v>ТУЛЕГЕНОВА</v>
      </c>
      <c r="J30" s="341"/>
      <c r="K30" s="359"/>
      <c r="L30" s="381"/>
      <c r="M30" s="323"/>
      <c r="N30" s="323"/>
      <c r="O30" s="323"/>
      <c r="P30" s="201"/>
    </row>
    <row r="31" spans="1:16" ht="8.1" customHeight="1" x14ac:dyDescent="0.2">
      <c r="A31" s="333">
        <v>-8</v>
      </c>
      <c r="B31" s="372" t="str">
        <f>D23</f>
        <v>БОЛАТКЫЗЫ</v>
      </c>
      <c r="C31" s="743"/>
      <c r="D31" s="338"/>
      <c r="E31" s="742">
        <v>16</v>
      </c>
      <c r="F31" s="359"/>
      <c r="G31" s="745"/>
      <c r="H31" s="377"/>
      <c r="I31" s="338"/>
      <c r="J31" s="755">
        <v>20</v>
      </c>
      <c r="K31" s="359"/>
      <c r="L31" s="381"/>
      <c r="M31" s="378"/>
      <c r="N31" s="376"/>
      <c r="O31" s="378"/>
      <c r="P31" s="201"/>
    </row>
    <row r="32" spans="1:16" ht="8.1" customHeight="1" x14ac:dyDescent="0.2">
      <c r="A32" s="333"/>
      <c r="B32" s="338"/>
      <c r="C32" s="333"/>
      <c r="D32" s="359"/>
      <c r="E32" s="745"/>
      <c r="F32" s="372" t="str">
        <f>D34</f>
        <v>АБИДИНОВА</v>
      </c>
      <c r="G32" s="743"/>
      <c r="H32" s="376"/>
      <c r="I32" s="359"/>
      <c r="J32" s="757"/>
      <c r="K32" s="359"/>
      <c r="L32" s="381"/>
      <c r="M32" s="378"/>
      <c r="N32" s="376"/>
      <c r="O32" s="378"/>
      <c r="P32" s="201"/>
    </row>
    <row r="33" spans="1:16" ht="8.1" customHeight="1" x14ac:dyDescent="0.2">
      <c r="A33" s="325">
        <v>-2</v>
      </c>
      <c r="B33" s="359"/>
      <c r="C33" s="333"/>
      <c r="D33" s="359"/>
      <c r="E33" s="745"/>
      <c r="F33" s="341"/>
      <c r="G33" s="325"/>
      <c r="H33" s="378"/>
      <c r="I33" s="359"/>
      <c r="J33" s="757"/>
      <c r="K33" s="359"/>
      <c r="L33" s="381"/>
      <c r="M33" s="378"/>
      <c r="N33" s="376"/>
      <c r="O33" s="378"/>
      <c r="P33" s="201"/>
    </row>
    <row r="34" spans="1:16" ht="8.1" customHeight="1" x14ac:dyDescent="0.2">
      <c r="A34" s="333"/>
      <c r="B34" s="338"/>
      <c r="C34" s="742">
        <v>13</v>
      </c>
      <c r="D34" s="372" t="str">
        <f>B35</f>
        <v>АБИДИНОВА</v>
      </c>
      <c r="E34" s="743"/>
      <c r="F34" s="341"/>
      <c r="G34" s="325"/>
      <c r="H34" s="378"/>
      <c r="I34" s="359"/>
      <c r="J34" s="757"/>
      <c r="K34" s="372" t="str">
        <f>I38</f>
        <v>ГОНЧАР</v>
      </c>
      <c r="L34" s="750">
        <v>3</v>
      </c>
      <c r="M34" s="378"/>
      <c r="N34" s="376"/>
      <c r="O34" s="378"/>
      <c r="P34" s="201"/>
    </row>
    <row r="35" spans="1:16" ht="8.1" customHeight="1" x14ac:dyDescent="0.2">
      <c r="A35" s="333">
        <v>-7</v>
      </c>
      <c r="B35" s="372" t="str">
        <f>D19</f>
        <v>АБИДИНОВА</v>
      </c>
      <c r="C35" s="743"/>
      <c r="D35" s="341"/>
      <c r="E35" s="325"/>
      <c r="F35" s="341"/>
      <c r="G35" s="325"/>
      <c r="H35" s="378"/>
      <c r="I35" s="359"/>
      <c r="J35" s="757"/>
      <c r="K35" s="341"/>
      <c r="L35" s="750"/>
      <c r="M35" s="378"/>
      <c r="N35" s="376"/>
      <c r="O35" s="378"/>
      <c r="P35" s="201"/>
    </row>
    <row r="36" spans="1:16" ht="8.1" customHeight="1" x14ac:dyDescent="0.2">
      <c r="A36" s="333"/>
      <c r="B36" s="341"/>
      <c r="C36" s="325"/>
      <c r="D36" s="341"/>
      <c r="E36" s="325">
        <v>-10</v>
      </c>
      <c r="F36" s="341" t="str">
        <f>F17</f>
        <v>ГОНЧАР</v>
      </c>
      <c r="G36" s="325"/>
      <c r="H36" s="378"/>
      <c r="I36" s="359"/>
      <c r="J36" s="757"/>
      <c r="K36" s="341"/>
      <c r="L36" s="384"/>
      <c r="M36" s="378"/>
      <c r="N36" s="376"/>
      <c r="O36" s="378"/>
      <c r="P36" s="201"/>
    </row>
    <row r="37" spans="1:16" ht="8.1" customHeight="1" x14ac:dyDescent="0.2">
      <c r="A37" s="325">
        <v>-3</v>
      </c>
      <c r="B37" s="341"/>
      <c r="C37" s="325"/>
      <c r="D37" s="341"/>
      <c r="E37" s="325"/>
      <c r="F37" s="338"/>
      <c r="G37" s="742">
        <v>19</v>
      </c>
      <c r="H37" s="376"/>
      <c r="I37" s="359"/>
      <c r="J37" s="757"/>
      <c r="K37" s="341"/>
      <c r="L37" s="384"/>
      <c r="M37" s="378"/>
      <c r="N37" s="376"/>
      <c r="O37" s="378"/>
      <c r="P37" s="385"/>
    </row>
    <row r="38" spans="1:16" ht="8.1" customHeight="1" x14ac:dyDescent="0.2">
      <c r="A38" s="333"/>
      <c r="B38" s="338"/>
      <c r="C38" s="742">
        <v>14</v>
      </c>
      <c r="D38" s="341" t="str">
        <f>B39</f>
        <v>АЙДОСКЫЗЫ</v>
      </c>
      <c r="E38" s="325"/>
      <c r="F38" s="359"/>
      <c r="G38" s="745"/>
      <c r="H38" s="382"/>
      <c r="I38" s="372" t="str">
        <f>F36</f>
        <v>ГОНЧАР</v>
      </c>
      <c r="J38" s="756"/>
      <c r="K38" s="341"/>
      <c r="L38" s="384"/>
      <c r="M38" s="378"/>
      <c r="N38" s="376"/>
      <c r="O38" s="378"/>
      <c r="P38" s="384"/>
    </row>
    <row r="39" spans="1:16" ht="8.1" customHeight="1" x14ac:dyDescent="0.2">
      <c r="A39" s="333">
        <v>-6</v>
      </c>
      <c r="B39" s="372" t="str">
        <f>D11</f>
        <v>АЙДОСКЫЗЫ</v>
      </c>
      <c r="C39" s="743"/>
      <c r="D39" s="338"/>
      <c r="E39" s="742">
        <v>17</v>
      </c>
      <c r="F39" s="359"/>
      <c r="G39" s="745"/>
      <c r="H39" s="376"/>
      <c r="I39" s="341"/>
      <c r="J39" s="341"/>
      <c r="K39" s="341"/>
      <c r="L39" s="384"/>
      <c r="M39" s="378"/>
      <c r="N39" s="376"/>
      <c r="O39" s="378"/>
      <c r="P39" s="384"/>
    </row>
    <row r="40" spans="1:16" ht="8.1" customHeight="1" x14ac:dyDescent="0.2">
      <c r="A40" s="333"/>
      <c r="B40" s="338"/>
      <c r="C40" s="333"/>
      <c r="D40" s="359"/>
      <c r="E40" s="745"/>
      <c r="F40" s="372" t="str">
        <f>D38</f>
        <v>АЙДОСКЫЗЫ</v>
      </c>
      <c r="G40" s="743"/>
      <c r="H40" s="376"/>
      <c r="I40" s="341"/>
      <c r="J40" s="341">
        <v>-20</v>
      </c>
      <c r="K40" s="372" t="str">
        <f>I30</f>
        <v>ТУЛЕГЕНОВА</v>
      </c>
      <c r="L40" s="749">
        <v>4</v>
      </c>
      <c r="M40" s="378"/>
      <c r="N40" s="376"/>
      <c r="O40" s="378"/>
      <c r="P40" s="385"/>
    </row>
    <row r="41" spans="1:16" ht="8.1" customHeight="1" x14ac:dyDescent="0.2">
      <c r="A41" s="325">
        <v>-4</v>
      </c>
      <c r="B41" s="359"/>
      <c r="C41" s="333"/>
      <c r="D41" s="359"/>
      <c r="E41" s="745"/>
      <c r="F41" s="341"/>
      <c r="G41" s="323"/>
      <c r="H41" s="323"/>
      <c r="I41" s="341"/>
      <c r="J41" s="341"/>
      <c r="K41" s="341"/>
      <c r="L41" s="749"/>
      <c r="M41" s="378"/>
      <c r="N41" s="376"/>
      <c r="O41" s="378"/>
      <c r="P41" s="385"/>
    </row>
    <row r="42" spans="1:16" ht="8.1" customHeight="1" x14ac:dyDescent="0.3">
      <c r="A42" s="333"/>
      <c r="B42" s="338"/>
      <c r="C42" s="742">
        <v>15</v>
      </c>
      <c r="D42" s="372" t="str">
        <f>B43</f>
        <v>АМАНГЕЛДИ (Ж)</v>
      </c>
      <c r="E42" s="743"/>
      <c r="F42" s="341"/>
      <c r="G42" s="323"/>
      <c r="H42" s="323"/>
      <c r="I42" s="341"/>
      <c r="J42" s="341"/>
      <c r="K42" s="341"/>
      <c r="L42" s="328"/>
    </row>
    <row r="43" spans="1:16" ht="8.1" customHeight="1" x14ac:dyDescent="0.2">
      <c r="A43" s="333">
        <v>-5</v>
      </c>
      <c r="B43" s="372" t="str">
        <f>D7</f>
        <v>АМАНГЕЛДИ (Ж)</v>
      </c>
      <c r="C43" s="743"/>
      <c r="D43" s="341"/>
      <c r="E43" s="323"/>
      <c r="F43" s="341"/>
      <c r="G43" s="323"/>
      <c r="H43" s="325"/>
      <c r="I43" s="341"/>
      <c r="J43" s="341"/>
      <c r="K43" s="341"/>
      <c r="L43" s="386"/>
    </row>
    <row r="44" spans="1:16" ht="8.1" customHeight="1" x14ac:dyDescent="0.2">
      <c r="A44" s="387"/>
      <c r="B44" s="341"/>
      <c r="C44" s="325"/>
      <c r="D44" s="341"/>
      <c r="E44" s="323"/>
      <c r="F44" s="341"/>
      <c r="G44" s="323"/>
      <c r="H44" s="325"/>
      <c r="I44" s="341"/>
      <c r="J44" s="341"/>
      <c r="K44" s="341"/>
      <c r="L44" s="386"/>
    </row>
    <row r="45" spans="1:16" ht="8.1" customHeight="1" x14ac:dyDescent="0.2">
      <c r="A45" s="323">
        <v>-18</v>
      </c>
      <c r="B45" s="341" t="str">
        <f>F32</f>
        <v>АБИДИНОВА</v>
      </c>
      <c r="C45" s="388"/>
      <c r="D45" s="368"/>
      <c r="F45" s="341"/>
      <c r="G45" s="323"/>
      <c r="H45" s="325">
        <v>-16</v>
      </c>
      <c r="I45" s="341" t="str">
        <f>D30</f>
        <v>БОЛАТКЫЗЫ</v>
      </c>
      <c r="J45" s="341"/>
      <c r="K45" s="341"/>
      <c r="L45" s="386"/>
    </row>
    <row r="46" spans="1:16" ht="8.1" customHeight="1" x14ac:dyDescent="0.2">
      <c r="A46" s="323"/>
      <c r="B46" s="338"/>
      <c r="C46" s="742">
        <v>21</v>
      </c>
      <c r="D46" s="372" t="str">
        <f>B45</f>
        <v>АБИДИНОВА</v>
      </c>
      <c r="E46" s="749">
        <v>5</v>
      </c>
      <c r="F46" s="341"/>
      <c r="G46" s="323"/>
      <c r="H46" s="325"/>
      <c r="I46" s="338"/>
      <c r="J46" s="755">
        <v>22</v>
      </c>
      <c r="K46" s="372" t="str">
        <f>I45</f>
        <v>БОЛАТКЫЗЫ</v>
      </c>
      <c r="L46" s="749">
        <v>7</v>
      </c>
    </row>
    <row r="47" spans="1:16" ht="8.1" customHeight="1" x14ac:dyDescent="0.2">
      <c r="A47" s="323">
        <v>-19</v>
      </c>
      <c r="B47" s="372" t="str">
        <f>F40</f>
        <v>АЙДОСКЫЗЫ</v>
      </c>
      <c r="C47" s="743"/>
      <c r="D47" s="341"/>
      <c r="E47" s="749"/>
      <c r="F47" s="341"/>
      <c r="G47" s="323"/>
      <c r="H47" s="325">
        <v>-17</v>
      </c>
      <c r="I47" s="372" t="str">
        <f>D42</f>
        <v>АМАНГЕЛДИ (Ж)</v>
      </c>
      <c r="J47" s="756"/>
      <c r="K47" s="341"/>
      <c r="L47" s="749"/>
    </row>
    <row r="48" spans="1:16" ht="8.1" customHeight="1" x14ac:dyDescent="0.2">
      <c r="A48" s="323"/>
      <c r="B48" s="341"/>
      <c r="C48" s="325">
        <v>-21</v>
      </c>
      <c r="D48" s="372" t="str">
        <f>B47</f>
        <v>АЙДОСКЫЗЫ</v>
      </c>
      <c r="E48" s="749">
        <v>6</v>
      </c>
      <c r="F48" s="341"/>
      <c r="G48" s="323"/>
      <c r="H48" s="325"/>
      <c r="I48" s="341"/>
      <c r="J48" s="341">
        <v>-22</v>
      </c>
      <c r="K48" s="372" t="str">
        <f>I47</f>
        <v>АМАНГЕЛДИ (Ж)</v>
      </c>
      <c r="L48" s="749">
        <v>8</v>
      </c>
    </row>
    <row r="49" spans="1:14" ht="8.1" customHeight="1" x14ac:dyDescent="0.2">
      <c r="A49" s="323"/>
      <c r="B49" s="341"/>
      <c r="C49" s="325"/>
      <c r="D49" s="341"/>
      <c r="E49" s="749"/>
      <c r="F49" s="341"/>
      <c r="H49" s="389"/>
      <c r="I49" s="341"/>
      <c r="J49" s="341"/>
      <c r="K49" s="341"/>
      <c r="L49" s="749"/>
    </row>
    <row r="50" spans="1:14" ht="8.1" customHeight="1" x14ac:dyDescent="0.2">
      <c r="A50" s="323">
        <v>-12</v>
      </c>
      <c r="B50" s="341" t="str">
        <f>B29</f>
        <v>КАКОТКИНА</v>
      </c>
      <c r="C50" s="325"/>
      <c r="D50" s="341"/>
      <c r="E50" s="323"/>
      <c r="F50" s="341"/>
      <c r="G50" s="390"/>
      <c r="H50" s="391"/>
      <c r="I50" s="341"/>
      <c r="J50" s="341"/>
      <c r="K50" s="341"/>
      <c r="L50" s="386"/>
    </row>
    <row r="51" spans="1:14" ht="8.1" customHeight="1" x14ac:dyDescent="0.2">
      <c r="A51" s="323"/>
      <c r="B51" s="338"/>
      <c r="C51" s="742">
        <v>23</v>
      </c>
      <c r="D51" s="341" t="str">
        <f>B50</f>
        <v>КАКОТКИНА</v>
      </c>
      <c r="E51" s="323"/>
      <c r="F51" s="341"/>
      <c r="G51" s="390"/>
      <c r="H51" s="391"/>
      <c r="I51" s="341"/>
      <c r="J51" s="341"/>
      <c r="K51" s="341"/>
      <c r="L51" s="386"/>
    </row>
    <row r="52" spans="1:14" ht="8.1" customHeight="1" x14ac:dyDescent="0.2">
      <c r="A52" s="323">
        <v>-13</v>
      </c>
      <c r="B52" s="372"/>
      <c r="C52" s="743"/>
      <c r="D52" s="338"/>
      <c r="E52" s="742">
        <v>25</v>
      </c>
      <c r="F52" s="341"/>
      <c r="G52" s="390"/>
      <c r="H52" s="391"/>
      <c r="I52" s="341"/>
      <c r="J52" s="341"/>
      <c r="K52" s="341"/>
      <c r="L52" s="386"/>
    </row>
    <row r="53" spans="1:14" ht="8.1" customHeight="1" x14ac:dyDescent="0.2">
      <c r="A53" s="323"/>
      <c r="B53" s="341"/>
      <c r="C53" s="325"/>
      <c r="D53" s="359"/>
      <c r="E53" s="745"/>
      <c r="F53" s="372" t="str">
        <f>D51</f>
        <v>КАКОТКИНА</v>
      </c>
      <c r="G53" s="747">
        <v>9</v>
      </c>
      <c r="H53" s="392">
        <v>-23</v>
      </c>
      <c r="I53" s="341"/>
      <c r="J53" s="341"/>
      <c r="K53" s="341"/>
      <c r="L53" s="393"/>
    </row>
    <row r="54" spans="1:14" ht="8.1" customHeight="1" x14ac:dyDescent="0.2">
      <c r="A54" s="323">
        <v>-14</v>
      </c>
      <c r="B54" s="341"/>
      <c r="C54" s="325"/>
      <c r="D54" s="359"/>
      <c r="E54" s="745"/>
      <c r="F54" s="341"/>
      <c r="G54" s="747"/>
      <c r="H54" s="394"/>
      <c r="I54" s="338"/>
      <c r="J54" s="755">
        <v>26</v>
      </c>
      <c r="K54" s="372"/>
      <c r="L54" s="748">
        <v>11</v>
      </c>
    </row>
    <row r="55" spans="1:14" ht="8.1" customHeight="1" x14ac:dyDescent="0.2">
      <c r="A55" s="323"/>
      <c r="B55" s="338"/>
      <c r="C55" s="742">
        <v>24</v>
      </c>
      <c r="D55" s="372"/>
      <c r="E55" s="743"/>
      <c r="F55" s="341"/>
      <c r="G55" s="393"/>
      <c r="H55" s="392">
        <v>-24</v>
      </c>
      <c r="I55" s="372"/>
      <c r="J55" s="756"/>
      <c r="K55" s="341"/>
      <c r="L55" s="748"/>
    </row>
    <row r="56" spans="1:14" ht="8.1" customHeight="1" x14ac:dyDescent="0.2">
      <c r="A56" s="323">
        <v>-15</v>
      </c>
      <c r="B56" s="372"/>
      <c r="C56" s="743"/>
      <c r="D56" s="341"/>
      <c r="E56" s="325">
        <v>-25</v>
      </c>
      <c r="F56" s="372"/>
      <c r="G56" s="747">
        <v>10</v>
      </c>
      <c r="H56" s="391"/>
      <c r="I56" s="341"/>
      <c r="J56" s="341">
        <v>-26</v>
      </c>
      <c r="K56" s="341"/>
      <c r="L56" s="748">
        <v>12</v>
      </c>
    </row>
    <row r="57" spans="1:14" ht="8.1" customHeight="1" x14ac:dyDescent="0.2">
      <c r="A57" s="323"/>
      <c r="B57" s="341"/>
      <c r="C57" s="325"/>
      <c r="D57" s="341"/>
      <c r="E57" s="325"/>
      <c r="F57" s="341"/>
      <c r="G57" s="747"/>
      <c r="H57" s="395"/>
      <c r="I57" s="341"/>
      <c r="J57" s="341"/>
      <c r="K57" s="338"/>
      <c r="L57" s="748"/>
    </row>
    <row r="58" spans="1:14" ht="8.1" customHeight="1" x14ac:dyDescent="0.25">
      <c r="A58" s="323"/>
      <c r="B58" s="341"/>
      <c r="C58" s="325"/>
      <c r="D58" s="341"/>
      <c r="E58" s="325"/>
      <c r="F58" s="341"/>
      <c r="G58" s="395"/>
      <c r="H58" s="395"/>
      <c r="I58" s="341"/>
      <c r="J58" s="341"/>
      <c r="K58" s="359"/>
      <c r="L58" s="396"/>
    </row>
    <row r="59" spans="1:14" ht="8.1" customHeight="1" x14ac:dyDescent="0.2">
      <c r="A59" s="370"/>
      <c r="B59" s="359"/>
      <c r="C59" s="371">
        <v>1</v>
      </c>
      <c r="D59" s="372" t="s">
        <v>317</v>
      </c>
      <c r="E59" s="333"/>
      <c r="F59" s="341"/>
      <c r="G59" s="375"/>
      <c r="H59" s="357"/>
      <c r="I59" s="751" t="s">
        <v>318</v>
      </c>
      <c r="J59" s="329"/>
      <c r="K59" s="357"/>
      <c r="L59" s="374"/>
    </row>
    <row r="60" spans="1:14" ht="8.1" customHeight="1" x14ac:dyDescent="0.2">
      <c r="A60" s="370"/>
      <c r="B60" s="359"/>
      <c r="C60" s="333"/>
      <c r="D60" s="338"/>
      <c r="E60" s="742">
        <v>5</v>
      </c>
      <c r="F60" s="341" t="str">
        <f>D59</f>
        <v>ТЕМИРХАНОВА</v>
      </c>
      <c r="G60" s="375"/>
      <c r="H60" s="357"/>
      <c r="I60" s="751"/>
      <c r="J60" s="329"/>
      <c r="K60" s="357"/>
      <c r="L60" s="374"/>
    </row>
    <row r="61" spans="1:14" ht="8.1" customHeight="1" x14ac:dyDescent="0.2">
      <c r="A61" s="370">
        <v>2</v>
      </c>
      <c r="B61" s="372" t="s">
        <v>319</v>
      </c>
      <c r="C61" s="333"/>
      <c r="D61" s="359"/>
      <c r="E61" s="745"/>
      <c r="F61" s="338"/>
      <c r="G61" s="742">
        <v>9</v>
      </c>
      <c r="H61" s="376"/>
      <c r="I61" s="341"/>
      <c r="J61" s="341"/>
      <c r="K61" s="357"/>
      <c r="L61" s="374"/>
    </row>
    <row r="62" spans="1:14" ht="8.1" customHeight="1" x14ac:dyDescent="0.2">
      <c r="A62" s="370"/>
      <c r="B62" s="338"/>
      <c r="C62" s="742">
        <v>1</v>
      </c>
      <c r="D62" s="372" t="str">
        <f>B63</f>
        <v>АУБАКИРОВА</v>
      </c>
      <c r="E62" s="743"/>
      <c r="F62" s="359"/>
      <c r="G62" s="745"/>
      <c r="H62" s="376"/>
      <c r="I62" s="341"/>
      <c r="J62" s="341"/>
      <c r="K62" s="357"/>
      <c r="L62" s="374"/>
    </row>
    <row r="63" spans="1:14" ht="8.1" customHeight="1" x14ac:dyDescent="0.2">
      <c r="A63" s="370">
        <v>3</v>
      </c>
      <c r="B63" s="372" t="s">
        <v>320</v>
      </c>
      <c r="C63" s="743"/>
      <c r="D63" s="341"/>
      <c r="E63" s="325"/>
      <c r="F63" s="359"/>
      <c r="G63" s="745"/>
      <c r="H63" s="376"/>
      <c r="I63" s="341"/>
      <c r="J63" s="341"/>
      <c r="K63" s="357"/>
      <c r="L63" s="374"/>
    </row>
    <row r="64" spans="1:14" ht="8.1" customHeight="1" x14ac:dyDescent="0.2">
      <c r="A64" s="370"/>
      <c r="B64" s="341"/>
      <c r="C64" s="325"/>
      <c r="D64" s="341"/>
      <c r="E64" s="325"/>
      <c r="F64" s="359"/>
      <c r="G64" s="745"/>
      <c r="H64" s="376"/>
      <c r="I64" s="372" t="str">
        <f>F60</f>
        <v>ТЕМИРХАНОВА</v>
      </c>
      <c r="J64" s="359"/>
      <c r="K64" s="357"/>
      <c r="L64" s="374"/>
      <c r="N64" s="389"/>
    </row>
    <row r="65" spans="1:12" ht="8.1" customHeight="1" x14ac:dyDescent="0.2">
      <c r="A65" s="370">
        <v>4</v>
      </c>
      <c r="B65" s="372"/>
      <c r="C65" s="333"/>
      <c r="D65" s="341"/>
      <c r="E65" s="325"/>
      <c r="F65" s="359"/>
      <c r="G65" s="745"/>
      <c r="H65" s="377"/>
      <c r="I65" s="338"/>
      <c r="J65" s="755">
        <v>11</v>
      </c>
      <c r="K65" s="341"/>
      <c r="L65" s="374"/>
    </row>
    <row r="66" spans="1:12" ht="8.1" customHeight="1" x14ac:dyDescent="0.2">
      <c r="A66" s="370"/>
      <c r="B66" s="338"/>
      <c r="C66" s="742">
        <v>2</v>
      </c>
      <c r="D66" s="372" t="s">
        <v>321</v>
      </c>
      <c r="E66" s="333"/>
      <c r="F66" s="359"/>
      <c r="G66" s="745"/>
      <c r="H66" s="376"/>
      <c r="I66" s="359"/>
      <c r="J66" s="757"/>
      <c r="K66" s="341"/>
      <c r="L66" s="374"/>
    </row>
    <row r="67" spans="1:12" ht="8.1" customHeight="1" x14ac:dyDescent="0.2">
      <c r="A67" s="370">
        <v>5</v>
      </c>
      <c r="B67" s="372"/>
      <c r="C67" s="743"/>
      <c r="D67" s="338"/>
      <c r="E67" s="742">
        <v>6</v>
      </c>
      <c r="F67" s="359"/>
      <c r="G67" s="745"/>
      <c r="H67" s="376"/>
      <c r="I67" s="359"/>
      <c r="J67" s="757"/>
      <c r="K67" s="341"/>
      <c r="L67" s="374"/>
    </row>
    <row r="68" spans="1:12" ht="8.1" customHeight="1" x14ac:dyDescent="0.2">
      <c r="A68" s="370"/>
      <c r="B68" s="341"/>
      <c r="C68" s="325"/>
      <c r="D68" s="359"/>
      <c r="E68" s="745"/>
      <c r="F68" s="372" t="str">
        <f>D69</f>
        <v>ХАНИЯЗОВА М.</v>
      </c>
      <c r="G68" s="743"/>
      <c r="H68" s="376"/>
      <c r="I68" s="359"/>
      <c r="J68" s="757"/>
      <c r="K68" s="341"/>
      <c r="L68" s="374"/>
    </row>
    <row r="69" spans="1:12" ht="8.1" customHeight="1" x14ac:dyDescent="0.3">
      <c r="A69" s="370"/>
      <c r="B69" s="359"/>
      <c r="C69" s="371">
        <v>6</v>
      </c>
      <c r="D69" s="372" t="s">
        <v>322</v>
      </c>
      <c r="E69" s="743"/>
      <c r="F69" s="341"/>
      <c r="G69" s="325"/>
      <c r="H69" s="378"/>
      <c r="I69" s="359"/>
      <c r="J69" s="757"/>
      <c r="K69" s="341"/>
      <c r="L69" s="328"/>
    </row>
    <row r="70" spans="1:12" ht="8.1" customHeight="1" x14ac:dyDescent="0.2">
      <c r="A70" s="370"/>
      <c r="B70" s="359"/>
      <c r="C70" s="333"/>
      <c r="D70" s="341"/>
      <c r="E70" s="325"/>
      <c r="F70" s="341"/>
      <c r="G70" s="325"/>
      <c r="H70" s="378"/>
      <c r="I70" s="359"/>
      <c r="J70" s="757"/>
      <c r="K70" s="379" t="str">
        <f>I64</f>
        <v>ТЕМИРХАНОВА</v>
      </c>
      <c r="L70" s="749">
        <v>1</v>
      </c>
    </row>
    <row r="71" spans="1:12" ht="8.1" customHeight="1" x14ac:dyDescent="0.2">
      <c r="A71" s="370"/>
      <c r="B71" s="359"/>
      <c r="C71" s="371">
        <v>7</v>
      </c>
      <c r="D71" s="372" t="s">
        <v>323</v>
      </c>
      <c r="E71" s="333"/>
      <c r="F71" s="341"/>
      <c r="G71" s="325"/>
      <c r="H71" s="378"/>
      <c r="I71" s="359"/>
      <c r="J71" s="757"/>
      <c r="K71" s="359"/>
      <c r="L71" s="749"/>
    </row>
    <row r="72" spans="1:12" ht="8.1" customHeight="1" x14ac:dyDescent="0.2">
      <c r="A72" s="370"/>
      <c r="B72" s="341"/>
      <c r="C72" s="325"/>
      <c r="D72" s="359"/>
      <c r="E72" s="742">
        <v>7</v>
      </c>
      <c r="F72" s="372" t="str">
        <f>D71</f>
        <v>МЕРКЕН</v>
      </c>
      <c r="G72" s="333"/>
      <c r="H72" s="378"/>
      <c r="I72" s="359"/>
      <c r="J72" s="757"/>
      <c r="K72" s="359"/>
      <c r="L72" s="381"/>
    </row>
    <row r="73" spans="1:12" ht="8.1" customHeight="1" x14ac:dyDescent="0.2">
      <c r="A73" s="370">
        <v>8</v>
      </c>
      <c r="B73" s="359"/>
      <c r="C73" s="333"/>
      <c r="D73" s="359"/>
      <c r="E73" s="745"/>
      <c r="F73" s="338"/>
      <c r="G73" s="742">
        <v>10</v>
      </c>
      <c r="H73" s="376"/>
      <c r="I73" s="359"/>
      <c r="J73" s="757"/>
      <c r="K73" s="359"/>
      <c r="L73" s="381"/>
    </row>
    <row r="74" spans="1:12" ht="8.1" customHeight="1" x14ac:dyDescent="0.2">
      <c r="A74" s="370"/>
      <c r="B74" s="338"/>
      <c r="C74" s="742">
        <v>3</v>
      </c>
      <c r="D74" s="372" t="s">
        <v>324</v>
      </c>
      <c r="E74" s="743"/>
      <c r="F74" s="359"/>
      <c r="G74" s="745"/>
      <c r="H74" s="376"/>
      <c r="I74" s="359"/>
      <c r="J74" s="757"/>
      <c r="K74" s="359"/>
      <c r="L74" s="381"/>
    </row>
    <row r="75" spans="1:12" ht="8.1" customHeight="1" x14ac:dyDescent="0.2">
      <c r="A75" s="370">
        <v>9</v>
      </c>
      <c r="B75" s="372"/>
      <c r="C75" s="743"/>
      <c r="D75" s="341"/>
      <c r="E75" s="325"/>
      <c r="F75" s="359"/>
      <c r="G75" s="745"/>
      <c r="H75" s="376"/>
      <c r="I75" s="359"/>
      <c r="J75" s="757"/>
      <c r="K75" s="359"/>
      <c r="L75" s="381"/>
    </row>
    <row r="76" spans="1:12" ht="8.1" customHeight="1" x14ac:dyDescent="0.2">
      <c r="A76" s="370"/>
      <c r="B76" s="341"/>
      <c r="C76" s="325"/>
      <c r="D76" s="341"/>
      <c r="E76" s="325"/>
      <c r="F76" s="359"/>
      <c r="G76" s="745"/>
      <c r="H76" s="382"/>
      <c r="I76" s="372" t="str">
        <f>F80</f>
        <v>АДИЛЬГЕРЕЕВА</v>
      </c>
      <c r="J76" s="756"/>
      <c r="K76" s="359"/>
      <c r="L76" s="381"/>
    </row>
    <row r="77" spans="1:12" ht="8.1" customHeight="1" x14ac:dyDescent="0.2">
      <c r="A77" s="370">
        <v>10</v>
      </c>
      <c r="B77" s="372"/>
      <c r="C77" s="333"/>
      <c r="D77" s="341"/>
      <c r="E77" s="325"/>
      <c r="F77" s="359"/>
      <c r="G77" s="745"/>
      <c r="H77" s="376"/>
      <c r="I77" s="341"/>
      <c r="J77" s="341"/>
      <c r="K77" s="359"/>
      <c r="L77" s="381"/>
    </row>
    <row r="78" spans="1:12" ht="8.1" customHeight="1" x14ac:dyDescent="0.2">
      <c r="A78" s="370"/>
      <c r="B78" s="338"/>
      <c r="C78" s="742">
        <v>4</v>
      </c>
      <c r="D78" s="372" t="s">
        <v>325</v>
      </c>
      <c r="E78" s="333"/>
      <c r="F78" s="359"/>
      <c r="G78" s="745"/>
      <c r="H78" s="376"/>
      <c r="I78" s="341"/>
      <c r="J78" s="341"/>
      <c r="K78" s="359"/>
      <c r="L78" s="381"/>
    </row>
    <row r="79" spans="1:12" ht="8.1" customHeight="1" x14ac:dyDescent="0.2">
      <c r="A79" s="370">
        <v>11</v>
      </c>
      <c r="B79" s="372"/>
      <c r="C79" s="743"/>
      <c r="D79" s="338"/>
      <c r="E79" s="742">
        <v>8</v>
      </c>
      <c r="F79" s="359"/>
      <c r="G79" s="745"/>
      <c r="H79" s="376"/>
      <c r="I79" s="341"/>
      <c r="J79" s="341"/>
      <c r="K79" s="359"/>
      <c r="L79" s="381"/>
    </row>
    <row r="80" spans="1:12" ht="8.1" customHeight="1" x14ac:dyDescent="0.2">
      <c r="A80" s="383"/>
      <c r="B80" s="341"/>
      <c r="C80" s="325"/>
      <c r="D80" s="359"/>
      <c r="E80" s="745"/>
      <c r="F80" s="372" t="str">
        <f>D81</f>
        <v>АДИЛЬГЕРЕЕВА</v>
      </c>
      <c r="G80" s="743"/>
      <c r="H80" s="376"/>
      <c r="I80" s="341"/>
      <c r="J80" s="341">
        <v>-11</v>
      </c>
      <c r="K80" s="372" t="str">
        <f>I76</f>
        <v>АДИЛЬГЕРЕЕВА</v>
      </c>
      <c r="L80" s="750">
        <v>2</v>
      </c>
    </row>
    <row r="81" spans="1:12" ht="8.1" customHeight="1" x14ac:dyDescent="0.2">
      <c r="A81" s="383"/>
      <c r="B81" s="359"/>
      <c r="C81" s="371">
        <v>12</v>
      </c>
      <c r="D81" s="372" t="s">
        <v>326</v>
      </c>
      <c r="E81" s="743"/>
      <c r="F81" s="341"/>
      <c r="G81" s="325"/>
      <c r="H81" s="323"/>
      <c r="I81" s="341"/>
      <c r="J81" s="341"/>
      <c r="K81" s="359"/>
      <c r="L81" s="750"/>
    </row>
    <row r="82" spans="1:12" ht="8.1" customHeight="1" x14ac:dyDescent="0.2">
      <c r="A82" s="383"/>
      <c r="B82" s="359"/>
      <c r="C82" s="371"/>
      <c r="D82" s="359"/>
      <c r="E82" s="333"/>
      <c r="F82" s="341"/>
      <c r="G82" s="325"/>
      <c r="H82" s="323"/>
      <c r="I82" s="341"/>
      <c r="J82" s="341"/>
      <c r="K82" s="359"/>
      <c r="L82" s="381"/>
    </row>
    <row r="83" spans="1:12" ht="8.1" customHeight="1" x14ac:dyDescent="0.2">
      <c r="A83" s="323"/>
      <c r="B83" s="341"/>
      <c r="C83" s="325"/>
      <c r="D83" s="341"/>
      <c r="E83" s="325">
        <v>-9</v>
      </c>
      <c r="F83" s="341" t="str">
        <f>F68</f>
        <v>ХАНИЯЗОВА М.</v>
      </c>
      <c r="G83" s="325"/>
      <c r="H83" s="323"/>
      <c r="I83" s="341"/>
      <c r="J83" s="341"/>
      <c r="K83" s="359"/>
      <c r="L83" s="381"/>
    </row>
    <row r="84" spans="1:12" ht="8.1" customHeight="1" x14ac:dyDescent="0.2">
      <c r="A84" s="325">
        <v>-1</v>
      </c>
      <c r="B84" s="341" t="str">
        <f>B61</f>
        <v>ТУТУЕВА</v>
      </c>
      <c r="C84" s="325"/>
      <c r="D84" s="341"/>
      <c r="E84" s="325"/>
      <c r="F84" s="338"/>
      <c r="G84" s="742">
        <v>18</v>
      </c>
      <c r="H84" s="376"/>
      <c r="I84" s="341"/>
      <c r="J84" s="341"/>
      <c r="K84" s="359"/>
      <c r="L84" s="381"/>
    </row>
    <row r="85" spans="1:12" ht="8.1" customHeight="1" x14ac:dyDescent="0.2">
      <c r="A85" s="333"/>
      <c r="B85" s="338"/>
      <c r="C85" s="742">
        <v>12</v>
      </c>
      <c r="D85" s="341" t="str">
        <f>B84</f>
        <v>ТУТУЕВА</v>
      </c>
      <c r="E85" s="325"/>
      <c r="F85" s="359"/>
      <c r="G85" s="745"/>
      <c r="H85" s="376"/>
      <c r="I85" s="341" t="str">
        <f>F83</f>
        <v>ХАНИЯЗОВА М.</v>
      </c>
      <c r="J85" s="341"/>
      <c r="K85" s="359"/>
      <c r="L85" s="381"/>
    </row>
    <row r="86" spans="1:12" ht="8.1" customHeight="1" x14ac:dyDescent="0.2">
      <c r="A86" s="333">
        <v>-8</v>
      </c>
      <c r="B86" s="372" t="str">
        <f>D78</f>
        <v>ЛАВРОВА</v>
      </c>
      <c r="C86" s="743"/>
      <c r="D86" s="338"/>
      <c r="E86" s="742">
        <v>16</v>
      </c>
      <c r="F86" s="359"/>
      <c r="G86" s="745"/>
      <c r="H86" s="377"/>
      <c r="I86" s="338"/>
      <c r="J86" s="755">
        <v>20</v>
      </c>
      <c r="K86" s="359"/>
      <c r="L86" s="381"/>
    </row>
    <row r="87" spans="1:12" ht="8.1" customHeight="1" x14ac:dyDescent="0.2">
      <c r="A87" s="333"/>
      <c r="B87" s="338"/>
      <c r="C87" s="333"/>
      <c r="D87" s="359"/>
      <c r="E87" s="745"/>
      <c r="F87" s="372" t="str">
        <f>D85</f>
        <v>ТУТУЕВА</v>
      </c>
      <c r="G87" s="743"/>
      <c r="H87" s="376"/>
      <c r="I87" s="359"/>
      <c r="J87" s="757"/>
      <c r="K87" s="359"/>
      <c r="L87" s="381"/>
    </row>
    <row r="88" spans="1:12" ht="8.1" customHeight="1" x14ac:dyDescent="0.2">
      <c r="A88" s="325">
        <v>-2</v>
      </c>
      <c r="B88" s="359"/>
      <c r="C88" s="333"/>
      <c r="D88" s="359"/>
      <c r="E88" s="745"/>
      <c r="F88" s="341"/>
      <c r="G88" s="325"/>
      <c r="H88" s="378"/>
      <c r="I88" s="359"/>
      <c r="J88" s="757"/>
      <c r="K88" s="359"/>
      <c r="L88" s="381"/>
    </row>
    <row r="89" spans="1:12" ht="8.1" customHeight="1" x14ac:dyDescent="0.2">
      <c r="A89" s="333"/>
      <c r="B89" s="338"/>
      <c r="C89" s="742">
        <v>13</v>
      </c>
      <c r="D89" s="372" t="str">
        <f>B90</f>
        <v>ИСКАКОВА</v>
      </c>
      <c r="E89" s="743"/>
      <c r="F89" s="341"/>
      <c r="G89" s="325"/>
      <c r="H89" s="378"/>
      <c r="I89" s="359"/>
      <c r="J89" s="757"/>
      <c r="K89" s="372" t="str">
        <f>I85</f>
        <v>ХАНИЯЗОВА М.</v>
      </c>
      <c r="L89" s="750">
        <v>3</v>
      </c>
    </row>
    <row r="90" spans="1:12" ht="8.1" customHeight="1" x14ac:dyDescent="0.2">
      <c r="A90" s="333">
        <v>-7</v>
      </c>
      <c r="B90" s="372" t="str">
        <f>D74</f>
        <v>ИСКАКОВА</v>
      </c>
      <c r="C90" s="743"/>
      <c r="D90" s="341"/>
      <c r="E90" s="325"/>
      <c r="F90" s="341"/>
      <c r="G90" s="325"/>
      <c r="H90" s="378"/>
      <c r="I90" s="359"/>
      <c r="J90" s="757"/>
      <c r="K90" s="341"/>
      <c r="L90" s="750"/>
    </row>
    <row r="91" spans="1:12" ht="8.1" customHeight="1" x14ac:dyDescent="0.2">
      <c r="A91" s="333"/>
      <c r="B91" s="341"/>
      <c r="C91" s="325"/>
      <c r="D91" s="341"/>
      <c r="E91" s="325">
        <v>-10</v>
      </c>
      <c r="F91" s="341" t="str">
        <f>F72</f>
        <v>МЕРКЕН</v>
      </c>
      <c r="G91" s="325"/>
      <c r="H91" s="378"/>
      <c r="I91" s="359"/>
      <c r="J91" s="757"/>
      <c r="K91" s="341"/>
      <c r="L91" s="384"/>
    </row>
    <row r="92" spans="1:12" ht="8.1" customHeight="1" x14ac:dyDescent="0.2">
      <c r="A92" s="325">
        <v>-3</v>
      </c>
      <c r="B92" s="341"/>
      <c r="C92" s="325"/>
      <c r="D92" s="341"/>
      <c r="E92" s="325"/>
      <c r="F92" s="338"/>
      <c r="G92" s="742">
        <v>19</v>
      </c>
      <c r="H92" s="376"/>
      <c r="I92" s="359"/>
      <c r="J92" s="757"/>
      <c r="K92" s="341"/>
      <c r="L92" s="384"/>
    </row>
    <row r="93" spans="1:12" ht="8.1" customHeight="1" x14ac:dyDescent="0.2">
      <c r="A93" s="333"/>
      <c r="B93" s="338"/>
      <c r="C93" s="742">
        <v>14</v>
      </c>
      <c r="D93" s="341" t="str">
        <f>B94</f>
        <v>МУКАН</v>
      </c>
      <c r="E93" s="325"/>
      <c r="F93" s="359"/>
      <c r="G93" s="745"/>
      <c r="H93" s="382"/>
      <c r="I93" s="372" t="str">
        <f>F95</f>
        <v>МУКАН</v>
      </c>
      <c r="J93" s="756"/>
      <c r="K93" s="341"/>
      <c r="L93" s="384"/>
    </row>
    <row r="94" spans="1:12" ht="8.1" customHeight="1" x14ac:dyDescent="0.2">
      <c r="A94" s="333">
        <v>-6</v>
      </c>
      <c r="B94" s="372" t="str">
        <f>D66</f>
        <v>МУКАН</v>
      </c>
      <c r="C94" s="743"/>
      <c r="D94" s="338"/>
      <c r="E94" s="742">
        <v>17</v>
      </c>
      <c r="F94" s="359"/>
      <c r="G94" s="745"/>
      <c r="H94" s="376"/>
      <c r="I94" s="341"/>
      <c r="J94" s="341"/>
      <c r="K94" s="341"/>
      <c r="L94" s="384"/>
    </row>
    <row r="95" spans="1:12" ht="8.1" customHeight="1" x14ac:dyDescent="0.2">
      <c r="A95" s="333"/>
      <c r="B95" s="338"/>
      <c r="C95" s="333"/>
      <c r="D95" s="359"/>
      <c r="E95" s="745"/>
      <c r="F95" s="372" t="str">
        <f>D93</f>
        <v>МУКАН</v>
      </c>
      <c r="G95" s="743"/>
      <c r="H95" s="376"/>
      <c r="I95" s="341"/>
      <c r="J95" s="341">
        <v>-20</v>
      </c>
      <c r="K95" s="372"/>
      <c r="L95" s="749">
        <v>4</v>
      </c>
    </row>
    <row r="96" spans="1:12" ht="8.1" customHeight="1" x14ac:dyDescent="0.2">
      <c r="A96" s="325">
        <v>-4</v>
      </c>
      <c r="B96" s="359"/>
      <c r="C96" s="333"/>
      <c r="D96" s="359"/>
      <c r="E96" s="745"/>
      <c r="F96" s="341"/>
      <c r="G96" s="323"/>
      <c r="H96" s="323"/>
      <c r="I96" s="341"/>
      <c r="J96" s="341"/>
      <c r="K96" s="341"/>
      <c r="L96" s="749"/>
    </row>
    <row r="97" spans="1:12" ht="8.1" customHeight="1" x14ac:dyDescent="0.3">
      <c r="A97" s="333"/>
      <c r="B97" s="338"/>
      <c r="C97" s="742">
        <v>15</v>
      </c>
      <c r="D97" s="372" t="str">
        <f>B98</f>
        <v>АУБАКИРОВА</v>
      </c>
      <c r="E97" s="743"/>
      <c r="F97" s="341"/>
      <c r="G97" s="323"/>
      <c r="H97" s="323"/>
      <c r="I97" s="341"/>
      <c r="J97" s="341"/>
      <c r="K97" s="341"/>
      <c r="L97" s="328"/>
    </row>
    <row r="98" spans="1:12" ht="8.1" customHeight="1" x14ac:dyDescent="0.2">
      <c r="A98" s="333">
        <v>-5</v>
      </c>
      <c r="B98" s="372" t="str">
        <f>D62</f>
        <v>АУБАКИРОВА</v>
      </c>
      <c r="C98" s="743"/>
      <c r="D98" s="341"/>
      <c r="E98" s="323"/>
      <c r="F98" s="341"/>
      <c r="G98" s="323"/>
      <c r="H98" s="323"/>
      <c r="I98" s="341"/>
      <c r="J98" s="341"/>
      <c r="K98" s="341"/>
      <c r="L98" s="386"/>
    </row>
    <row r="99" spans="1:12" ht="8.1" customHeight="1" x14ac:dyDescent="0.2">
      <c r="A99" s="387"/>
      <c r="B99" s="341"/>
      <c r="C99" s="325"/>
      <c r="D99" s="341"/>
      <c r="E99" s="323"/>
      <c r="F99" s="341"/>
      <c r="G99" s="323"/>
      <c r="H99" s="323"/>
      <c r="I99" s="341"/>
      <c r="J99" s="341"/>
      <c r="K99" s="341"/>
      <c r="L99" s="386"/>
    </row>
    <row r="100" spans="1:12" ht="8.1" customHeight="1" x14ac:dyDescent="0.2">
      <c r="A100" s="323">
        <v>-18</v>
      </c>
      <c r="B100" s="341" t="str">
        <f>F87</f>
        <v>ТУТУЕВА</v>
      </c>
      <c r="C100" s="388"/>
      <c r="D100" s="368"/>
      <c r="E100" s="386"/>
      <c r="F100" s="341"/>
      <c r="G100" s="323"/>
      <c r="H100" s="325">
        <v>-16</v>
      </c>
      <c r="I100" s="341" t="str">
        <f>D89</f>
        <v>ИСКАКОВА</v>
      </c>
      <c r="J100" s="341"/>
      <c r="K100" s="341"/>
      <c r="L100" s="386"/>
    </row>
    <row r="101" spans="1:12" ht="8.1" customHeight="1" x14ac:dyDescent="0.2">
      <c r="A101" s="323"/>
      <c r="B101" s="338"/>
      <c r="C101" s="742">
        <v>21</v>
      </c>
      <c r="D101" s="372" t="str">
        <f>B100</f>
        <v>ТУТУЕВА</v>
      </c>
      <c r="E101" s="749">
        <v>5</v>
      </c>
      <c r="F101" s="341"/>
      <c r="G101" s="323"/>
      <c r="H101" s="325"/>
      <c r="I101" s="338"/>
      <c r="J101" s="755">
        <v>22</v>
      </c>
      <c r="K101" s="372" t="str">
        <f>I102</f>
        <v>АУБАКИРОВА</v>
      </c>
      <c r="L101" s="749">
        <v>7</v>
      </c>
    </row>
    <row r="102" spans="1:12" ht="8.1" customHeight="1" x14ac:dyDescent="0.2">
      <c r="A102" s="323">
        <v>-19</v>
      </c>
      <c r="B102" s="372" t="str">
        <f>F91</f>
        <v>МЕРКЕН</v>
      </c>
      <c r="C102" s="743"/>
      <c r="D102" s="341"/>
      <c r="E102" s="749"/>
      <c r="F102" s="341"/>
      <c r="G102" s="323"/>
      <c r="H102" s="325">
        <v>-17</v>
      </c>
      <c r="I102" s="372" t="str">
        <f>D97</f>
        <v>АУБАКИРОВА</v>
      </c>
      <c r="J102" s="756"/>
      <c r="K102" s="341"/>
      <c r="L102" s="749"/>
    </row>
    <row r="103" spans="1:12" ht="8.1" customHeight="1" x14ac:dyDescent="0.2">
      <c r="A103" s="323"/>
      <c r="B103" s="341"/>
      <c r="C103" s="325">
        <v>-21</v>
      </c>
      <c r="D103" s="372" t="str">
        <f>B102</f>
        <v>МЕРКЕН</v>
      </c>
      <c r="E103" s="749">
        <v>6</v>
      </c>
      <c r="F103" s="341"/>
      <c r="G103" s="323"/>
      <c r="H103" s="325"/>
      <c r="I103" s="341"/>
      <c r="J103" s="341">
        <v>-22</v>
      </c>
      <c r="K103" s="372" t="str">
        <f>I100</f>
        <v>ИСКАКОВА</v>
      </c>
      <c r="L103" s="749">
        <v>8</v>
      </c>
    </row>
    <row r="104" spans="1:12" ht="8.1" customHeight="1" x14ac:dyDescent="0.2">
      <c r="A104" s="323"/>
      <c r="B104" s="341"/>
      <c r="C104" s="325"/>
      <c r="D104" s="341"/>
      <c r="E104" s="749"/>
      <c r="F104" s="341"/>
      <c r="H104" s="389"/>
      <c r="I104" s="341"/>
      <c r="J104" s="341"/>
      <c r="K104" s="341"/>
      <c r="L104" s="749"/>
    </row>
    <row r="105" spans="1:12" ht="8.1" customHeight="1" x14ac:dyDescent="0.2">
      <c r="A105" s="323">
        <v>-12</v>
      </c>
      <c r="B105" s="341" t="str">
        <f>B86</f>
        <v>ЛАВРОВА</v>
      </c>
      <c r="C105" s="325"/>
      <c r="D105" s="341"/>
      <c r="E105" s="323"/>
      <c r="F105" s="341"/>
      <c r="G105" s="390"/>
      <c r="H105" s="391"/>
      <c r="I105" s="341"/>
      <c r="J105" s="341"/>
      <c r="K105" s="341"/>
      <c r="L105" s="386"/>
    </row>
    <row r="106" spans="1:12" ht="8.1" customHeight="1" x14ac:dyDescent="0.2">
      <c r="A106" s="323"/>
      <c r="B106" s="338"/>
      <c r="C106" s="742">
        <v>23</v>
      </c>
      <c r="D106" s="341" t="str">
        <f>B105</f>
        <v>ЛАВРОВА</v>
      </c>
      <c r="E106" s="323"/>
      <c r="F106" s="341"/>
      <c r="G106" s="390"/>
      <c r="H106" s="391"/>
      <c r="I106" s="341"/>
      <c r="J106" s="341"/>
      <c r="K106" s="341"/>
      <c r="L106" s="386"/>
    </row>
    <row r="107" spans="1:12" ht="8.1" customHeight="1" x14ac:dyDescent="0.2">
      <c r="A107" s="323">
        <v>-13</v>
      </c>
      <c r="B107" s="372"/>
      <c r="C107" s="743"/>
      <c r="D107" s="338"/>
      <c r="E107" s="742">
        <v>25</v>
      </c>
      <c r="F107" s="341"/>
      <c r="G107" s="393"/>
      <c r="H107" s="391"/>
      <c r="I107" s="341"/>
      <c r="J107" s="341"/>
      <c r="K107" s="341"/>
      <c r="L107" s="386"/>
    </row>
    <row r="108" spans="1:12" ht="8.1" customHeight="1" x14ac:dyDescent="0.2">
      <c r="A108" s="323"/>
      <c r="B108" s="341"/>
      <c r="C108" s="325"/>
      <c r="D108" s="359"/>
      <c r="E108" s="745"/>
      <c r="F108" s="372" t="str">
        <f>D106</f>
        <v>ЛАВРОВА</v>
      </c>
      <c r="G108" s="747">
        <v>9</v>
      </c>
      <c r="H108" s="392">
        <v>-23</v>
      </c>
      <c r="I108" s="341"/>
      <c r="J108" s="341"/>
      <c r="K108" s="341"/>
      <c r="L108" s="393"/>
    </row>
    <row r="109" spans="1:12" ht="8.1" customHeight="1" x14ac:dyDescent="0.2">
      <c r="A109" s="323">
        <v>-14</v>
      </c>
      <c r="B109" s="341"/>
      <c r="C109" s="325"/>
      <c r="D109" s="359"/>
      <c r="E109" s="745"/>
      <c r="F109" s="341"/>
      <c r="G109" s="747"/>
      <c r="H109" s="394"/>
      <c r="I109" s="338"/>
      <c r="J109" s="755">
        <v>26</v>
      </c>
      <c r="K109" s="372"/>
      <c r="L109" s="748">
        <v>11</v>
      </c>
    </row>
    <row r="110" spans="1:12" ht="8.1" customHeight="1" x14ac:dyDescent="0.2">
      <c r="A110" s="323"/>
      <c r="B110" s="338"/>
      <c r="C110" s="742">
        <v>24</v>
      </c>
      <c r="D110" s="372"/>
      <c r="E110" s="743"/>
      <c r="F110" s="341"/>
      <c r="G110" s="393"/>
      <c r="H110" s="392">
        <v>-24</v>
      </c>
      <c r="I110" s="372"/>
      <c r="J110" s="756"/>
      <c r="K110" s="341"/>
      <c r="L110" s="748"/>
    </row>
    <row r="111" spans="1:12" ht="8.1" customHeight="1" x14ac:dyDescent="0.2">
      <c r="A111" s="323">
        <v>-15</v>
      </c>
      <c r="B111" s="372"/>
      <c r="C111" s="743"/>
      <c r="D111" s="341"/>
      <c r="E111" s="325">
        <v>-25</v>
      </c>
      <c r="F111" s="372"/>
      <c r="G111" s="747">
        <v>10</v>
      </c>
      <c r="H111" s="391"/>
      <c r="I111" s="341"/>
      <c r="J111" s="341">
        <v>-26</v>
      </c>
      <c r="K111" s="341"/>
      <c r="L111" s="748">
        <v>12</v>
      </c>
    </row>
    <row r="112" spans="1:12" ht="8.1" customHeight="1" x14ac:dyDescent="0.2">
      <c r="A112" s="323"/>
      <c r="B112" s="341"/>
      <c r="C112" s="325"/>
      <c r="D112" s="341"/>
      <c r="E112" s="325"/>
      <c r="F112" s="341"/>
      <c r="G112" s="747"/>
      <c r="H112" s="395"/>
      <c r="I112" s="397"/>
      <c r="J112" s="397"/>
      <c r="K112" s="338"/>
      <c r="L112" s="748"/>
    </row>
    <row r="113" spans="1:12" ht="8.1" customHeight="1" x14ac:dyDescent="0.2">
      <c r="B113" s="398"/>
      <c r="C113" s="399" t="s">
        <v>327</v>
      </c>
      <c r="D113" s="399"/>
      <c r="E113" s="399"/>
      <c r="F113" s="399"/>
      <c r="G113" s="399"/>
      <c r="K113" s="341"/>
    </row>
    <row r="114" spans="1:12" ht="8.1" customHeight="1" x14ac:dyDescent="0.2">
      <c r="B114" s="398"/>
      <c r="C114" s="399" t="s">
        <v>328</v>
      </c>
      <c r="D114" s="399"/>
      <c r="E114" s="399"/>
      <c r="F114" s="399"/>
      <c r="G114" s="399"/>
      <c r="K114" s="341"/>
    </row>
    <row r="115" spans="1:12" ht="15" customHeight="1" thickBot="1" x14ac:dyDescent="0.25">
      <c r="B115" s="752" t="s">
        <v>304</v>
      </c>
      <c r="C115" s="752"/>
      <c r="D115" s="752"/>
      <c r="E115" s="752"/>
      <c r="F115" s="752"/>
      <c r="G115" s="752"/>
      <c r="H115" s="752"/>
      <c r="I115" s="752"/>
      <c r="J115" s="752"/>
      <c r="K115" s="752"/>
      <c r="L115" s="752"/>
    </row>
    <row r="116" spans="1:12" ht="15" customHeight="1" x14ac:dyDescent="0.25">
      <c r="B116" s="753" t="s">
        <v>305</v>
      </c>
      <c r="C116" s="753"/>
      <c r="D116" s="753"/>
      <c r="E116" s="365"/>
      <c r="F116" s="366"/>
      <c r="G116" s="366"/>
      <c r="H116" s="366"/>
      <c r="I116" s="366"/>
      <c r="J116" s="366"/>
      <c r="K116" s="367" t="s">
        <v>306</v>
      </c>
    </row>
    <row r="117" spans="1:12" ht="15" customHeight="1" x14ac:dyDescent="0.2">
      <c r="B117" s="361"/>
      <c r="D117" s="368"/>
      <c r="F117" s="341"/>
      <c r="I117" s="369" t="s">
        <v>12</v>
      </c>
    </row>
    <row r="118" spans="1:12" ht="8.1" customHeight="1" x14ac:dyDescent="0.2">
      <c r="A118" s="370"/>
      <c r="B118" s="359"/>
      <c r="C118" s="371">
        <v>1</v>
      </c>
      <c r="D118" s="372" t="s">
        <v>329</v>
      </c>
      <c r="E118" s="373"/>
      <c r="F118" s="341"/>
      <c r="G118" s="357"/>
      <c r="H118" s="357"/>
      <c r="I118" s="751" t="s">
        <v>330</v>
      </c>
      <c r="J118" s="323"/>
      <c r="K118" s="341"/>
      <c r="L118" s="374"/>
    </row>
    <row r="119" spans="1:12" ht="8.1" customHeight="1" x14ac:dyDescent="0.2">
      <c r="A119" s="370"/>
      <c r="B119" s="359"/>
      <c r="C119" s="333"/>
      <c r="D119" s="338"/>
      <c r="E119" s="742">
        <v>5</v>
      </c>
      <c r="F119" s="341" t="str">
        <f>D118</f>
        <v>БУЛАНОВА</v>
      </c>
      <c r="G119" s="375"/>
      <c r="H119" s="357"/>
      <c r="I119" s="751"/>
      <c r="J119" s="323"/>
      <c r="K119" s="341"/>
      <c r="L119" s="374"/>
    </row>
    <row r="120" spans="1:12" ht="8.1" customHeight="1" x14ac:dyDescent="0.2">
      <c r="A120" s="370">
        <v>2</v>
      </c>
      <c r="B120" s="372" t="s">
        <v>331</v>
      </c>
      <c r="C120" s="333"/>
      <c r="D120" s="359"/>
      <c r="E120" s="745"/>
      <c r="F120" s="338"/>
      <c r="G120" s="742">
        <v>9</v>
      </c>
      <c r="H120" s="376"/>
      <c r="I120" s="341"/>
      <c r="J120" s="375"/>
      <c r="K120" s="341"/>
      <c r="L120" s="374"/>
    </row>
    <row r="121" spans="1:12" ht="8.1" customHeight="1" x14ac:dyDescent="0.2">
      <c r="A121" s="370"/>
      <c r="B121" s="338"/>
      <c r="C121" s="742">
        <v>1</v>
      </c>
      <c r="D121" s="372" t="str">
        <f>B120</f>
        <v>ЗОЛОТУХИНА</v>
      </c>
      <c r="E121" s="743"/>
      <c r="F121" s="359"/>
      <c r="G121" s="745"/>
      <c r="H121" s="376"/>
      <c r="I121" s="341"/>
      <c r="J121" s="375"/>
      <c r="K121" s="341"/>
      <c r="L121" s="374"/>
    </row>
    <row r="122" spans="1:12" ht="8.1" customHeight="1" x14ac:dyDescent="0.2">
      <c r="A122" s="370">
        <v>3</v>
      </c>
      <c r="B122" s="372" t="s">
        <v>332</v>
      </c>
      <c r="C122" s="743"/>
      <c r="D122" s="341"/>
      <c r="E122" s="325"/>
      <c r="F122" s="359"/>
      <c r="G122" s="745"/>
      <c r="H122" s="376"/>
      <c r="I122" s="341"/>
      <c r="J122" s="375"/>
      <c r="K122" s="341"/>
      <c r="L122" s="374"/>
    </row>
    <row r="123" spans="1:12" ht="8.1" customHeight="1" x14ac:dyDescent="0.2">
      <c r="A123" s="370"/>
      <c r="B123" s="341"/>
      <c r="C123" s="325"/>
      <c r="D123" s="341"/>
      <c r="E123" s="325"/>
      <c r="F123" s="359"/>
      <c r="G123" s="745"/>
      <c r="H123" s="376"/>
      <c r="I123" s="372" t="str">
        <f>F119</f>
        <v>БУЛАНОВА</v>
      </c>
      <c r="J123" s="373"/>
      <c r="K123" s="341"/>
      <c r="L123" s="374"/>
    </row>
    <row r="124" spans="1:12" ht="8.1" customHeight="1" x14ac:dyDescent="0.2">
      <c r="A124" s="370">
        <v>4</v>
      </c>
      <c r="B124" s="372"/>
      <c r="C124" s="333"/>
      <c r="D124" s="341"/>
      <c r="E124" s="325"/>
      <c r="F124" s="359"/>
      <c r="G124" s="745"/>
      <c r="H124" s="377"/>
      <c r="I124" s="338"/>
      <c r="J124" s="742">
        <v>11</v>
      </c>
      <c r="K124" s="341"/>
      <c r="L124" s="374"/>
    </row>
    <row r="125" spans="1:12" ht="8.1" customHeight="1" x14ac:dyDescent="0.2">
      <c r="A125" s="370"/>
      <c r="B125" s="338"/>
      <c r="C125" s="742">
        <v>2</v>
      </c>
      <c r="D125" s="372" t="s">
        <v>333</v>
      </c>
      <c r="E125" s="333"/>
      <c r="F125" s="359"/>
      <c r="G125" s="745"/>
      <c r="H125" s="376"/>
      <c r="I125" s="359"/>
      <c r="J125" s="745"/>
      <c r="K125" s="341"/>
      <c r="L125" s="374"/>
    </row>
    <row r="126" spans="1:12" ht="8.1" customHeight="1" x14ac:dyDescent="0.2">
      <c r="A126" s="370">
        <v>5</v>
      </c>
      <c r="B126" s="372"/>
      <c r="C126" s="743"/>
      <c r="D126" s="338"/>
      <c r="E126" s="742">
        <v>6</v>
      </c>
      <c r="F126" s="359"/>
      <c r="G126" s="745"/>
      <c r="H126" s="376"/>
      <c r="I126" s="359"/>
      <c r="J126" s="745"/>
      <c r="K126" s="341"/>
      <c r="L126" s="374"/>
    </row>
    <row r="127" spans="1:12" ht="8.1" customHeight="1" x14ac:dyDescent="0.2">
      <c r="A127" s="370"/>
      <c r="B127" s="341"/>
      <c r="C127" s="325"/>
      <c r="D127" s="359"/>
      <c r="E127" s="745"/>
      <c r="F127" s="372" t="str">
        <f>D128</f>
        <v>НУРМАН</v>
      </c>
      <c r="G127" s="743"/>
      <c r="H127" s="376"/>
      <c r="I127" s="359"/>
      <c r="J127" s="745"/>
      <c r="K127" s="341"/>
      <c r="L127" s="374"/>
    </row>
    <row r="128" spans="1:12" ht="8.1" customHeight="1" x14ac:dyDescent="0.3">
      <c r="A128" s="370"/>
      <c r="B128" s="359"/>
      <c r="C128" s="371">
        <v>6</v>
      </c>
      <c r="D128" s="372" t="s">
        <v>334</v>
      </c>
      <c r="E128" s="743"/>
      <c r="F128" s="341"/>
      <c r="G128" s="325"/>
      <c r="H128" s="378"/>
      <c r="I128" s="359"/>
      <c r="J128" s="745"/>
      <c r="K128" s="341"/>
      <c r="L128" s="328"/>
    </row>
    <row r="129" spans="1:12" ht="8.1" customHeight="1" x14ac:dyDescent="0.2">
      <c r="A129" s="370"/>
      <c r="B129" s="359"/>
      <c r="C129" s="333"/>
      <c r="D129" s="341"/>
      <c r="E129" s="325"/>
      <c r="F129" s="341"/>
      <c r="G129" s="325"/>
      <c r="H129" s="378"/>
      <c r="I129" s="359"/>
      <c r="J129" s="745"/>
      <c r="K129" s="379" t="str">
        <f>I123</f>
        <v>БУЛАНОВА</v>
      </c>
      <c r="L129" s="749">
        <v>1</v>
      </c>
    </row>
    <row r="130" spans="1:12" ht="8.1" customHeight="1" x14ac:dyDescent="0.2">
      <c r="A130" s="370"/>
      <c r="B130" s="359"/>
      <c r="C130" s="371">
        <v>7</v>
      </c>
      <c r="D130" s="372" t="s">
        <v>335</v>
      </c>
      <c r="E130" s="333"/>
      <c r="F130" s="341"/>
      <c r="G130" s="325"/>
      <c r="H130" s="378"/>
      <c r="I130" s="359"/>
      <c r="J130" s="745"/>
      <c r="K130" s="359"/>
      <c r="L130" s="749"/>
    </row>
    <row r="131" spans="1:12" ht="8.1" customHeight="1" x14ac:dyDescent="0.2">
      <c r="A131" s="370"/>
      <c r="B131" s="341"/>
      <c r="C131" s="325"/>
      <c r="D131" s="359"/>
      <c r="E131" s="742">
        <v>7</v>
      </c>
      <c r="F131" s="372" t="str">
        <f>D130</f>
        <v>БАЙБОЛАТ</v>
      </c>
      <c r="G131" s="333"/>
      <c r="H131" s="378"/>
      <c r="I131" s="359"/>
      <c r="J131" s="745"/>
      <c r="K131" s="359"/>
      <c r="L131" s="381"/>
    </row>
    <row r="132" spans="1:12" ht="8.1" customHeight="1" x14ac:dyDescent="0.2">
      <c r="A132" s="370">
        <v>8</v>
      </c>
      <c r="B132" s="359"/>
      <c r="C132" s="333"/>
      <c r="D132" s="359"/>
      <c r="E132" s="745"/>
      <c r="F132" s="338"/>
      <c r="G132" s="742">
        <v>10</v>
      </c>
      <c r="H132" s="376"/>
      <c r="I132" s="359"/>
      <c r="J132" s="745"/>
      <c r="K132" s="359"/>
      <c r="L132" s="381"/>
    </row>
    <row r="133" spans="1:12" ht="8.1" customHeight="1" x14ac:dyDescent="0.2">
      <c r="A133" s="370"/>
      <c r="B133" s="338"/>
      <c r="C133" s="742">
        <v>3</v>
      </c>
      <c r="D133" s="372" t="s">
        <v>336</v>
      </c>
      <c r="E133" s="743"/>
      <c r="F133" s="359"/>
      <c r="G133" s="745"/>
      <c r="H133" s="376"/>
      <c r="I133" s="359"/>
      <c r="J133" s="745"/>
      <c r="K133" s="359"/>
      <c r="L133" s="381"/>
    </row>
    <row r="134" spans="1:12" ht="8.1" customHeight="1" x14ac:dyDescent="0.2">
      <c r="A134" s="370">
        <v>9</v>
      </c>
      <c r="B134" s="372"/>
      <c r="C134" s="743"/>
      <c r="D134" s="341"/>
      <c r="E134" s="325"/>
      <c r="F134" s="359"/>
      <c r="G134" s="745"/>
      <c r="H134" s="376"/>
      <c r="I134" s="359"/>
      <c r="J134" s="745"/>
      <c r="K134" s="359"/>
      <c r="L134" s="381"/>
    </row>
    <row r="135" spans="1:12" ht="8.1" customHeight="1" x14ac:dyDescent="0.2">
      <c r="A135" s="370"/>
      <c r="B135" s="341"/>
      <c r="C135" s="325"/>
      <c r="D135" s="341"/>
      <c r="E135" s="325"/>
      <c r="F135" s="359"/>
      <c r="G135" s="745"/>
      <c r="H135" s="382"/>
      <c r="I135" s="372" t="str">
        <f>F139</f>
        <v>ИБРАЕВА</v>
      </c>
      <c r="J135" s="743"/>
      <c r="K135" s="359"/>
      <c r="L135" s="381"/>
    </row>
    <row r="136" spans="1:12" ht="8.1" customHeight="1" x14ac:dyDescent="0.2">
      <c r="A136" s="370">
        <v>10</v>
      </c>
      <c r="B136" s="372"/>
      <c r="C136" s="333"/>
      <c r="D136" s="341"/>
      <c r="E136" s="325"/>
      <c r="F136" s="359"/>
      <c r="G136" s="745"/>
      <c r="H136" s="376"/>
      <c r="I136" s="341"/>
      <c r="J136" s="375"/>
      <c r="K136" s="359"/>
      <c r="L136" s="381"/>
    </row>
    <row r="137" spans="1:12" ht="8.1" customHeight="1" x14ac:dyDescent="0.2">
      <c r="A137" s="370"/>
      <c r="B137" s="338"/>
      <c r="C137" s="742">
        <v>4</v>
      </c>
      <c r="D137" s="372" t="s">
        <v>337</v>
      </c>
      <c r="E137" s="333"/>
      <c r="F137" s="359"/>
      <c r="G137" s="745"/>
      <c r="H137" s="376"/>
      <c r="I137" s="341"/>
      <c r="J137" s="375"/>
      <c r="K137" s="359"/>
      <c r="L137" s="381"/>
    </row>
    <row r="138" spans="1:12" ht="8.1" customHeight="1" x14ac:dyDescent="0.2">
      <c r="A138" s="370">
        <v>11</v>
      </c>
      <c r="B138" s="372"/>
      <c r="C138" s="743"/>
      <c r="D138" s="338"/>
      <c r="E138" s="742">
        <v>8</v>
      </c>
      <c r="F138" s="359"/>
      <c r="G138" s="745"/>
      <c r="H138" s="376"/>
      <c r="I138" s="341"/>
      <c r="J138" s="375"/>
      <c r="K138" s="359"/>
      <c r="L138" s="381"/>
    </row>
    <row r="139" spans="1:12" ht="8.1" customHeight="1" x14ac:dyDescent="0.2">
      <c r="A139" s="383"/>
      <c r="B139" s="341"/>
      <c r="C139" s="325"/>
      <c r="D139" s="359"/>
      <c r="E139" s="745"/>
      <c r="F139" s="372" t="str">
        <f>D140</f>
        <v>ИБРАЕВА</v>
      </c>
      <c r="G139" s="743"/>
      <c r="H139" s="376"/>
      <c r="I139" s="341"/>
      <c r="J139" s="325">
        <v>-11</v>
      </c>
      <c r="K139" s="372" t="str">
        <f>I135</f>
        <v>ИБРАЕВА</v>
      </c>
      <c r="L139" s="750">
        <v>2</v>
      </c>
    </row>
    <row r="140" spans="1:12" ht="8.1" customHeight="1" x14ac:dyDescent="0.2">
      <c r="A140" s="383"/>
      <c r="B140" s="359"/>
      <c r="C140" s="371">
        <v>12</v>
      </c>
      <c r="D140" s="372" t="s">
        <v>338</v>
      </c>
      <c r="E140" s="743"/>
      <c r="F140" s="341"/>
      <c r="G140" s="325"/>
      <c r="H140" s="323"/>
      <c r="I140" s="341"/>
      <c r="J140" s="375"/>
      <c r="K140" s="359"/>
      <c r="L140" s="750"/>
    </row>
    <row r="141" spans="1:12" ht="8.1" customHeight="1" x14ac:dyDescent="0.2">
      <c r="A141" s="383"/>
      <c r="B141" s="359"/>
      <c r="C141" s="371"/>
      <c r="D141" s="359"/>
      <c r="E141" s="333"/>
      <c r="F141" s="341"/>
      <c r="G141" s="325"/>
      <c r="H141" s="323"/>
      <c r="I141" s="341"/>
      <c r="J141" s="375"/>
      <c r="K141" s="359"/>
      <c r="L141" s="381"/>
    </row>
    <row r="142" spans="1:12" ht="8.1" customHeight="1" x14ac:dyDescent="0.2">
      <c r="A142" s="323"/>
      <c r="B142" s="341"/>
      <c r="C142" s="325"/>
      <c r="D142" s="341"/>
      <c r="E142" s="325">
        <v>-9</v>
      </c>
      <c r="F142" s="341" t="str">
        <f>F127</f>
        <v>НУРМАН</v>
      </c>
      <c r="G142" s="325"/>
      <c r="H142" s="323"/>
      <c r="I142" s="341"/>
      <c r="J142" s="325"/>
      <c r="K142" s="359"/>
      <c r="L142" s="381"/>
    </row>
    <row r="143" spans="1:12" ht="8.1" customHeight="1" x14ac:dyDescent="0.2">
      <c r="A143" s="325">
        <v>-1</v>
      </c>
      <c r="B143" s="341" t="str">
        <f>B122</f>
        <v>КАДРЖАН</v>
      </c>
      <c r="C143" s="325"/>
      <c r="D143" s="341"/>
      <c r="E143" s="325"/>
      <c r="F143" s="338"/>
      <c r="G143" s="742">
        <v>18</v>
      </c>
      <c r="H143" s="376"/>
      <c r="I143" s="341"/>
      <c r="J143" s="325"/>
      <c r="K143" s="359"/>
      <c r="L143" s="381"/>
    </row>
    <row r="144" spans="1:12" ht="8.1" customHeight="1" x14ac:dyDescent="0.2">
      <c r="A144" s="333"/>
      <c r="B144" s="338"/>
      <c r="C144" s="742">
        <v>12</v>
      </c>
      <c r="D144" s="341" t="str">
        <f>B145</f>
        <v>ТОЛЕБАЙ</v>
      </c>
      <c r="E144" s="325"/>
      <c r="F144" s="359"/>
      <c r="G144" s="745"/>
      <c r="H144" s="376"/>
      <c r="I144" s="341" t="str">
        <f>F142</f>
        <v>НУРМАН</v>
      </c>
      <c r="J144" s="325"/>
      <c r="K144" s="359"/>
      <c r="L144" s="381"/>
    </row>
    <row r="145" spans="1:12" ht="8.1" customHeight="1" x14ac:dyDescent="0.2">
      <c r="A145" s="333">
        <v>-8</v>
      </c>
      <c r="B145" s="372" t="str">
        <f>D137</f>
        <v>ТОЛЕБАЙ</v>
      </c>
      <c r="C145" s="743"/>
      <c r="D145" s="338"/>
      <c r="E145" s="742">
        <v>16</v>
      </c>
      <c r="F145" s="359"/>
      <c r="G145" s="745"/>
      <c r="H145" s="377"/>
      <c r="I145" s="338"/>
      <c r="J145" s="742">
        <v>20</v>
      </c>
      <c r="K145" s="359"/>
      <c r="L145" s="381"/>
    </row>
    <row r="146" spans="1:12" ht="8.1" customHeight="1" x14ac:dyDescent="0.2">
      <c r="A146" s="333"/>
      <c r="B146" s="338"/>
      <c r="C146" s="333"/>
      <c r="D146" s="359"/>
      <c r="E146" s="745"/>
      <c r="F146" s="372" t="str">
        <f>D144</f>
        <v>ТОЛЕБАЙ</v>
      </c>
      <c r="G146" s="743"/>
      <c r="H146" s="376"/>
      <c r="I146" s="359"/>
      <c r="J146" s="745"/>
      <c r="K146" s="359"/>
      <c r="L146" s="381"/>
    </row>
    <row r="147" spans="1:12" ht="8.1" customHeight="1" x14ac:dyDescent="0.2">
      <c r="A147" s="325">
        <v>-2</v>
      </c>
      <c r="B147" s="359"/>
      <c r="C147" s="333"/>
      <c r="D147" s="359"/>
      <c r="E147" s="745"/>
      <c r="F147" s="341"/>
      <c r="G147" s="325"/>
      <c r="H147" s="378"/>
      <c r="I147" s="359"/>
      <c r="J147" s="745"/>
      <c r="K147" s="359"/>
      <c r="L147" s="381"/>
    </row>
    <row r="148" spans="1:12" ht="8.1" customHeight="1" x14ac:dyDescent="0.2">
      <c r="A148" s="333"/>
      <c r="B148" s="338"/>
      <c r="C148" s="742">
        <v>13</v>
      </c>
      <c r="D148" s="372" t="str">
        <f>B149</f>
        <v>НАУРЫЗБАЙ</v>
      </c>
      <c r="E148" s="743"/>
      <c r="F148" s="341"/>
      <c r="G148" s="325"/>
      <c r="H148" s="378"/>
      <c r="I148" s="359"/>
      <c r="J148" s="745"/>
      <c r="K148" s="372" t="str">
        <f>I144</f>
        <v>НУРМАН</v>
      </c>
      <c r="L148" s="750">
        <v>3</v>
      </c>
    </row>
    <row r="149" spans="1:12" ht="8.1" customHeight="1" x14ac:dyDescent="0.2">
      <c r="A149" s="333">
        <v>-7</v>
      </c>
      <c r="B149" s="372" t="str">
        <f>D133</f>
        <v>НАУРЫЗБАЙ</v>
      </c>
      <c r="C149" s="743"/>
      <c r="D149" s="341"/>
      <c r="E149" s="325"/>
      <c r="F149" s="341"/>
      <c r="G149" s="325"/>
      <c r="H149" s="378"/>
      <c r="I149" s="359"/>
      <c r="J149" s="745"/>
      <c r="K149" s="341"/>
      <c r="L149" s="750"/>
    </row>
    <row r="150" spans="1:12" ht="8.1" customHeight="1" x14ac:dyDescent="0.2">
      <c r="A150" s="333"/>
      <c r="B150" s="341"/>
      <c r="C150" s="325"/>
      <c r="D150" s="341"/>
      <c r="E150" s="325">
        <v>-10</v>
      </c>
      <c r="F150" s="341" t="str">
        <f>F131</f>
        <v>БАЙБОЛАТ</v>
      </c>
      <c r="G150" s="325"/>
      <c r="H150" s="378"/>
      <c r="I150" s="359"/>
      <c r="J150" s="745"/>
      <c r="K150" s="341"/>
      <c r="L150" s="384"/>
    </row>
    <row r="151" spans="1:12" ht="8.1" customHeight="1" x14ac:dyDescent="0.2">
      <c r="A151" s="325">
        <v>-3</v>
      </c>
      <c r="B151" s="341"/>
      <c r="C151" s="325"/>
      <c r="D151" s="341"/>
      <c r="E151" s="325"/>
      <c r="F151" s="338"/>
      <c r="G151" s="742">
        <v>19</v>
      </c>
      <c r="H151" s="376"/>
      <c r="I151" s="359"/>
      <c r="J151" s="745"/>
      <c r="K151" s="341"/>
      <c r="L151" s="384"/>
    </row>
    <row r="152" spans="1:12" ht="8.1" customHeight="1" x14ac:dyDescent="0.2">
      <c r="A152" s="333"/>
      <c r="B152" s="338"/>
      <c r="C152" s="742">
        <v>14</v>
      </c>
      <c r="D152" s="341" t="str">
        <f>B153</f>
        <v>МЕНДЫГАЛИЕВА</v>
      </c>
      <c r="E152" s="325"/>
      <c r="F152" s="359"/>
      <c r="G152" s="745"/>
      <c r="H152" s="382"/>
      <c r="I152" s="372" t="str">
        <f>F150</f>
        <v>БАЙБОЛАТ</v>
      </c>
      <c r="J152" s="743"/>
      <c r="K152" s="341"/>
      <c r="L152" s="384"/>
    </row>
    <row r="153" spans="1:12" ht="8.1" customHeight="1" x14ac:dyDescent="0.2">
      <c r="A153" s="333">
        <v>-6</v>
      </c>
      <c r="B153" s="372" t="str">
        <f>D125</f>
        <v>МЕНДЫГАЛИЕВА</v>
      </c>
      <c r="C153" s="743"/>
      <c r="D153" s="338"/>
      <c r="E153" s="742">
        <v>17</v>
      </c>
      <c r="F153" s="359"/>
      <c r="G153" s="745"/>
      <c r="H153" s="376"/>
      <c r="I153" s="341"/>
      <c r="J153" s="325"/>
      <c r="K153" s="341"/>
      <c r="L153" s="384"/>
    </row>
    <row r="154" spans="1:12" ht="8.1" customHeight="1" x14ac:dyDescent="0.2">
      <c r="A154" s="333"/>
      <c r="B154" s="338"/>
      <c r="C154" s="333"/>
      <c r="D154" s="359"/>
      <c r="E154" s="745"/>
      <c r="F154" s="372" t="str">
        <f>D152</f>
        <v>МЕНДЫГАЛИЕВА</v>
      </c>
      <c r="G154" s="743"/>
      <c r="H154" s="376"/>
      <c r="I154" s="341"/>
      <c r="J154" s="325">
        <v>-20</v>
      </c>
      <c r="K154" s="372" t="str">
        <f>I152</f>
        <v>БАЙБОЛАТ</v>
      </c>
      <c r="L154" s="749">
        <v>4</v>
      </c>
    </row>
    <row r="155" spans="1:12" ht="8.1" customHeight="1" x14ac:dyDescent="0.2">
      <c r="A155" s="325">
        <v>-4</v>
      </c>
      <c r="B155" s="359"/>
      <c r="C155" s="333"/>
      <c r="D155" s="359"/>
      <c r="E155" s="745"/>
      <c r="F155" s="341"/>
      <c r="G155" s="323"/>
      <c r="H155" s="323"/>
      <c r="I155" s="341"/>
      <c r="J155" s="325"/>
      <c r="K155" s="341"/>
      <c r="L155" s="749"/>
    </row>
    <row r="156" spans="1:12" ht="8.1" customHeight="1" x14ac:dyDescent="0.3">
      <c r="A156" s="333"/>
      <c r="B156" s="338"/>
      <c r="C156" s="742">
        <v>15</v>
      </c>
      <c r="D156" s="372" t="str">
        <f>B157</f>
        <v>ЗОЛОТУХИНА</v>
      </c>
      <c r="E156" s="743"/>
      <c r="F156" s="341"/>
      <c r="G156" s="323"/>
      <c r="H156" s="323"/>
      <c r="I156" s="341"/>
      <c r="J156" s="389"/>
      <c r="K156" s="341"/>
      <c r="L156" s="328"/>
    </row>
    <row r="157" spans="1:12" ht="8.1" customHeight="1" x14ac:dyDescent="0.2">
      <c r="A157" s="333">
        <v>-5</v>
      </c>
      <c r="B157" s="372" t="str">
        <f>D121</f>
        <v>ЗОЛОТУХИНА</v>
      </c>
      <c r="C157" s="743"/>
      <c r="D157" s="341"/>
      <c r="E157" s="323"/>
      <c r="F157" s="341"/>
      <c r="G157" s="323"/>
      <c r="H157" s="325"/>
      <c r="I157" s="341"/>
      <c r="J157" s="389"/>
      <c r="K157" s="341"/>
      <c r="L157" s="386"/>
    </row>
    <row r="158" spans="1:12" ht="8.1" customHeight="1" x14ac:dyDescent="0.2">
      <c r="A158" s="387"/>
      <c r="B158" s="341"/>
      <c r="C158" s="325"/>
      <c r="D158" s="341"/>
      <c r="E158" s="323"/>
      <c r="F158" s="341"/>
      <c r="G158" s="323"/>
      <c r="H158" s="325"/>
      <c r="I158" s="341"/>
      <c r="J158" s="389"/>
      <c r="K158" s="341"/>
      <c r="L158" s="386"/>
    </row>
    <row r="159" spans="1:12" ht="8.1" customHeight="1" x14ac:dyDescent="0.2">
      <c r="A159" s="323">
        <v>-18</v>
      </c>
      <c r="B159" s="341" t="str">
        <f>F146</f>
        <v>ТОЛЕБАЙ</v>
      </c>
      <c r="C159" s="388"/>
      <c r="D159" s="368"/>
      <c r="F159" s="341"/>
      <c r="G159" s="323"/>
      <c r="H159" s="325">
        <v>-16</v>
      </c>
      <c r="I159" s="341" t="str">
        <f>D148</f>
        <v>НАУРЫЗБАЙ</v>
      </c>
      <c r="J159" s="389"/>
      <c r="K159" s="341"/>
      <c r="L159" s="386"/>
    </row>
    <row r="160" spans="1:12" ht="8.1" customHeight="1" x14ac:dyDescent="0.2">
      <c r="A160" s="323"/>
      <c r="B160" s="338"/>
      <c r="C160" s="742">
        <v>21</v>
      </c>
      <c r="D160" s="372" t="str">
        <f>B161</f>
        <v>МЕНДЫГАЛИЕВА</v>
      </c>
      <c r="E160" s="749">
        <v>5</v>
      </c>
      <c r="F160" s="341"/>
      <c r="G160" s="323"/>
      <c r="H160" s="325"/>
      <c r="I160" s="338"/>
      <c r="J160" s="742">
        <v>22</v>
      </c>
      <c r="K160" s="372" t="str">
        <f>I161</f>
        <v>ЗОЛОТУХИНА</v>
      </c>
      <c r="L160" s="749">
        <v>7</v>
      </c>
    </row>
    <row r="161" spans="1:12" ht="8.1" customHeight="1" x14ac:dyDescent="0.2">
      <c r="A161" s="323">
        <v>-19</v>
      </c>
      <c r="B161" s="372" t="str">
        <f>F154</f>
        <v>МЕНДЫГАЛИЕВА</v>
      </c>
      <c r="C161" s="743"/>
      <c r="D161" s="341"/>
      <c r="E161" s="749"/>
      <c r="F161" s="341"/>
      <c r="G161" s="323"/>
      <c r="H161" s="325">
        <v>-17</v>
      </c>
      <c r="I161" s="372" t="str">
        <f>D156</f>
        <v>ЗОЛОТУХИНА</v>
      </c>
      <c r="J161" s="743"/>
      <c r="K161" s="341"/>
      <c r="L161" s="749"/>
    </row>
    <row r="162" spans="1:12" ht="8.1" customHeight="1" x14ac:dyDescent="0.2">
      <c r="A162" s="323"/>
      <c r="B162" s="341"/>
      <c r="C162" s="325">
        <v>-21</v>
      </c>
      <c r="D162" s="372" t="str">
        <f>B159</f>
        <v>ТОЛЕБАЙ</v>
      </c>
      <c r="E162" s="749">
        <v>6</v>
      </c>
      <c r="F162" s="341"/>
      <c r="G162" s="323"/>
      <c r="H162" s="325"/>
      <c r="I162" s="341"/>
      <c r="J162" s="325">
        <v>-22</v>
      </c>
      <c r="K162" s="372" t="str">
        <f>I159</f>
        <v>НАУРЫЗБАЙ</v>
      </c>
      <c r="L162" s="749">
        <v>8</v>
      </c>
    </row>
    <row r="163" spans="1:12" ht="8.1" customHeight="1" x14ac:dyDescent="0.2">
      <c r="A163" s="323"/>
      <c r="B163" s="341"/>
      <c r="C163" s="325"/>
      <c r="D163" s="341"/>
      <c r="E163" s="749"/>
      <c r="F163" s="341"/>
      <c r="H163" s="389"/>
      <c r="I163" s="341"/>
      <c r="J163" s="325"/>
      <c r="K163" s="341"/>
      <c r="L163" s="749"/>
    </row>
    <row r="164" spans="1:12" ht="8.1" customHeight="1" x14ac:dyDescent="0.2">
      <c r="A164" s="323">
        <v>-12</v>
      </c>
      <c r="B164" s="341" t="str">
        <f>B143</f>
        <v>КАДРЖАН</v>
      </c>
      <c r="C164" s="325"/>
      <c r="D164" s="341"/>
      <c r="E164" s="323"/>
      <c r="F164" s="341"/>
      <c r="G164" s="390"/>
      <c r="H164" s="391"/>
      <c r="I164" s="341"/>
      <c r="J164" s="389"/>
      <c r="K164" s="341"/>
      <c r="L164" s="386"/>
    </row>
    <row r="165" spans="1:12" ht="8.1" customHeight="1" x14ac:dyDescent="0.2">
      <c r="A165" s="323"/>
      <c r="B165" s="338"/>
      <c r="C165" s="742">
        <v>23</v>
      </c>
      <c r="D165" s="341" t="str">
        <f>B164</f>
        <v>КАДРЖАН</v>
      </c>
      <c r="E165" s="323"/>
      <c r="F165" s="341"/>
      <c r="G165" s="390"/>
      <c r="H165" s="391"/>
      <c r="I165" s="341"/>
      <c r="J165" s="389"/>
      <c r="K165" s="341"/>
      <c r="L165" s="386"/>
    </row>
    <row r="166" spans="1:12" ht="8.1" customHeight="1" x14ac:dyDescent="0.2">
      <c r="A166" s="323">
        <v>-13</v>
      </c>
      <c r="B166" s="372"/>
      <c r="C166" s="743"/>
      <c r="D166" s="338"/>
      <c r="E166" s="742">
        <v>25</v>
      </c>
      <c r="F166" s="341"/>
      <c r="G166" s="390"/>
      <c r="H166" s="391"/>
      <c r="I166" s="341"/>
      <c r="J166" s="389"/>
      <c r="K166" s="341"/>
      <c r="L166" s="386"/>
    </row>
    <row r="167" spans="1:12" ht="8.1" customHeight="1" x14ac:dyDescent="0.2">
      <c r="A167" s="323"/>
      <c r="B167" s="341"/>
      <c r="C167" s="325"/>
      <c r="D167" s="359"/>
      <c r="E167" s="745"/>
      <c r="F167" s="372" t="str">
        <f>D165</f>
        <v>КАДРЖАН</v>
      </c>
      <c r="G167" s="747">
        <v>9</v>
      </c>
      <c r="H167" s="392">
        <v>-23</v>
      </c>
      <c r="I167" s="341"/>
      <c r="J167" s="325"/>
      <c r="K167" s="341"/>
      <c r="L167" s="393"/>
    </row>
    <row r="168" spans="1:12" ht="8.1" customHeight="1" x14ac:dyDescent="0.2">
      <c r="A168" s="323">
        <v>-14</v>
      </c>
      <c r="B168" s="341"/>
      <c r="C168" s="325"/>
      <c r="D168" s="359"/>
      <c r="E168" s="745"/>
      <c r="F168" s="341"/>
      <c r="G168" s="747"/>
      <c r="H168" s="394"/>
      <c r="I168" s="338"/>
      <c r="J168" s="742">
        <v>26</v>
      </c>
      <c r="K168" s="372"/>
      <c r="L168" s="748">
        <v>11</v>
      </c>
    </row>
    <row r="169" spans="1:12" ht="8.1" customHeight="1" x14ac:dyDescent="0.2">
      <c r="A169" s="323"/>
      <c r="B169" s="338"/>
      <c r="C169" s="742">
        <v>24</v>
      </c>
      <c r="D169" s="372"/>
      <c r="E169" s="743"/>
      <c r="F169" s="341"/>
      <c r="G169" s="393"/>
      <c r="H169" s="392">
        <v>-24</v>
      </c>
      <c r="I169" s="372"/>
      <c r="J169" s="743"/>
      <c r="K169" s="341"/>
      <c r="L169" s="748"/>
    </row>
    <row r="170" spans="1:12" ht="8.1" customHeight="1" x14ac:dyDescent="0.2">
      <c r="A170" s="323">
        <v>-15</v>
      </c>
      <c r="B170" s="372"/>
      <c r="C170" s="743"/>
      <c r="D170" s="341"/>
      <c r="E170" s="325">
        <v>-25</v>
      </c>
      <c r="F170" s="372"/>
      <c r="G170" s="747">
        <v>10</v>
      </c>
      <c r="H170" s="391"/>
      <c r="I170" s="341"/>
      <c r="J170" s="325">
        <v>-26</v>
      </c>
      <c r="K170" s="341"/>
      <c r="L170" s="748">
        <v>12</v>
      </c>
    </row>
    <row r="171" spans="1:12" ht="8.1" customHeight="1" x14ac:dyDescent="0.2">
      <c r="A171" s="323"/>
      <c r="B171" s="341"/>
      <c r="C171" s="325"/>
      <c r="D171" s="341"/>
      <c r="E171" s="325"/>
      <c r="F171" s="341"/>
      <c r="G171" s="747"/>
      <c r="H171" s="395"/>
      <c r="I171" s="341"/>
      <c r="J171" s="389"/>
      <c r="K171" s="338"/>
      <c r="L171" s="748"/>
    </row>
    <row r="172" spans="1:12" ht="8.1" customHeight="1" x14ac:dyDescent="0.25">
      <c r="A172" s="323"/>
      <c r="B172" s="341"/>
      <c r="C172" s="325"/>
      <c r="D172" s="341"/>
      <c r="E172" s="325"/>
      <c r="F172" s="341"/>
      <c r="G172" s="395"/>
      <c r="H172" s="395"/>
      <c r="I172" s="341"/>
      <c r="J172" s="389"/>
      <c r="K172" s="359"/>
      <c r="L172" s="396"/>
    </row>
    <row r="173" spans="1:12" ht="8.1" customHeight="1" x14ac:dyDescent="0.2">
      <c r="A173" s="370"/>
      <c r="B173" s="359"/>
      <c r="C173" s="371">
        <v>1</v>
      </c>
      <c r="D173" s="372" t="s">
        <v>339</v>
      </c>
      <c r="E173" s="333"/>
      <c r="F173" s="341"/>
      <c r="G173" s="375"/>
      <c r="H173" s="357"/>
      <c r="I173" s="751" t="s">
        <v>340</v>
      </c>
      <c r="J173" s="323"/>
      <c r="K173" s="341"/>
      <c r="L173" s="374"/>
    </row>
    <row r="174" spans="1:12" ht="8.1" customHeight="1" x14ac:dyDescent="0.2">
      <c r="A174" s="370"/>
      <c r="B174" s="359"/>
      <c r="C174" s="333"/>
      <c r="D174" s="338"/>
      <c r="E174" s="742">
        <v>5</v>
      </c>
      <c r="F174" s="341" t="str">
        <f>D173</f>
        <v>ФУ ДАРЬЯ</v>
      </c>
      <c r="G174" s="375"/>
      <c r="H174" s="357"/>
      <c r="I174" s="751"/>
      <c r="J174" s="323"/>
      <c r="K174" s="341"/>
      <c r="L174" s="374"/>
    </row>
    <row r="175" spans="1:12" ht="8.1" customHeight="1" x14ac:dyDescent="0.2">
      <c r="A175" s="370">
        <v>2</v>
      </c>
      <c r="B175" s="372"/>
      <c r="C175" s="333"/>
      <c r="D175" s="359"/>
      <c r="E175" s="745"/>
      <c r="F175" s="338"/>
      <c r="G175" s="742">
        <v>9</v>
      </c>
      <c r="H175" s="376"/>
      <c r="I175" s="341"/>
      <c r="J175" s="375"/>
      <c r="K175" s="341"/>
      <c r="L175" s="374"/>
    </row>
    <row r="176" spans="1:12" ht="8.1" customHeight="1" x14ac:dyDescent="0.2">
      <c r="A176" s="370"/>
      <c r="B176" s="338"/>
      <c r="C176" s="742">
        <v>1</v>
      </c>
      <c r="D176" s="372" t="s">
        <v>341</v>
      </c>
      <c r="E176" s="743"/>
      <c r="F176" s="359"/>
      <c r="G176" s="745"/>
      <c r="H176" s="376"/>
      <c r="I176" s="341"/>
      <c r="J176" s="375"/>
      <c r="K176" s="341"/>
      <c r="L176" s="374"/>
    </row>
    <row r="177" spans="1:12" ht="8.1" customHeight="1" x14ac:dyDescent="0.2">
      <c r="A177" s="370">
        <v>3</v>
      </c>
      <c r="B177" s="372"/>
      <c r="C177" s="743"/>
      <c r="D177" s="341"/>
      <c r="E177" s="325"/>
      <c r="F177" s="359"/>
      <c r="G177" s="745"/>
      <c r="H177" s="376"/>
      <c r="I177" s="341"/>
      <c r="J177" s="375"/>
      <c r="K177" s="341"/>
      <c r="L177" s="374"/>
    </row>
    <row r="178" spans="1:12" ht="8.1" customHeight="1" x14ac:dyDescent="0.2">
      <c r="A178" s="370"/>
      <c r="B178" s="341"/>
      <c r="C178" s="325"/>
      <c r="D178" s="341"/>
      <c r="E178" s="325"/>
      <c r="F178" s="359"/>
      <c r="G178" s="745"/>
      <c r="H178" s="376"/>
      <c r="I178" s="372" t="str">
        <f>F174</f>
        <v>ФУ ДАРЬЯ</v>
      </c>
      <c r="J178" s="373"/>
      <c r="K178" s="341"/>
      <c r="L178" s="374"/>
    </row>
    <row r="179" spans="1:12" ht="8.1" customHeight="1" x14ac:dyDescent="0.2">
      <c r="A179" s="370">
        <v>4</v>
      </c>
      <c r="B179" s="372"/>
      <c r="C179" s="333"/>
      <c r="D179" s="341"/>
      <c r="E179" s="325"/>
      <c r="F179" s="359"/>
      <c r="G179" s="745"/>
      <c r="H179" s="377"/>
      <c r="I179" s="338"/>
      <c r="J179" s="742">
        <v>11</v>
      </c>
      <c r="K179" s="341"/>
      <c r="L179" s="374"/>
    </row>
    <row r="180" spans="1:12" ht="8.1" customHeight="1" x14ac:dyDescent="0.2">
      <c r="A180" s="370"/>
      <c r="B180" s="338"/>
      <c r="C180" s="742">
        <v>2</v>
      </c>
      <c r="D180" s="372" t="s">
        <v>342</v>
      </c>
      <c r="E180" s="333"/>
      <c r="F180" s="359"/>
      <c r="G180" s="745"/>
      <c r="H180" s="376"/>
      <c r="I180" s="359"/>
      <c r="J180" s="745"/>
      <c r="K180" s="341"/>
      <c r="L180" s="374"/>
    </row>
    <row r="181" spans="1:12" ht="8.1" customHeight="1" x14ac:dyDescent="0.2">
      <c r="A181" s="370">
        <v>5</v>
      </c>
      <c r="B181" s="372"/>
      <c r="C181" s="743"/>
      <c r="D181" s="338"/>
      <c r="E181" s="742">
        <v>6</v>
      </c>
      <c r="F181" s="359"/>
      <c r="G181" s="745"/>
      <c r="H181" s="376"/>
      <c r="I181" s="359"/>
      <c r="J181" s="745"/>
      <c r="K181" s="341"/>
      <c r="L181" s="374"/>
    </row>
    <row r="182" spans="1:12" ht="8.1" customHeight="1" x14ac:dyDescent="0.2">
      <c r="A182" s="370"/>
      <c r="B182" s="341"/>
      <c r="C182" s="325"/>
      <c r="D182" s="359"/>
      <c r="E182" s="745"/>
      <c r="F182" s="372" t="str">
        <f>D183</f>
        <v>ФАРИДОВА</v>
      </c>
      <c r="G182" s="743"/>
      <c r="H182" s="376"/>
      <c r="I182" s="359"/>
      <c r="J182" s="745"/>
      <c r="K182" s="341"/>
      <c r="L182" s="374"/>
    </row>
    <row r="183" spans="1:12" ht="8.1" customHeight="1" x14ac:dyDescent="0.3">
      <c r="A183" s="370"/>
      <c r="B183" s="359"/>
      <c r="C183" s="371">
        <v>6</v>
      </c>
      <c r="D183" s="372" t="s">
        <v>343</v>
      </c>
      <c r="E183" s="743"/>
      <c r="F183" s="341"/>
      <c r="G183" s="325"/>
      <c r="H183" s="378"/>
      <c r="I183" s="359"/>
      <c r="J183" s="745"/>
      <c r="K183" s="341"/>
      <c r="L183" s="328"/>
    </row>
    <row r="184" spans="1:12" ht="8.1" customHeight="1" x14ac:dyDescent="0.2">
      <c r="A184" s="370"/>
      <c r="B184" s="359"/>
      <c r="C184" s="333"/>
      <c r="D184" s="341"/>
      <c r="E184" s="325"/>
      <c r="F184" s="341"/>
      <c r="G184" s="325"/>
      <c r="H184" s="378"/>
      <c r="I184" s="359"/>
      <c r="J184" s="745"/>
      <c r="K184" s="379" t="str">
        <f>I178</f>
        <v>ФУ ДАРЬЯ</v>
      </c>
      <c r="L184" s="749">
        <v>1</v>
      </c>
    </row>
    <row r="185" spans="1:12" ht="8.1" customHeight="1" x14ac:dyDescent="0.2">
      <c r="A185" s="370"/>
      <c r="B185" s="359"/>
      <c r="C185" s="371">
        <v>7</v>
      </c>
      <c r="D185" s="372" t="s">
        <v>344</v>
      </c>
      <c r="E185" s="333"/>
      <c r="F185" s="341"/>
      <c r="G185" s="325"/>
      <c r="H185" s="378"/>
      <c r="I185" s="359"/>
      <c r="J185" s="745"/>
      <c r="K185" s="359"/>
      <c r="L185" s="749"/>
    </row>
    <row r="186" spans="1:12" ht="8.1" customHeight="1" x14ac:dyDescent="0.2">
      <c r="A186" s="370"/>
      <c r="B186" s="341"/>
      <c r="C186" s="325"/>
      <c r="D186" s="359"/>
      <c r="E186" s="742">
        <v>7</v>
      </c>
      <c r="F186" s="372" t="str">
        <f>D185</f>
        <v>УСЕН</v>
      </c>
      <c r="G186" s="333"/>
      <c r="H186" s="378"/>
      <c r="I186" s="359"/>
      <c r="J186" s="745"/>
      <c r="K186" s="359"/>
      <c r="L186" s="381"/>
    </row>
    <row r="187" spans="1:12" ht="8.1" customHeight="1" x14ac:dyDescent="0.2">
      <c r="A187" s="370">
        <v>8</v>
      </c>
      <c r="B187" s="359"/>
      <c r="C187" s="333"/>
      <c r="D187" s="359"/>
      <c r="E187" s="745"/>
      <c r="F187" s="338"/>
      <c r="G187" s="742">
        <v>10</v>
      </c>
      <c r="H187" s="376"/>
      <c r="I187" s="359"/>
      <c r="J187" s="745"/>
      <c r="K187" s="359"/>
      <c r="L187" s="381"/>
    </row>
    <row r="188" spans="1:12" ht="8.1" customHeight="1" x14ac:dyDescent="0.2">
      <c r="A188" s="370"/>
      <c r="B188" s="338"/>
      <c r="C188" s="742">
        <v>3</v>
      </c>
      <c r="D188" s="372" t="s">
        <v>345</v>
      </c>
      <c r="E188" s="743"/>
      <c r="F188" s="359"/>
      <c r="G188" s="745"/>
      <c r="H188" s="376"/>
      <c r="I188" s="359"/>
      <c r="J188" s="745"/>
      <c r="K188" s="359"/>
      <c r="L188" s="381"/>
    </row>
    <row r="189" spans="1:12" ht="8.1" customHeight="1" x14ac:dyDescent="0.2">
      <c r="A189" s="370">
        <v>9</v>
      </c>
      <c r="B189" s="372"/>
      <c r="C189" s="743"/>
      <c r="D189" s="341"/>
      <c r="E189" s="325"/>
      <c r="F189" s="359"/>
      <c r="G189" s="745"/>
      <c r="H189" s="376"/>
      <c r="I189" s="359"/>
      <c r="J189" s="745"/>
      <c r="K189" s="359"/>
      <c r="L189" s="381"/>
    </row>
    <row r="190" spans="1:12" ht="8.1" customHeight="1" x14ac:dyDescent="0.2">
      <c r="A190" s="370"/>
      <c r="B190" s="341"/>
      <c r="C190" s="325"/>
      <c r="D190" s="341"/>
      <c r="E190" s="325"/>
      <c r="F190" s="359"/>
      <c r="G190" s="745"/>
      <c r="H190" s="382"/>
      <c r="I190" s="372" t="str">
        <f>F194</f>
        <v>ТАЖИМОВА</v>
      </c>
      <c r="J190" s="743"/>
      <c r="K190" s="359"/>
      <c r="L190" s="381"/>
    </row>
    <row r="191" spans="1:12" ht="8.1" customHeight="1" x14ac:dyDescent="0.2">
      <c r="A191" s="370">
        <v>10</v>
      </c>
      <c r="B191" s="372"/>
      <c r="C191" s="333"/>
      <c r="D191" s="341"/>
      <c r="E191" s="325"/>
      <c r="F191" s="359"/>
      <c r="G191" s="745"/>
      <c r="H191" s="376"/>
      <c r="I191" s="341"/>
      <c r="J191" s="375"/>
      <c r="K191" s="359"/>
      <c r="L191" s="381"/>
    </row>
    <row r="192" spans="1:12" ht="8.1" customHeight="1" x14ac:dyDescent="0.2">
      <c r="A192" s="370"/>
      <c r="B192" s="338"/>
      <c r="C192" s="742">
        <v>4</v>
      </c>
      <c r="D192" s="372" t="s">
        <v>346</v>
      </c>
      <c r="E192" s="333"/>
      <c r="F192" s="359"/>
      <c r="G192" s="745"/>
      <c r="H192" s="376"/>
      <c r="I192" s="341"/>
      <c r="J192" s="375"/>
      <c r="K192" s="359"/>
      <c r="L192" s="381"/>
    </row>
    <row r="193" spans="1:12" ht="8.1" customHeight="1" x14ac:dyDescent="0.2">
      <c r="A193" s="370">
        <v>11</v>
      </c>
      <c r="B193" s="372"/>
      <c r="C193" s="743"/>
      <c r="D193" s="338"/>
      <c r="E193" s="742">
        <v>8</v>
      </c>
      <c r="F193" s="359"/>
      <c r="G193" s="745"/>
      <c r="H193" s="376"/>
      <c r="I193" s="341"/>
      <c r="J193" s="375"/>
      <c r="K193" s="359"/>
      <c r="L193" s="381"/>
    </row>
    <row r="194" spans="1:12" ht="8.1" customHeight="1" x14ac:dyDescent="0.2">
      <c r="A194" s="383"/>
      <c r="B194" s="341"/>
      <c r="C194" s="325"/>
      <c r="D194" s="359"/>
      <c r="E194" s="745"/>
      <c r="F194" s="372" t="str">
        <f>D195</f>
        <v>ТАЖИМОВА</v>
      </c>
      <c r="G194" s="743"/>
      <c r="H194" s="376"/>
      <c r="I194" s="341"/>
      <c r="J194" s="325">
        <v>-11</v>
      </c>
      <c r="K194" s="372" t="str">
        <f>I190</f>
        <v>ТАЖИМОВА</v>
      </c>
      <c r="L194" s="750">
        <v>2</v>
      </c>
    </row>
    <row r="195" spans="1:12" ht="8.1" customHeight="1" x14ac:dyDescent="0.2">
      <c r="A195" s="383"/>
      <c r="B195" s="359"/>
      <c r="C195" s="371">
        <v>12</v>
      </c>
      <c r="D195" s="372" t="s">
        <v>347</v>
      </c>
      <c r="E195" s="743"/>
      <c r="F195" s="341"/>
      <c r="G195" s="325"/>
      <c r="H195" s="323"/>
      <c r="I195" s="341"/>
      <c r="J195" s="375"/>
      <c r="K195" s="359"/>
      <c r="L195" s="750"/>
    </row>
    <row r="196" spans="1:12" ht="8.1" customHeight="1" x14ac:dyDescent="0.2">
      <c r="A196" s="383"/>
      <c r="B196" s="359"/>
      <c r="C196" s="371"/>
      <c r="D196" s="359"/>
      <c r="E196" s="333"/>
      <c r="F196" s="341"/>
      <c r="G196" s="325"/>
      <c r="H196" s="323"/>
      <c r="I196" s="341"/>
      <c r="J196" s="375"/>
      <c r="K196" s="359"/>
      <c r="L196" s="381"/>
    </row>
    <row r="197" spans="1:12" ht="8.1" customHeight="1" x14ac:dyDescent="0.2">
      <c r="A197" s="323"/>
      <c r="B197" s="341"/>
      <c r="C197" s="325"/>
      <c r="D197" s="341"/>
      <c r="E197" s="325">
        <v>-9</v>
      </c>
      <c r="F197" s="341" t="str">
        <f>F182</f>
        <v>ФАРИДОВА</v>
      </c>
      <c r="G197" s="325"/>
      <c r="H197" s="323"/>
      <c r="I197" s="341"/>
      <c r="J197" s="325"/>
      <c r="K197" s="359"/>
      <c r="L197" s="381"/>
    </row>
    <row r="198" spans="1:12" ht="8.1" customHeight="1" x14ac:dyDescent="0.2">
      <c r="A198" s="325">
        <v>-1</v>
      </c>
      <c r="B198" s="341"/>
      <c r="C198" s="325"/>
      <c r="D198" s="341"/>
      <c r="E198" s="325"/>
      <c r="F198" s="338"/>
      <c r="G198" s="742">
        <v>18</v>
      </c>
      <c r="H198" s="376"/>
      <c r="I198" s="341"/>
      <c r="J198" s="325"/>
      <c r="K198" s="359"/>
      <c r="L198" s="381"/>
    </row>
    <row r="199" spans="1:12" ht="8.1" customHeight="1" x14ac:dyDescent="0.2">
      <c r="A199" s="333"/>
      <c r="B199" s="338"/>
      <c r="C199" s="742">
        <v>12</v>
      </c>
      <c r="D199" s="341" t="str">
        <f>B200</f>
        <v>МАГЗУМОВА</v>
      </c>
      <c r="E199" s="325"/>
      <c r="F199" s="359"/>
      <c r="G199" s="745"/>
      <c r="H199" s="376"/>
      <c r="I199" s="341" t="str">
        <f>F197</f>
        <v>ФАРИДОВА</v>
      </c>
      <c r="J199" s="325"/>
      <c r="K199" s="359"/>
      <c r="L199" s="381"/>
    </row>
    <row r="200" spans="1:12" ht="8.1" customHeight="1" x14ac:dyDescent="0.2">
      <c r="A200" s="333">
        <v>-8</v>
      </c>
      <c r="B200" s="372" t="str">
        <f>D192</f>
        <v>МАГЗУМОВА</v>
      </c>
      <c r="C200" s="743"/>
      <c r="D200" s="338"/>
      <c r="E200" s="742">
        <v>16</v>
      </c>
      <c r="F200" s="359"/>
      <c r="G200" s="745"/>
      <c r="H200" s="377"/>
      <c r="I200" s="338"/>
      <c r="J200" s="742">
        <v>20</v>
      </c>
      <c r="K200" s="359"/>
      <c r="L200" s="381"/>
    </row>
    <row r="201" spans="1:12" ht="8.1" customHeight="1" x14ac:dyDescent="0.2">
      <c r="A201" s="333"/>
      <c r="B201" s="338"/>
      <c r="C201" s="333"/>
      <c r="D201" s="359"/>
      <c r="E201" s="745"/>
      <c r="F201" s="372" t="str">
        <f>D203</f>
        <v>НЕСТЕРОВА</v>
      </c>
      <c r="G201" s="743"/>
      <c r="H201" s="376"/>
      <c r="I201" s="359"/>
      <c r="J201" s="745"/>
      <c r="K201" s="359"/>
      <c r="L201" s="381"/>
    </row>
    <row r="202" spans="1:12" ht="8.1" customHeight="1" x14ac:dyDescent="0.2">
      <c r="A202" s="325">
        <v>-2</v>
      </c>
      <c r="B202" s="359"/>
      <c r="C202" s="333"/>
      <c r="D202" s="359"/>
      <c r="E202" s="745"/>
      <c r="F202" s="341"/>
      <c r="G202" s="325"/>
      <c r="H202" s="378"/>
      <c r="I202" s="359"/>
      <c r="J202" s="745"/>
      <c r="K202" s="359"/>
      <c r="L202" s="381"/>
    </row>
    <row r="203" spans="1:12" ht="8.1" customHeight="1" x14ac:dyDescent="0.2">
      <c r="A203" s="333"/>
      <c r="B203" s="338"/>
      <c r="C203" s="742">
        <v>13</v>
      </c>
      <c r="D203" s="372" t="str">
        <f>B204</f>
        <v>НЕСТЕРОВА</v>
      </c>
      <c r="E203" s="743"/>
      <c r="F203" s="341"/>
      <c r="G203" s="325"/>
      <c r="H203" s="378"/>
      <c r="I203" s="359"/>
      <c r="J203" s="745"/>
      <c r="K203" s="372" t="str">
        <f>I207</f>
        <v>КУАНЫШБЕККЫЗЫ</v>
      </c>
      <c r="L203" s="750">
        <v>3</v>
      </c>
    </row>
    <row r="204" spans="1:12" ht="8.1" customHeight="1" x14ac:dyDescent="0.2">
      <c r="A204" s="333">
        <v>-7</v>
      </c>
      <c r="B204" s="372" t="str">
        <f>D188</f>
        <v>НЕСТЕРОВА</v>
      </c>
      <c r="C204" s="743"/>
      <c r="D204" s="341"/>
      <c r="E204" s="325"/>
      <c r="F204" s="341"/>
      <c r="G204" s="325"/>
      <c r="H204" s="378"/>
      <c r="I204" s="359"/>
      <c r="J204" s="745"/>
      <c r="K204" s="341"/>
      <c r="L204" s="750"/>
    </row>
    <row r="205" spans="1:12" ht="8.1" customHeight="1" x14ac:dyDescent="0.2">
      <c r="A205" s="333"/>
      <c r="B205" s="341"/>
      <c r="C205" s="325"/>
      <c r="D205" s="341"/>
      <c r="E205" s="325">
        <v>-10</v>
      </c>
      <c r="F205" s="341" t="str">
        <f>F186</f>
        <v>УСЕН</v>
      </c>
      <c r="G205" s="325"/>
      <c r="H205" s="378"/>
      <c r="I205" s="359"/>
      <c r="J205" s="745"/>
      <c r="K205" s="341"/>
      <c r="L205" s="384"/>
    </row>
    <row r="206" spans="1:12" ht="8.1" customHeight="1" x14ac:dyDescent="0.2">
      <c r="A206" s="325">
        <v>-3</v>
      </c>
      <c r="B206" s="341"/>
      <c r="C206" s="325"/>
      <c r="D206" s="341"/>
      <c r="E206" s="325"/>
      <c r="F206" s="338"/>
      <c r="G206" s="742">
        <v>19</v>
      </c>
      <c r="H206" s="376"/>
      <c r="I206" s="359"/>
      <c r="J206" s="745"/>
      <c r="K206" s="341"/>
      <c r="L206" s="384"/>
    </row>
    <row r="207" spans="1:12" ht="8.1" customHeight="1" x14ac:dyDescent="0.2">
      <c r="A207" s="333"/>
      <c r="B207" s="338"/>
      <c r="C207" s="742">
        <v>14</v>
      </c>
      <c r="D207" s="341" t="str">
        <f>B208</f>
        <v>КУАНЫШБЕККЫЗЫ</v>
      </c>
      <c r="E207" s="325"/>
      <c r="F207" s="359"/>
      <c r="G207" s="745"/>
      <c r="H207" s="382"/>
      <c r="I207" s="372" t="str">
        <f>F209</f>
        <v>КУАНЫШБЕККЫЗЫ</v>
      </c>
      <c r="J207" s="743"/>
      <c r="K207" s="341"/>
      <c r="L207" s="384"/>
    </row>
    <row r="208" spans="1:12" ht="8.1" customHeight="1" x14ac:dyDescent="0.2">
      <c r="A208" s="333">
        <v>-6</v>
      </c>
      <c r="B208" s="372" t="str">
        <f>D180</f>
        <v>КУАНЫШБЕККЫЗЫ</v>
      </c>
      <c r="C208" s="743"/>
      <c r="D208" s="338"/>
      <c r="E208" s="742">
        <v>17</v>
      </c>
      <c r="F208" s="359"/>
      <c r="G208" s="745"/>
      <c r="H208" s="376"/>
      <c r="I208" s="341"/>
      <c r="J208" s="325"/>
      <c r="K208" s="341"/>
      <c r="L208" s="384"/>
    </row>
    <row r="209" spans="1:12" ht="8.1" customHeight="1" x14ac:dyDescent="0.2">
      <c r="A209" s="333"/>
      <c r="B209" s="338"/>
      <c r="C209" s="333"/>
      <c r="D209" s="359"/>
      <c r="E209" s="745"/>
      <c r="F209" s="372" t="str">
        <f>D207</f>
        <v>КУАНЫШБЕККЫЗЫ</v>
      </c>
      <c r="G209" s="743"/>
      <c r="H209" s="376"/>
      <c r="I209" s="341"/>
      <c r="J209" s="325">
        <v>-20</v>
      </c>
      <c r="K209" s="372" t="str">
        <f>I199</f>
        <v>ФАРИДОВА</v>
      </c>
      <c r="L209" s="749">
        <v>4</v>
      </c>
    </row>
    <row r="210" spans="1:12" ht="8.1" customHeight="1" x14ac:dyDescent="0.2">
      <c r="A210" s="325">
        <v>-4</v>
      </c>
      <c r="B210" s="359"/>
      <c r="C210" s="333"/>
      <c r="D210" s="359"/>
      <c r="E210" s="745"/>
      <c r="F210" s="341"/>
      <c r="G210" s="323"/>
      <c r="H210" s="323"/>
      <c r="I210" s="341"/>
      <c r="J210" s="325"/>
      <c r="K210" s="341"/>
      <c r="L210" s="749"/>
    </row>
    <row r="211" spans="1:12" ht="8.1" customHeight="1" x14ac:dyDescent="0.3">
      <c r="A211" s="333"/>
      <c r="B211" s="338"/>
      <c r="C211" s="742">
        <v>15</v>
      </c>
      <c r="D211" s="372" t="str">
        <f>B212</f>
        <v>КАНАТ</v>
      </c>
      <c r="E211" s="743"/>
      <c r="F211" s="341"/>
      <c r="G211" s="323"/>
      <c r="H211" s="323"/>
      <c r="I211" s="341"/>
      <c r="J211" s="389"/>
      <c r="K211" s="341"/>
      <c r="L211" s="328"/>
    </row>
    <row r="212" spans="1:12" ht="8.1" customHeight="1" x14ac:dyDescent="0.2">
      <c r="A212" s="333">
        <v>-5</v>
      </c>
      <c r="B212" s="372" t="str">
        <f>D176</f>
        <v>КАНАТ</v>
      </c>
      <c r="C212" s="743"/>
      <c r="D212" s="341"/>
      <c r="E212" s="323"/>
      <c r="F212" s="341"/>
      <c r="G212" s="323"/>
      <c r="H212" s="323"/>
      <c r="I212" s="341"/>
      <c r="J212" s="389"/>
      <c r="K212" s="341"/>
      <c r="L212" s="386"/>
    </row>
    <row r="213" spans="1:12" ht="8.1" customHeight="1" x14ac:dyDescent="0.2">
      <c r="A213" s="387"/>
      <c r="B213" s="341"/>
      <c r="C213" s="325"/>
      <c r="D213" s="341"/>
      <c r="E213" s="323"/>
      <c r="F213" s="341"/>
      <c r="G213" s="323"/>
      <c r="H213" s="323"/>
      <c r="I213" s="341"/>
      <c r="J213" s="389"/>
      <c r="K213" s="341"/>
      <c r="L213" s="386"/>
    </row>
    <row r="214" spans="1:12" ht="8.1" customHeight="1" x14ac:dyDescent="0.2">
      <c r="A214" s="323">
        <v>-18</v>
      </c>
      <c r="B214" s="341" t="str">
        <f>F201</f>
        <v>НЕСТЕРОВА</v>
      </c>
      <c r="C214" s="388"/>
      <c r="D214" s="368"/>
      <c r="E214" s="386"/>
      <c r="F214" s="341"/>
      <c r="G214" s="323"/>
      <c r="H214" s="325">
        <v>-16</v>
      </c>
      <c r="I214" s="341" t="str">
        <f>D199</f>
        <v>МАГЗУМОВА</v>
      </c>
      <c r="J214" s="389"/>
      <c r="K214" s="341"/>
      <c r="L214" s="386"/>
    </row>
    <row r="215" spans="1:12" ht="8.1" customHeight="1" x14ac:dyDescent="0.2">
      <c r="A215" s="323"/>
      <c r="B215" s="338"/>
      <c r="C215" s="742">
        <v>21</v>
      </c>
      <c r="D215" s="372" t="str">
        <f>B216</f>
        <v>УСЕН</v>
      </c>
      <c r="E215" s="749">
        <v>5</v>
      </c>
      <c r="F215" s="341"/>
      <c r="G215" s="323"/>
      <c r="H215" s="325"/>
      <c r="I215" s="338"/>
      <c r="J215" s="742">
        <v>22</v>
      </c>
      <c r="K215" s="372" t="str">
        <f>I214</f>
        <v>МАГЗУМОВА</v>
      </c>
      <c r="L215" s="749">
        <v>7</v>
      </c>
    </row>
    <row r="216" spans="1:12" ht="8.1" customHeight="1" x14ac:dyDescent="0.2">
      <c r="A216" s="323">
        <v>-19</v>
      </c>
      <c r="B216" s="372" t="str">
        <f>F205</f>
        <v>УСЕН</v>
      </c>
      <c r="C216" s="743"/>
      <c r="D216" s="341"/>
      <c r="E216" s="749"/>
      <c r="F216" s="341"/>
      <c r="G216" s="323"/>
      <c r="H216" s="325">
        <v>-17</v>
      </c>
      <c r="I216" s="372" t="str">
        <f>D211</f>
        <v>КАНАТ</v>
      </c>
      <c r="J216" s="743"/>
      <c r="K216" s="341"/>
      <c r="L216" s="749"/>
    </row>
    <row r="217" spans="1:12" ht="8.1" customHeight="1" x14ac:dyDescent="0.2">
      <c r="A217" s="323"/>
      <c r="B217" s="341"/>
      <c r="C217" s="325">
        <v>-21</v>
      </c>
      <c r="D217" s="372" t="str">
        <f>B214</f>
        <v>НЕСТЕРОВА</v>
      </c>
      <c r="E217" s="749">
        <v>6</v>
      </c>
      <c r="F217" s="341"/>
      <c r="G217" s="323"/>
      <c r="H217" s="325"/>
      <c r="I217" s="341"/>
      <c r="J217" s="325">
        <v>-22</v>
      </c>
      <c r="K217" s="372" t="str">
        <f>I216</f>
        <v>КАНАТ</v>
      </c>
      <c r="L217" s="749">
        <v>8</v>
      </c>
    </row>
    <row r="218" spans="1:12" ht="8.1" customHeight="1" x14ac:dyDescent="0.2">
      <c r="A218" s="323"/>
      <c r="B218" s="341"/>
      <c r="C218" s="325"/>
      <c r="D218" s="341"/>
      <c r="E218" s="749"/>
      <c r="F218" s="341"/>
      <c r="H218" s="389"/>
      <c r="I218" s="341"/>
      <c r="J218" s="325"/>
      <c r="K218" s="341"/>
      <c r="L218" s="749"/>
    </row>
    <row r="219" spans="1:12" ht="8.1" customHeight="1" x14ac:dyDescent="0.2">
      <c r="A219" s="323">
        <v>-12</v>
      </c>
      <c r="B219" s="341"/>
      <c r="C219" s="325"/>
      <c r="D219" s="341"/>
      <c r="E219" s="323"/>
      <c r="F219" s="341"/>
      <c r="G219" s="390"/>
      <c r="H219" s="391"/>
      <c r="I219" s="341"/>
      <c r="J219" s="389"/>
      <c r="K219" s="341"/>
      <c r="L219" s="386"/>
    </row>
    <row r="220" spans="1:12" ht="8.1" customHeight="1" x14ac:dyDescent="0.2">
      <c r="A220" s="323"/>
      <c r="B220" s="338"/>
      <c r="C220" s="742">
        <v>23</v>
      </c>
      <c r="D220" s="341"/>
      <c r="E220" s="323"/>
      <c r="F220" s="341"/>
      <c r="G220" s="390"/>
      <c r="H220" s="391"/>
      <c r="I220" s="341"/>
      <c r="J220" s="389"/>
      <c r="K220" s="341"/>
      <c r="L220" s="386"/>
    </row>
    <row r="221" spans="1:12" ht="8.1" customHeight="1" x14ac:dyDescent="0.2">
      <c r="A221" s="323">
        <v>-13</v>
      </c>
      <c r="B221" s="372"/>
      <c r="C221" s="743"/>
      <c r="D221" s="338"/>
      <c r="E221" s="742">
        <v>25</v>
      </c>
      <c r="F221" s="341"/>
      <c r="G221" s="393"/>
      <c r="H221" s="391"/>
      <c r="I221" s="341"/>
      <c r="J221" s="389"/>
      <c r="K221" s="341"/>
      <c r="L221" s="386"/>
    </row>
    <row r="222" spans="1:12" ht="8.1" customHeight="1" x14ac:dyDescent="0.2">
      <c r="A222" s="323"/>
      <c r="B222" s="341"/>
      <c r="C222" s="325"/>
      <c r="D222" s="359"/>
      <c r="E222" s="745"/>
      <c r="F222" s="400"/>
      <c r="G222" s="747">
        <v>9</v>
      </c>
      <c r="H222" s="392">
        <v>-23</v>
      </c>
      <c r="I222" s="341"/>
      <c r="J222" s="325"/>
      <c r="K222" s="341"/>
      <c r="L222" s="393"/>
    </row>
    <row r="223" spans="1:12" ht="8.1" customHeight="1" x14ac:dyDescent="0.2">
      <c r="A223" s="323">
        <v>-14</v>
      </c>
      <c r="B223" s="341"/>
      <c r="C223" s="325"/>
      <c r="D223" s="359"/>
      <c r="E223" s="745"/>
      <c r="F223" s="329"/>
      <c r="G223" s="747"/>
      <c r="H223" s="394"/>
      <c r="I223" s="338"/>
      <c r="J223" s="742">
        <v>26</v>
      </c>
      <c r="K223" s="372"/>
      <c r="L223" s="748">
        <v>11</v>
      </c>
    </row>
    <row r="224" spans="1:12" ht="8.1" customHeight="1" x14ac:dyDescent="0.2">
      <c r="A224" s="323"/>
      <c r="B224" s="338"/>
      <c r="C224" s="742">
        <v>24</v>
      </c>
      <c r="D224" s="372"/>
      <c r="E224" s="743"/>
      <c r="F224" s="329"/>
      <c r="G224" s="393"/>
      <c r="H224" s="392">
        <v>-24</v>
      </c>
      <c r="I224" s="372"/>
      <c r="J224" s="743"/>
      <c r="K224" s="341"/>
      <c r="L224" s="748"/>
    </row>
    <row r="225" spans="1:12" ht="8.1" customHeight="1" x14ac:dyDescent="0.2">
      <c r="A225" s="323">
        <v>-15</v>
      </c>
      <c r="B225" s="372"/>
      <c r="C225" s="743"/>
      <c r="D225" s="341"/>
      <c r="E225" s="325">
        <v>-25</v>
      </c>
      <c r="F225" s="400"/>
      <c r="G225" s="747">
        <v>10</v>
      </c>
      <c r="H225" s="391"/>
      <c r="I225" s="341"/>
      <c r="J225" s="325">
        <v>-26</v>
      </c>
      <c r="K225" s="341"/>
      <c r="L225" s="748">
        <v>12</v>
      </c>
    </row>
    <row r="226" spans="1:12" ht="8.1" customHeight="1" x14ac:dyDescent="0.2">
      <c r="A226" s="323"/>
      <c r="B226" s="341"/>
      <c r="C226" s="325"/>
      <c r="D226" s="341"/>
      <c r="E226" s="325"/>
      <c r="F226" s="329"/>
      <c r="G226" s="747"/>
      <c r="H226" s="395"/>
      <c r="J226" s="389"/>
      <c r="K226" s="401"/>
      <c r="L226" s="748"/>
    </row>
    <row r="227" spans="1:12" ht="8.1" customHeight="1" x14ac:dyDescent="0.2">
      <c r="B227" s="398"/>
      <c r="C227" s="399" t="s">
        <v>327</v>
      </c>
      <c r="D227" s="399"/>
      <c r="E227" s="399"/>
      <c r="F227" s="399"/>
      <c r="G227" s="399"/>
    </row>
    <row r="228" spans="1:12" ht="8.1" customHeight="1" x14ac:dyDescent="0.2">
      <c r="B228" s="398"/>
      <c r="C228" s="399" t="s">
        <v>328</v>
      </c>
      <c r="D228" s="399"/>
      <c r="E228" s="399"/>
      <c r="F228" s="399"/>
      <c r="G228" s="399"/>
    </row>
    <row r="229" spans="1:12" ht="15" customHeight="1" thickBot="1" x14ac:dyDescent="0.25">
      <c r="B229" s="752" t="s">
        <v>304</v>
      </c>
      <c r="C229" s="752"/>
      <c r="D229" s="752"/>
      <c r="E229" s="752"/>
      <c r="F229" s="752"/>
      <c r="G229" s="752"/>
      <c r="H229" s="752"/>
      <c r="I229" s="752"/>
      <c r="J229" s="752"/>
      <c r="K229" s="752"/>
      <c r="L229" s="752"/>
    </row>
    <row r="230" spans="1:12" ht="15" customHeight="1" x14ac:dyDescent="0.25">
      <c r="B230" s="753" t="s">
        <v>305</v>
      </c>
      <c r="C230" s="753"/>
      <c r="D230" s="753"/>
      <c r="E230" s="365"/>
      <c r="F230" s="366"/>
      <c r="G230" s="366"/>
      <c r="H230" s="366"/>
      <c r="I230" s="366"/>
      <c r="J230" s="366"/>
      <c r="K230" s="367" t="s">
        <v>306</v>
      </c>
    </row>
    <row r="231" spans="1:12" ht="15" customHeight="1" x14ac:dyDescent="0.2">
      <c r="B231" s="361"/>
      <c r="D231" s="368"/>
      <c r="F231" s="361"/>
      <c r="I231" s="369" t="s">
        <v>12</v>
      </c>
    </row>
    <row r="232" spans="1:12" ht="8.1" customHeight="1" x14ac:dyDescent="0.2">
      <c r="A232" s="370"/>
      <c r="B232" s="359"/>
      <c r="C232" s="371">
        <v>1</v>
      </c>
      <c r="D232" s="372" t="s">
        <v>348</v>
      </c>
      <c r="E232" s="373"/>
      <c r="F232" s="341"/>
      <c r="G232" s="357"/>
      <c r="H232" s="357"/>
      <c r="I232" s="751" t="s">
        <v>349</v>
      </c>
      <c r="J232" s="323"/>
      <c r="K232" s="341"/>
      <c r="L232" s="374"/>
    </row>
    <row r="233" spans="1:12" ht="8.1" customHeight="1" x14ac:dyDescent="0.2">
      <c r="A233" s="370"/>
      <c r="B233" s="359"/>
      <c r="C233" s="333"/>
      <c r="D233" s="338"/>
      <c r="E233" s="742">
        <v>5</v>
      </c>
      <c r="F233" s="341" t="str">
        <f>D232</f>
        <v>ГАМОВА</v>
      </c>
      <c r="G233" s="375"/>
      <c r="H233" s="357"/>
      <c r="I233" s="751"/>
      <c r="J233" s="323"/>
      <c r="K233" s="341"/>
      <c r="L233" s="374"/>
    </row>
    <row r="234" spans="1:12" ht="8.1" customHeight="1" x14ac:dyDescent="0.2">
      <c r="A234" s="370">
        <v>2</v>
      </c>
      <c r="B234" s="372"/>
      <c r="C234" s="333"/>
      <c r="D234" s="359"/>
      <c r="E234" s="745"/>
      <c r="F234" s="338"/>
      <c r="G234" s="742">
        <v>9</v>
      </c>
      <c r="H234" s="376"/>
      <c r="I234" s="341"/>
      <c r="J234" s="375"/>
      <c r="K234" s="341"/>
      <c r="L234" s="374"/>
    </row>
    <row r="235" spans="1:12" ht="8.1" customHeight="1" x14ac:dyDescent="0.2">
      <c r="A235" s="370"/>
      <c r="B235" s="338"/>
      <c r="C235" s="742">
        <v>1</v>
      </c>
      <c r="D235" s="372" t="s">
        <v>350</v>
      </c>
      <c r="E235" s="743"/>
      <c r="F235" s="359"/>
      <c r="G235" s="745"/>
      <c r="H235" s="376"/>
      <c r="I235" s="341"/>
      <c r="J235" s="375"/>
      <c r="K235" s="341"/>
      <c r="L235" s="374"/>
    </row>
    <row r="236" spans="1:12" ht="8.1" customHeight="1" x14ac:dyDescent="0.2">
      <c r="A236" s="370">
        <v>3</v>
      </c>
      <c r="B236" s="372"/>
      <c r="C236" s="743"/>
      <c r="D236" s="341"/>
      <c r="E236" s="325"/>
      <c r="F236" s="359"/>
      <c r="G236" s="745"/>
      <c r="H236" s="376"/>
      <c r="I236" s="341"/>
      <c r="J236" s="375"/>
      <c r="K236" s="341"/>
      <c r="L236" s="374"/>
    </row>
    <row r="237" spans="1:12" ht="8.1" customHeight="1" x14ac:dyDescent="0.2">
      <c r="A237" s="370"/>
      <c r="B237" s="341"/>
      <c r="C237" s="325"/>
      <c r="D237" s="341"/>
      <c r="E237" s="325"/>
      <c r="F237" s="359"/>
      <c r="G237" s="745"/>
      <c r="H237" s="376"/>
      <c r="I237" s="372" t="str">
        <f>F233</f>
        <v>ГАМОВА</v>
      </c>
      <c r="J237" s="373"/>
      <c r="K237" s="341"/>
      <c r="L237" s="374"/>
    </row>
    <row r="238" spans="1:12" ht="8.1" customHeight="1" x14ac:dyDescent="0.2">
      <c r="A238" s="370">
        <v>4</v>
      </c>
      <c r="B238" s="372"/>
      <c r="C238" s="333"/>
      <c r="D238" s="341"/>
      <c r="E238" s="325"/>
      <c r="F238" s="359"/>
      <c r="G238" s="745"/>
      <c r="H238" s="377"/>
      <c r="I238" s="338"/>
      <c r="J238" s="742">
        <v>11</v>
      </c>
      <c r="K238" s="341"/>
      <c r="L238" s="374"/>
    </row>
    <row r="239" spans="1:12" ht="8.1" customHeight="1" x14ac:dyDescent="0.2">
      <c r="A239" s="370"/>
      <c r="B239" s="338"/>
      <c r="C239" s="742">
        <v>2</v>
      </c>
      <c r="D239" s="372" t="s">
        <v>351</v>
      </c>
      <c r="E239" s="333"/>
      <c r="F239" s="359"/>
      <c r="G239" s="745"/>
      <c r="H239" s="376"/>
      <c r="I239" s="359"/>
      <c r="J239" s="745"/>
      <c r="K239" s="341"/>
      <c r="L239" s="374"/>
    </row>
    <row r="240" spans="1:12" ht="8.1" customHeight="1" x14ac:dyDescent="0.2">
      <c r="A240" s="370">
        <v>5</v>
      </c>
      <c r="B240" s="372"/>
      <c r="C240" s="743"/>
      <c r="D240" s="338"/>
      <c r="E240" s="742">
        <v>6</v>
      </c>
      <c r="F240" s="359"/>
      <c r="G240" s="745"/>
      <c r="H240" s="376"/>
      <c r="I240" s="359"/>
      <c r="J240" s="745"/>
      <c r="K240" s="341"/>
      <c r="L240" s="374"/>
    </row>
    <row r="241" spans="1:12" ht="8.1" customHeight="1" x14ac:dyDescent="0.2">
      <c r="A241" s="370"/>
      <c r="B241" s="341"/>
      <c r="C241" s="325"/>
      <c r="D241" s="359"/>
      <c r="E241" s="745"/>
      <c r="F241" s="372" t="str">
        <f>D242</f>
        <v>НУРЖАНКЫЗЫ</v>
      </c>
      <c r="G241" s="743"/>
      <c r="H241" s="376"/>
      <c r="I241" s="359"/>
      <c r="J241" s="745"/>
      <c r="K241" s="341"/>
      <c r="L241" s="374"/>
    </row>
    <row r="242" spans="1:12" ht="8.1" customHeight="1" x14ac:dyDescent="0.3">
      <c r="A242" s="370"/>
      <c r="B242" s="359"/>
      <c r="C242" s="371">
        <v>6</v>
      </c>
      <c r="D242" s="372" t="s">
        <v>352</v>
      </c>
      <c r="E242" s="743"/>
      <c r="F242" s="341"/>
      <c r="G242" s="325"/>
      <c r="H242" s="378"/>
      <c r="I242" s="359"/>
      <c r="J242" s="745"/>
      <c r="K242" s="341"/>
      <c r="L242" s="328"/>
    </row>
    <row r="243" spans="1:12" ht="8.1" customHeight="1" x14ac:dyDescent="0.2">
      <c r="A243" s="370"/>
      <c r="B243" s="359"/>
      <c r="C243" s="333"/>
      <c r="D243" s="341"/>
      <c r="E243" s="325"/>
      <c r="F243" s="341"/>
      <c r="G243" s="325"/>
      <c r="H243" s="378"/>
      <c r="I243" s="359"/>
      <c r="J243" s="745"/>
      <c r="K243" s="379" t="str">
        <f>I237</f>
        <v>ГАМОВА</v>
      </c>
      <c r="L243" s="749">
        <v>1</v>
      </c>
    </row>
    <row r="244" spans="1:12" ht="8.1" customHeight="1" x14ac:dyDescent="0.2">
      <c r="A244" s="370"/>
      <c r="B244" s="359"/>
      <c r="C244" s="371">
        <v>7</v>
      </c>
      <c r="D244" s="372" t="s">
        <v>353</v>
      </c>
      <c r="E244" s="333"/>
      <c r="F244" s="341"/>
      <c r="G244" s="325"/>
      <c r="H244" s="378"/>
      <c r="I244" s="359"/>
      <c r="J244" s="745"/>
      <c r="K244" s="359"/>
      <c r="L244" s="749"/>
    </row>
    <row r="245" spans="1:12" ht="8.1" customHeight="1" x14ac:dyDescent="0.2">
      <c r="A245" s="370"/>
      <c r="B245" s="341"/>
      <c r="C245" s="325"/>
      <c r="D245" s="359"/>
      <c r="E245" s="742">
        <v>7</v>
      </c>
      <c r="F245" s="372" t="str">
        <f>D244</f>
        <v>БАТЫРОВА</v>
      </c>
      <c r="G245" s="333"/>
      <c r="H245" s="378"/>
      <c r="I245" s="359"/>
      <c r="J245" s="745"/>
      <c r="K245" s="359"/>
      <c r="L245" s="381"/>
    </row>
    <row r="246" spans="1:12" ht="8.1" customHeight="1" x14ac:dyDescent="0.2">
      <c r="A246" s="370">
        <v>8</v>
      </c>
      <c r="B246" s="359"/>
      <c r="C246" s="333"/>
      <c r="D246" s="359"/>
      <c r="E246" s="745"/>
      <c r="F246" s="338"/>
      <c r="G246" s="742">
        <v>10</v>
      </c>
      <c r="H246" s="376"/>
      <c r="I246" s="359"/>
      <c r="J246" s="745"/>
      <c r="K246" s="359"/>
      <c r="L246" s="381"/>
    </row>
    <row r="247" spans="1:12" ht="8.1" customHeight="1" x14ac:dyDescent="0.2">
      <c r="A247" s="370"/>
      <c r="B247" s="338"/>
      <c r="C247" s="742">
        <v>3</v>
      </c>
      <c r="D247" s="372" t="s">
        <v>354</v>
      </c>
      <c r="E247" s="743"/>
      <c r="F247" s="359"/>
      <c r="G247" s="745"/>
      <c r="H247" s="376"/>
      <c r="I247" s="359"/>
      <c r="J247" s="745"/>
      <c r="K247" s="359"/>
      <c r="L247" s="381"/>
    </row>
    <row r="248" spans="1:12" ht="8.1" customHeight="1" x14ac:dyDescent="0.2">
      <c r="A248" s="370">
        <v>9</v>
      </c>
      <c r="B248" s="372"/>
      <c r="C248" s="743"/>
      <c r="D248" s="341"/>
      <c r="E248" s="325"/>
      <c r="F248" s="359"/>
      <c r="G248" s="745"/>
      <c r="H248" s="376"/>
      <c r="I248" s="359"/>
      <c r="J248" s="745"/>
      <c r="K248" s="359"/>
      <c r="L248" s="381"/>
    </row>
    <row r="249" spans="1:12" ht="8.1" customHeight="1" x14ac:dyDescent="0.2">
      <c r="A249" s="370"/>
      <c r="B249" s="341"/>
      <c r="C249" s="325"/>
      <c r="D249" s="341"/>
      <c r="E249" s="325"/>
      <c r="F249" s="359"/>
      <c r="G249" s="745"/>
      <c r="H249" s="382"/>
      <c r="I249" s="372" t="str">
        <f>F253</f>
        <v>ШЫМКЕНТБАЙ</v>
      </c>
      <c r="J249" s="743"/>
      <c r="K249" s="359"/>
      <c r="L249" s="381"/>
    </row>
    <row r="250" spans="1:12" ht="8.1" customHeight="1" x14ac:dyDescent="0.2">
      <c r="A250" s="370">
        <v>10</v>
      </c>
      <c r="B250" s="372"/>
      <c r="C250" s="333"/>
      <c r="D250" s="341"/>
      <c r="E250" s="325"/>
      <c r="F250" s="359"/>
      <c r="G250" s="745"/>
      <c r="H250" s="376"/>
      <c r="I250" s="341"/>
      <c r="J250" s="375"/>
      <c r="K250" s="359"/>
      <c r="L250" s="381"/>
    </row>
    <row r="251" spans="1:12" ht="8.1" customHeight="1" x14ac:dyDescent="0.2">
      <c r="A251" s="370"/>
      <c r="B251" s="338"/>
      <c r="C251" s="742">
        <v>4</v>
      </c>
      <c r="D251" s="372" t="s">
        <v>355</v>
      </c>
      <c r="E251" s="333"/>
      <c r="F251" s="359"/>
      <c r="G251" s="745"/>
      <c r="H251" s="376"/>
      <c r="I251" s="341"/>
      <c r="J251" s="375"/>
      <c r="K251" s="359"/>
      <c r="L251" s="381"/>
    </row>
    <row r="252" spans="1:12" ht="8.1" customHeight="1" x14ac:dyDescent="0.2">
      <c r="A252" s="370">
        <v>11</v>
      </c>
      <c r="B252" s="372"/>
      <c r="C252" s="743"/>
      <c r="D252" s="338"/>
      <c r="E252" s="742">
        <v>8</v>
      </c>
      <c r="F252" s="359"/>
      <c r="G252" s="745"/>
      <c r="H252" s="376"/>
      <c r="I252" s="341"/>
      <c r="J252" s="375"/>
      <c r="K252" s="359"/>
      <c r="L252" s="381"/>
    </row>
    <row r="253" spans="1:12" ht="8.1" customHeight="1" x14ac:dyDescent="0.2">
      <c r="A253" s="383"/>
      <c r="B253" s="398"/>
      <c r="C253" s="325"/>
      <c r="D253" s="359"/>
      <c r="E253" s="745"/>
      <c r="F253" s="372" t="str">
        <f>D254</f>
        <v>ШЫМКЕНТБАЙ</v>
      </c>
      <c r="G253" s="743"/>
      <c r="H253" s="376"/>
      <c r="I253" s="341"/>
      <c r="J253" s="325">
        <v>-11</v>
      </c>
      <c r="K253" s="372" t="str">
        <f>I249</f>
        <v>ШЫМКЕНТБАЙ</v>
      </c>
      <c r="L253" s="750">
        <v>2</v>
      </c>
    </row>
    <row r="254" spans="1:12" ht="8.1" customHeight="1" x14ac:dyDescent="0.2">
      <c r="A254" s="383"/>
      <c r="B254" s="402"/>
      <c r="C254" s="371">
        <v>12</v>
      </c>
      <c r="D254" s="372" t="s">
        <v>356</v>
      </c>
      <c r="E254" s="743"/>
      <c r="F254" s="341"/>
      <c r="G254" s="325"/>
      <c r="H254" s="323"/>
      <c r="I254" s="341"/>
      <c r="J254" s="375"/>
      <c r="K254" s="359"/>
      <c r="L254" s="750"/>
    </row>
    <row r="255" spans="1:12" ht="8.1" customHeight="1" x14ac:dyDescent="0.2">
      <c r="A255" s="383"/>
      <c r="B255" s="359"/>
      <c r="C255" s="371"/>
      <c r="D255" s="359"/>
      <c r="E255" s="333"/>
      <c r="F255" s="341"/>
      <c r="G255" s="325"/>
      <c r="H255" s="323"/>
      <c r="I255" s="341"/>
      <c r="J255" s="375"/>
      <c r="K255" s="359"/>
      <c r="L255" s="381"/>
    </row>
    <row r="256" spans="1:12" ht="8.1" customHeight="1" x14ac:dyDescent="0.2">
      <c r="A256" s="323"/>
      <c r="B256" s="341"/>
      <c r="C256" s="325"/>
      <c r="D256" s="341"/>
      <c r="E256" s="325">
        <v>-9</v>
      </c>
      <c r="F256" s="341" t="str">
        <f>F241</f>
        <v>НУРЖАНКЫЗЫ</v>
      </c>
      <c r="G256" s="325"/>
      <c r="H256" s="323"/>
      <c r="I256" s="341"/>
      <c r="J256" s="325"/>
      <c r="K256" s="359"/>
      <c r="L256" s="381"/>
    </row>
    <row r="257" spans="1:12" ht="8.1" customHeight="1" x14ac:dyDescent="0.2">
      <c r="A257" s="325">
        <v>-1</v>
      </c>
      <c r="B257" s="341"/>
      <c r="C257" s="325"/>
      <c r="D257" s="341"/>
      <c r="E257" s="325"/>
      <c r="F257" s="338"/>
      <c r="G257" s="742">
        <v>18</v>
      </c>
      <c r="H257" s="376"/>
      <c r="I257" s="341"/>
      <c r="J257" s="325"/>
      <c r="K257" s="359"/>
      <c r="L257" s="381"/>
    </row>
    <row r="258" spans="1:12" ht="8.1" customHeight="1" x14ac:dyDescent="0.2">
      <c r="A258" s="333"/>
      <c r="B258" s="338"/>
      <c r="C258" s="742">
        <v>12</v>
      </c>
      <c r="D258" s="341" t="str">
        <f>B259</f>
        <v>МУСТАФИНА</v>
      </c>
      <c r="E258" s="325"/>
      <c r="F258" s="359"/>
      <c r="G258" s="745"/>
      <c r="H258" s="376"/>
      <c r="I258" s="341" t="str">
        <f>F256</f>
        <v>НУРЖАНКЫЗЫ</v>
      </c>
      <c r="J258" s="325"/>
      <c r="K258" s="359"/>
      <c r="L258" s="381"/>
    </row>
    <row r="259" spans="1:12" ht="8.1" customHeight="1" x14ac:dyDescent="0.2">
      <c r="A259" s="333">
        <v>-8</v>
      </c>
      <c r="B259" s="372" t="str">
        <f>D251</f>
        <v>МУСТАФИНА</v>
      </c>
      <c r="C259" s="743"/>
      <c r="D259" s="338"/>
      <c r="E259" s="742">
        <v>16</v>
      </c>
      <c r="F259" s="359"/>
      <c r="G259" s="745"/>
      <c r="H259" s="377"/>
      <c r="I259" s="338"/>
      <c r="J259" s="742">
        <v>20</v>
      </c>
      <c r="K259" s="359"/>
      <c r="L259" s="381"/>
    </row>
    <row r="260" spans="1:12" ht="8.1" customHeight="1" x14ac:dyDescent="0.2">
      <c r="A260" s="333"/>
      <c r="B260" s="338"/>
      <c r="C260" s="333"/>
      <c r="D260" s="359"/>
      <c r="E260" s="745"/>
      <c r="F260" s="372" t="str">
        <f>D258</f>
        <v>МУСТАФИНА</v>
      </c>
      <c r="G260" s="743"/>
      <c r="H260" s="376"/>
      <c r="I260" s="359"/>
      <c r="J260" s="745"/>
      <c r="K260" s="359"/>
      <c r="L260" s="381"/>
    </row>
    <row r="261" spans="1:12" ht="8.1" customHeight="1" x14ac:dyDescent="0.2">
      <c r="A261" s="325">
        <v>-2</v>
      </c>
      <c r="B261" s="359"/>
      <c r="C261" s="333"/>
      <c r="D261" s="359"/>
      <c r="E261" s="745"/>
      <c r="F261" s="341"/>
      <c r="G261" s="325"/>
      <c r="H261" s="378"/>
      <c r="I261" s="359"/>
      <c r="J261" s="745"/>
      <c r="K261" s="359"/>
      <c r="L261" s="381"/>
    </row>
    <row r="262" spans="1:12" ht="8.1" customHeight="1" x14ac:dyDescent="0.2">
      <c r="A262" s="333"/>
      <c r="B262" s="338"/>
      <c r="C262" s="742">
        <v>13</v>
      </c>
      <c r="D262" s="372" t="str">
        <f>B263</f>
        <v>АГАЛАКОВА</v>
      </c>
      <c r="E262" s="743"/>
      <c r="F262" s="341"/>
      <c r="G262" s="325"/>
      <c r="H262" s="378"/>
      <c r="I262" s="359"/>
      <c r="J262" s="745"/>
      <c r="K262" s="372" t="str">
        <f>I266</f>
        <v>БАТЫРОВА</v>
      </c>
      <c r="L262" s="750">
        <v>3</v>
      </c>
    </row>
    <row r="263" spans="1:12" ht="8.1" customHeight="1" x14ac:dyDescent="0.2">
      <c r="A263" s="333">
        <v>-7</v>
      </c>
      <c r="B263" s="372" t="str">
        <f>D247</f>
        <v>АГАЛАКОВА</v>
      </c>
      <c r="C263" s="743"/>
      <c r="D263" s="341"/>
      <c r="E263" s="325"/>
      <c r="F263" s="341"/>
      <c r="G263" s="325"/>
      <c r="H263" s="378"/>
      <c r="I263" s="359"/>
      <c r="J263" s="745"/>
      <c r="K263" s="341"/>
      <c r="L263" s="750"/>
    </row>
    <row r="264" spans="1:12" ht="8.1" customHeight="1" x14ac:dyDescent="0.2">
      <c r="A264" s="333"/>
      <c r="B264" s="341"/>
      <c r="C264" s="325"/>
      <c r="D264" s="341"/>
      <c r="E264" s="325">
        <v>-10</v>
      </c>
      <c r="F264" s="341" t="str">
        <f>F245</f>
        <v>БАТЫРОВА</v>
      </c>
      <c r="G264" s="325"/>
      <c r="H264" s="378"/>
      <c r="I264" s="359"/>
      <c r="J264" s="745"/>
      <c r="K264" s="341"/>
      <c r="L264" s="384"/>
    </row>
    <row r="265" spans="1:12" ht="8.1" customHeight="1" x14ac:dyDescent="0.2">
      <c r="A265" s="325">
        <v>-3</v>
      </c>
      <c r="B265" s="341"/>
      <c r="C265" s="325"/>
      <c r="D265" s="341"/>
      <c r="E265" s="325"/>
      <c r="F265" s="338"/>
      <c r="G265" s="742">
        <v>19</v>
      </c>
      <c r="H265" s="376"/>
      <c r="I265" s="359"/>
      <c r="J265" s="745"/>
      <c r="K265" s="341"/>
      <c r="L265" s="384"/>
    </row>
    <row r="266" spans="1:12" ht="8.1" customHeight="1" x14ac:dyDescent="0.2">
      <c r="A266" s="333"/>
      <c r="B266" s="338"/>
      <c r="C266" s="742">
        <v>14</v>
      </c>
      <c r="D266" s="341" t="str">
        <f>B267</f>
        <v>ДОШИМОВА</v>
      </c>
      <c r="E266" s="325"/>
      <c r="F266" s="359"/>
      <c r="G266" s="745"/>
      <c r="H266" s="382"/>
      <c r="I266" s="372" t="str">
        <f>F264</f>
        <v>БАТЫРОВА</v>
      </c>
      <c r="J266" s="743"/>
      <c r="K266" s="341"/>
      <c r="L266" s="384"/>
    </row>
    <row r="267" spans="1:12" ht="8.1" customHeight="1" x14ac:dyDescent="0.2">
      <c r="A267" s="333">
        <v>-6</v>
      </c>
      <c r="B267" s="372" t="str">
        <f>D239</f>
        <v>ДОШИМОВА</v>
      </c>
      <c r="C267" s="743"/>
      <c r="D267" s="338"/>
      <c r="E267" s="742">
        <v>17</v>
      </c>
      <c r="F267" s="359"/>
      <c r="G267" s="745"/>
      <c r="H267" s="376"/>
      <c r="I267" s="341"/>
      <c r="J267" s="325"/>
      <c r="K267" s="341"/>
      <c r="L267" s="384"/>
    </row>
    <row r="268" spans="1:12" ht="8.1" customHeight="1" x14ac:dyDescent="0.2">
      <c r="A268" s="333"/>
      <c r="B268" s="338"/>
      <c r="C268" s="333"/>
      <c r="D268" s="359"/>
      <c r="E268" s="745"/>
      <c r="F268" s="372" t="str">
        <f>D266</f>
        <v>ДОШИМОВА</v>
      </c>
      <c r="G268" s="743"/>
      <c r="H268" s="376"/>
      <c r="I268" s="341"/>
      <c r="J268" s="325">
        <v>-20</v>
      </c>
      <c r="K268" s="372" t="str">
        <f>I258</f>
        <v>НУРЖАНКЫЗЫ</v>
      </c>
      <c r="L268" s="749">
        <v>4</v>
      </c>
    </row>
    <row r="269" spans="1:12" ht="8.1" customHeight="1" x14ac:dyDescent="0.2">
      <c r="A269" s="325">
        <v>-4</v>
      </c>
      <c r="B269" s="359"/>
      <c r="C269" s="333"/>
      <c r="D269" s="359"/>
      <c r="E269" s="745"/>
      <c r="F269" s="341"/>
      <c r="G269" s="323"/>
      <c r="H269" s="323"/>
      <c r="I269" s="341"/>
      <c r="J269" s="325"/>
      <c r="K269" s="341"/>
      <c r="L269" s="749"/>
    </row>
    <row r="270" spans="1:12" ht="8.1" customHeight="1" x14ac:dyDescent="0.3">
      <c r="A270" s="333"/>
      <c r="B270" s="338"/>
      <c r="C270" s="742">
        <v>15</v>
      </c>
      <c r="D270" s="372" t="str">
        <f>B271</f>
        <v>ЕРБОСЫН</v>
      </c>
      <c r="E270" s="743"/>
      <c r="F270" s="341"/>
      <c r="G270" s="323"/>
      <c r="H270" s="323"/>
      <c r="I270" s="341"/>
      <c r="J270" s="389"/>
      <c r="K270" s="341"/>
      <c r="L270" s="328"/>
    </row>
    <row r="271" spans="1:12" ht="8.1" customHeight="1" x14ac:dyDescent="0.2">
      <c r="A271" s="333">
        <v>-5</v>
      </c>
      <c r="B271" s="372" t="str">
        <f>D235</f>
        <v>ЕРБОСЫН</v>
      </c>
      <c r="C271" s="743"/>
      <c r="D271" s="341"/>
      <c r="E271" s="323"/>
      <c r="F271" s="341"/>
      <c r="G271" s="323"/>
      <c r="H271" s="325"/>
      <c r="I271" s="341"/>
      <c r="J271" s="389"/>
      <c r="K271" s="341"/>
      <c r="L271" s="386"/>
    </row>
    <row r="272" spans="1:12" ht="8.1" customHeight="1" x14ac:dyDescent="0.2">
      <c r="A272" s="387"/>
      <c r="B272" s="341"/>
      <c r="C272" s="325"/>
      <c r="D272" s="341"/>
      <c r="E272" s="323"/>
      <c r="F272" s="341"/>
      <c r="G272" s="323"/>
      <c r="H272" s="325"/>
      <c r="I272" s="341"/>
      <c r="J272" s="389"/>
      <c r="K272" s="341"/>
      <c r="L272" s="386"/>
    </row>
    <row r="273" spans="1:12" ht="8.1" customHeight="1" x14ac:dyDescent="0.2">
      <c r="A273" s="323">
        <v>-18</v>
      </c>
      <c r="B273" s="341" t="str">
        <f>F260</f>
        <v>МУСТАФИНА</v>
      </c>
      <c r="C273" s="388"/>
      <c r="D273" s="368"/>
      <c r="F273" s="341"/>
      <c r="G273" s="323"/>
      <c r="H273" s="325">
        <v>-16</v>
      </c>
      <c r="I273" s="341" t="str">
        <f>D262</f>
        <v>АГАЛАКОВА</v>
      </c>
      <c r="J273" s="389"/>
      <c r="K273" s="341"/>
      <c r="L273" s="386"/>
    </row>
    <row r="274" spans="1:12" ht="8.1" customHeight="1" x14ac:dyDescent="0.2">
      <c r="A274" s="323"/>
      <c r="B274" s="338"/>
      <c r="C274" s="742">
        <v>21</v>
      </c>
      <c r="D274" s="372" t="str">
        <f>B275</f>
        <v>ДОШИМОВА</v>
      </c>
      <c r="E274" s="749">
        <v>5</v>
      </c>
      <c r="F274" s="341"/>
      <c r="G274" s="323"/>
      <c r="H274" s="325"/>
      <c r="I274" s="338"/>
      <c r="J274" s="742">
        <v>22</v>
      </c>
      <c r="K274" s="372" t="str">
        <f>I273</f>
        <v>АГАЛАКОВА</v>
      </c>
      <c r="L274" s="749">
        <v>7</v>
      </c>
    </row>
    <row r="275" spans="1:12" ht="8.1" customHeight="1" x14ac:dyDescent="0.2">
      <c r="A275" s="323">
        <v>-19</v>
      </c>
      <c r="B275" s="372" t="str">
        <f>F268</f>
        <v>ДОШИМОВА</v>
      </c>
      <c r="C275" s="743"/>
      <c r="D275" s="341"/>
      <c r="E275" s="749"/>
      <c r="F275" s="341"/>
      <c r="G275" s="323"/>
      <c r="H275" s="325">
        <v>-17</v>
      </c>
      <c r="I275" s="372" t="str">
        <f>D270</f>
        <v>ЕРБОСЫН</v>
      </c>
      <c r="J275" s="743"/>
      <c r="K275" s="341"/>
      <c r="L275" s="749"/>
    </row>
    <row r="276" spans="1:12" ht="8.1" customHeight="1" x14ac:dyDescent="0.2">
      <c r="A276" s="323"/>
      <c r="B276" s="341"/>
      <c r="C276" s="325">
        <v>-21</v>
      </c>
      <c r="D276" s="372" t="str">
        <f>B273</f>
        <v>МУСТАФИНА</v>
      </c>
      <c r="E276" s="749">
        <v>6</v>
      </c>
      <c r="F276" s="341"/>
      <c r="G276" s="323"/>
      <c r="H276" s="325"/>
      <c r="I276" s="341"/>
      <c r="J276" s="325">
        <v>-22</v>
      </c>
      <c r="K276" s="372" t="str">
        <f>I275</f>
        <v>ЕРБОСЫН</v>
      </c>
      <c r="L276" s="749">
        <v>8</v>
      </c>
    </row>
    <row r="277" spans="1:12" ht="8.1" customHeight="1" x14ac:dyDescent="0.2">
      <c r="A277" s="323"/>
      <c r="B277" s="341"/>
      <c r="C277" s="325"/>
      <c r="D277" s="341"/>
      <c r="E277" s="749"/>
      <c r="F277" s="341"/>
      <c r="H277" s="389"/>
      <c r="I277" s="341"/>
      <c r="J277" s="325"/>
      <c r="K277" s="341"/>
      <c r="L277" s="749"/>
    </row>
    <row r="278" spans="1:12" ht="8.1" customHeight="1" x14ac:dyDescent="0.2">
      <c r="A278" s="323">
        <v>-12</v>
      </c>
      <c r="B278" s="341"/>
      <c r="C278" s="325"/>
      <c r="D278" s="341"/>
      <c r="E278" s="323"/>
      <c r="F278" s="341"/>
      <c r="G278" s="390"/>
      <c r="H278" s="391"/>
      <c r="I278" s="341"/>
      <c r="J278" s="389"/>
      <c r="K278" s="341"/>
      <c r="L278" s="386"/>
    </row>
    <row r="279" spans="1:12" ht="8.1" customHeight="1" x14ac:dyDescent="0.2">
      <c r="A279" s="323"/>
      <c r="B279" s="338"/>
      <c r="C279" s="742">
        <v>23</v>
      </c>
      <c r="D279" s="341"/>
      <c r="E279" s="323"/>
      <c r="F279" s="341"/>
      <c r="G279" s="390"/>
      <c r="H279" s="391"/>
      <c r="I279" s="341"/>
      <c r="J279" s="389"/>
      <c r="K279" s="341"/>
      <c r="L279" s="386"/>
    </row>
    <row r="280" spans="1:12" ht="8.1" customHeight="1" x14ac:dyDescent="0.2">
      <c r="A280" s="323">
        <v>-13</v>
      </c>
      <c r="B280" s="372"/>
      <c r="C280" s="743"/>
      <c r="D280" s="338"/>
      <c r="E280" s="742">
        <v>25</v>
      </c>
      <c r="F280" s="341"/>
      <c r="G280" s="390"/>
      <c r="H280" s="391"/>
      <c r="I280" s="341"/>
      <c r="J280" s="389"/>
      <c r="K280" s="341"/>
      <c r="L280" s="386"/>
    </row>
    <row r="281" spans="1:12" ht="8.1" customHeight="1" x14ac:dyDescent="0.2">
      <c r="A281" s="323"/>
      <c r="B281" s="341"/>
      <c r="C281" s="325"/>
      <c r="D281" s="359"/>
      <c r="E281" s="745"/>
      <c r="F281" s="372"/>
      <c r="G281" s="747">
        <v>9</v>
      </c>
      <c r="H281" s="392">
        <v>-23</v>
      </c>
      <c r="I281" s="341"/>
      <c r="J281" s="325"/>
      <c r="K281" s="341"/>
      <c r="L281" s="393"/>
    </row>
    <row r="282" spans="1:12" ht="8.1" customHeight="1" x14ac:dyDescent="0.2">
      <c r="A282" s="323">
        <v>-14</v>
      </c>
      <c r="B282" s="341"/>
      <c r="C282" s="325"/>
      <c r="D282" s="359"/>
      <c r="E282" s="745"/>
      <c r="F282" s="341"/>
      <c r="G282" s="747"/>
      <c r="H282" s="394"/>
      <c r="I282" s="338"/>
      <c r="J282" s="742">
        <v>26</v>
      </c>
      <c r="K282" s="372"/>
      <c r="L282" s="748">
        <v>11</v>
      </c>
    </row>
    <row r="283" spans="1:12" ht="8.1" customHeight="1" x14ac:dyDescent="0.2">
      <c r="A283" s="323"/>
      <c r="B283" s="338"/>
      <c r="C283" s="742">
        <v>24</v>
      </c>
      <c r="D283" s="372"/>
      <c r="E283" s="743"/>
      <c r="F283" s="341"/>
      <c r="G283" s="393"/>
      <c r="H283" s="392">
        <v>-24</v>
      </c>
      <c r="I283" s="372"/>
      <c r="J283" s="743"/>
      <c r="K283" s="341"/>
      <c r="L283" s="748"/>
    </row>
    <row r="284" spans="1:12" ht="8.1" customHeight="1" x14ac:dyDescent="0.2">
      <c r="A284" s="323">
        <v>-15</v>
      </c>
      <c r="B284" s="372"/>
      <c r="C284" s="743"/>
      <c r="D284" s="341"/>
      <c r="E284" s="325">
        <v>-25</v>
      </c>
      <c r="F284" s="372"/>
      <c r="G284" s="747">
        <v>10</v>
      </c>
      <c r="H284" s="391"/>
      <c r="I284" s="341"/>
      <c r="J284" s="325">
        <v>-26</v>
      </c>
      <c r="K284" s="341"/>
      <c r="L284" s="748">
        <v>12</v>
      </c>
    </row>
    <row r="285" spans="1:12" ht="8.1" customHeight="1" x14ac:dyDescent="0.2">
      <c r="A285" s="323"/>
      <c r="B285" s="341"/>
      <c r="C285" s="325"/>
      <c r="D285" s="341"/>
      <c r="E285" s="325"/>
      <c r="F285" s="341"/>
      <c r="G285" s="747"/>
      <c r="H285" s="395"/>
      <c r="I285" s="341"/>
      <c r="J285" s="389"/>
      <c r="K285" s="338"/>
      <c r="L285" s="748"/>
    </row>
    <row r="286" spans="1:12" ht="8.1" customHeight="1" x14ac:dyDescent="0.25">
      <c r="A286" s="323"/>
      <c r="B286" s="341"/>
      <c r="C286" s="325"/>
      <c r="D286" s="341"/>
      <c r="E286" s="325"/>
      <c r="F286" s="341"/>
      <c r="G286" s="395"/>
      <c r="H286" s="395"/>
      <c r="I286" s="341"/>
      <c r="J286" s="389"/>
      <c r="K286" s="359"/>
      <c r="L286" s="396"/>
    </row>
    <row r="287" spans="1:12" ht="8.1" customHeight="1" x14ac:dyDescent="0.2">
      <c r="A287" s="370"/>
      <c r="B287" s="359"/>
      <c r="C287" s="371">
        <v>1</v>
      </c>
      <c r="D287" s="372" t="s">
        <v>357</v>
      </c>
      <c r="E287" s="333"/>
      <c r="F287" s="341"/>
      <c r="G287" s="375"/>
      <c r="H287" s="357"/>
      <c r="I287" s="751" t="s">
        <v>358</v>
      </c>
      <c r="J287" s="323"/>
      <c r="K287" s="341"/>
      <c r="L287" s="374"/>
    </row>
    <row r="288" spans="1:12" ht="8.1" customHeight="1" x14ac:dyDescent="0.2">
      <c r="A288" s="370"/>
      <c r="B288" s="359"/>
      <c r="C288" s="333"/>
      <c r="D288" s="338"/>
      <c r="E288" s="742">
        <v>5</v>
      </c>
      <c r="F288" s="341" t="str">
        <f>D287</f>
        <v>КОШЕЛЕВА</v>
      </c>
      <c r="G288" s="375"/>
      <c r="H288" s="357"/>
      <c r="I288" s="751"/>
      <c r="J288" s="323"/>
      <c r="K288" s="341"/>
      <c r="L288" s="374"/>
    </row>
    <row r="289" spans="1:12" ht="8.1" customHeight="1" x14ac:dyDescent="0.2">
      <c r="A289" s="370">
        <v>2</v>
      </c>
      <c r="B289" s="372"/>
      <c r="C289" s="333"/>
      <c r="D289" s="359"/>
      <c r="E289" s="745"/>
      <c r="F289" s="338"/>
      <c r="G289" s="742">
        <v>9</v>
      </c>
      <c r="H289" s="376"/>
      <c r="I289" s="341"/>
      <c r="J289" s="375"/>
      <c r="K289" s="341"/>
      <c r="L289" s="374"/>
    </row>
    <row r="290" spans="1:12" ht="8.1" customHeight="1" x14ac:dyDescent="0.2">
      <c r="A290" s="370"/>
      <c r="B290" s="338"/>
      <c r="C290" s="742">
        <v>1</v>
      </c>
      <c r="D290" s="372" t="s">
        <v>359</v>
      </c>
      <c r="E290" s="743"/>
      <c r="F290" s="359"/>
      <c r="G290" s="745"/>
      <c r="H290" s="376"/>
      <c r="I290" s="341"/>
      <c r="J290" s="375"/>
      <c r="K290" s="341"/>
      <c r="L290" s="374"/>
    </row>
    <row r="291" spans="1:12" ht="8.1" customHeight="1" x14ac:dyDescent="0.2">
      <c r="A291" s="370">
        <v>3</v>
      </c>
      <c r="B291" s="372"/>
      <c r="C291" s="743"/>
      <c r="D291" s="341"/>
      <c r="E291" s="325"/>
      <c r="F291" s="359"/>
      <c r="G291" s="745"/>
      <c r="H291" s="376"/>
      <c r="I291" s="341"/>
      <c r="J291" s="375"/>
      <c r="K291" s="341"/>
      <c r="L291" s="374"/>
    </row>
    <row r="292" spans="1:12" ht="8.1" customHeight="1" x14ac:dyDescent="0.2">
      <c r="A292" s="370"/>
      <c r="B292" s="341"/>
      <c r="C292" s="325"/>
      <c r="D292" s="341"/>
      <c r="E292" s="325"/>
      <c r="F292" s="359"/>
      <c r="G292" s="745"/>
      <c r="H292" s="376"/>
      <c r="I292" s="372" t="str">
        <f>F288</f>
        <v>КОШЕЛЕВА</v>
      </c>
      <c r="J292" s="373"/>
      <c r="K292" s="341"/>
      <c r="L292" s="374"/>
    </row>
    <row r="293" spans="1:12" ht="8.1" customHeight="1" x14ac:dyDescent="0.2">
      <c r="A293" s="370">
        <v>4</v>
      </c>
      <c r="B293" s="372"/>
      <c r="C293" s="333"/>
      <c r="D293" s="341"/>
      <c r="E293" s="325"/>
      <c r="F293" s="359"/>
      <c r="G293" s="745"/>
      <c r="H293" s="377"/>
      <c r="I293" s="338"/>
      <c r="J293" s="742">
        <v>11</v>
      </c>
      <c r="K293" s="341"/>
      <c r="L293" s="374"/>
    </row>
    <row r="294" spans="1:12" ht="8.1" customHeight="1" x14ac:dyDescent="0.2">
      <c r="A294" s="370"/>
      <c r="B294" s="338"/>
      <c r="C294" s="742">
        <v>2</v>
      </c>
      <c r="D294" s="372" t="s">
        <v>360</v>
      </c>
      <c r="E294" s="333"/>
      <c r="F294" s="359"/>
      <c r="G294" s="745"/>
      <c r="H294" s="376"/>
      <c r="I294" s="359"/>
      <c r="J294" s="745"/>
      <c r="K294" s="341"/>
      <c r="L294" s="374"/>
    </row>
    <row r="295" spans="1:12" ht="8.1" customHeight="1" x14ac:dyDescent="0.2">
      <c r="A295" s="370">
        <v>5</v>
      </c>
      <c r="B295" s="372"/>
      <c r="C295" s="743"/>
      <c r="D295" s="338"/>
      <c r="E295" s="742">
        <v>6</v>
      </c>
      <c r="F295" s="359"/>
      <c r="G295" s="745"/>
      <c r="H295" s="376"/>
      <c r="I295" s="359"/>
      <c r="J295" s="745"/>
      <c r="K295" s="341"/>
      <c r="L295" s="374"/>
    </row>
    <row r="296" spans="1:12" ht="8.1" customHeight="1" x14ac:dyDescent="0.2">
      <c r="A296" s="370"/>
      <c r="B296" s="341"/>
      <c r="C296" s="325"/>
      <c r="D296" s="359"/>
      <c r="E296" s="745"/>
      <c r="F296" s="372" t="str">
        <f>D297</f>
        <v>БАЛТАБЕК ИНАБАТ</v>
      </c>
      <c r="G296" s="743"/>
      <c r="H296" s="376"/>
      <c r="I296" s="359"/>
      <c r="J296" s="745"/>
      <c r="K296" s="341"/>
      <c r="L296" s="374"/>
    </row>
    <row r="297" spans="1:12" ht="8.1" customHeight="1" x14ac:dyDescent="0.3">
      <c r="A297" s="370"/>
      <c r="B297" s="359"/>
      <c r="C297" s="371">
        <v>6</v>
      </c>
      <c r="D297" s="372" t="s">
        <v>361</v>
      </c>
      <c r="E297" s="743"/>
      <c r="F297" s="341"/>
      <c r="G297" s="325"/>
      <c r="H297" s="378"/>
      <c r="I297" s="359"/>
      <c r="J297" s="745"/>
      <c r="K297" s="341"/>
      <c r="L297" s="328"/>
    </row>
    <row r="298" spans="1:12" ht="8.1" customHeight="1" x14ac:dyDescent="0.2">
      <c r="A298" s="370"/>
      <c r="B298" s="359"/>
      <c r="C298" s="333"/>
      <c r="D298" s="341"/>
      <c r="E298" s="325"/>
      <c r="F298" s="341"/>
      <c r="G298" s="325"/>
      <c r="H298" s="378"/>
      <c r="I298" s="359"/>
      <c r="J298" s="745"/>
      <c r="K298" s="379" t="str">
        <f>I292</f>
        <v>КОШЕЛЕВА</v>
      </c>
      <c r="L298" s="749">
        <v>1</v>
      </c>
    </row>
    <row r="299" spans="1:12" ht="8.1" customHeight="1" x14ac:dyDescent="0.2">
      <c r="A299" s="370"/>
      <c r="B299" s="359"/>
      <c r="C299" s="371">
        <v>7</v>
      </c>
      <c r="D299" s="372" t="s">
        <v>362</v>
      </c>
      <c r="E299" s="333"/>
      <c r="F299" s="341"/>
      <c r="G299" s="325"/>
      <c r="H299" s="378"/>
      <c r="I299" s="359"/>
      <c r="J299" s="745"/>
      <c r="K299" s="359"/>
      <c r="L299" s="749"/>
    </row>
    <row r="300" spans="1:12" ht="8.1" customHeight="1" x14ac:dyDescent="0.2">
      <c r="A300" s="370"/>
      <c r="B300" s="341"/>
      <c r="C300" s="325"/>
      <c r="D300" s="359"/>
      <c r="E300" s="742">
        <v>7</v>
      </c>
      <c r="F300" s="372" t="str">
        <f>D299</f>
        <v>ШАВКАТОВА Н</v>
      </c>
      <c r="G300" s="333"/>
      <c r="H300" s="378"/>
      <c r="I300" s="359"/>
      <c r="J300" s="745"/>
      <c r="K300" s="359"/>
      <c r="L300" s="381"/>
    </row>
    <row r="301" spans="1:12" ht="8.1" customHeight="1" x14ac:dyDescent="0.2">
      <c r="A301" s="370">
        <v>8</v>
      </c>
      <c r="B301" s="359"/>
      <c r="C301" s="333"/>
      <c r="D301" s="359"/>
      <c r="E301" s="745"/>
      <c r="F301" s="338"/>
      <c r="G301" s="742">
        <v>10</v>
      </c>
      <c r="H301" s="376"/>
      <c r="I301" s="359"/>
      <c r="J301" s="745"/>
      <c r="K301" s="359"/>
      <c r="L301" s="381"/>
    </row>
    <row r="302" spans="1:12" ht="8.1" customHeight="1" x14ac:dyDescent="0.2">
      <c r="A302" s="370"/>
      <c r="B302" s="338"/>
      <c r="C302" s="742">
        <v>3</v>
      </c>
      <c r="D302" s="372" t="s">
        <v>363</v>
      </c>
      <c r="E302" s="743"/>
      <c r="F302" s="359"/>
      <c r="G302" s="745"/>
      <c r="H302" s="376"/>
      <c r="I302" s="359"/>
      <c r="J302" s="745"/>
      <c r="K302" s="359"/>
      <c r="L302" s="381"/>
    </row>
    <row r="303" spans="1:12" ht="8.1" customHeight="1" x14ac:dyDescent="0.2">
      <c r="A303" s="370">
        <v>9</v>
      </c>
      <c r="B303" s="372"/>
      <c r="C303" s="743"/>
      <c r="D303" s="341"/>
      <c r="E303" s="325"/>
      <c r="F303" s="359"/>
      <c r="G303" s="745"/>
      <c r="H303" s="376"/>
      <c r="I303" s="359"/>
      <c r="J303" s="745"/>
      <c r="K303" s="359"/>
      <c r="L303" s="381"/>
    </row>
    <row r="304" spans="1:12" ht="8.1" customHeight="1" x14ac:dyDescent="0.2">
      <c r="A304" s="370"/>
      <c r="B304" s="341"/>
      <c r="C304" s="325"/>
      <c r="D304" s="341"/>
      <c r="E304" s="325"/>
      <c r="F304" s="359"/>
      <c r="G304" s="745"/>
      <c r="H304" s="382"/>
      <c r="I304" s="372" t="str">
        <f>F300</f>
        <v>ШАВКАТОВА Н</v>
      </c>
      <c r="J304" s="743"/>
      <c r="K304" s="359"/>
      <c r="L304" s="381"/>
    </row>
    <row r="305" spans="1:12" ht="8.1" customHeight="1" x14ac:dyDescent="0.2">
      <c r="A305" s="370">
        <v>10</v>
      </c>
      <c r="B305" s="372"/>
      <c r="C305" s="333"/>
      <c r="D305" s="341"/>
      <c r="E305" s="325"/>
      <c r="F305" s="359"/>
      <c r="G305" s="745"/>
      <c r="H305" s="376"/>
      <c r="I305" s="341"/>
      <c r="J305" s="375"/>
      <c r="K305" s="359"/>
      <c r="L305" s="381"/>
    </row>
    <row r="306" spans="1:12" ht="8.1" customHeight="1" x14ac:dyDescent="0.2">
      <c r="A306" s="370"/>
      <c r="B306" s="338"/>
      <c r="C306" s="742">
        <v>4</v>
      </c>
      <c r="D306" s="372" t="s">
        <v>364</v>
      </c>
      <c r="E306" s="333"/>
      <c r="F306" s="359"/>
      <c r="G306" s="745"/>
      <c r="H306" s="376"/>
      <c r="I306" s="341"/>
      <c r="J306" s="375"/>
      <c r="K306" s="359"/>
      <c r="L306" s="381"/>
    </row>
    <row r="307" spans="1:12" ht="8.1" customHeight="1" x14ac:dyDescent="0.2">
      <c r="A307" s="370">
        <v>11</v>
      </c>
      <c r="B307" s="372"/>
      <c r="C307" s="743"/>
      <c r="D307" s="338"/>
      <c r="E307" s="742">
        <v>8</v>
      </c>
      <c r="F307" s="359"/>
      <c r="G307" s="745"/>
      <c r="H307" s="376"/>
      <c r="I307" s="341"/>
      <c r="J307" s="375"/>
      <c r="K307" s="359"/>
      <c r="L307" s="381"/>
    </row>
    <row r="308" spans="1:12" ht="8.1" customHeight="1" x14ac:dyDescent="0.2">
      <c r="A308" s="383"/>
      <c r="B308" s="398"/>
      <c r="C308" s="325"/>
      <c r="D308" s="359"/>
      <c r="E308" s="745"/>
      <c r="F308" s="372" t="str">
        <f>D309</f>
        <v>КОСАР</v>
      </c>
      <c r="G308" s="743"/>
      <c r="H308" s="376"/>
      <c r="I308" s="341"/>
      <c r="J308" s="325">
        <v>-11</v>
      </c>
      <c r="K308" s="372" t="str">
        <f>I304</f>
        <v>ШАВКАТОВА Н</v>
      </c>
      <c r="L308" s="750">
        <v>2</v>
      </c>
    </row>
    <row r="309" spans="1:12" ht="8.1" customHeight="1" x14ac:dyDescent="0.2">
      <c r="A309" s="383"/>
      <c r="B309" s="402"/>
      <c r="C309" s="371">
        <v>12</v>
      </c>
      <c r="D309" s="372" t="s">
        <v>365</v>
      </c>
      <c r="E309" s="743"/>
      <c r="F309" s="341"/>
      <c r="G309" s="325"/>
      <c r="H309" s="323"/>
      <c r="I309" s="341"/>
      <c r="J309" s="375"/>
      <c r="K309" s="359"/>
      <c r="L309" s="750"/>
    </row>
    <row r="310" spans="1:12" ht="8.1" customHeight="1" x14ac:dyDescent="0.2">
      <c r="A310" s="383"/>
      <c r="B310" s="402"/>
      <c r="C310" s="371"/>
      <c r="D310" s="359"/>
      <c r="E310" s="333"/>
      <c r="F310" s="341"/>
      <c r="G310" s="325"/>
      <c r="H310" s="323"/>
      <c r="I310" s="341"/>
      <c r="J310" s="375"/>
      <c r="K310" s="359"/>
      <c r="L310" s="381"/>
    </row>
    <row r="311" spans="1:12" ht="8.1" customHeight="1" x14ac:dyDescent="0.2">
      <c r="A311" s="323"/>
      <c r="B311" s="341"/>
      <c r="C311" s="325"/>
      <c r="D311" s="341"/>
      <c r="E311" s="325">
        <v>-9</v>
      </c>
      <c r="F311" s="341" t="str">
        <f>F296</f>
        <v>БАЛТАБЕК ИНАБАТ</v>
      </c>
      <c r="G311" s="325"/>
      <c r="H311" s="323"/>
      <c r="I311" s="341"/>
      <c r="J311" s="325"/>
      <c r="K311" s="359"/>
      <c r="L311" s="381"/>
    </row>
    <row r="312" spans="1:12" ht="8.1" customHeight="1" x14ac:dyDescent="0.2">
      <c r="A312" s="325">
        <v>-1</v>
      </c>
      <c r="B312" s="341"/>
      <c r="C312" s="325"/>
      <c r="D312" s="341"/>
      <c r="E312" s="325"/>
      <c r="F312" s="338"/>
      <c r="G312" s="742">
        <v>18</v>
      </c>
      <c r="H312" s="376"/>
      <c r="I312" s="341"/>
      <c r="J312" s="325"/>
      <c r="K312" s="359"/>
      <c r="L312" s="381"/>
    </row>
    <row r="313" spans="1:12" ht="8.1" customHeight="1" x14ac:dyDescent="0.2">
      <c r="A313" s="333"/>
      <c r="B313" s="338"/>
      <c r="C313" s="742">
        <v>12</v>
      </c>
      <c r="D313" s="341" t="str">
        <f>B314</f>
        <v>ЖОЛАМАН</v>
      </c>
      <c r="E313" s="325"/>
      <c r="F313" s="359"/>
      <c r="G313" s="745"/>
      <c r="H313" s="376"/>
      <c r="I313" s="341" t="str">
        <f>F315</f>
        <v>ИЗБАСАР</v>
      </c>
      <c r="J313" s="325"/>
      <c r="K313" s="359"/>
      <c r="L313" s="381"/>
    </row>
    <row r="314" spans="1:12" ht="8.1" customHeight="1" x14ac:dyDescent="0.2">
      <c r="A314" s="333">
        <v>-8</v>
      </c>
      <c r="B314" s="372" t="str">
        <f>D306</f>
        <v>ЖОЛАМАН</v>
      </c>
      <c r="C314" s="743"/>
      <c r="D314" s="338"/>
      <c r="E314" s="742">
        <v>16</v>
      </c>
      <c r="F314" s="359"/>
      <c r="G314" s="745"/>
      <c r="H314" s="377"/>
      <c r="I314" s="338"/>
      <c r="J314" s="742">
        <v>20</v>
      </c>
      <c r="K314" s="359"/>
      <c r="L314" s="381"/>
    </row>
    <row r="315" spans="1:12" ht="8.1" customHeight="1" x14ac:dyDescent="0.2">
      <c r="A315" s="333"/>
      <c r="B315" s="338"/>
      <c r="C315" s="333"/>
      <c r="D315" s="359"/>
      <c r="E315" s="745"/>
      <c r="F315" s="372" t="str">
        <f>D317</f>
        <v>ИЗБАСАР</v>
      </c>
      <c r="G315" s="743"/>
      <c r="H315" s="376"/>
      <c r="I315" s="359"/>
      <c r="J315" s="745"/>
      <c r="K315" s="359"/>
      <c r="L315" s="381"/>
    </row>
    <row r="316" spans="1:12" ht="8.1" customHeight="1" x14ac:dyDescent="0.2">
      <c r="A316" s="325">
        <v>-2</v>
      </c>
      <c r="B316" s="359"/>
      <c r="C316" s="333"/>
      <c r="D316" s="359"/>
      <c r="E316" s="745"/>
      <c r="F316" s="341"/>
      <c r="G316" s="325"/>
      <c r="H316" s="378"/>
      <c r="I316" s="359"/>
      <c r="J316" s="745"/>
      <c r="K316" s="359"/>
      <c r="L316" s="381"/>
    </row>
    <row r="317" spans="1:12" ht="8.1" customHeight="1" x14ac:dyDescent="0.2">
      <c r="A317" s="333"/>
      <c r="B317" s="338"/>
      <c r="C317" s="742">
        <v>13</v>
      </c>
      <c r="D317" s="372" t="str">
        <f>B318</f>
        <v>ИЗБАСАР</v>
      </c>
      <c r="E317" s="743"/>
      <c r="F317" s="341"/>
      <c r="G317" s="325"/>
      <c r="H317" s="378"/>
      <c r="I317" s="359"/>
      <c r="J317" s="745"/>
      <c r="K317" s="372" t="str">
        <f>I313</f>
        <v>ИЗБАСАР</v>
      </c>
      <c r="L317" s="750">
        <v>3</v>
      </c>
    </row>
    <row r="318" spans="1:12" ht="8.1" customHeight="1" x14ac:dyDescent="0.2">
      <c r="A318" s="333">
        <v>-7</v>
      </c>
      <c r="B318" s="372" t="str">
        <f>D302</f>
        <v>ИЗБАСАР</v>
      </c>
      <c r="C318" s="743"/>
      <c r="D318" s="341"/>
      <c r="E318" s="325"/>
      <c r="F318" s="341"/>
      <c r="G318" s="325"/>
      <c r="H318" s="378"/>
      <c r="I318" s="359"/>
      <c r="J318" s="745"/>
      <c r="K318" s="341"/>
      <c r="L318" s="750"/>
    </row>
    <row r="319" spans="1:12" ht="8.1" customHeight="1" x14ac:dyDescent="0.2">
      <c r="A319" s="333"/>
      <c r="B319" s="341"/>
      <c r="C319" s="325"/>
      <c r="D319" s="341"/>
      <c r="E319" s="325">
        <v>-10</v>
      </c>
      <c r="F319" s="341" t="str">
        <f>F308</f>
        <v>КОСАР</v>
      </c>
      <c r="G319" s="325"/>
      <c r="H319" s="378"/>
      <c r="I319" s="359"/>
      <c r="J319" s="745"/>
      <c r="K319" s="341"/>
      <c r="L319" s="384"/>
    </row>
    <row r="320" spans="1:12" ht="8.1" customHeight="1" x14ac:dyDescent="0.2">
      <c r="A320" s="325">
        <v>-3</v>
      </c>
      <c r="B320" s="341"/>
      <c r="C320" s="325"/>
      <c r="D320" s="341"/>
      <c r="E320" s="325"/>
      <c r="F320" s="338"/>
      <c r="G320" s="742">
        <v>19</v>
      </c>
      <c r="H320" s="376"/>
      <c r="I320" s="359"/>
      <c r="J320" s="745"/>
      <c r="K320" s="341"/>
      <c r="L320" s="384"/>
    </row>
    <row r="321" spans="1:12" ht="8.1" customHeight="1" x14ac:dyDescent="0.2">
      <c r="A321" s="333"/>
      <c r="B321" s="338"/>
      <c r="C321" s="742">
        <v>14</v>
      </c>
      <c r="D321" s="341" t="str">
        <f>B322</f>
        <v>АВЗАЛОВА</v>
      </c>
      <c r="E321" s="325"/>
      <c r="F321" s="359"/>
      <c r="G321" s="745"/>
      <c r="H321" s="382"/>
      <c r="I321" s="372" t="str">
        <f>F319</f>
        <v>КОСАР</v>
      </c>
      <c r="J321" s="743"/>
      <c r="K321" s="341"/>
      <c r="L321" s="384"/>
    </row>
    <row r="322" spans="1:12" ht="8.1" customHeight="1" x14ac:dyDescent="0.2">
      <c r="A322" s="333">
        <v>-6</v>
      </c>
      <c r="B322" s="372" t="str">
        <f>D294</f>
        <v>АВЗАЛОВА</v>
      </c>
      <c r="C322" s="743"/>
      <c r="D322" s="338"/>
      <c r="E322" s="742">
        <v>17</v>
      </c>
      <c r="F322" s="359"/>
      <c r="G322" s="745"/>
      <c r="H322" s="376"/>
      <c r="I322" s="341"/>
      <c r="J322" s="325"/>
      <c r="K322" s="341"/>
      <c r="L322" s="384"/>
    </row>
    <row r="323" spans="1:12" ht="8.1" customHeight="1" x14ac:dyDescent="0.2">
      <c r="A323" s="333"/>
      <c r="B323" s="338"/>
      <c r="C323" s="333"/>
      <c r="D323" s="359"/>
      <c r="E323" s="745"/>
      <c r="F323" s="372" t="str">
        <f>D321</f>
        <v>АВЗАЛОВА</v>
      </c>
      <c r="G323" s="743"/>
      <c r="H323" s="376"/>
      <c r="I323" s="341"/>
      <c r="J323" s="325">
        <v>-20</v>
      </c>
      <c r="K323" s="372" t="str">
        <f>I321</f>
        <v>КОСАР</v>
      </c>
      <c r="L323" s="749">
        <v>4</v>
      </c>
    </row>
    <row r="324" spans="1:12" ht="8.1" customHeight="1" x14ac:dyDescent="0.2">
      <c r="A324" s="325">
        <v>-4</v>
      </c>
      <c r="B324" s="359"/>
      <c r="C324" s="333"/>
      <c r="D324" s="359"/>
      <c r="E324" s="745"/>
      <c r="F324" s="341"/>
      <c r="G324" s="323"/>
      <c r="H324" s="323"/>
      <c r="I324" s="341"/>
      <c r="J324" s="325"/>
      <c r="K324" s="341"/>
      <c r="L324" s="749"/>
    </row>
    <row r="325" spans="1:12" ht="8.1" customHeight="1" x14ac:dyDescent="0.3">
      <c r="A325" s="333"/>
      <c r="B325" s="338"/>
      <c r="C325" s="742">
        <v>15</v>
      </c>
      <c r="D325" s="372" t="str">
        <f>B326</f>
        <v>АХАН</v>
      </c>
      <c r="E325" s="743"/>
      <c r="F325" s="341"/>
      <c r="G325" s="323"/>
      <c r="H325" s="323"/>
      <c r="I325" s="341"/>
      <c r="J325" s="389"/>
      <c r="K325" s="341"/>
      <c r="L325" s="328"/>
    </row>
    <row r="326" spans="1:12" ht="8.1" customHeight="1" x14ac:dyDescent="0.2">
      <c r="A326" s="333">
        <v>-5</v>
      </c>
      <c r="B326" s="372" t="str">
        <f>D290</f>
        <v>АХАН</v>
      </c>
      <c r="C326" s="743"/>
      <c r="D326" s="341"/>
      <c r="E326" s="323"/>
      <c r="F326" s="341"/>
      <c r="G326" s="323"/>
      <c r="H326" s="323"/>
      <c r="I326" s="341"/>
      <c r="J326" s="389"/>
      <c r="K326" s="341"/>
      <c r="L326" s="386"/>
    </row>
    <row r="327" spans="1:12" ht="8.1" customHeight="1" x14ac:dyDescent="0.2">
      <c r="A327" s="387"/>
      <c r="B327" s="341"/>
      <c r="C327" s="325"/>
      <c r="D327" s="341"/>
      <c r="E327" s="323"/>
      <c r="F327" s="341"/>
      <c r="G327" s="323"/>
      <c r="H327" s="323"/>
      <c r="I327" s="341"/>
      <c r="J327" s="389"/>
      <c r="K327" s="341"/>
      <c r="L327" s="386"/>
    </row>
    <row r="328" spans="1:12" ht="8.1" customHeight="1" x14ac:dyDescent="0.2">
      <c r="A328" s="323">
        <v>-18</v>
      </c>
      <c r="B328" s="341" t="str">
        <f>F311</f>
        <v>БАЛТАБЕК ИНАБАТ</v>
      </c>
      <c r="C328" s="388"/>
      <c r="D328" s="368"/>
      <c r="E328" s="386"/>
      <c r="F328" s="341"/>
      <c r="G328" s="323"/>
      <c r="H328" s="325">
        <v>-16</v>
      </c>
      <c r="I328" s="341" t="str">
        <f>D313</f>
        <v>ЖОЛАМАН</v>
      </c>
      <c r="J328" s="389"/>
      <c r="K328" s="341"/>
      <c r="L328" s="386"/>
    </row>
    <row r="329" spans="1:12" ht="8.1" customHeight="1" x14ac:dyDescent="0.2">
      <c r="A329" s="323"/>
      <c r="B329" s="338"/>
      <c r="C329" s="742">
        <v>21</v>
      </c>
      <c r="D329" s="372" t="str">
        <f>B330</f>
        <v>АВЗАЛОВА</v>
      </c>
      <c r="E329" s="749">
        <v>5</v>
      </c>
      <c r="F329" s="341"/>
      <c r="G329" s="323"/>
      <c r="H329" s="325"/>
      <c r="I329" s="338"/>
      <c r="J329" s="742">
        <v>22</v>
      </c>
      <c r="K329" s="372" t="str">
        <f>I328</f>
        <v>ЖОЛАМАН</v>
      </c>
      <c r="L329" s="749">
        <v>7</v>
      </c>
    </row>
    <row r="330" spans="1:12" ht="8.1" customHeight="1" x14ac:dyDescent="0.2">
      <c r="A330" s="323">
        <v>-19</v>
      </c>
      <c r="B330" s="372" t="str">
        <f>F323</f>
        <v>АВЗАЛОВА</v>
      </c>
      <c r="C330" s="743"/>
      <c r="D330" s="341"/>
      <c r="E330" s="749"/>
      <c r="F330" s="341"/>
      <c r="G330" s="323"/>
      <c r="H330" s="325">
        <v>-17</v>
      </c>
      <c r="I330" s="372" t="str">
        <f>D325</f>
        <v>АХАН</v>
      </c>
      <c r="J330" s="743"/>
      <c r="K330" s="341"/>
      <c r="L330" s="749"/>
    </row>
    <row r="331" spans="1:12" ht="8.1" customHeight="1" x14ac:dyDescent="0.2">
      <c r="A331" s="323"/>
      <c r="B331" s="341"/>
      <c r="C331" s="325">
        <v>-21</v>
      </c>
      <c r="D331" s="372" t="str">
        <f>B328</f>
        <v>БАЛТАБЕК ИНАБАТ</v>
      </c>
      <c r="E331" s="749">
        <v>6</v>
      </c>
      <c r="F331" s="341"/>
      <c r="G331" s="323"/>
      <c r="H331" s="325"/>
      <c r="I331" s="341"/>
      <c r="J331" s="325">
        <v>-22</v>
      </c>
      <c r="K331" s="372" t="str">
        <f>I330</f>
        <v>АХАН</v>
      </c>
      <c r="L331" s="749">
        <v>8</v>
      </c>
    </row>
    <row r="332" spans="1:12" ht="8.1" customHeight="1" x14ac:dyDescent="0.2">
      <c r="A332" s="323"/>
      <c r="B332" s="341"/>
      <c r="C332" s="325"/>
      <c r="D332" s="341"/>
      <c r="E332" s="749"/>
      <c r="F332" s="341"/>
      <c r="H332" s="389"/>
      <c r="I332" s="341"/>
      <c r="J332" s="325"/>
      <c r="K332" s="341"/>
      <c r="L332" s="749"/>
    </row>
    <row r="333" spans="1:12" ht="8.1" customHeight="1" x14ac:dyDescent="0.2">
      <c r="A333" s="323">
        <v>-12</v>
      </c>
      <c r="B333" s="341"/>
      <c r="C333" s="325"/>
      <c r="D333" s="341"/>
      <c r="E333" s="323"/>
      <c r="F333" s="341"/>
      <c r="G333" s="390"/>
      <c r="H333" s="391"/>
      <c r="I333" s="341"/>
      <c r="J333" s="389"/>
      <c r="K333" s="341"/>
      <c r="L333" s="386"/>
    </row>
    <row r="334" spans="1:12" ht="8.1" customHeight="1" x14ac:dyDescent="0.2">
      <c r="A334" s="323"/>
      <c r="B334" s="338"/>
      <c r="C334" s="742">
        <v>23</v>
      </c>
      <c r="D334" s="341"/>
      <c r="E334" s="323"/>
      <c r="F334" s="341"/>
      <c r="G334" s="390"/>
      <c r="H334" s="391"/>
      <c r="I334" s="341"/>
      <c r="J334" s="389"/>
      <c r="K334" s="341"/>
      <c r="L334" s="386"/>
    </row>
    <row r="335" spans="1:12" ht="8.1" customHeight="1" x14ac:dyDescent="0.2">
      <c r="A335" s="323">
        <v>-13</v>
      </c>
      <c r="B335" s="372"/>
      <c r="C335" s="743"/>
      <c r="D335" s="338"/>
      <c r="E335" s="742">
        <v>25</v>
      </c>
      <c r="F335" s="341"/>
      <c r="G335" s="393"/>
      <c r="H335" s="391"/>
      <c r="I335" s="341"/>
      <c r="J335" s="389"/>
      <c r="K335" s="341"/>
      <c r="L335" s="386"/>
    </row>
    <row r="336" spans="1:12" ht="8.1" customHeight="1" x14ac:dyDescent="0.2">
      <c r="A336" s="323"/>
      <c r="B336" s="341"/>
      <c r="C336" s="325"/>
      <c r="D336" s="359"/>
      <c r="E336" s="745"/>
      <c r="F336" s="372"/>
      <c r="G336" s="747">
        <v>9</v>
      </c>
      <c r="H336" s="392">
        <v>-23</v>
      </c>
      <c r="I336" s="341"/>
      <c r="J336" s="325"/>
      <c r="K336" s="341"/>
      <c r="L336" s="393"/>
    </row>
    <row r="337" spans="1:12" ht="8.1" customHeight="1" x14ac:dyDescent="0.2">
      <c r="A337" s="323">
        <v>-14</v>
      </c>
      <c r="B337" s="341"/>
      <c r="C337" s="325"/>
      <c r="D337" s="359"/>
      <c r="E337" s="745"/>
      <c r="F337" s="341"/>
      <c r="G337" s="747"/>
      <c r="H337" s="394"/>
      <c r="I337" s="338"/>
      <c r="J337" s="742">
        <v>26</v>
      </c>
      <c r="K337" s="372"/>
      <c r="L337" s="748">
        <v>11</v>
      </c>
    </row>
    <row r="338" spans="1:12" ht="8.1" customHeight="1" x14ac:dyDescent="0.2">
      <c r="A338" s="323"/>
      <c r="B338" s="338"/>
      <c r="C338" s="742">
        <v>24</v>
      </c>
      <c r="D338" s="372"/>
      <c r="E338" s="743"/>
      <c r="F338" s="341"/>
      <c r="G338" s="393"/>
      <c r="H338" s="392">
        <v>-24</v>
      </c>
      <c r="I338" s="372"/>
      <c r="J338" s="743"/>
      <c r="K338" s="341"/>
      <c r="L338" s="748"/>
    </row>
    <row r="339" spans="1:12" ht="8.1" customHeight="1" x14ac:dyDescent="0.2">
      <c r="A339" s="323">
        <v>-15</v>
      </c>
      <c r="B339" s="372"/>
      <c r="C339" s="743"/>
      <c r="D339" s="341"/>
      <c r="E339" s="325">
        <v>-25</v>
      </c>
      <c r="F339" s="372"/>
      <c r="G339" s="747">
        <v>10</v>
      </c>
      <c r="H339" s="391"/>
      <c r="I339" s="341"/>
      <c r="J339" s="325">
        <v>-26</v>
      </c>
      <c r="K339" s="341"/>
      <c r="L339" s="748">
        <v>12</v>
      </c>
    </row>
    <row r="340" spans="1:12" ht="8.1" customHeight="1" x14ac:dyDescent="0.2">
      <c r="A340" s="323"/>
      <c r="B340" s="341"/>
      <c r="C340" s="325"/>
      <c r="D340" s="341"/>
      <c r="E340" s="325"/>
      <c r="F340" s="341"/>
      <c r="G340" s="747"/>
      <c r="H340" s="395"/>
      <c r="I340" s="341"/>
      <c r="J340" s="389"/>
      <c r="K340" s="338"/>
      <c r="L340" s="748"/>
    </row>
    <row r="341" spans="1:12" ht="8.1" customHeight="1" x14ac:dyDescent="0.2">
      <c r="B341" s="398"/>
      <c r="C341" s="399" t="s">
        <v>327</v>
      </c>
      <c r="D341" s="399"/>
      <c r="E341" s="399"/>
      <c r="F341" s="399"/>
      <c r="G341" s="399"/>
    </row>
    <row r="342" spans="1:12" ht="8.1" customHeight="1" x14ac:dyDescent="0.2">
      <c r="B342" s="398"/>
      <c r="C342" s="399" t="s">
        <v>328</v>
      </c>
      <c r="D342" s="399"/>
      <c r="E342" s="399"/>
      <c r="F342" s="399"/>
      <c r="G342" s="399"/>
    </row>
    <row r="343" spans="1:12" ht="15" customHeight="1" thickBot="1" x14ac:dyDescent="0.25">
      <c r="B343" s="752" t="s">
        <v>304</v>
      </c>
      <c r="C343" s="752"/>
      <c r="D343" s="752"/>
      <c r="E343" s="752"/>
      <c r="F343" s="752"/>
      <c r="G343" s="752"/>
      <c r="H343" s="752"/>
      <c r="I343" s="752"/>
      <c r="J343" s="752"/>
      <c r="K343" s="752"/>
      <c r="L343" s="752"/>
    </row>
    <row r="344" spans="1:12" ht="15" customHeight="1" x14ac:dyDescent="0.25">
      <c r="B344" s="753" t="s">
        <v>305</v>
      </c>
      <c r="C344" s="753"/>
      <c r="D344" s="753"/>
      <c r="E344" s="365"/>
      <c r="F344" s="366"/>
      <c r="G344" s="366"/>
      <c r="H344" s="366"/>
      <c r="I344" s="366"/>
      <c r="J344" s="366"/>
      <c r="K344" s="367" t="s">
        <v>306</v>
      </c>
    </row>
    <row r="345" spans="1:12" ht="15" customHeight="1" x14ac:dyDescent="0.2">
      <c r="B345" s="361"/>
      <c r="D345" s="368"/>
      <c r="F345" s="361"/>
      <c r="I345" s="369" t="s">
        <v>12</v>
      </c>
    </row>
    <row r="346" spans="1:12" ht="8.1" customHeight="1" x14ac:dyDescent="0.2">
      <c r="A346" s="370"/>
      <c r="B346" s="359"/>
      <c r="C346" s="371">
        <v>1</v>
      </c>
      <c r="D346" s="372" t="s">
        <v>366</v>
      </c>
      <c r="E346" s="373"/>
      <c r="F346" s="341"/>
      <c r="G346" s="357"/>
      <c r="H346" s="357"/>
      <c r="I346" s="751" t="s">
        <v>367</v>
      </c>
      <c r="J346" s="323"/>
      <c r="K346" s="357"/>
      <c r="L346" s="374"/>
    </row>
    <row r="347" spans="1:12" ht="8.1" customHeight="1" x14ac:dyDescent="0.2">
      <c r="A347" s="370"/>
      <c r="B347" s="359"/>
      <c r="C347" s="333"/>
      <c r="D347" s="338"/>
      <c r="E347" s="742">
        <v>5</v>
      </c>
      <c r="F347" s="341" t="str">
        <f>D346</f>
        <v>АМАНГЕЛЬДЫ (Ш)</v>
      </c>
      <c r="G347" s="375"/>
      <c r="H347" s="357"/>
      <c r="I347" s="751"/>
      <c r="J347" s="323"/>
      <c r="K347" s="357"/>
      <c r="L347" s="374"/>
    </row>
    <row r="348" spans="1:12" ht="8.1" customHeight="1" x14ac:dyDescent="0.2">
      <c r="A348" s="370">
        <v>2</v>
      </c>
      <c r="B348" s="372"/>
      <c r="C348" s="333"/>
      <c r="D348" s="359"/>
      <c r="E348" s="745"/>
      <c r="F348" s="338"/>
      <c r="G348" s="742">
        <v>9</v>
      </c>
      <c r="H348" s="376"/>
      <c r="I348" s="341"/>
      <c r="J348" s="375"/>
      <c r="K348" s="357"/>
      <c r="L348" s="374"/>
    </row>
    <row r="349" spans="1:12" ht="8.1" customHeight="1" x14ac:dyDescent="0.2">
      <c r="A349" s="370"/>
      <c r="B349" s="338"/>
      <c r="C349" s="742">
        <v>1</v>
      </c>
      <c r="D349" s="372" t="s">
        <v>368</v>
      </c>
      <c r="E349" s="743"/>
      <c r="F349" s="359"/>
      <c r="G349" s="745"/>
      <c r="H349" s="376"/>
      <c r="I349" s="341"/>
      <c r="J349" s="375"/>
      <c r="K349" s="357"/>
      <c r="L349" s="374"/>
    </row>
    <row r="350" spans="1:12" ht="8.1" customHeight="1" x14ac:dyDescent="0.2">
      <c r="A350" s="370">
        <v>3</v>
      </c>
      <c r="B350" s="372"/>
      <c r="C350" s="743"/>
      <c r="D350" s="341"/>
      <c r="E350" s="325"/>
      <c r="F350" s="359"/>
      <c r="G350" s="745"/>
      <c r="H350" s="376"/>
      <c r="I350" s="341"/>
      <c r="J350" s="375"/>
      <c r="K350" s="341"/>
      <c r="L350" s="374"/>
    </row>
    <row r="351" spans="1:12" ht="8.1" customHeight="1" x14ac:dyDescent="0.2">
      <c r="A351" s="370"/>
      <c r="B351" s="341"/>
      <c r="C351" s="325"/>
      <c r="D351" s="341"/>
      <c r="E351" s="325"/>
      <c r="F351" s="359"/>
      <c r="G351" s="745"/>
      <c r="H351" s="376"/>
      <c r="I351" s="372" t="str">
        <f>F347</f>
        <v>АМАНГЕЛЬДЫ (Ш)</v>
      </c>
      <c r="J351" s="373"/>
      <c r="K351" s="341"/>
      <c r="L351" s="374"/>
    </row>
    <row r="352" spans="1:12" ht="8.1" customHeight="1" x14ac:dyDescent="0.2">
      <c r="A352" s="370">
        <v>4</v>
      </c>
      <c r="B352" s="372"/>
      <c r="C352" s="333"/>
      <c r="D352" s="341"/>
      <c r="E352" s="325"/>
      <c r="F352" s="359"/>
      <c r="G352" s="745"/>
      <c r="H352" s="377"/>
      <c r="I352" s="338"/>
      <c r="J352" s="742">
        <v>11</v>
      </c>
      <c r="K352" s="341"/>
      <c r="L352" s="374"/>
    </row>
    <row r="353" spans="1:12" ht="8.1" customHeight="1" x14ac:dyDescent="0.2">
      <c r="A353" s="370"/>
      <c r="B353" s="338"/>
      <c r="C353" s="742">
        <v>2</v>
      </c>
      <c r="D353" s="372" t="s">
        <v>369</v>
      </c>
      <c r="E353" s="333"/>
      <c r="F353" s="359"/>
      <c r="G353" s="745"/>
      <c r="H353" s="376"/>
      <c r="I353" s="359"/>
      <c r="J353" s="745"/>
      <c r="K353" s="341"/>
      <c r="L353" s="374"/>
    </row>
    <row r="354" spans="1:12" ht="8.1" customHeight="1" x14ac:dyDescent="0.2">
      <c r="A354" s="370">
        <v>5</v>
      </c>
      <c r="B354" s="372"/>
      <c r="C354" s="743"/>
      <c r="D354" s="338"/>
      <c r="E354" s="742">
        <v>6</v>
      </c>
      <c r="F354" s="359"/>
      <c r="G354" s="745"/>
      <c r="H354" s="376"/>
      <c r="I354" s="359"/>
      <c r="J354" s="745"/>
      <c r="K354" s="341"/>
      <c r="L354" s="374"/>
    </row>
    <row r="355" spans="1:12" ht="8.1" customHeight="1" x14ac:dyDescent="0.2">
      <c r="A355" s="370"/>
      <c r="B355" s="341"/>
      <c r="C355" s="325"/>
      <c r="D355" s="359"/>
      <c r="E355" s="745"/>
      <c r="F355" s="372" t="str">
        <f>D356</f>
        <v>СУРАГАНОВА</v>
      </c>
      <c r="G355" s="743"/>
      <c r="H355" s="376"/>
      <c r="I355" s="359"/>
      <c r="J355" s="745"/>
      <c r="K355" s="341"/>
      <c r="L355" s="374"/>
    </row>
    <row r="356" spans="1:12" ht="8.1" customHeight="1" x14ac:dyDescent="0.3">
      <c r="A356" s="370"/>
      <c r="B356" s="359"/>
      <c r="C356" s="371">
        <v>6</v>
      </c>
      <c r="D356" s="372" t="s">
        <v>370</v>
      </c>
      <c r="E356" s="743"/>
      <c r="F356" s="341"/>
      <c r="G356" s="325"/>
      <c r="H356" s="378"/>
      <c r="I356" s="359"/>
      <c r="J356" s="745"/>
      <c r="K356" s="341"/>
      <c r="L356" s="328"/>
    </row>
    <row r="357" spans="1:12" ht="8.1" customHeight="1" x14ac:dyDescent="0.2">
      <c r="A357" s="370"/>
      <c r="B357" s="359"/>
      <c r="C357" s="333"/>
      <c r="D357" s="341"/>
      <c r="E357" s="325"/>
      <c r="F357" s="341"/>
      <c r="G357" s="325"/>
      <c r="H357" s="378"/>
      <c r="I357" s="359"/>
      <c r="J357" s="745"/>
      <c r="K357" s="379" t="str">
        <f>I363</f>
        <v>СИРОТИНА</v>
      </c>
      <c r="L357" s="749">
        <v>1</v>
      </c>
    </row>
    <row r="358" spans="1:12" ht="8.1" customHeight="1" x14ac:dyDescent="0.2">
      <c r="A358" s="370"/>
      <c r="B358" s="359"/>
      <c r="C358" s="371">
        <v>7</v>
      </c>
      <c r="D358" s="372" t="s">
        <v>371</v>
      </c>
      <c r="E358" s="333"/>
      <c r="F358" s="341"/>
      <c r="G358" s="325"/>
      <c r="H358" s="378"/>
      <c r="I358" s="359"/>
      <c r="J358" s="745"/>
      <c r="K358" s="359"/>
      <c r="L358" s="749"/>
    </row>
    <row r="359" spans="1:12" ht="8.1" customHeight="1" x14ac:dyDescent="0.2">
      <c r="A359" s="370"/>
      <c r="B359" s="341"/>
      <c r="C359" s="325"/>
      <c r="D359" s="359"/>
      <c r="E359" s="742">
        <v>7</v>
      </c>
      <c r="F359" s="372" t="str">
        <f>D358</f>
        <v>АБУЛХАИР</v>
      </c>
      <c r="G359" s="333"/>
      <c r="H359" s="378"/>
      <c r="I359" s="359"/>
      <c r="J359" s="745"/>
      <c r="K359" s="359"/>
      <c r="L359" s="381"/>
    </row>
    <row r="360" spans="1:12" ht="8.1" customHeight="1" x14ac:dyDescent="0.2">
      <c r="A360" s="370">
        <v>8</v>
      </c>
      <c r="B360" s="359"/>
      <c r="C360" s="333"/>
      <c r="D360" s="359"/>
      <c r="E360" s="745"/>
      <c r="F360" s="338"/>
      <c r="G360" s="742">
        <v>10</v>
      </c>
      <c r="H360" s="376"/>
      <c r="I360" s="359"/>
      <c r="J360" s="745"/>
      <c r="K360" s="359"/>
      <c r="L360" s="381"/>
    </row>
    <row r="361" spans="1:12" ht="8.1" customHeight="1" x14ac:dyDescent="0.2">
      <c r="A361" s="370"/>
      <c r="B361" s="338"/>
      <c r="C361" s="742">
        <v>3</v>
      </c>
      <c r="D361" s="372" t="s">
        <v>372</v>
      </c>
      <c r="E361" s="743"/>
      <c r="F361" s="359"/>
      <c r="G361" s="745"/>
      <c r="H361" s="376"/>
      <c r="I361" s="359"/>
      <c r="J361" s="745"/>
      <c r="K361" s="359"/>
      <c r="L361" s="381"/>
    </row>
    <row r="362" spans="1:12" ht="8.1" customHeight="1" x14ac:dyDescent="0.2">
      <c r="A362" s="370">
        <v>9</v>
      </c>
      <c r="B362" s="372"/>
      <c r="C362" s="743"/>
      <c r="D362" s="341"/>
      <c r="E362" s="325"/>
      <c r="F362" s="359"/>
      <c r="G362" s="745"/>
      <c r="H362" s="376"/>
      <c r="I362" s="359"/>
      <c r="J362" s="745"/>
      <c r="K362" s="359"/>
      <c r="L362" s="381"/>
    </row>
    <row r="363" spans="1:12" ht="8.1" customHeight="1" x14ac:dyDescent="0.2">
      <c r="A363" s="370"/>
      <c r="B363" s="341"/>
      <c r="C363" s="325"/>
      <c r="D363" s="341"/>
      <c r="E363" s="325"/>
      <c r="F363" s="359"/>
      <c r="G363" s="745"/>
      <c r="H363" s="382"/>
      <c r="I363" s="372" t="str">
        <f>F367</f>
        <v>СИРОТИНА</v>
      </c>
      <c r="J363" s="743"/>
      <c r="K363" s="359"/>
      <c r="L363" s="381"/>
    </row>
    <row r="364" spans="1:12" ht="8.1" customHeight="1" x14ac:dyDescent="0.2">
      <c r="A364" s="370">
        <v>10</v>
      </c>
      <c r="B364" s="372"/>
      <c r="C364" s="333"/>
      <c r="D364" s="341"/>
      <c r="E364" s="325"/>
      <c r="F364" s="359"/>
      <c r="G364" s="745"/>
      <c r="H364" s="376"/>
      <c r="I364" s="341"/>
      <c r="J364" s="375"/>
      <c r="K364" s="359"/>
      <c r="L364" s="381"/>
    </row>
    <row r="365" spans="1:12" ht="8.1" customHeight="1" x14ac:dyDescent="0.2">
      <c r="A365" s="370"/>
      <c r="B365" s="338"/>
      <c r="C365" s="742">
        <v>4</v>
      </c>
      <c r="D365" s="372" t="s">
        <v>373</v>
      </c>
      <c r="E365" s="333"/>
      <c r="F365" s="359"/>
      <c r="G365" s="745"/>
      <c r="H365" s="376"/>
      <c r="I365" s="341"/>
      <c r="J365" s="375"/>
      <c r="K365" s="359"/>
      <c r="L365" s="381"/>
    </row>
    <row r="366" spans="1:12" ht="8.1" customHeight="1" x14ac:dyDescent="0.2">
      <c r="A366" s="370">
        <v>11</v>
      </c>
      <c r="B366" s="372"/>
      <c r="C366" s="743"/>
      <c r="D366" s="338"/>
      <c r="E366" s="742">
        <v>8</v>
      </c>
      <c r="F366" s="359"/>
      <c r="G366" s="745"/>
      <c r="H366" s="376"/>
      <c r="I366" s="341"/>
      <c r="J366" s="375"/>
      <c r="K366" s="359"/>
      <c r="L366" s="381"/>
    </row>
    <row r="367" spans="1:12" ht="8.1" customHeight="1" x14ac:dyDescent="0.2">
      <c r="A367" s="383"/>
      <c r="B367" s="398"/>
      <c r="C367" s="325"/>
      <c r="D367" s="359"/>
      <c r="E367" s="745"/>
      <c r="F367" s="372" t="str">
        <f>D368</f>
        <v>СИРОТИНА</v>
      </c>
      <c r="G367" s="743"/>
      <c r="H367" s="376"/>
      <c r="I367" s="341"/>
      <c r="J367" s="325">
        <v>-11</v>
      </c>
      <c r="K367" s="372" t="str">
        <f>I351</f>
        <v>АМАНГЕЛЬДЫ (Ш)</v>
      </c>
      <c r="L367" s="750">
        <v>2</v>
      </c>
    </row>
    <row r="368" spans="1:12" ht="8.1" customHeight="1" x14ac:dyDescent="0.2">
      <c r="A368" s="383"/>
      <c r="B368" s="402"/>
      <c r="C368" s="371">
        <v>12</v>
      </c>
      <c r="D368" s="372" t="s">
        <v>374</v>
      </c>
      <c r="E368" s="743"/>
      <c r="F368" s="341"/>
      <c r="G368" s="325"/>
      <c r="H368" s="323"/>
      <c r="I368" s="341"/>
      <c r="J368" s="375"/>
      <c r="K368" s="359"/>
      <c r="L368" s="750"/>
    </row>
    <row r="369" spans="1:12" ht="8.1" customHeight="1" x14ac:dyDescent="0.2">
      <c r="A369" s="383"/>
      <c r="B369" s="402"/>
      <c r="C369" s="371"/>
      <c r="D369" s="359"/>
      <c r="E369" s="333"/>
      <c r="F369" s="341"/>
      <c r="G369" s="325"/>
      <c r="H369" s="323"/>
      <c r="I369" s="341"/>
      <c r="J369" s="375"/>
      <c r="K369" s="359"/>
      <c r="L369" s="381"/>
    </row>
    <row r="370" spans="1:12" ht="8.1" customHeight="1" x14ac:dyDescent="0.2">
      <c r="A370" s="323"/>
      <c r="B370" s="341"/>
      <c r="C370" s="325"/>
      <c r="D370" s="341"/>
      <c r="E370" s="325">
        <v>-9</v>
      </c>
      <c r="F370" s="341" t="str">
        <f>F355</f>
        <v>СУРАГАНОВА</v>
      </c>
      <c r="G370" s="325"/>
      <c r="H370" s="323"/>
      <c r="I370" s="341"/>
      <c r="J370" s="325"/>
      <c r="K370" s="359"/>
      <c r="L370" s="381"/>
    </row>
    <row r="371" spans="1:12" ht="8.1" customHeight="1" x14ac:dyDescent="0.2">
      <c r="A371" s="325">
        <v>-1</v>
      </c>
      <c r="B371" s="341"/>
      <c r="C371" s="325"/>
      <c r="D371" s="341"/>
      <c r="E371" s="325"/>
      <c r="F371" s="338"/>
      <c r="G371" s="742">
        <v>18</v>
      </c>
      <c r="H371" s="376"/>
      <c r="I371" s="341"/>
      <c r="J371" s="325"/>
      <c r="K371" s="359"/>
      <c r="L371" s="381"/>
    </row>
    <row r="372" spans="1:12" ht="8.1" customHeight="1" x14ac:dyDescent="0.2">
      <c r="A372" s="333"/>
      <c r="B372" s="338"/>
      <c r="C372" s="742">
        <v>12</v>
      </c>
      <c r="D372" s="341" t="str">
        <f>B373</f>
        <v>ПОЧИНОК</v>
      </c>
      <c r="E372" s="325"/>
      <c r="F372" s="359"/>
      <c r="G372" s="745"/>
      <c r="H372" s="376"/>
      <c r="I372" s="341" t="str">
        <f>F370</f>
        <v>СУРАГАНОВА</v>
      </c>
      <c r="J372" s="325"/>
      <c r="K372" s="359"/>
      <c r="L372" s="381"/>
    </row>
    <row r="373" spans="1:12" ht="8.1" customHeight="1" x14ac:dyDescent="0.2">
      <c r="A373" s="333">
        <v>-8</v>
      </c>
      <c r="B373" s="372" t="str">
        <f>D365</f>
        <v>ПОЧИНОК</v>
      </c>
      <c r="C373" s="743"/>
      <c r="D373" s="338"/>
      <c r="E373" s="742">
        <v>16</v>
      </c>
      <c r="F373" s="359"/>
      <c r="G373" s="745"/>
      <c r="H373" s="377"/>
      <c r="I373" s="338"/>
      <c r="J373" s="742">
        <v>20</v>
      </c>
      <c r="K373" s="359"/>
      <c r="L373" s="381"/>
    </row>
    <row r="374" spans="1:12" ht="8.1" customHeight="1" x14ac:dyDescent="0.2">
      <c r="A374" s="333"/>
      <c r="B374" s="338"/>
      <c r="C374" s="333"/>
      <c r="D374" s="359"/>
      <c r="E374" s="745"/>
      <c r="F374" s="372" t="str">
        <f>D372</f>
        <v>ПОЧИНОК</v>
      </c>
      <c r="G374" s="743"/>
      <c r="H374" s="376"/>
      <c r="I374" s="359"/>
      <c r="J374" s="745"/>
      <c r="K374" s="359"/>
      <c r="L374" s="381"/>
    </row>
    <row r="375" spans="1:12" ht="8.1" customHeight="1" x14ac:dyDescent="0.2">
      <c r="A375" s="325">
        <v>-2</v>
      </c>
      <c r="B375" s="359"/>
      <c r="C375" s="333"/>
      <c r="D375" s="359"/>
      <c r="E375" s="745"/>
      <c r="F375" s="341"/>
      <c r="G375" s="325"/>
      <c r="H375" s="378"/>
      <c r="I375" s="359"/>
      <c r="J375" s="745"/>
      <c r="K375" s="359"/>
      <c r="L375" s="381"/>
    </row>
    <row r="376" spans="1:12" ht="8.1" customHeight="1" x14ac:dyDescent="0.2">
      <c r="A376" s="333"/>
      <c r="B376" s="338"/>
      <c r="C376" s="742">
        <v>13</v>
      </c>
      <c r="D376" s="372" t="str">
        <f>B377</f>
        <v>САПАБЕК</v>
      </c>
      <c r="E376" s="743"/>
      <c r="F376" s="341"/>
      <c r="G376" s="325"/>
      <c r="H376" s="378"/>
      <c r="I376" s="359"/>
      <c r="J376" s="745"/>
      <c r="K376" s="372" t="str">
        <f>I380</f>
        <v>АБУЛХАИР</v>
      </c>
      <c r="L376" s="750">
        <v>3</v>
      </c>
    </row>
    <row r="377" spans="1:12" ht="8.1" customHeight="1" x14ac:dyDescent="0.2">
      <c r="A377" s="333">
        <v>-7</v>
      </c>
      <c r="B377" s="372" t="str">
        <f>D361</f>
        <v>САПАБЕК</v>
      </c>
      <c r="C377" s="743"/>
      <c r="D377" s="341"/>
      <c r="E377" s="325"/>
      <c r="F377" s="341"/>
      <c r="G377" s="325"/>
      <c r="H377" s="378"/>
      <c r="I377" s="359"/>
      <c r="J377" s="745"/>
      <c r="K377" s="341"/>
      <c r="L377" s="750"/>
    </row>
    <row r="378" spans="1:12" ht="8.1" customHeight="1" x14ac:dyDescent="0.2">
      <c r="A378" s="333"/>
      <c r="B378" s="341"/>
      <c r="C378" s="325"/>
      <c r="D378" s="341"/>
      <c r="E378" s="325">
        <v>-10</v>
      </c>
      <c r="F378" s="341" t="str">
        <f>F359</f>
        <v>АБУЛХАИР</v>
      </c>
      <c r="G378" s="325"/>
      <c r="H378" s="378"/>
      <c r="I378" s="359"/>
      <c r="J378" s="745"/>
      <c r="K378" s="341"/>
      <c r="L378" s="384"/>
    </row>
    <row r="379" spans="1:12" ht="8.1" customHeight="1" x14ac:dyDescent="0.2">
      <c r="A379" s="325">
        <v>-3</v>
      </c>
      <c r="B379" s="341"/>
      <c r="C379" s="325"/>
      <c r="D379" s="341"/>
      <c r="E379" s="325"/>
      <c r="F379" s="338"/>
      <c r="G379" s="742">
        <v>19</v>
      </c>
      <c r="H379" s="376"/>
      <c r="I379" s="359"/>
      <c r="J379" s="745"/>
      <c r="K379" s="341"/>
      <c r="L379" s="384"/>
    </row>
    <row r="380" spans="1:12" ht="8.1" customHeight="1" x14ac:dyDescent="0.2">
      <c r="A380" s="333"/>
      <c r="B380" s="338"/>
      <c r="C380" s="742">
        <v>14</v>
      </c>
      <c r="D380" s="341" t="str">
        <f>B381</f>
        <v>СЕРИКБАЙ К.</v>
      </c>
      <c r="E380" s="325"/>
      <c r="F380" s="359"/>
      <c r="G380" s="745"/>
      <c r="H380" s="382"/>
      <c r="I380" s="372" t="str">
        <f>F378</f>
        <v>АБУЛХАИР</v>
      </c>
      <c r="J380" s="743"/>
      <c r="K380" s="341"/>
      <c r="L380" s="384"/>
    </row>
    <row r="381" spans="1:12" ht="8.1" customHeight="1" x14ac:dyDescent="0.2">
      <c r="A381" s="333">
        <v>-6</v>
      </c>
      <c r="B381" s="372" t="str">
        <f>D353</f>
        <v>СЕРИКБАЙ К.</v>
      </c>
      <c r="C381" s="743"/>
      <c r="D381" s="338"/>
      <c r="E381" s="742">
        <v>17</v>
      </c>
      <c r="F381" s="359"/>
      <c r="G381" s="745"/>
      <c r="H381" s="376"/>
      <c r="I381" s="341"/>
      <c r="J381" s="325"/>
      <c r="K381" s="341"/>
      <c r="L381" s="384"/>
    </row>
    <row r="382" spans="1:12" ht="8.1" customHeight="1" x14ac:dyDescent="0.2">
      <c r="A382" s="333"/>
      <c r="B382" s="338"/>
      <c r="C382" s="333"/>
      <c r="D382" s="359"/>
      <c r="E382" s="745"/>
      <c r="F382" s="372" t="str">
        <f>D380</f>
        <v>СЕРИКБАЙ К.</v>
      </c>
      <c r="G382" s="743"/>
      <c r="H382" s="376"/>
      <c r="I382" s="341"/>
      <c r="J382" s="325">
        <v>-20</v>
      </c>
      <c r="K382" s="372" t="str">
        <f>I372</f>
        <v>СУРАГАНОВА</v>
      </c>
      <c r="L382" s="749">
        <v>4</v>
      </c>
    </row>
    <row r="383" spans="1:12" ht="8.1" customHeight="1" x14ac:dyDescent="0.2">
      <c r="A383" s="325">
        <v>-4</v>
      </c>
      <c r="B383" s="359"/>
      <c r="C383" s="333"/>
      <c r="D383" s="359"/>
      <c r="E383" s="745"/>
      <c r="F383" s="341"/>
      <c r="G383" s="323"/>
      <c r="H383" s="323"/>
      <c r="I383" s="341"/>
      <c r="J383" s="325"/>
      <c r="K383" s="341"/>
      <c r="L383" s="749"/>
    </row>
    <row r="384" spans="1:12" ht="8.1" customHeight="1" x14ac:dyDescent="0.3">
      <c r="A384" s="333"/>
      <c r="B384" s="338"/>
      <c r="C384" s="742">
        <v>15</v>
      </c>
      <c r="D384" s="372" t="str">
        <f>B385</f>
        <v>КАЙРОЛЛА</v>
      </c>
      <c r="E384" s="743"/>
      <c r="F384" s="341"/>
      <c r="G384" s="323"/>
      <c r="H384" s="323"/>
      <c r="I384" s="341"/>
      <c r="J384" s="389"/>
      <c r="K384" s="341"/>
      <c r="L384" s="328"/>
    </row>
    <row r="385" spans="1:12" ht="8.1" customHeight="1" x14ac:dyDescent="0.2">
      <c r="A385" s="333">
        <v>-5</v>
      </c>
      <c r="B385" s="372" t="str">
        <f>D349</f>
        <v>КАЙРОЛЛА</v>
      </c>
      <c r="C385" s="743"/>
      <c r="D385" s="341"/>
      <c r="E385" s="323"/>
      <c r="F385" s="341"/>
      <c r="G385" s="323"/>
      <c r="H385" s="325"/>
      <c r="I385" s="341"/>
      <c r="J385" s="389"/>
      <c r="K385" s="341"/>
      <c r="L385" s="386"/>
    </row>
    <row r="386" spans="1:12" ht="8.1" customHeight="1" x14ac:dyDescent="0.2">
      <c r="A386" s="387"/>
      <c r="B386" s="341"/>
      <c r="C386" s="325"/>
      <c r="D386" s="341"/>
      <c r="E386" s="323"/>
      <c r="F386" s="341"/>
      <c r="G386" s="323"/>
      <c r="H386" s="325"/>
      <c r="I386" s="341"/>
      <c r="J386" s="389"/>
      <c r="K386" s="341"/>
      <c r="L386" s="386"/>
    </row>
    <row r="387" spans="1:12" ht="8.1" customHeight="1" x14ac:dyDescent="0.2">
      <c r="A387" s="323">
        <v>-18</v>
      </c>
      <c r="B387" s="398" t="str">
        <f>F374</f>
        <v>ПОЧИНОК</v>
      </c>
      <c r="C387" s="388"/>
      <c r="D387" s="368"/>
      <c r="F387" s="341"/>
      <c r="G387" s="323"/>
      <c r="H387" s="325">
        <v>-16</v>
      </c>
      <c r="I387" s="341" t="str">
        <f>D376</f>
        <v>САПАБЕК</v>
      </c>
      <c r="J387" s="389"/>
      <c r="K387" s="341"/>
      <c r="L387" s="386"/>
    </row>
    <row r="388" spans="1:12" ht="8.1" customHeight="1" x14ac:dyDescent="0.2">
      <c r="A388" s="323"/>
      <c r="B388" s="338"/>
      <c r="C388" s="742">
        <v>21</v>
      </c>
      <c r="D388" s="372" t="str">
        <f>B389</f>
        <v>СЕРИКБАЙ К.</v>
      </c>
      <c r="E388" s="749">
        <v>5</v>
      </c>
      <c r="F388" s="341"/>
      <c r="G388" s="323"/>
      <c r="H388" s="325"/>
      <c r="I388" s="338"/>
      <c r="J388" s="742">
        <v>22</v>
      </c>
      <c r="K388" s="372" t="str">
        <f>I387</f>
        <v>САПАБЕК</v>
      </c>
      <c r="L388" s="749">
        <v>7</v>
      </c>
    </row>
    <row r="389" spans="1:12" ht="8.1" customHeight="1" x14ac:dyDescent="0.2">
      <c r="A389" s="323">
        <v>-19</v>
      </c>
      <c r="B389" s="372" t="str">
        <f>F382</f>
        <v>СЕРИКБАЙ К.</v>
      </c>
      <c r="C389" s="743"/>
      <c r="D389" s="341"/>
      <c r="E389" s="749"/>
      <c r="F389" s="341"/>
      <c r="G389" s="323"/>
      <c r="H389" s="325">
        <v>-17</v>
      </c>
      <c r="I389" s="372" t="str">
        <f>D384</f>
        <v>КАЙРОЛЛА</v>
      </c>
      <c r="J389" s="743"/>
      <c r="K389" s="341"/>
      <c r="L389" s="749"/>
    </row>
    <row r="390" spans="1:12" ht="8.1" customHeight="1" x14ac:dyDescent="0.2">
      <c r="A390" s="323"/>
      <c r="B390" s="341"/>
      <c r="C390" s="325">
        <v>-21</v>
      </c>
      <c r="D390" s="372" t="str">
        <f>B387</f>
        <v>ПОЧИНОК</v>
      </c>
      <c r="E390" s="749">
        <v>6</v>
      </c>
      <c r="F390" s="341"/>
      <c r="G390" s="323"/>
      <c r="H390" s="325"/>
      <c r="I390" s="341"/>
      <c r="J390" s="325">
        <v>-22</v>
      </c>
      <c r="K390" s="372" t="str">
        <f>I389</f>
        <v>КАЙРОЛЛА</v>
      </c>
      <c r="L390" s="749">
        <v>8</v>
      </c>
    </row>
    <row r="391" spans="1:12" ht="8.1" customHeight="1" x14ac:dyDescent="0.2">
      <c r="A391" s="323"/>
      <c r="B391" s="341"/>
      <c r="C391" s="325"/>
      <c r="D391" s="341"/>
      <c r="E391" s="749"/>
      <c r="F391" s="341"/>
      <c r="H391" s="389"/>
      <c r="I391" s="341"/>
      <c r="J391" s="325"/>
      <c r="K391" s="341"/>
      <c r="L391" s="749"/>
    </row>
    <row r="392" spans="1:12" ht="8.1" customHeight="1" x14ac:dyDescent="0.2">
      <c r="A392" s="323">
        <v>-12</v>
      </c>
      <c r="B392" s="341"/>
      <c r="C392" s="325"/>
      <c r="D392" s="341"/>
      <c r="E392" s="323"/>
      <c r="F392" s="341"/>
      <c r="G392" s="390"/>
      <c r="H392" s="391"/>
      <c r="I392" s="341"/>
      <c r="J392" s="389"/>
      <c r="K392" s="341"/>
      <c r="L392" s="386"/>
    </row>
    <row r="393" spans="1:12" ht="8.1" customHeight="1" x14ac:dyDescent="0.2">
      <c r="A393" s="323"/>
      <c r="B393" s="338"/>
      <c r="C393" s="742">
        <v>23</v>
      </c>
      <c r="D393" s="341"/>
      <c r="E393" s="323"/>
      <c r="F393" s="341"/>
      <c r="G393" s="390"/>
      <c r="H393" s="391"/>
      <c r="I393" s="341"/>
      <c r="J393" s="389"/>
      <c r="K393" s="341"/>
      <c r="L393" s="386"/>
    </row>
    <row r="394" spans="1:12" ht="8.1" customHeight="1" x14ac:dyDescent="0.2">
      <c r="A394" s="323">
        <v>-13</v>
      </c>
      <c r="B394" s="372"/>
      <c r="C394" s="743"/>
      <c r="D394" s="338"/>
      <c r="E394" s="742">
        <v>25</v>
      </c>
      <c r="F394" s="341"/>
      <c r="G394" s="390"/>
      <c r="H394" s="391"/>
      <c r="I394" s="341"/>
      <c r="J394" s="389"/>
      <c r="K394" s="341"/>
      <c r="L394" s="386"/>
    </row>
    <row r="395" spans="1:12" ht="8.1" customHeight="1" x14ac:dyDescent="0.2">
      <c r="A395" s="323"/>
      <c r="B395" s="341"/>
      <c r="C395" s="325"/>
      <c r="D395" s="359"/>
      <c r="E395" s="745"/>
      <c r="F395" s="372"/>
      <c r="G395" s="747">
        <v>9</v>
      </c>
      <c r="H395" s="392">
        <v>-23</v>
      </c>
      <c r="I395" s="341"/>
      <c r="J395" s="325"/>
      <c r="K395" s="341"/>
      <c r="L395" s="393"/>
    </row>
    <row r="396" spans="1:12" ht="8.1" customHeight="1" x14ac:dyDescent="0.2">
      <c r="A396" s="323">
        <v>-14</v>
      </c>
      <c r="B396" s="341"/>
      <c r="C396" s="325"/>
      <c r="D396" s="359"/>
      <c r="E396" s="745"/>
      <c r="F396" s="341"/>
      <c r="G396" s="747"/>
      <c r="H396" s="394"/>
      <c r="I396" s="338"/>
      <c r="J396" s="742">
        <v>26</v>
      </c>
      <c r="K396" s="372"/>
      <c r="L396" s="748">
        <v>11</v>
      </c>
    </row>
    <row r="397" spans="1:12" ht="8.1" customHeight="1" x14ac:dyDescent="0.2">
      <c r="A397" s="323"/>
      <c r="B397" s="338"/>
      <c r="C397" s="742">
        <v>24</v>
      </c>
      <c r="D397" s="372"/>
      <c r="E397" s="743"/>
      <c r="F397" s="341"/>
      <c r="G397" s="393"/>
      <c r="H397" s="392">
        <v>-24</v>
      </c>
      <c r="I397" s="372"/>
      <c r="J397" s="743"/>
      <c r="K397" s="341"/>
      <c r="L397" s="748"/>
    </row>
    <row r="398" spans="1:12" ht="8.1" customHeight="1" x14ac:dyDescent="0.2">
      <c r="A398" s="323">
        <v>-15</v>
      </c>
      <c r="B398" s="372"/>
      <c r="C398" s="743"/>
      <c r="D398" s="341"/>
      <c r="E398" s="325">
        <v>-25</v>
      </c>
      <c r="F398" s="372"/>
      <c r="G398" s="747">
        <v>10</v>
      </c>
      <c r="H398" s="391"/>
      <c r="I398" s="341"/>
      <c r="J398" s="325">
        <v>-26</v>
      </c>
      <c r="K398" s="341"/>
      <c r="L398" s="748">
        <v>12</v>
      </c>
    </row>
    <row r="399" spans="1:12" ht="8.1" customHeight="1" x14ac:dyDescent="0.2">
      <c r="A399" s="323"/>
      <c r="B399" s="341"/>
      <c r="C399" s="325"/>
      <c r="D399" s="341"/>
      <c r="E399" s="325"/>
      <c r="F399" s="341"/>
      <c r="G399" s="747"/>
      <c r="H399" s="395"/>
      <c r="I399" s="341"/>
      <c r="J399" s="389"/>
      <c r="K399" s="338"/>
      <c r="L399" s="748"/>
    </row>
    <row r="400" spans="1:12" ht="8.1" customHeight="1" x14ac:dyDescent="0.25">
      <c r="A400" s="323"/>
      <c r="B400" s="341"/>
      <c r="C400" s="325"/>
      <c r="D400" s="341"/>
      <c r="E400" s="325"/>
      <c r="F400" s="341"/>
      <c r="G400" s="395"/>
      <c r="H400" s="395"/>
      <c r="I400" s="341"/>
      <c r="J400" s="389"/>
      <c r="K400" s="359"/>
      <c r="L400" s="396"/>
    </row>
    <row r="401" spans="1:12" ht="8.1" customHeight="1" x14ac:dyDescent="0.2">
      <c r="A401" s="370"/>
      <c r="B401" s="359"/>
      <c r="C401" s="371">
        <v>1</v>
      </c>
      <c r="D401" s="372" t="s">
        <v>375</v>
      </c>
      <c r="E401" s="333"/>
      <c r="F401" s="341"/>
      <c r="G401" s="375"/>
      <c r="H401" s="357"/>
      <c r="I401" s="751" t="s">
        <v>376</v>
      </c>
      <c r="J401" s="323"/>
      <c r="K401" s="341"/>
      <c r="L401" s="374"/>
    </row>
    <row r="402" spans="1:12" ht="8.1" customHeight="1" x14ac:dyDescent="0.2">
      <c r="A402" s="370"/>
      <c r="B402" s="359"/>
      <c r="C402" s="333"/>
      <c r="D402" s="338"/>
      <c r="E402" s="742">
        <v>5</v>
      </c>
      <c r="F402" s="341" t="str">
        <f>D401</f>
        <v>ПОРТНЯГИНА</v>
      </c>
      <c r="G402" s="375"/>
      <c r="H402" s="357"/>
      <c r="I402" s="751"/>
      <c r="J402" s="323"/>
      <c r="K402" s="341"/>
      <c r="L402" s="374"/>
    </row>
    <row r="403" spans="1:12" ht="8.1" customHeight="1" x14ac:dyDescent="0.2">
      <c r="A403" s="370">
        <v>2</v>
      </c>
      <c r="B403" s="372"/>
      <c r="C403" s="333"/>
      <c r="D403" s="359"/>
      <c r="E403" s="745"/>
      <c r="F403" s="338"/>
      <c r="G403" s="742">
        <v>9</v>
      </c>
      <c r="H403" s="376"/>
      <c r="I403" s="341"/>
      <c r="J403" s="375"/>
      <c r="K403" s="341"/>
      <c r="L403" s="374"/>
    </row>
    <row r="404" spans="1:12" ht="8.1" customHeight="1" x14ac:dyDescent="0.2">
      <c r="A404" s="370"/>
      <c r="B404" s="338"/>
      <c r="C404" s="742">
        <v>1</v>
      </c>
      <c r="D404" s="372" t="s">
        <v>377</v>
      </c>
      <c r="E404" s="743"/>
      <c r="F404" s="359"/>
      <c r="G404" s="745"/>
      <c r="H404" s="376"/>
      <c r="I404" s="341"/>
      <c r="J404" s="375"/>
      <c r="K404" s="341"/>
      <c r="L404" s="374"/>
    </row>
    <row r="405" spans="1:12" ht="8.1" customHeight="1" x14ac:dyDescent="0.2">
      <c r="A405" s="370">
        <v>3</v>
      </c>
      <c r="B405" s="372"/>
      <c r="C405" s="743"/>
      <c r="D405" s="341"/>
      <c r="E405" s="325"/>
      <c r="F405" s="359"/>
      <c r="G405" s="745"/>
      <c r="H405" s="376"/>
      <c r="I405" s="341"/>
      <c r="J405" s="375"/>
      <c r="K405" s="341"/>
      <c r="L405" s="374"/>
    </row>
    <row r="406" spans="1:12" ht="8.1" customHeight="1" x14ac:dyDescent="0.2">
      <c r="A406" s="370"/>
      <c r="B406" s="341"/>
      <c r="C406" s="325"/>
      <c r="D406" s="341"/>
      <c r="E406" s="325"/>
      <c r="F406" s="359"/>
      <c r="G406" s="745"/>
      <c r="H406" s="376"/>
      <c r="I406" s="372" t="str">
        <f>F402</f>
        <v>ПОРТНЯГИНА</v>
      </c>
      <c r="J406" s="373"/>
      <c r="K406" s="341"/>
      <c r="L406" s="374"/>
    </row>
    <row r="407" spans="1:12" ht="8.1" customHeight="1" x14ac:dyDescent="0.2">
      <c r="A407" s="370">
        <v>4</v>
      </c>
      <c r="B407" s="372"/>
      <c r="C407" s="333"/>
      <c r="D407" s="341"/>
      <c r="E407" s="325"/>
      <c r="F407" s="359"/>
      <c r="G407" s="745"/>
      <c r="H407" s="377"/>
      <c r="I407" s="338"/>
      <c r="J407" s="742">
        <v>11</v>
      </c>
      <c r="K407" s="341"/>
      <c r="L407" s="374"/>
    </row>
    <row r="408" spans="1:12" ht="8.1" customHeight="1" x14ac:dyDescent="0.2">
      <c r="A408" s="370"/>
      <c r="B408" s="338"/>
      <c r="C408" s="742">
        <v>2</v>
      </c>
      <c r="D408" s="372" t="s">
        <v>378</v>
      </c>
      <c r="E408" s="333"/>
      <c r="F408" s="359"/>
      <c r="G408" s="745"/>
      <c r="H408" s="376"/>
      <c r="I408" s="359"/>
      <c r="J408" s="745"/>
      <c r="K408" s="341"/>
      <c r="L408" s="374"/>
    </row>
    <row r="409" spans="1:12" ht="8.1" customHeight="1" x14ac:dyDescent="0.2">
      <c r="A409" s="370">
        <v>5</v>
      </c>
      <c r="B409" s="372"/>
      <c r="C409" s="743"/>
      <c r="D409" s="338"/>
      <c r="E409" s="742">
        <v>6</v>
      </c>
      <c r="F409" s="359"/>
      <c r="G409" s="745"/>
      <c r="H409" s="376"/>
      <c r="I409" s="359"/>
      <c r="J409" s="745"/>
      <c r="K409" s="341"/>
      <c r="L409" s="374"/>
    </row>
    <row r="410" spans="1:12" ht="8.1" customHeight="1" x14ac:dyDescent="0.2">
      <c r="A410" s="370"/>
      <c r="B410" s="341"/>
      <c r="C410" s="325"/>
      <c r="D410" s="359"/>
      <c r="E410" s="745"/>
      <c r="F410" s="372" t="str">
        <f>D411</f>
        <v>БАЛТАБЕК ИНКАР</v>
      </c>
      <c r="G410" s="743"/>
      <c r="H410" s="376"/>
      <c r="I410" s="359"/>
      <c r="J410" s="745"/>
      <c r="K410" s="341"/>
      <c r="L410" s="374"/>
    </row>
    <row r="411" spans="1:12" ht="8.1" customHeight="1" x14ac:dyDescent="0.3">
      <c r="A411" s="370"/>
      <c r="B411" s="359"/>
      <c r="C411" s="371">
        <v>6</v>
      </c>
      <c r="D411" s="372" t="s">
        <v>379</v>
      </c>
      <c r="E411" s="743"/>
      <c r="F411" s="341"/>
      <c r="G411" s="325"/>
      <c r="H411" s="378"/>
      <c r="I411" s="359"/>
      <c r="J411" s="745"/>
      <c r="K411" s="341"/>
      <c r="L411" s="328"/>
    </row>
    <row r="412" spans="1:12" ht="8.1" customHeight="1" x14ac:dyDescent="0.2">
      <c r="A412" s="370"/>
      <c r="B412" s="359"/>
      <c r="C412" s="333"/>
      <c r="D412" s="341"/>
      <c r="E412" s="325"/>
      <c r="F412" s="341"/>
      <c r="G412" s="325"/>
      <c r="H412" s="378"/>
      <c r="I412" s="359"/>
      <c r="J412" s="745"/>
      <c r="K412" s="379" t="str">
        <f>I406</f>
        <v>ПОРТНЯГИНА</v>
      </c>
      <c r="L412" s="749">
        <v>1</v>
      </c>
    </row>
    <row r="413" spans="1:12" ht="8.1" customHeight="1" x14ac:dyDescent="0.2">
      <c r="A413" s="370"/>
      <c r="B413" s="359"/>
      <c r="C413" s="371">
        <v>7</v>
      </c>
      <c r="D413" s="372" t="s">
        <v>380</v>
      </c>
      <c r="E413" s="333"/>
      <c r="F413" s="341"/>
      <c r="G413" s="325"/>
      <c r="H413" s="378"/>
      <c r="I413" s="359"/>
      <c r="J413" s="745"/>
      <c r="K413" s="359"/>
      <c r="L413" s="749"/>
    </row>
    <row r="414" spans="1:12" ht="8.1" customHeight="1" x14ac:dyDescent="0.2">
      <c r="A414" s="370"/>
      <c r="B414" s="341"/>
      <c r="C414" s="325"/>
      <c r="D414" s="359"/>
      <c r="E414" s="742">
        <v>7</v>
      </c>
      <c r="F414" s="372" t="str">
        <f>D416</f>
        <v>ОНГАР</v>
      </c>
      <c r="G414" s="333"/>
      <c r="H414" s="378"/>
      <c r="I414" s="359"/>
      <c r="J414" s="745"/>
      <c r="K414" s="359"/>
      <c r="L414" s="381"/>
    </row>
    <row r="415" spans="1:12" ht="8.1" customHeight="1" x14ac:dyDescent="0.2">
      <c r="A415" s="370">
        <v>8</v>
      </c>
      <c r="B415" s="359"/>
      <c r="C415" s="333"/>
      <c r="D415" s="359"/>
      <c r="E415" s="745"/>
      <c r="F415" s="338"/>
      <c r="G415" s="742">
        <v>10</v>
      </c>
      <c r="H415" s="376"/>
      <c r="I415" s="359"/>
      <c r="J415" s="745"/>
      <c r="K415" s="359"/>
      <c r="L415" s="381"/>
    </row>
    <row r="416" spans="1:12" ht="8.1" customHeight="1" x14ac:dyDescent="0.2">
      <c r="A416" s="370"/>
      <c r="B416" s="338"/>
      <c r="C416" s="742">
        <v>3</v>
      </c>
      <c r="D416" s="372" t="s">
        <v>381</v>
      </c>
      <c r="E416" s="743"/>
      <c r="F416" s="359"/>
      <c r="G416" s="745"/>
      <c r="H416" s="376"/>
      <c r="I416" s="359"/>
      <c r="J416" s="745"/>
      <c r="K416" s="359"/>
      <c r="L416" s="381"/>
    </row>
    <row r="417" spans="1:12" ht="8.1" customHeight="1" x14ac:dyDescent="0.2">
      <c r="A417" s="370">
        <v>9</v>
      </c>
      <c r="B417" s="372"/>
      <c r="C417" s="743"/>
      <c r="D417" s="341"/>
      <c r="E417" s="325"/>
      <c r="F417" s="359"/>
      <c r="G417" s="745"/>
      <c r="H417" s="376"/>
      <c r="I417" s="359"/>
      <c r="J417" s="745"/>
      <c r="K417" s="359"/>
      <c r="L417" s="381"/>
    </row>
    <row r="418" spans="1:12" ht="8.1" customHeight="1" x14ac:dyDescent="0.2">
      <c r="A418" s="370"/>
      <c r="B418" s="341"/>
      <c r="C418" s="325"/>
      <c r="D418" s="341"/>
      <c r="E418" s="325"/>
      <c r="F418" s="359"/>
      <c r="G418" s="745"/>
      <c r="H418" s="382"/>
      <c r="I418" s="372" t="str">
        <f>F422</f>
        <v>РАХИМТАЕВА</v>
      </c>
      <c r="J418" s="743"/>
      <c r="K418" s="359"/>
      <c r="L418" s="381"/>
    </row>
    <row r="419" spans="1:12" ht="8.1" customHeight="1" x14ac:dyDescent="0.2">
      <c r="A419" s="370">
        <v>10</v>
      </c>
      <c r="B419" s="372"/>
      <c r="C419" s="333"/>
      <c r="D419" s="341"/>
      <c r="E419" s="325"/>
      <c r="F419" s="359"/>
      <c r="G419" s="745"/>
      <c r="H419" s="376"/>
      <c r="I419" s="341"/>
      <c r="J419" s="375"/>
      <c r="K419" s="359"/>
      <c r="L419" s="381"/>
    </row>
    <row r="420" spans="1:12" ht="8.1" customHeight="1" x14ac:dyDescent="0.2">
      <c r="A420" s="370"/>
      <c r="B420" s="338"/>
      <c r="C420" s="742">
        <v>4</v>
      </c>
      <c r="D420" s="372" t="s">
        <v>382</v>
      </c>
      <c r="E420" s="333"/>
      <c r="F420" s="359"/>
      <c r="G420" s="745"/>
      <c r="H420" s="376"/>
      <c r="I420" s="341"/>
      <c r="J420" s="375"/>
      <c r="K420" s="359"/>
      <c r="L420" s="381"/>
    </row>
    <row r="421" spans="1:12" ht="8.1" customHeight="1" x14ac:dyDescent="0.2">
      <c r="A421" s="370">
        <v>11</v>
      </c>
      <c r="B421" s="372"/>
      <c r="C421" s="743"/>
      <c r="D421" s="338"/>
      <c r="E421" s="742">
        <v>8</v>
      </c>
      <c r="F421" s="359"/>
      <c r="G421" s="745"/>
      <c r="H421" s="376"/>
      <c r="I421" s="341"/>
      <c r="J421" s="375"/>
      <c r="K421" s="359"/>
      <c r="L421" s="381"/>
    </row>
    <row r="422" spans="1:12" ht="8.1" customHeight="1" x14ac:dyDescent="0.2">
      <c r="A422" s="383"/>
      <c r="B422" s="398"/>
      <c r="C422" s="325"/>
      <c r="D422" s="359"/>
      <c r="E422" s="745"/>
      <c r="F422" s="372" t="str">
        <f>D423</f>
        <v>РАХИМТАЕВА</v>
      </c>
      <c r="G422" s="743"/>
      <c r="H422" s="376"/>
      <c r="I422" s="341"/>
      <c r="J422" s="325">
        <v>-11</v>
      </c>
      <c r="K422" s="372" t="str">
        <f>I418</f>
        <v>РАХИМТАЕВА</v>
      </c>
      <c r="L422" s="750">
        <v>2</v>
      </c>
    </row>
    <row r="423" spans="1:12" ht="8.1" customHeight="1" x14ac:dyDescent="0.2">
      <c r="A423" s="383"/>
      <c r="B423" s="402"/>
      <c r="C423" s="371">
        <v>12</v>
      </c>
      <c r="D423" s="372" t="s">
        <v>383</v>
      </c>
      <c r="E423" s="743"/>
      <c r="F423" s="341"/>
      <c r="G423" s="325"/>
      <c r="H423" s="323"/>
      <c r="I423" s="341"/>
      <c r="J423" s="375"/>
      <c r="K423" s="359"/>
      <c r="L423" s="750"/>
    </row>
    <row r="424" spans="1:12" ht="8.1" customHeight="1" x14ac:dyDescent="0.2">
      <c r="A424" s="383"/>
      <c r="B424" s="402"/>
      <c r="C424" s="371"/>
      <c r="D424" s="359"/>
      <c r="E424" s="333"/>
      <c r="F424" s="341"/>
      <c r="G424" s="325"/>
      <c r="H424" s="323"/>
      <c r="I424" s="341"/>
      <c r="J424" s="375"/>
      <c r="K424" s="359"/>
      <c r="L424" s="381"/>
    </row>
    <row r="425" spans="1:12" ht="8.1" customHeight="1" x14ac:dyDescent="0.2">
      <c r="A425" s="323"/>
      <c r="B425" s="341"/>
      <c r="C425" s="325"/>
      <c r="D425" s="341"/>
      <c r="E425" s="325">
        <v>-9</v>
      </c>
      <c r="F425" s="341" t="str">
        <f>F410</f>
        <v>БАЛТАБЕК ИНКАР</v>
      </c>
      <c r="G425" s="325"/>
      <c r="H425" s="323"/>
      <c r="I425" s="341"/>
      <c r="J425" s="325"/>
      <c r="K425" s="359"/>
      <c r="L425" s="381"/>
    </row>
    <row r="426" spans="1:12" ht="8.1" customHeight="1" x14ac:dyDescent="0.2">
      <c r="A426" s="325">
        <v>-1</v>
      </c>
      <c r="B426" s="341"/>
      <c r="C426" s="325"/>
      <c r="D426" s="341"/>
      <c r="E426" s="325"/>
      <c r="F426" s="338"/>
      <c r="G426" s="742">
        <v>18</v>
      </c>
      <c r="H426" s="376"/>
      <c r="I426" s="341"/>
      <c r="J426" s="325"/>
      <c r="K426" s="359"/>
      <c r="L426" s="381"/>
    </row>
    <row r="427" spans="1:12" ht="8.1" customHeight="1" x14ac:dyDescent="0.2">
      <c r="A427" s="333"/>
      <c r="B427" s="338"/>
      <c r="C427" s="742">
        <v>12</v>
      </c>
      <c r="D427" s="341" t="str">
        <f>B428</f>
        <v>ЛЕМЕШЕВА</v>
      </c>
      <c r="E427" s="325"/>
      <c r="F427" s="359"/>
      <c r="G427" s="745"/>
      <c r="H427" s="376"/>
      <c r="I427" s="341" t="str">
        <f>F429</f>
        <v>ТУРСЫНБЕК</v>
      </c>
      <c r="J427" s="325"/>
      <c r="K427" s="359"/>
      <c r="L427" s="381"/>
    </row>
    <row r="428" spans="1:12" ht="8.1" customHeight="1" x14ac:dyDescent="0.2">
      <c r="A428" s="333">
        <v>-8</v>
      </c>
      <c r="B428" s="372" t="str">
        <f>D420</f>
        <v>ЛЕМЕШЕВА</v>
      </c>
      <c r="C428" s="743"/>
      <c r="D428" s="338"/>
      <c r="E428" s="742">
        <v>16</v>
      </c>
      <c r="F428" s="359"/>
      <c r="G428" s="745"/>
      <c r="H428" s="377"/>
      <c r="I428" s="338"/>
      <c r="J428" s="742">
        <v>20</v>
      </c>
      <c r="K428" s="359"/>
      <c r="L428" s="381"/>
    </row>
    <row r="429" spans="1:12" ht="8.1" customHeight="1" x14ac:dyDescent="0.2">
      <c r="A429" s="333"/>
      <c r="B429" s="338"/>
      <c r="C429" s="333"/>
      <c r="D429" s="359"/>
      <c r="E429" s="745"/>
      <c r="F429" s="372" t="str">
        <f>D431</f>
        <v>ТУРСЫНБЕК</v>
      </c>
      <c r="G429" s="743"/>
      <c r="H429" s="376"/>
      <c r="I429" s="359"/>
      <c r="J429" s="745"/>
      <c r="K429" s="359"/>
      <c r="L429" s="381"/>
    </row>
    <row r="430" spans="1:12" ht="8.1" customHeight="1" x14ac:dyDescent="0.2">
      <c r="A430" s="325">
        <v>-2</v>
      </c>
      <c r="B430" s="359"/>
      <c r="C430" s="333"/>
      <c r="D430" s="359"/>
      <c r="E430" s="745"/>
      <c r="F430" s="341"/>
      <c r="G430" s="325"/>
      <c r="H430" s="378"/>
      <c r="I430" s="359"/>
      <c r="J430" s="745"/>
      <c r="K430" s="359"/>
      <c r="L430" s="381"/>
    </row>
    <row r="431" spans="1:12" ht="8.1" customHeight="1" x14ac:dyDescent="0.2">
      <c r="A431" s="333"/>
      <c r="B431" s="338"/>
      <c r="C431" s="742">
        <v>13</v>
      </c>
      <c r="D431" s="372" t="str">
        <f>B432</f>
        <v>ТУРСЫНБЕК</v>
      </c>
      <c r="E431" s="743"/>
      <c r="F431" s="341"/>
      <c r="G431" s="325"/>
      <c r="H431" s="378"/>
      <c r="I431" s="359"/>
      <c r="J431" s="745"/>
      <c r="K431" s="372" t="str">
        <f>I427</f>
        <v>ТУРСЫНБЕК</v>
      </c>
      <c r="L431" s="750">
        <v>3</v>
      </c>
    </row>
    <row r="432" spans="1:12" ht="8.1" customHeight="1" x14ac:dyDescent="0.2">
      <c r="A432" s="333">
        <v>-7</v>
      </c>
      <c r="B432" s="372" t="str">
        <f>D413</f>
        <v>ТУРСЫНБЕК</v>
      </c>
      <c r="C432" s="743"/>
      <c r="D432" s="341"/>
      <c r="E432" s="325"/>
      <c r="F432" s="341"/>
      <c r="G432" s="325"/>
      <c r="H432" s="378"/>
      <c r="I432" s="359"/>
      <c r="J432" s="745"/>
      <c r="K432" s="341"/>
      <c r="L432" s="750"/>
    </row>
    <row r="433" spans="1:12" ht="8.1" customHeight="1" x14ac:dyDescent="0.2">
      <c r="A433" s="333"/>
      <c r="B433" s="341"/>
      <c r="C433" s="325"/>
      <c r="D433" s="341"/>
      <c r="E433" s="325">
        <v>-10</v>
      </c>
      <c r="F433" s="341" t="str">
        <f>F414</f>
        <v>ОНГАР</v>
      </c>
      <c r="G433" s="325"/>
      <c r="H433" s="378"/>
      <c r="I433" s="359"/>
      <c r="J433" s="745"/>
      <c r="K433" s="341"/>
      <c r="L433" s="384"/>
    </row>
    <row r="434" spans="1:12" ht="8.1" customHeight="1" x14ac:dyDescent="0.2">
      <c r="A434" s="325">
        <v>-3</v>
      </c>
      <c r="B434" s="341"/>
      <c r="C434" s="325"/>
      <c r="D434" s="341"/>
      <c r="E434" s="325"/>
      <c r="F434" s="338"/>
      <c r="G434" s="742">
        <v>19</v>
      </c>
      <c r="H434" s="376"/>
      <c r="I434" s="359"/>
      <c r="J434" s="745"/>
      <c r="K434" s="341"/>
      <c r="L434" s="384"/>
    </row>
    <row r="435" spans="1:12" ht="8.1" customHeight="1" x14ac:dyDescent="0.2">
      <c r="A435" s="333"/>
      <c r="B435" s="338"/>
      <c r="C435" s="742">
        <v>14</v>
      </c>
      <c r="D435" s="341" t="str">
        <f>B436</f>
        <v>ТУРДАЛИЕВА</v>
      </c>
      <c r="E435" s="325"/>
      <c r="F435" s="359"/>
      <c r="G435" s="745"/>
      <c r="H435" s="382"/>
      <c r="I435" s="372" t="str">
        <f>F433</f>
        <v>ОНГАР</v>
      </c>
      <c r="J435" s="743"/>
      <c r="K435" s="341"/>
      <c r="L435" s="384"/>
    </row>
    <row r="436" spans="1:12" ht="8.1" customHeight="1" x14ac:dyDescent="0.2">
      <c r="A436" s="333">
        <v>-6</v>
      </c>
      <c r="B436" s="372" t="str">
        <f>D408</f>
        <v>ТУРДАЛИЕВА</v>
      </c>
      <c r="C436" s="743"/>
      <c r="D436" s="338"/>
      <c r="E436" s="742">
        <v>17</v>
      </c>
      <c r="F436" s="359"/>
      <c r="G436" s="745"/>
      <c r="H436" s="376"/>
      <c r="I436" s="341"/>
      <c r="J436" s="325"/>
      <c r="K436" s="341"/>
      <c r="L436" s="384"/>
    </row>
    <row r="437" spans="1:12" ht="8.1" customHeight="1" x14ac:dyDescent="0.2">
      <c r="A437" s="333"/>
      <c r="B437" s="338"/>
      <c r="C437" s="333"/>
      <c r="D437" s="359"/>
      <c r="E437" s="745"/>
      <c r="F437" s="372" t="str">
        <f>D435</f>
        <v>ТУРДАЛИЕВА</v>
      </c>
      <c r="G437" s="743"/>
      <c r="H437" s="376"/>
      <c r="I437" s="341"/>
      <c r="J437" s="325">
        <v>-20</v>
      </c>
      <c r="K437" s="372" t="str">
        <f>I435</f>
        <v>ОНГАР</v>
      </c>
      <c r="L437" s="749">
        <v>4</v>
      </c>
    </row>
    <row r="438" spans="1:12" ht="8.1" customHeight="1" x14ac:dyDescent="0.2">
      <c r="A438" s="325">
        <v>-4</v>
      </c>
      <c r="B438" s="359"/>
      <c r="C438" s="333"/>
      <c r="D438" s="359"/>
      <c r="E438" s="745"/>
      <c r="F438" s="341"/>
      <c r="G438" s="323"/>
      <c r="H438" s="323"/>
      <c r="I438" s="341"/>
      <c r="J438" s="325"/>
      <c r="K438" s="341"/>
      <c r="L438" s="749"/>
    </row>
    <row r="439" spans="1:12" ht="8.1" customHeight="1" x14ac:dyDescent="0.3">
      <c r="A439" s="333"/>
      <c r="B439" s="338"/>
      <c r="C439" s="742">
        <v>15</v>
      </c>
      <c r="D439" s="372" t="str">
        <f>B440</f>
        <v>ТОЛЕГЕН</v>
      </c>
      <c r="E439" s="743"/>
      <c r="F439" s="341"/>
      <c r="G439" s="323"/>
      <c r="H439" s="323"/>
      <c r="I439" s="341"/>
      <c r="J439" s="389"/>
      <c r="K439" s="341"/>
      <c r="L439" s="328"/>
    </row>
    <row r="440" spans="1:12" ht="8.1" customHeight="1" x14ac:dyDescent="0.2">
      <c r="A440" s="333">
        <v>-5</v>
      </c>
      <c r="B440" s="372" t="str">
        <f>D404</f>
        <v>ТОЛЕГЕН</v>
      </c>
      <c r="C440" s="743"/>
      <c r="D440" s="341"/>
      <c r="E440" s="323"/>
      <c r="F440" s="341"/>
      <c r="G440" s="323"/>
      <c r="H440" s="323"/>
      <c r="I440" s="341"/>
      <c r="J440" s="389"/>
      <c r="K440" s="341"/>
      <c r="L440" s="386"/>
    </row>
    <row r="441" spans="1:12" ht="8.1" customHeight="1" x14ac:dyDescent="0.2">
      <c r="A441" s="387"/>
      <c r="B441" s="341"/>
      <c r="C441" s="325"/>
      <c r="D441" s="341"/>
      <c r="E441" s="323"/>
      <c r="F441" s="341"/>
      <c r="G441" s="323"/>
      <c r="H441" s="323"/>
      <c r="I441" s="341"/>
      <c r="J441" s="389"/>
      <c r="K441" s="341"/>
      <c r="L441" s="386"/>
    </row>
    <row r="442" spans="1:12" ht="8.1" customHeight="1" x14ac:dyDescent="0.2">
      <c r="A442" s="323">
        <v>-18</v>
      </c>
      <c r="B442" s="341" t="str">
        <f>F425</f>
        <v>БАЛТАБЕК ИНКАР</v>
      </c>
      <c r="C442" s="388"/>
      <c r="D442" s="368"/>
      <c r="E442" s="386"/>
      <c r="F442" s="341"/>
      <c r="G442" s="323"/>
      <c r="H442" s="325">
        <v>-16</v>
      </c>
      <c r="I442" s="341" t="str">
        <f>D427</f>
        <v>ЛЕМЕШЕВА</v>
      </c>
      <c r="J442" s="389"/>
      <c r="K442" s="341"/>
      <c r="L442" s="386"/>
    </row>
    <row r="443" spans="1:12" ht="8.1" customHeight="1" x14ac:dyDescent="0.2">
      <c r="A443" s="323"/>
      <c r="B443" s="338"/>
      <c r="C443" s="742">
        <v>21</v>
      </c>
      <c r="D443" s="372" t="str">
        <f>B442</f>
        <v>БАЛТАБЕК ИНКАР</v>
      </c>
      <c r="E443" s="749">
        <v>5</v>
      </c>
      <c r="F443" s="341"/>
      <c r="G443" s="323"/>
      <c r="H443" s="325"/>
      <c r="I443" s="338"/>
      <c r="J443" s="742">
        <v>22</v>
      </c>
      <c r="K443" s="372" t="str">
        <f>I442</f>
        <v>ЛЕМЕШЕВА</v>
      </c>
      <c r="L443" s="749">
        <v>7</v>
      </c>
    </row>
    <row r="444" spans="1:12" ht="8.1" customHeight="1" x14ac:dyDescent="0.2">
      <c r="A444" s="323">
        <v>-19</v>
      </c>
      <c r="B444" s="372" t="str">
        <f>F437</f>
        <v>ТУРДАЛИЕВА</v>
      </c>
      <c r="C444" s="743"/>
      <c r="D444" s="341"/>
      <c r="E444" s="749"/>
      <c r="F444" s="341"/>
      <c r="G444" s="323"/>
      <c r="H444" s="325">
        <v>-17</v>
      </c>
      <c r="I444" s="372" t="str">
        <f>D439</f>
        <v>ТОЛЕГЕН</v>
      </c>
      <c r="J444" s="743"/>
      <c r="K444" s="341"/>
      <c r="L444" s="749"/>
    </row>
    <row r="445" spans="1:12" ht="8.1" customHeight="1" x14ac:dyDescent="0.2">
      <c r="A445" s="323"/>
      <c r="B445" s="341"/>
      <c r="C445" s="325">
        <v>-21</v>
      </c>
      <c r="D445" s="372" t="str">
        <f>B444</f>
        <v>ТУРДАЛИЕВА</v>
      </c>
      <c r="E445" s="749">
        <v>6</v>
      </c>
      <c r="F445" s="341"/>
      <c r="G445" s="323"/>
      <c r="H445" s="325"/>
      <c r="I445" s="341"/>
      <c r="J445" s="325">
        <v>-22</v>
      </c>
      <c r="K445" s="372" t="str">
        <f>I444</f>
        <v>ТОЛЕГЕН</v>
      </c>
      <c r="L445" s="749">
        <v>8</v>
      </c>
    </row>
    <row r="446" spans="1:12" ht="8.1" customHeight="1" x14ac:dyDescent="0.2">
      <c r="A446" s="323"/>
      <c r="B446" s="341"/>
      <c r="C446" s="325"/>
      <c r="D446" s="341"/>
      <c r="E446" s="749"/>
      <c r="F446" s="361"/>
      <c r="H446" s="389"/>
      <c r="I446" s="341"/>
      <c r="J446" s="325"/>
      <c r="K446" s="341"/>
      <c r="L446" s="749"/>
    </row>
    <row r="447" spans="1:12" ht="8.1" customHeight="1" x14ac:dyDescent="0.2">
      <c r="A447" s="323">
        <v>-12</v>
      </c>
      <c r="B447" s="341"/>
      <c r="C447" s="325"/>
      <c r="D447" s="341"/>
      <c r="E447" s="323"/>
      <c r="F447" s="329"/>
      <c r="G447" s="390"/>
      <c r="H447" s="391"/>
      <c r="I447" s="341"/>
      <c r="J447" s="389"/>
      <c r="K447" s="341"/>
      <c r="L447" s="386"/>
    </row>
    <row r="448" spans="1:12" ht="8.1" customHeight="1" x14ac:dyDescent="0.2">
      <c r="A448" s="323"/>
      <c r="B448" s="338"/>
      <c r="C448" s="742">
        <v>23</v>
      </c>
      <c r="D448" s="341"/>
      <c r="E448" s="323"/>
      <c r="F448" s="329"/>
      <c r="G448" s="390"/>
      <c r="H448" s="391"/>
      <c r="I448" s="341"/>
      <c r="J448" s="389"/>
      <c r="K448" s="341"/>
      <c r="L448" s="386"/>
    </row>
    <row r="449" spans="1:13" ht="8.1" customHeight="1" x14ac:dyDescent="0.2">
      <c r="A449" s="323">
        <v>-13</v>
      </c>
      <c r="B449" s="372"/>
      <c r="C449" s="743"/>
      <c r="D449" s="338"/>
      <c r="E449" s="742">
        <v>25</v>
      </c>
      <c r="F449" s="329"/>
      <c r="G449" s="393"/>
      <c r="H449" s="391"/>
      <c r="I449" s="341"/>
      <c r="J449" s="389"/>
      <c r="K449" s="341"/>
      <c r="L449" s="386"/>
    </row>
    <row r="450" spans="1:13" ht="8.1" customHeight="1" x14ac:dyDescent="0.2">
      <c r="A450" s="323"/>
      <c r="B450" s="341"/>
      <c r="C450" s="325"/>
      <c r="D450" s="359"/>
      <c r="E450" s="745"/>
      <c r="F450" s="400"/>
      <c r="G450" s="747">
        <v>9</v>
      </c>
      <c r="H450" s="392">
        <v>-23</v>
      </c>
      <c r="I450" s="341"/>
      <c r="J450" s="325"/>
      <c r="K450" s="341"/>
      <c r="L450" s="393"/>
    </row>
    <row r="451" spans="1:13" ht="8.1" customHeight="1" x14ac:dyDescent="0.2">
      <c r="A451" s="323">
        <v>-14</v>
      </c>
      <c r="B451" s="341"/>
      <c r="C451" s="325"/>
      <c r="D451" s="359"/>
      <c r="E451" s="745"/>
      <c r="F451" s="329"/>
      <c r="G451" s="747"/>
      <c r="H451" s="394"/>
      <c r="I451" s="338"/>
      <c r="J451" s="742">
        <v>26</v>
      </c>
      <c r="K451" s="372"/>
      <c r="L451" s="748">
        <v>11</v>
      </c>
    </row>
    <row r="452" spans="1:13" ht="8.1" customHeight="1" x14ac:dyDescent="0.2">
      <c r="A452" s="323"/>
      <c r="B452" s="338"/>
      <c r="C452" s="742">
        <v>24</v>
      </c>
      <c r="D452" s="372"/>
      <c r="E452" s="743"/>
      <c r="F452" s="329"/>
      <c r="G452" s="393"/>
      <c r="H452" s="392">
        <v>-24</v>
      </c>
      <c r="I452" s="372"/>
      <c r="J452" s="743"/>
      <c r="K452" s="341"/>
      <c r="L452" s="748"/>
    </row>
    <row r="453" spans="1:13" ht="8.1" customHeight="1" x14ac:dyDescent="0.2">
      <c r="A453" s="323">
        <v>-15</v>
      </c>
      <c r="B453" s="372"/>
      <c r="C453" s="743"/>
      <c r="D453" s="341"/>
      <c r="E453" s="325">
        <v>-25</v>
      </c>
      <c r="F453" s="400"/>
      <c r="G453" s="747">
        <v>10</v>
      </c>
      <c r="H453" s="391"/>
      <c r="I453" s="341"/>
      <c r="J453" s="325">
        <v>-26</v>
      </c>
      <c r="K453" s="341"/>
      <c r="L453" s="748">
        <v>12</v>
      </c>
    </row>
    <row r="454" spans="1:13" ht="8.1" customHeight="1" x14ac:dyDescent="0.2">
      <c r="A454" s="323"/>
      <c r="B454" s="341"/>
      <c r="C454" s="325"/>
      <c r="D454" s="341"/>
      <c r="E454" s="325"/>
      <c r="F454" s="329"/>
      <c r="G454" s="747"/>
      <c r="H454" s="395"/>
      <c r="I454" s="341"/>
      <c r="J454" s="389"/>
      <c r="K454" s="338"/>
      <c r="L454" s="748"/>
    </row>
    <row r="455" spans="1:13" ht="8.1" customHeight="1" x14ac:dyDescent="0.2">
      <c r="B455" s="398"/>
      <c r="C455" s="399" t="s">
        <v>327</v>
      </c>
      <c r="D455" s="399"/>
      <c r="E455" s="399"/>
      <c r="F455" s="399"/>
      <c r="G455" s="399"/>
    </row>
    <row r="456" spans="1:13" ht="8.1" customHeight="1" x14ac:dyDescent="0.2">
      <c r="B456" s="398"/>
      <c r="C456" s="399" t="s">
        <v>328</v>
      </c>
      <c r="D456" s="399"/>
      <c r="E456" s="399"/>
      <c r="F456" s="399"/>
      <c r="G456" s="399"/>
    </row>
    <row r="457" spans="1:13" ht="15" customHeight="1" thickBot="1" x14ac:dyDescent="0.25">
      <c r="B457" s="752" t="s">
        <v>304</v>
      </c>
      <c r="C457" s="752"/>
      <c r="D457" s="752"/>
      <c r="E457" s="752"/>
      <c r="F457" s="752"/>
      <c r="G457" s="752"/>
      <c r="H457" s="752"/>
      <c r="I457" s="752"/>
      <c r="J457" s="752"/>
      <c r="K457" s="752"/>
      <c r="L457" s="752"/>
    </row>
    <row r="458" spans="1:13" ht="15" customHeight="1" x14ac:dyDescent="0.25">
      <c r="B458" s="753" t="s">
        <v>305</v>
      </c>
      <c r="C458" s="753"/>
      <c r="D458" s="753"/>
      <c r="E458" s="365"/>
      <c r="F458" s="366"/>
      <c r="G458" s="366"/>
      <c r="H458" s="366"/>
      <c r="I458" s="366"/>
      <c r="J458" s="366"/>
      <c r="K458" s="367" t="s">
        <v>306</v>
      </c>
    </row>
    <row r="459" spans="1:13" ht="15" customHeight="1" x14ac:dyDescent="0.2">
      <c r="B459" s="361"/>
      <c r="D459" s="368"/>
      <c r="F459" s="361"/>
      <c r="I459" s="369" t="s">
        <v>133</v>
      </c>
    </row>
    <row r="460" spans="1:13" ht="8.1" customHeight="1" x14ac:dyDescent="0.2">
      <c r="A460" s="370"/>
      <c r="B460" s="359"/>
      <c r="C460" s="371">
        <v>1</v>
      </c>
      <c r="D460" s="372" t="s">
        <v>384</v>
      </c>
      <c r="E460" s="373"/>
      <c r="F460" s="341"/>
      <c r="G460" s="357"/>
      <c r="H460" s="357"/>
      <c r="I460" s="751" t="s">
        <v>308</v>
      </c>
      <c r="J460" s="323"/>
      <c r="K460" s="341"/>
      <c r="L460" s="374"/>
      <c r="M460" s="357"/>
    </row>
    <row r="461" spans="1:13" ht="8.1" customHeight="1" x14ac:dyDescent="0.2">
      <c r="A461" s="370"/>
      <c r="B461" s="359"/>
      <c r="C461" s="333"/>
      <c r="D461" s="338"/>
      <c r="E461" s="742">
        <v>5</v>
      </c>
      <c r="F461" s="341" t="str">
        <f>D460</f>
        <v>НАЗИР</v>
      </c>
      <c r="G461" s="375"/>
      <c r="H461" s="357"/>
      <c r="I461" s="751"/>
      <c r="J461" s="323"/>
      <c r="K461" s="341"/>
      <c r="L461" s="374"/>
      <c r="M461" s="357"/>
    </row>
    <row r="462" spans="1:13" ht="8.1" customHeight="1" x14ac:dyDescent="0.2">
      <c r="A462" s="370">
        <v>2</v>
      </c>
      <c r="B462" s="372" t="s">
        <v>385</v>
      </c>
      <c r="C462" s="333"/>
      <c r="D462" s="359"/>
      <c r="E462" s="745"/>
      <c r="F462" s="338"/>
      <c r="G462" s="742">
        <v>9</v>
      </c>
      <c r="H462" s="376"/>
      <c r="I462" s="341"/>
      <c r="J462" s="375"/>
      <c r="K462" s="341"/>
      <c r="L462" s="374"/>
      <c r="M462" s="357"/>
    </row>
    <row r="463" spans="1:13" ht="8.1" customHeight="1" x14ac:dyDescent="0.2">
      <c r="A463" s="370"/>
      <c r="B463" s="338"/>
      <c r="C463" s="742">
        <v>1</v>
      </c>
      <c r="D463" s="372" t="str">
        <f>B462</f>
        <v>БУРЕЕВ</v>
      </c>
      <c r="E463" s="743"/>
      <c r="F463" s="359"/>
      <c r="G463" s="745"/>
      <c r="H463" s="376"/>
      <c r="I463" s="341"/>
      <c r="J463" s="375"/>
      <c r="K463" s="341"/>
      <c r="L463" s="374"/>
      <c r="M463" s="357"/>
    </row>
    <row r="464" spans="1:13" ht="8.1" customHeight="1" x14ac:dyDescent="0.2">
      <c r="A464" s="370">
        <v>3</v>
      </c>
      <c r="B464" s="372" t="s">
        <v>386</v>
      </c>
      <c r="C464" s="743"/>
      <c r="D464" s="341"/>
      <c r="E464" s="325"/>
      <c r="F464" s="359"/>
      <c r="G464" s="745"/>
      <c r="H464" s="376"/>
      <c r="I464" s="341"/>
      <c r="J464" s="375"/>
      <c r="K464" s="341"/>
      <c r="L464" s="374"/>
      <c r="M464" s="357"/>
    </row>
    <row r="465" spans="1:13" ht="8.1" customHeight="1" x14ac:dyDescent="0.2">
      <c r="A465" s="370"/>
      <c r="B465" s="341"/>
      <c r="C465" s="325"/>
      <c r="D465" s="341"/>
      <c r="E465" s="325"/>
      <c r="F465" s="359"/>
      <c r="G465" s="745"/>
      <c r="H465" s="376"/>
      <c r="I465" s="372" t="str">
        <f>F461</f>
        <v>НАЗИР</v>
      </c>
      <c r="J465" s="373"/>
      <c r="K465" s="341"/>
      <c r="L465" s="374"/>
      <c r="M465" s="357"/>
    </row>
    <row r="466" spans="1:13" ht="8.1" customHeight="1" x14ac:dyDescent="0.2">
      <c r="A466" s="370">
        <v>4</v>
      </c>
      <c r="B466" s="372"/>
      <c r="C466" s="333"/>
      <c r="D466" s="341"/>
      <c r="E466" s="325"/>
      <c r="F466" s="359"/>
      <c r="G466" s="745"/>
      <c r="H466" s="377"/>
      <c r="I466" s="338"/>
      <c r="J466" s="742">
        <v>11</v>
      </c>
      <c r="K466" s="341"/>
      <c r="L466" s="374"/>
      <c r="M466" s="357"/>
    </row>
    <row r="467" spans="1:13" ht="8.1" customHeight="1" x14ac:dyDescent="0.2">
      <c r="A467" s="370"/>
      <c r="B467" s="338"/>
      <c r="C467" s="742">
        <v>2</v>
      </c>
      <c r="D467" s="372" t="s">
        <v>387</v>
      </c>
      <c r="E467" s="333"/>
      <c r="F467" s="359"/>
      <c r="G467" s="745"/>
      <c r="H467" s="376"/>
      <c r="I467" s="359"/>
      <c r="J467" s="745"/>
      <c r="K467" s="341"/>
      <c r="L467" s="374"/>
      <c r="M467" s="357"/>
    </row>
    <row r="468" spans="1:13" ht="8.1" customHeight="1" x14ac:dyDescent="0.2">
      <c r="A468" s="370">
        <v>5</v>
      </c>
      <c r="B468" s="372"/>
      <c r="C468" s="743"/>
      <c r="D468" s="338"/>
      <c r="E468" s="742">
        <v>6</v>
      </c>
      <c r="F468" s="359"/>
      <c r="G468" s="745"/>
      <c r="H468" s="376"/>
      <c r="I468" s="359"/>
      <c r="J468" s="745"/>
      <c r="K468" s="341"/>
      <c r="L468" s="374"/>
      <c r="M468" s="357"/>
    </row>
    <row r="469" spans="1:13" ht="8.1" customHeight="1" x14ac:dyDescent="0.2">
      <c r="A469" s="370"/>
      <c r="B469" s="341"/>
      <c r="C469" s="325"/>
      <c r="D469" s="359"/>
      <c r="E469" s="745"/>
      <c r="F469" s="372" t="str">
        <f>D470</f>
        <v>ШАРИПХАН</v>
      </c>
      <c r="G469" s="743"/>
      <c r="H469" s="376"/>
      <c r="I469" s="359"/>
      <c r="J469" s="745"/>
      <c r="K469" s="341"/>
      <c r="L469" s="374"/>
      <c r="M469" s="357"/>
    </row>
    <row r="470" spans="1:13" ht="8.1" customHeight="1" x14ac:dyDescent="0.3">
      <c r="A470" s="370"/>
      <c r="B470" s="359"/>
      <c r="C470" s="371">
        <v>6</v>
      </c>
      <c r="D470" s="372" t="s">
        <v>388</v>
      </c>
      <c r="E470" s="743"/>
      <c r="F470" s="341"/>
      <c r="G470" s="325"/>
      <c r="H470" s="378"/>
      <c r="I470" s="359"/>
      <c r="J470" s="745"/>
      <c r="K470" s="341"/>
      <c r="L470" s="328"/>
      <c r="M470" s="357"/>
    </row>
    <row r="471" spans="1:13" ht="8.1" customHeight="1" x14ac:dyDescent="0.2">
      <c r="A471" s="370"/>
      <c r="B471" s="359"/>
      <c r="C471" s="333"/>
      <c r="D471" s="341"/>
      <c r="E471" s="325"/>
      <c r="F471" s="341"/>
      <c r="G471" s="325"/>
      <c r="H471" s="378"/>
      <c r="I471" s="359"/>
      <c r="J471" s="745"/>
      <c r="K471" s="379" t="str">
        <f>I465</f>
        <v>НАЗИР</v>
      </c>
      <c r="L471" s="749">
        <v>1</v>
      </c>
      <c r="M471" s="357"/>
    </row>
    <row r="472" spans="1:13" ht="8.1" customHeight="1" x14ac:dyDescent="0.2">
      <c r="A472" s="370"/>
      <c r="B472" s="359"/>
      <c r="C472" s="371">
        <v>7</v>
      </c>
      <c r="D472" s="372" t="s">
        <v>389</v>
      </c>
      <c r="E472" s="333"/>
      <c r="F472" s="341"/>
      <c r="G472" s="325"/>
      <c r="H472" s="378"/>
      <c r="I472" s="359"/>
      <c r="J472" s="745"/>
      <c r="K472" s="359"/>
      <c r="L472" s="749"/>
      <c r="M472" s="380"/>
    </row>
    <row r="473" spans="1:13" ht="8.1" customHeight="1" x14ac:dyDescent="0.2">
      <c r="A473" s="370"/>
      <c r="B473" s="341"/>
      <c r="C473" s="325"/>
      <c r="D473" s="359"/>
      <c r="E473" s="742">
        <v>7</v>
      </c>
      <c r="F473" s="372" t="str">
        <f>D472</f>
        <v>ТОКТАМЫС</v>
      </c>
      <c r="G473" s="333"/>
      <c r="H473" s="378"/>
      <c r="I473" s="359"/>
      <c r="J473" s="745"/>
      <c r="K473" s="359"/>
      <c r="L473" s="381"/>
      <c r="M473" s="380"/>
    </row>
    <row r="474" spans="1:13" ht="8.1" customHeight="1" x14ac:dyDescent="0.2">
      <c r="A474" s="370">
        <v>8</v>
      </c>
      <c r="B474" s="359"/>
      <c r="C474" s="333"/>
      <c r="D474" s="359"/>
      <c r="E474" s="745"/>
      <c r="F474" s="338"/>
      <c r="G474" s="742">
        <v>10</v>
      </c>
      <c r="H474" s="376"/>
      <c r="I474" s="359"/>
      <c r="J474" s="745"/>
      <c r="K474" s="359"/>
      <c r="L474" s="381"/>
      <c r="M474" s="380"/>
    </row>
    <row r="475" spans="1:13" ht="8.1" customHeight="1" x14ac:dyDescent="0.2">
      <c r="A475" s="370"/>
      <c r="B475" s="338"/>
      <c r="C475" s="742">
        <v>3</v>
      </c>
      <c r="D475" s="372" t="s">
        <v>390</v>
      </c>
      <c r="E475" s="743"/>
      <c r="F475" s="359"/>
      <c r="G475" s="745"/>
      <c r="H475" s="376"/>
      <c r="I475" s="359"/>
      <c r="J475" s="745"/>
      <c r="K475" s="359"/>
      <c r="L475" s="381"/>
      <c r="M475" s="380"/>
    </row>
    <row r="476" spans="1:13" ht="8.1" customHeight="1" x14ac:dyDescent="0.2">
      <c r="A476" s="370">
        <v>9</v>
      </c>
      <c r="B476" s="372"/>
      <c r="C476" s="743"/>
      <c r="D476" s="341"/>
      <c r="E476" s="325"/>
      <c r="F476" s="359"/>
      <c r="G476" s="745"/>
      <c r="H476" s="376"/>
      <c r="I476" s="359"/>
      <c r="J476" s="745"/>
      <c r="K476" s="359"/>
      <c r="L476" s="381"/>
      <c r="M476" s="380"/>
    </row>
    <row r="477" spans="1:13" ht="8.1" customHeight="1" x14ac:dyDescent="0.2">
      <c r="A477" s="370"/>
      <c r="B477" s="341"/>
      <c r="C477" s="325"/>
      <c r="D477" s="341"/>
      <c r="E477" s="325"/>
      <c r="F477" s="359"/>
      <c r="G477" s="745"/>
      <c r="H477" s="382"/>
      <c r="I477" s="372" t="str">
        <f>F481</f>
        <v>ЖУМАГАЗЫ</v>
      </c>
      <c r="J477" s="743"/>
      <c r="K477" s="359"/>
      <c r="L477" s="381"/>
      <c r="M477" s="380"/>
    </row>
    <row r="478" spans="1:13" ht="8.1" customHeight="1" x14ac:dyDescent="0.2">
      <c r="A478" s="370">
        <v>10</v>
      </c>
      <c r="B478" s="372"/>
      <c r="C478" s="333"/>
      <c r="D478" s="341"/>
      <c r="E478" s="325"/>
      <c r="F478" s="359"/>
      <c r="G478" s="745"/>
      <c r="H478" s="376"/>
      <c r="I478" s="341"/>
      <c r="J478" s="375"/>
      <c r="K478" s="359"/>
      <c r="L478" s="381"/>
      <c r="M478" s="380"/>
    </row>
    <row r="479" spans="1:13" ht="8.1" customHeight="1" x14ac:dyDescent="0.2">
      <c r="A479" s="370"/>
      <c r="B479" s="338"/>
      <c r="C479" s="742">
        <v>4</v>
      </c>
      <c r="D479" s="372" t="s">
        <v>391</v>
      </c>
      <c r="E479" s="333"/>
      <c r="F479" s="359"/>
      <c r="G479" s="745"/>
      <c r="H479" s="376"/>
      <c r="I479" s="341"/>
      <c r="J479" s="375"/>
      <c r="K479" s="359"/>
      <c r="L479" s="381"/>
      <c r="M479" s="380"/>
    </row>
    <row r="480" spans="1:13" ht="8.1" customHeight="1" x14ac:dyDescent="0.2">
      <c r="A480" s="370">
        <v>11</v>
      </c>
      <c r="B480" s="372"/>
      <c r="C480" s="743"/>
      <c r="D480" s="338"/>
      <c r="E480" s="742">
        <v>8</v>
      </c>
      <c r="F480" s="359"/>
      <c r="G480" s="745"/>
      <c r="H480" s="376"/>
      <c r="I480" s="341"/>
      <c r="J480" s="375"/>
      <c r="K480" s="359"/>
      <c r="L480" s="381"/>
      <c r="M480" s="380"/>
    </row>
    <row r="481" spans="1:13" ht="8.1" customHeight="1" x14ac:dyDescent="0.2">
      <c r="A481" s="383"/>
      <c r="B481" s="341"/>
      <c r="C481" s="325"/>
      <c r="D481" s="359"/>
      <c r="E481" s="745"/>
      <c r="F481" s="372" t="str">
        <f>D482</f>
        <v>ЖУМАГАЗЫ</v>
      </c>
      <c r="G481" s="743"/>
      <c r="H481" s="376"/>
      <c r="I481" s="341"/>
      <c r="J481" s="325">
        <v>-11</v>
      </c>
      <c r="K481" s="372" t="str">
        <f>I477</f>
        <v>ЖУМАГАЗЫ</v>
      </c>
      <c r="L481" s="750">
        <v>2</v>
      </c>
      <c r="M481" s="380"/>
    </row>
    <row r="482" spans="1:13" ht="8.1" customHeight="1" x14ac:dyDescent="0.2">
      <c r="A482" s="383"/>
      <c r="B482" s="359"/>
      <c r="C482" s="371">
        <v>12</v>
      </c>
      <c r="D482" s="372" t="s">
        <v>392</v>
      </c>
      <c r="E482" s="743"/>
      <c r="F482" s="341"/>
      <c r="G482" s="325"/>
      <c r="H482" s="323"/>
      <c r="I482" s="341"/>
      <c r="J482" s="375"/>
      <c r="K482" s="359"/>
      <c r="L482" s="750"/>
      <c r="M482" s="380"/>
    </row>
    <row r="483" spans="1:13" ht="8.1" customHeight="1" x14ac:dyDescent="0.2">
      <c r="A483" s="383"/>
      <c r="B483" s="359"/>
      <c r="C483" s="371"/>
      <c r="D483" s="359"/>
      <c r="E483" s="333"/>
      <c r="F483" s="341"/>
      <c r="G483" s="325"/>
      <c r="H483" s="323"/>
      <c r="I483" s="341"/>
      <c r="J483" s="375"/>
      <c r="K483" s="359"/>
      <c r="L483" s="381"/>
      <c r="M483" s="380"/>
    </row>
    <row r="484" spans="1:13" ht="8.1" customHeight="1" x14ac:dyDescent="0.2">
      <c r="A484" s="323"/>
      <c r="B484" s="341"/>
      <c r="C484" s="325"/>
      <c r="D484" s="341"/>
      <c r="E484" s="325">
        <v>-9</v>
      </c>
      <c r="F484" s="341" t="str">
        <f>F469</f>
        <v>ШАРИПХАН</v>
      </c>
      <c r="G484" s="325"/>
      <c r="H484" s="323"/>
      <c r="I484" s="341"/>
      <c r="J484" s="325"/>
      <c r="K484" s="359"/>
      <c r="L484" s="381"/>
      <c r="M484" s="323"/>
    </row>
    <row r="485" spans="1:13" ht="8.1" customHeight="1" x14ac:dyDescent="0.2">
      <c r="A485" s="325">
        <v>-1</v>
      </c>
      <c r="B485" s="341" t="str">
        <f>B464</f>
        <v>СЕЙЛХАН</v>
      </c>
      <c r="C485" s="325"/>
      <c r="D485" s="341"/>
      <c r="E485" s="325"/>
      <c r="F485" s="338"/>
      <c r="G485" s="742">
        <v>18</v>
      </c>
      <c r="H485" s="376"/>
      <c r="I485" s="341"/>
      <c r="J485" s="325"/>
      <c r="K485" s="359"/>
      <c r="L485" s="381"/>
      <c r="M485" s="323"/>
    </row>
    <row r="486" spans="1:13" ht="8.1" customHeight="1" x14ac:dyDescent="0.2">
      <c r="A486" s="333"/>
      <c r="B486" s="338"/>
      <c r="C486" s="742">
        <v>12</v>
      </c>
      <c r="D486" s="341" t="str">
        <f>B487</f>
        <v>ТИМОШЕНКО</v>
      </c>
      <c r="E486" s="325"/>
      <c r="F486" s="359"/>
      <c r="G486" s="745"/>
      <c r="H486" s="376"/>
      <c r="I486" s="341" t="str">
        <f>F484</f>
        <v>ШАРИПХАН</v>
      </c>
      <c r="J486" s="325"/>
      <c r="K486" s="359"/>
      <c r="L486" s="381"/>
      <c r="M486" s="323"/>
    </row>
    <row r="487" spans="1:13" ht="8.1" customHeight="1" x14ac:dyDescent="0.2">
      <c r="A487" s="333">
        <v>-8</v>
      </c>
      <c r="B487" s="372" t="str">
        <f>D479</f>
        <v>ТИМОШЕНКО</v>
      </c>
      <c r="C487" s="743"/>
      <c r="D487" s="338"/>
      <c r="E487" s="742">
        <v>16</v>
      </c>
      <c r="F487" s="359"/>
      <c r="G487" s="745"/>
      <c r="H487" s="377"/>
      <c r="I487" s="338"/>
      <c r="J487" s="742">
        <v>20</v>
      </c>
      <c r="K487" s="359"/>
      <c r="L487" s="381"/>
      <c r="M487" s="378"/>
    </row>
    <row r="488" spans="1:13" ht="8.1" customHeight="1" x14ac:dyDescent="0.2">
      <c r="A488" s="333"/>
      <c r="B488" s="338"/>
      <c r="C488" s="333"/>
      <c r="D488" s="359"/>
      <c r="E488" s="745"/>
      <c r="F488" s="372" t="str">
        <f>D490</f>
        <v>ТАШТАНБЕКОВ</v>
      </c>
      <c r="G488" s="743"/>
      <c r="H488" s="376"/>
      <c r="I488" s="359"/>
      <c r="J488" s="745"/>
      <c r="K488" s="359"/>
      <c r="L488" s="381"/>
      <c r="M488" s="378"/>
    </row>
    <row r="489" spans="1:13" ht="8.1" customHeight="1" x14ac:dyDescent="0.2">
      <c r="A489" s="325">
        <v>-2</v>
      </c>
      <c r="B489" s="359"/>
      <c r="C489" s="333"/>
      <c r="D489" s="359"/>
      <c r="E489" s="745"/>
      <c r="F489" s="341"/>
      <c r="G489" s="325"/>
      <c r="H489" s="378"/>
      <c r="I489" s="359"/>
      <c r="J489" s="745"/>
      <c r="K489" s="359"/>
      <c r="L489" s="381"/>
      <c r="M489" s="378"/>
    </row>
    <row r="490" spans="1:13" ht="8.1" customHeight="1" x14ac:dyDescent="0.2">
      <c r="A490" s="333"/>
      <c r="B490" s="338"/>
      <c r="C490" s="742">
        <v>13</v>
      </c>
      <c r="D490" s="372" t="str">
        <f>B491</f>
        <v>ТАШТАНБЕКОВ</v>
      </c>
      <c r="E490" s="743"/>
      <c r="F490" s="341"/>
      <c r="G490" s="325"/>
      <c r="H490" s="378"/>
      <c r="I490" s="359"/>
      <c r="J490" s="745"/>
      <c r="K490" s="372" t="str">
        <f>I486</f>
        <v>ШАРИПХАН</v>
      </c>
      <c r="L490" s="750">
        <v>3</v>
      </c>
      <c r="M490" s="378"/>
    </row>
    <row r="491" spans="1:13" ht="8.1" customHeight="1" x14ac:dyDescent="0.2">
      <c r="A491" s="333">
        <v>-7</v>
      </c>
      <c r="B491" s="372" t="str">
        <f>D475</f>
        <v>ТАШТАНБЕКОВ</v>
      </c>
      <c r="C491" s="743"/>
      <c r="D491" s="341"/>
      <c r="E491" s="325"/>
      <c r="F491" s="341"/>
      <c r="G491" s="325"/>
      <c r="H491" s="378"/>
      <c r="I491" s="359"/>
      <c r="J491" s="745"/>
      <c r="K491" s="341"/>
      <c r="L491" s="750"/>
      <c r="M491" s="378"/>
    </row>
    <row r="492" spans="1:13" ht="8.1" customHeight="1" x14ac:dyDescent="0.2">
      <c r="A492" s="333"/>
      <c r="B492" s="341"/>
      <c r="C492" s="325"/>
      <c r="D492" s="341"/>
      <c r="E492" s="325">
        <v>-10</v>
      </c>
      <c r="F492" s="341" t="str">
        <f>F473</f>
        <v>ТОКТАМЫС</v>
      </c>
      <c r="G492" s="325"/>
      <c r="H492" s="378"/>
      <c r="I492" s="359"/>
      <c r="J492" s="745"/>
      <c r="K492" s="341"/>
      <c r="L492" s="384"/>
      <c r="M492" s="378"/>
    </row>
    <row r="493" spans="1:13" ht="8.1" customHeight="1" x14ac:dyDescent="0.2">
      <c r="A493" s="325">
        <v>-3</v>
      </c>
      <c r="B493" s="341"/>
      <c r="C493" s="325"/>
      <c r="D493" s="341"/>
      <c r="E493" s="325"/>
      <c r="F493" s="338"/>
      <c r="G493" s="742">
        <v>19</v>
      </c>
      <c r="H493" s="376"/>
      <c r="I493" s="359"/>
      <c r="J493" s="745"/>
      <c r="K493" s="341"/>
      <c r="L493" s="384"/>
      <c r="M493" s="378"/>
    </row>
    <row r="494" spans="1:13" ht="8.1" customHeight="1" x14ac:dyDescent="0.2">
      <c r="A494" s="333"/>
      <c r="B494" s="338"/>
      <c r="C494" s="742">
        <v>14</v>
      </c>
      <c r="D494" s="341" t="str">
        <f>B495</f>
        <v>ЗАБАНОВ</v>
      </c>
      <c r="E494" s="325"/>
      <c r="F494" s="359"/>
      <c r="G494" s="745"/>
      <c r="H494" s="382"/>
      <c r="I494" s="372" t="str">
        <f>F492</f>
        <v>ТОКТАМЫС</v>
      </c>
      <c r="J494" s="743"/>
      <c r="K494" s="341"/>
      <c r="L494" s="384"/>
      <c r="M494" s="378"/>
    </row>
    <row r="495" spans="1:13" ht="8.1" customHeight="1" x14ac:dyDescent="0.2">
      <c r="A495" s="333">
        <v>-6</v>
      </c>
      <c r="B495" s="372" t="str">
        <f>D467</f>
        <v>ЗАБАНОВ</v>
      </c>
      <c r="C495" s="743"/>
      <c r="D495" s="338"/>
      <c r="E495" s="742">
        <v>17</v>
      </c>
      <c r="F495" s="359"/>
      <c r="G495" s="745"/>
      <c r="H495" s="376"/>
      <c r="I495" s="341"/>
      <c r="J495" s="325"/>
      <c r="K495" s="341"/>
      <c r="L495" s="384"/>
      <c r="M495" s="378"/>
    </row>
    <row r="496" spans="1:13" ht="8.1" customHeight="1" x14ac:dyDescent="0.2">
      <c r="A496" s="333"/>
      <c r="B496" s="338"/>
      <c r="C496" s="333"/>
      <c r="D496" s="359"/>
      <c r="E496" s="745"/>
      <c r="F496" s="372" t="str">
        <f>D494</f>
        <v>ЗАБАНОВ</v>
      </c>
      <c r="G496" s="743"/>
      <c r="H496" s="376"/>
      <c r="I496" s="341"/>
      <c r="J496" s="325">
        <v>-20</v>
      </c>
      <c r="K496" s="372" t="str">
        <f>I494</f>
        <v>ТОКТАМЫС</v>
      </c>
      <c r="L496" s="749">
        <v>4</v>
      </c>
      <c r="M496" s="378"/>
    </row>
    <row r="497" spans="1:13" ht="8.1" customHeight="1" x14ac:dyDescent="0.2">
      <c r="A497" s="325">
        <v>-4</v>
      </c>
      <c r="B497" s="359"/>
      <c r="C497" s="333"/>
      <c r="D497" s="359"/>
      <c r="E497" s="745"/>
      <c r="F497" s="341"/>
      <c r="G497" s="323"/>
      <c r="H497" s="323"/>
      <c r="I497" s="341"/>
      <c r="J497" s="325"/>
      <c r="K497" s="341"/>
      <c r="L497" s="749"/>
      <c r="M497" s="378"/>
    </row>
    <row r="498" spans="1:13" ht="8.1" customHeight="1" x14ac:dyDescent="0.3">
      <c r="A498" s="333"/>
      <c r="B498" s="338"/>
      <c r="C498" s="742">
        <v>15</v>
      </c>
      <c r="D498" s="372" t="str">
        <f>B499</f>
        <v>БУРЕЕВ</v>
      </c>
      <c r="E498" s="743"/>
      <c r="F498" s="341"/>
      <c r="G498" s="323"/>
      <c r="H498" s="323"/>
      <c r="I498" s="341"/>
      <c r="J498" s="389"/>
      <c r="K498" s="341"/>
      <c r="L498" s="328"/>
    </row>
    <row r="499" spans="1:13" ht="8.1" customHeight="1" x14ac:dyDescent="0.2">
      <c r="A499" s="333">
        <v>-5</v>
      </c>
      <c r="B499" s="372" t="str">
        <f>D463</f>
        <v>БУРЕЕВ</v>
      </c>
      <c r="C499" s="743"/>
      <c r="D499" s="341"/>
      <c r="E499" s="323"/>
      <c r="F499" s="341"/>
      <c r="G499" s="323"/>
      <c r="H499" s="325"/>
      <c r="I499" s="341"/>
      <c r="J499" s="389"/>
      <c r="K499" s="341"/>
      <c r="L499" s="386"/>
    </row>
    <row r="500" spans="1:13" ht="8.1" customHeight="1" x14ac:dyDescent="0.2">
      <c r="A500" s="387"/>
      <c r="B500" s="341"/>
      <c r="C500" s="325"/>
      <c r="D500" s="341"/>
      <c r="E500" s="323"/>
      <c r="F500" s="341"/>
      <c r="G500" s="323"/>
      <c r="H500" s="325"/>
      <c r="I500" s="341"/>
      <c r="J500" s="389"/>
      <c r="K500" s="341"/>
      <c r="L500" s="386"/>
    </row>
    <row r="501" spans="1:13" ht="8.1" customHeight="1" x14ac:dyDescent="0.2">
      <c r="A501" s="323">
        <v>-18</v>
      </c>
      <c r="B501" s="341" t="str">
        <f>F488</f>
        <v>ТАШТАНБЕКОВ</v>
      </c>
      <c r="C501" s="388"/>
      <c r="D501" s="368"/>
      <c r="F501" s="341"/>
      <c r="G501" s="323"/>
      <c r="H501" s="325">
        <v>-16</v>
      </c>
      <c r="I501" s="341" t="str">
        <f>D486</f>
        <v>ТИМОШЕНКО</v>
      </c>
      <c r="J501" s="389"/>
      <c r="K501" s="341"/>
      <c r="L501" s="386"/>
    </row>
    <row r="502" spans="1:13" ht="8.1" customHeight="1" x14ac:dyDescent="0.2">
      <c r="A502" s="323"/>
      <c r="B502" s="338"/>
      <c r="C502" s="742">
        <v>21</v>
      </c>
      <c r="D502" s="372" t="str">
        <f>B503</f>
        <v>ЗАБАНОВ</v>
      </c>
      <c r="E502" s="749">
        <v>5</v>
      </c>
      <c r="F502" s="341"/>
      <c r="G502" s="323"/>
      <c r="H502" s="325"/>
      <c r="I502" s="338"/>
      <c r="J502" s="742">
        <v>22</v>
      </c>
      <c r="K502" s="372" t="str">
        <f>I503</f>
        <v>БУРЕЕВ</v>
      </c>
      <c r="L502" s="749">
        <v>7</v>
      </c>
    </row>
    <row r="503" spans="1:13" ht="8.1" customHeight="1" x14ac:dyDescent="0.2">
      <c r="A503" s="323">
        <v>-19</v>
      </c>
      <c r="B503" s="372" t="str">
        <f>F496</f>
        <v>ЗАБАНОВ</v>
      </c>
      <c r="C503" s="743"/>
      <c r="D503" s="341"/>
      <c r="E503" s="749"/>
      <c r="F503" s="341"/>
      <c r="G503" s="323"/>
      <c r="H503" s="325">
        <v>-17</v>
      </c>
      <c r="I503" s="372" t="str">
        <f>D498</f>
        <v>БУРЕЕВ</v>
      </c>
      <c r="J503" s="743"/>
      <c r="K503" s="341"/>
      <c r="L503" s="749"/>
    </row>
    <row r="504" spans="1:13" ht="8.1" customHeight="1" x14ac:dyDescent="0.2">
      <c r="A504" s="323"/>
      <c r="B504" s="341"/>
      <c r="C504" s="325">
        <v>-21</v>
      </c>
      <c r="D504" s="372" t="str">
        <f>B501</f>
        <v>ТАШТАНБЕКОВ</v>
      </c>
      <c r="E504" s="749">
        <v>6</v>
      </c>
      <c r="F504" s="341"/>
      <c r="G504" s="323"/>
      <c r="H504" s="325"/>
      <c r="I504" s="341"/>
      <c r="J504" s="325">
        <v>-22</v>
      </c>
      <c r="K504" s="372" t="str">
        <f>I501</f>
        <v>ТИМОШЕНКО</v>
      </c>
      <c r="L504" s="749">
        <v>8</v>
      </c>
    </row>
    <row r="505" spans="1:13" ht="8.1" customHeight="1" x14ac:dyDescent="0.2">
      <c r="A505" s="323"/>
      <c r="B505" s="341"/>
      <c r="C505" s="325"/>
      <c r="D505" s="341"/>
      <c r="E505" s="749"/>
      <c r="F505" s="341"/>
      <c r="H505" s="389"/>
      <c r="I505" s="341"/>
      <c r="J505" s="325"/>
      <c r="K505" s="341"/>
      <c r="L505" s="749"/>
    </row>
    <row r="506" spans="1:13" ht="8.1" customHeight="1" x14ac:dyDescent="0.2">
      <c r="A506" s="323">
        <v>-12</v>
      </c>
      <c r="B506" s="341" t="str">
        <f>B485</f>
        <v>СЕЙЛХАН</v>
      </c>
      <c r="C506" s="325"/>
      <c r="D506" s="341"/>
      <c r="E506" s="323"/>
      <c r="F506" s="341"/>
      <c r="G506" s="390"/>
      <c r="H506" s="391"/>
      <c r="I506" s="341"/>
      <c r="J506" s="389"/>
      <c r="K506" s="341"/>
      <c r="L506" s="386"/>
    </row>
    <row r="507" spans="1:13" ht="8.1" customHeight="1" x14ac:dyDescent="0.2">
      <c r="A507" s="323"/>
      <c r="B507" s="338"/>
      <c r="C507" s="742">
        <v>23</v>
      </c>
      <c r="D507" s="341" t="str">
        <f>B506</f>
        <v>СЕЙЛХАН</v>
      </c>
      <c r="E507" s="323"/>
      <c r="F507" s="341"/>
      <c r="G507" s="390"/>
      <c r="H507" s="391"/>
      <c r="I507" s="341"/>
      <c r="J507" s="389"/>
      <c r="K507" s="341"/>
      <c r="L507" s="386"/>
    </row>
    <row r="508" spans="1:13" ht="8.1" customHeight="1" x14ac:dyDescent="0.2">
      <c r="A508" s="323">
        <v>-13</v>
      </c>
      <c r="B508" s="372"/>
      <c r="C508" s="743"/>
      <c r="D508" s="338"/>
      <c r="E508" s="742">
        <v>25</v>
      </c>
      <c r="F508" s="341"/>
      <c r="G508" s="390"/>
      <c r="H508" s="391"/>
      <c r="I508" s="341"/>
      <c r="J508" s="389"/>
      <c r="K508" s="341"/>
      <c r="L508" s="386"/>
    </row>
    <row r="509" spans="1:13" ht="8.1" customHeight="1" x14ac:dyDescent="0.2">
      <c r="A509" s="323"/>
      <c r="B509" s="341"/>
      <c r="C509" s="325"/>
      <c r="D509" s="359"/>
      <c r="E509" s="745"/>
      <c r="F509" s="372" t="str">
        <f>D507</f>
        <v>СЕЙЛХАН</v>
      </c>
      <c r="G509" s="747">
        <v>9</v>
      </c>
      <c r="H509" s="392">
        <v>-23</v>
      </c>
      <c r="I509" s="341"/>
      <c r="J509" s="325"/>
      <c r="K509" s="341"/>
      <c r="L509" s="393"/>
    </row>
    <row r="510" spans="1:13" ht="8.1" customHeight="1" x14ac:dyDescent="0.2">
      <c r="A510" s="323">
        <v>-14</v>
      </c>
      <c r="B510" s="341"/>
      <c r="C510" s="325"/>
      <c r="D510" s="359"/>
      <c r="E510" s="745"/>
      <c r="F510" s="341"/>
      <c r="G510" s="747"/>
      <c r="H510" s="394"/>
      <c r="I510" s="338"/>
      <c r="J510" s="742">
        <v>26</v>
      </c>
      <c r="K510" s="372"/>
      <c r="L510" s="748">
        <v>11</v>
      </c>
    </row>
    <row r="511" spans="1:13" ht="8.1" customHeight="1" x14ac:dyDescent="0.2">
      <c r="A511" s="323"/>
      <c r="B511" s="338"/>
      <c r="C511" s="742">
        <v>24</v>
      </c>
      <c r="D511" s="372"/>
      <c r="E511" s="743"/>
      <c r="F511" s="341"/>
      <c r="G511" s="393"/>
      <c r="H511" s="392">
        <v>-24</v>
      </c>
      <c r="I511" s="372"/>
      <c r="J511" s="743"/>
      <c r="K511" s="341"/>
      <c r="L511" s="748"/>
    </row>
    <row r="512" spans="1:13" ht="8.1" customHeight="1" x14ac:dyDescent="0.2">
      <c r="A512" s="323">
        <v>-15</v>
      </c>
      <c r="B512" s="372"/>
      <c r="C512" s="743"/>
      <c r="D512" s="341"/>
      <c r="E512" s="325">
        <v>-25</v>
      </c>
      <c r="F512" s="372"/>
      <c r="G512" s="747">
        <v>10</v>
      </c>
      <c r="H512" s="391"/>
      <c r="I512" s="341"/>
      <c r="J512" s="325">
        <v>-26</v>
      </c>
      <c r="K512" s="341"/>
      <c r="L512" s="748">
        <v>12</v>
      </c>
    </row>
    <row r="513" spans="1:12" ht="8.1" customHeight="1" x14ac:dyDescent="0.2">
      <c r="A513" s="323"/>
      <c r="B513" s="341"/>
      <c r="C513" s="325"/>
      <c r="D513" s="341"/>
      <c r="E513" s="325"/>
      <c r="F513" s="341"/>
      <c r="G513" s="747"/>
      <c r="H513" s="395"/>
      <c r="I513" s="341"/>
      <c r="J513" s="389"/>
      <c r="K513" s="338"/>
      <c r="L513" s="748"/>
    </row>
    <row r="514" spans="1:12" ht="8.1" customHeight="1" x14ac:dyDescent="0.25">
      <c r="A514" s="323"/>
      <c r="B514" s="341"/>
      <c r="C514" s="325"/>
      <c r="D514" s="341"/>
      <c r="E514" s="325"/>
      <c r="F514" s="341"/>
      <c r="G514" s="395"/>
      <c r="H514" s="395"/>
      <c r="I514" s="341"/>
      <c r="J514" s="389"/>
      <c r="K514" s="359"/>
      <c r="L514" s="396"/>
    </row>
    <row r="515" spans="1:12" ht="8.1" customHeight="1" x14ac:dyDescent="0.2">
      <c r="A515" s="370"/>
      <c r="B515" s="359"/>
      <c r="C515" s="371">
        <v>1</v>
      </c>
      <c r="D515" s="372" t="s">
        <v>393</v>
      </c>
      <c r="E515" s="333"/>
      <c r="F515" s="341"/>
      <c r="G515" s="375"/>
      <c r="H515" s="357"/>
      <c r="I515" s="751" t="s">
        <v>318</v>
      </c>
      <c r="J515" s="323"/>
      <c r="K515" s="341"/>
      <c r="L515" s="374"/>
    </row>
    <row r="516" spans="1:12" ht="8.1" customHeight="1" x14ac:dyDescent="0.2">
      <c r="A516" s="370"/>
      <c r="B516" s="359"/>
      <c r="C516" s="333"/>
      <c r="D516" s="338"/>
      <c r="E516" s="742">
        <v>5</v>
      </c>
      <c r="F516" s="341" t="str">
        <f>D515</f>
        <v>КАСЕНОВ</v>
      </c>
      <c r="G516" s="375"/>
      <c r="H516" s="357"/>
      <c r="I516" s="751"/>
      <c r="J516" s="323"/>
      <c r="K516" s="341"/>
      <c r="L516" s="374"/>
    </row>
    <row r="517" spans="1:12" ht="8.1" customHeight="1" x14ac:dyDescent="0.2">
      <c r="A517" s="370">
        <v>2</v>
      </c>
      <c r="B517" s="372" t="s">
        <v>394</v>
      </c>
      <c r="C517" s="333"/>
      <c r="D517" s="359"/>
      <c r="E517" s="745"/>
      <c r="F517" s="338"/>
      <c r="G517" s="742">
        <v>9</v>
      </c>
      <c r="H517" s="376"/>
      <c r="I517" s="341"/>
      <c r="J517" s="375"/>
      <c r="K517" s="341"/>
      <c r="L517" s="374"/>
    </row>
    <row r="518" spans="1:12" ht="8.1" customHeight="1" x14ac:dyDescent="0.2">
      <c r="A518" s="370"/>
      <c r="B518" s="338"/>
      <c r="C518" s="742">
        <v>1</v>
      </c>
      <c r="D518" s="372" t="str">
        <f>B519</f>
        <v>БАСЕНОВ</v>
      </c>
      <c r="E518" s="743"/>
      <c r="F518" s="359"/>
      <c r="G518" s="745"/>
      <c r="H518" s="376"/>
      <c r="I518" s="341"/>
      <c r="J518" s="375"/>
      <c r="K518" s="341"/>
      <c r="L518" s="374"/>
    </row>
    <row r="519" spans="1:12" ht="8.1" customHeight="1" x14ac:dyDescent="0.2">
      <c r="A519" s="370">
        <v>3</v>
      </c>
      <c r="B519" s="372" t="s">
        <v>395</v>
      </c>
      <c r="C519" s="743"/>
      <c r="D519" s="341"/>
      <c r="E519" s="325"/>
      <c r="F519" s="359"/>
      <c r="G519" s="745"/>
      <c r="H519" s="376"/>
      <c r="I519" s="341"/>
      <c r="J519" s="375"/>
      <c r="K519" s="341"/>
      <c r="L519" s="374"/>
    </row>
    <row r="520" spans="1:12" ht="8.1" customHeight="1" x14ac:dyDescent="0.2">
      <c r="A520" s="370"/>
      <c r="B520" s="341"/>
      <c r="C520" s="325"/>
      <c r="D520" s="341"/>
      <c r="E520" s="325"/>
      <c r="F520" s="359"/>
      <c r="G520" s="745"/>
      <c r="H520" s="376"/>
      <c r="I520" s="372" t="str">
        <f>F516</f>
        <v>КАСЕНОВ</v>
      </c>
      <c r="J520" s="373"/>
      <c r="K520" s="341"/>
      <c r="L520" s="374"/>
    </row>
    <row r="521" spans="1:12" ht="8.1" customHeight="1" x14ac:dyDescent="0.2">
      <c r="A521" s="370">
        <v>4</v>
      </c>
      <c r="B521" s="372"/>
      <c r="C521" s="333"/>
      <c r="D521" s="341"/>
      <c r="E521" s="325"/>
      <c r="F521" s="359"/>
      <c r="G521" s="745"/>
      <c r="H521" s="377"/>
      <c r="I521" s="338"/>
      <c r="J521" s="742">
        <v>11</v>
      </c>
      <c r="K521" s="341"/>
      <c r="L521" s="374"/>
    </row>
    <row r="522" spans="1:12" ht="8.1" customHeight="1" x14ac:dyDescent="0.2">
      <c r="A522" s="370"/>
      <c r="B522" s="338"/>
      <c r="C522" s="742">
        <v>2</v>
      </c>
      <c r="D522" s="372" t="s">
        <v>396</v>
      </c>
      <c r="E522" s="333"/>
      <c r="F522" s="359"/>
      <c r="G522" s="745"/>
      <c r="H522" s="376"/>
      <c r="I522" s="359"/>
      <c r="J522" s="745"/>
      <c r="K522" s="341"/>
      <c r="L522" s="374"/>
    </row>
    <row r="523" spans="1:12" ht="8.1" customHeight="1" x14ac:dyDescent="0.2">
      <c r="A523" s="370">
        <v>5</v>
      </c>
      <c r="B523" s="372"/>
      <c r="C523" s="743"/>
      <c r="D523" s="338"/>
      <c r="E523" s="742">
        <v>6</v>
      </c>
      <c r="F523" s="359"/>
      <c r="G523" s="745"/>
      <c r="H523" s="376"/>
      <c r="I523" s="359"/>
      <c r="J523" s="745"/>
      <c r="K523" s="341"/>
      <c r="L523" s="374"/>
    </row>
    <row r="524" spans="1:12" ht="8.1" customHeight="1" x14ac:dyDescent="0.2">
      <c r="A524" s="370"/>
      <c r="B524" s="341"/>
      <c r="C524" s="325"/>
      <c r="D524" s="359"/>
      <c r="E524" s="745"/>
      <c r="F524" s="372" t="str">
        <f>D525</f>
        <v>АБИШЕВ</v>
      </c>
      <c r="G524" s="743"/>
      <c r="H524" s="376"/>
      <c r="I524" s="359"/>
      <c r="J524" s="745"/>
      <c r="K524" s="341"/>
      <c r="L524" s="374"/>
    </row>
    <row r="525" spans="1:12" ht="8.1" customHeight="1" x14ac:dyDescent="0.3">
      <c r="A525" s="370"/>
      <c r="B525" s="359"/>
      <c r="C525" s="371">
        <v>6</v>
      </c>
      <c r="D525" s="372" t="s">
        <v>397</v>
      </c>
      <c r="E525" s="743"/>
      <c r="F525" s="341"/>
      <c r="G525" s="325"/>
      <c r="H525" s="378"/>
      <c r="I525" s="359"/>
      <c r="J525" s="745"/>
      <c r="K525" s="341"/>
      <c r="L525" s="328"/>
    </row>
    <row r="526" spans="1:12" ht="8.1" customHeight="1" x14ac:dyDescent="0.2">
      <c r="A526" s="370"/>
      <c r="B526" s="359"/>
      <c r="C526" s="333"/>
      <c r="D526" s="341"/>
      <c r="E526" s="325"/>
      <c r="F526" s="341"/>
      <c r="G526" s="325"/>
      <c r="H526" s="378"/>
      <c r="I526" s="359"/>
      <c r="J526" s="745"/>
      <c r="K526" s="379" t="str">
        <f>I520</f>
        <v>КАСЕНОВ</v>
      </c>
      <c r="L526" s="749">
        <v>1</v>
      </c>
    </row>
    <row r="527" spans="1:12" ht="8.1" customHeight="1" x14ac:dyDescent="0.2">
      <c r="A527" s="370"/>
      <c r="B527" s="359"/>
      <c r="C527" s="371">
        <v>7</v>
      </c>
      <c r="D527" s="372" t="s">
        <v>398</v>
      </c>
      <c r="E527" s="333"/>
      <c r="F527" s="341"/>
      <c r="G527" s="325"/>
      <c r="H527" s="378"/>
      <c r="I527" s="359"/>
      <c r="J527" s="745"/>
      <c r="K527" s="359"/>
      <c r="L527" s="749"/>
    </row>
    <row r="528" spans="1:12" ht="8.1" customHeight="1" x14ac:dyDescent="0.2">
      <c r="A528" s="370"/>
      <c r="B528" s="341"/>
      <c r="C528" s="325"/>
      <c r="D528" s="359"/>
      <c r="E528" s="742">
        <v>7</v>
      </c>
      <c r="F528" s="372" t="str">
        <f>D527</f>
        <v>ИБАХАН</v>
      </c>
      <c r="G528" s="333"/>
      <c r="H528" s="378"/>
      <c r="I528" s="359"/>
      <c r="J528" s="745"/>
      <c r="K528" s="359"/>
      <c r="L528" s="381"/>
    </row>
    <row r="529" spans="1:12" ht="8.1" customHeight="1" x14ac:dyDescent="0.2">
      <c r="A529" s="370">
        <v>8</v>
      </c>
      <c r="B529" s="359"/>
      <c r="C529" s="333"/>
      <c r="D529" s="359"/>
      <c r="E529" s="745"/>
      <c r="F529" s="338"/>
      <c r="G529" s="742">
        <v>10</v>
      </c>
      <c r="H529" s="376"/>
      <c r="I529" s="359"/>
      <c r="J529" s="745"/>
      <c r="K529" s="359"/>
      <c r="L529" s="381"/>
    </row>
    <row r="530" spans="1:12" ht="8.1" customHeight="1" x14ac:dyDescent="0.2">
      <c r="A530" s="370"/>
      <c r="B530" s="338"/>
      <c r="C530" s="742">
        <v>3</v>
      </c>
      <c r="D530" s="372" t="s">
        <v>399</v>
      </c>
      <c r="E530" s="743"/>
      <c r="F530" s="359"/>
      <c r="G530" s="745"/>
      <c r="H530" s="376"/>
      <c r="I530" s="359"/>
      <c r="J530" s="745"/>
      <c r="K530" s="359"/>
      <c r="L530" s="381"/>
    </row>
    <row r="531" spans="1:12" ht="8.1" customHeight="1" x14ac:dyDescent="0.2">
      <c r="A531" s="370">
        <v>9</v>
      </c>
      <c r="B531" s="372"/>
      <c r="C531" s="743"/>
      <c r="D531" s="341"/>
      <c r="E531" s="325"/>
      <c r="F531" s="359"/>
      <c r="G531" s="745"/>
      <c r="H531" s="376"/>
      <c r="I531" s="359"/>
      <c r="J531" s="745"/>
      <c r="K531" s="359"/>
      <c r="L531" s="381"/>
    </row>
    <row r="532" spans="1:12" ht="8.1" customHeight="1" x14ac:dyDescent="0.2">
      <c r="A532" s="370"/>
      <c r="B532" s="341"/>
      <c r="C532" s="325"/>
      <c r="D532" s="341"/>
      <c r="E532" s="325"/>
      <c r="F532" s="359"/>
      <c r="G532" s="745"/>
      <c r="H532" s="382"/>
      <c r="I532" s="372" t="str">
        <f>F528</f>
        <v>ИБАХАН</v>
      </c>
      <c r="J532" s="743"/>
      <c r="K532" s="359"/>
      <c r="L532" s="381"/>
    </row>
    <row r="533" spans="1:12" ht="8.1" customHeight="1" x14ac:dyDescent="0.2">
      <c r="A533" s="370">
        <v>10</v>
      </c>
      <c r="B533" s="372"/>
      <c r="C533" s="333"/>
      <c r="D533" s="341"/>
      <c r="E533" s="325"/>
      <c r="F533" s="359"/>
      <c r="G533" s="745"/>
      <c r="H533" s="376"/>
      <c r="I533" s="341"/>
      <c r="J533" s="375"/>
      <c r="K533" s="359"/>
      <c r="L533" s="381"/>
    </row>
    <row r="534" spans="1:12" ht="8.1" customHeight="1" x14ac:dyDescent="0.2">
      <c r="A534" s="370"/>
      <c r="B534" s="338"/>
      <c r="C534" s="742">
        <v>4</v>
      </c>
      <c r="D534" s="372" t="s">
        <v>400</v>
      </c>
      <c r="E534" s="333"/>
      <c r="F534" s="359"/>
      <c r="G534" s="745"/>
      <c r="H534" s="376"/>
      <c r="I534" s="341"/>
      <c r="J534" s="375"/>
      <c r="K534" s="359"/>
      <c r="L534" s="381"/>
    </row>
    <row r="535" spans="1:12" ht="8.1" customHeight="1" x14ac:dyDescent="0.2">
      <c r="A535" s="370">
        <v>11</v>
      </c>
      <c r="B535" s="372"/>
      <c r="C535" s="743"/>
      <c r="D535" s="338"/>
      <c r="E535" s="742">
        <v>8</v>
      </c>
      <c r="F535" s="359"/>
      <c r="G535" s="745"/>
      <c r="H535" s="376"/>
      <c r="I535" s="341"/>
      <c r="J535" s="375"/>
      <c r="K535" s="359"/>
      <c r="L535" s="381"/>
    </row>
    <row r="536" spans="1:12" ht="8.1" customHeight="1" x14ac:dyDescent="0.2">
      <c r="A536" s="383"/>
      <c r="B536" s="341"/>
      <c r="C536" s="325"/>
      <c r="D536" s="359"/>
      <c r="E536" s="745"/>
      <c r="F536" s="372" t="str">
        <f>D537</f>
        <v>САРСЕНГАЛЫ</v>
      </c>
      <c r="G536" s="743"/>
      <c r="H536" s="376"/>
      <c r="I536" s="341"/>
      <c r="J536" s="325">
        <v>-11</v>
      </c>
      <c r="K536" s="372" t="str">
        <f>I532</f>
        <v>ИБАХАН</v>
      </c>
      <c r="L536" s="750">
        <v>2</v>
      </c>
    </row>
    <row r="537" spans="1:12" ht="8.1" customHeight="1" x14ac:dyDescent="0.2">
      <c r="A537" s="383"/>
      <c r="B537" s="359"/>
      <c r="C537" s="371">
        <v>12</v>
      </c>
      <c r="D537" s="372" t="s">
        <v>401</v>
      </c>
      <c r="E537" s="743"/>
      <c r="F537" s="341"/>
      <c r="G537" s="325"/>
      <c r="H537" s="323"/>
      <c r="I537" s="341"/>
      <c r="J537" s="375"/>
      <c r="K537" s="359"/>
      <c r="L537" s="750"/>
    </row>
    <row r="538" spans="1:12" ht="8.1" customHeight="1" x14ac:dyDescent="0.2">
      <c r="A538" s="383"/>
      <c r="B538" s="359"/>
      <c r="C538" s="371"/>
      <c r="D538" s="359"/>
      <c r="E538" s="333"/>
      <c r="F538" s="341"/>
      <c r="G538" s="325"/>
      <c r="H538" s="323"/>
      <c r="I538" s="341"/>
      <c r="J538" s="375"/>
      <c r="K538" s="359"/>
      <c r="L538" s="381"/>
    </row>
    <row r="539" spans="1:12" ht="8.1" customHeight="1" x14ac:dyDescent="0.2">
      <c r="A539" s="323"/>
      <c r="B539" s="341"/>
      <c r="C539" s="325"/>
      <c r="D539" s="341"/>
      <c r="E539" s="325">
        <v>-9</v>
      </c>
      <c r="F539" s="341" t="str">
        <f>F524</f>
        <v>АБИШЕВ</v>
      </c>
      <c r="G539" s="325"/>
      <c r="H539" s="323"/>
      <c r="I539" s="341"/>
      <c r="J539" s="325"/>
      <c r="K539" s="359"/>
      <c r="L539" s="381"/>
    </row>
    <row r="540" spans="1:12" ht="8.1" customHeight="1" x14ac:dyDescent="0.2">
      <c r="A540" s="325">
        <v>-1</v>
      </c>
      <c r="B540" s="341" t="str">
        <f>B517</f>
        <v>АЙДОСУЛЫ</v>
      </c>
      <c r="C540" s="325"/>
      <c r="D540" s="341"/>
      <c r="E540" s="325"/>
      <c r="F540" s="338"/>
      <c r="G540" s="742">
        <v>18</v>
      </c>
      <c r="H540" s="376"/>
      <c r="I540" s="341"/>
      <c r="J540" s="325"/>
      <c r="K540" s="359"/>
      <c r="L540" s="381"/>
    </row>
    <row r="541" spans="1:12" ht="8.1" customHeight="1" x14ac:dyDescent="0.2">
      <c r="A541" s="333"/>
      <c r="B541" s="338"/>
      <c r="C541" s="742">
        <v>12</v>
      </c>
      <c r="D541" s="341" t="str">
        <f>B542</f>
        <v>УРУМБАЕВ</v>
      </c>
      <c r="E541" s="325"/>
      <c r="F541" s="359"/>
      <c r="G541" s="745"/>
      <c r="H541" s="376"/>
      <c r="I541" s="341" t="str">
        <f>F539</f>
        <v>АБИШЕВ</v>
      </c>
      <c r="J541" s="325"/>
      <c r="K541" s="359"/>
      <c r="L541" s="381"/>
    </row>
    <row r="542" spans="1:12" ht="8.1" customHeight="1" x14ac:dyDescent="0.2">
      <c r="A542" s="333">
        <v>-8</v>
      </c>
      <c r="B542" s="372" t="str">
        <f>D534</f>
        <v>УРУМБАЕВ</v>
      </c>
      <c r="C542" s="743"/>
      <c r="D542" s="338"/>
      <c r="E542" s="742">
        <v>16</v>
      </c>
      <c r="F542" s="359"/>
      <c r="G542" s="745"/>
      <c r="H542" s="377"/>
      <c r="I542" s="338"/>
      <c r="J542" s="742">
        <v>20</v>
      </c>
      <c r="K542" s="359"/>
      <c r="L542" s="381"/>
    </row>
    <row r="543" spans="1:12" ht="8.1" customHeight="1" x14ac:dyDescent="0.2">
      <c r="A543" s="333"/>
      <c r="B543" s="338"/>
      <c r="C543" s="333"/>
      <c r="D543" s="359"/>
      <c r="E543" s="745"/>
      <c r="F543" s="372" t="str">
        <f>D545</f>
        <v>ОРЫНБАСАР</v>
      </c>
      <c r="G543" s="743"/>
      <c r="H543" s="376"/>
      <c r="I543" s="359"/>
      <c r="J543" s="745"/>
      <c r="K543" s="359"/>
      <c r="L543" s="381"/>
    </row>
    <row r="544" spans="1:12" ht="8.1" customHeight="1" x14ac:dyDescent="0.2">
      <c r="A544" s="325">
        <v>-2</v>
      </c>
      <c r="B544" s="359"/>
      <c r="C544" s="333"/>
      <c r="D544" s="359"/>
      <c r="E544" s="745"/>
      <c r="F544" s="341"/>
      <c r="G544" s="325"/>
      <c r="H544" s="378"/>
      <c r="I544" s="359"/>
      <c r="J544" s="745"/>
      <c r="K544" s="359"/>
      <c r="L544" s="381"/>
    </row>
    <row r="545" spans="1:12" ht="8.1" customHeight="1" x14ac:dyDescent="0.2">
      <c r="A545" s="333"/>
      <c r="B545" s="338"/>
      <c r="C545" s="742">
        <v>13</v>
      </c>
      <c r="D545" s="372" t="str">
        <f>B546</f>
        <v>ОРЫНБАСАР</v>
      </c>
      <c r="E545" s="743"/>
      <c r="F545" s="341"/>
      <c r="G545" s="325"/>
      <c r="H545" s="378"/>
      <c r="I545" s="359"/>
      <c r="J545" s="745"/>
      <c r="K545" s="372" t="str">
        <f>I541</f>
        <v>АБИШЕВ</v>
      </c>
      <c r="L545" s="750">
        <v>3</v>
      </c>
    </row>
    <row r="546" spans="1:12" ht="8.1" customHeight="1" x14ac:dyDescent="0.2">
      <c r="A546" s="333">
        <v>-7</v>
      </c>
      <c r="B546" s="372" t="str">
        <f>D530</f>
        <v>ОРЫНБАСАР</v>
      </c>
      <c r="C546" s="743"/>
      <c r="D546" s="341"/>
      <c r="E546" s="325"/>
      <c r="F546" s="341"/>
      <c r="G546" s="325"/>
      <c r="H546" s="378"/>
      <c r="I546" s="359"/>
      <c r="J546" s="745"/>
      <c r="K546" s="341"/>
      <c r="L546" s="750"/>
    </row>
    <row r="547" spans="1:12" ht="8.1" customHeight="1" x14ac:dyDescent="0.2">
      <c r="A547" s="333"/>
      <c r="B547" s="341"/>
      <c r="C547" s="325"/>
      <c r="D547" s="341"/>
      <c r="E547" s="325">
        <v>-10</v>
      </c>
      <c r="F547" s="341" t="str">
        <f>F536</f>
        <v>САРСЕНГАЛЫ</v>
      </c>
      <c r="G547" s="325"/>
      <c r="H547" s="378"/>
      <c r="I547" s="359"/>
      <c r="J547" s="745"/>
      <c r="K547" s="341"/>
      <c r="L547" s="384"/>
    </row>
    <row r="548" spans="1:12" ht="8.1" customHeight="1" x14ac:dyDescent="0.2">
      <c r="A548" s="325">
        <v>-3</v>
      </c>
      <c r="B548" s="341"/>
      <c r="C548" s="325"/>
      <c r="D548" s="341"/>
      <c r="E548" s="325"/>
      <c r="F548" s="338"/>
      <c r="G548" s="742">
        <v>19</v>
      </c>
      <c r="H548" s="376"/>
      <c r="I548" s="359"/>
      <c r="J548" s="745"/>
      <c r="K548" s="341"/>
      <c r="L548" s="384"/>
    </row>
    <row r="549" spans="1:12" ht="8.1" customHeight="1" x14ac:dyDescent="0.2">
      <c r="A549" s="333"/>
      <c r="B549" s="338"/>
      <c r="C549" s="742">
        <v>14</v>
      </c>
      <c r="D549" s="341" t="str">
        <f>B550</f>
        <v>МАКАТАЙ</v>
      </c>
      <c r="E549" s="325"/>
      <c r="F549" s="359"/>
      <c r="G549" s="745"/>
      <c r="H549" s="382"/>
      <c r="I549" s="372" t="str">
        <f>F547</f>
        <v>САРСЕНГАЛЫ</v>
      </c>
      <c r="J549" s="743"/>
      <c r="K549" s="341"/>
      <c r="L549" s="384"/>
    </row>
    <row r="550" spans="1:12" ht="8.1" customHeight="1" x14ac:dyDescent="0.2">
      <c r="A550" s="333">
        <v>-6</v>
      </c>
      <c r="B550" s="372" t="str">
        <f>D522</f>
        <v>МАКАТАЙ</v>
      </c>
      <c r="C550" s="743"/>
      <c r="D550" s="338"/>
      <c r="E550" s="742">
        <v>17</v>
      </c>
      <c r="F550" s="359"/>
      <c r="G550" s="745"/>
      <c r="H550" s="376"/>
      <c r="I550" s="341"/>
      <c r="J550" s="325"/>
      <c r="K550" s="341"/>
      <c r="L550" s="384"/>
    </row>
    <row r="551" spans="1:12" ht="8.1" customHeight="1" x14ac:dyDescent="0.2">
      <c r="A551" s="333"/>
      <c r="B551" s="338"/>
      <c r="C551" s="333"/>
      <c r="D551" s="359"/>
      <c r="E551" s="745"/>
      <c r="F551" s="372" t="str">
        <f>D549</f>
        <v>МАКАТАЙ</v>
      </c>
      <c r="G551" s="743"/>
      <c r="H551" s="376"/>
      <c r="I551" s="341"/>
      <c r="J551" s="325">
        <v>-20</v>
      </c>
      <c r="K551" s="372" t="str">
        <f>I549</f>
        <v>САРСЕНГАЛЫ</v>
      </c>
      <c r="L551" s="749">
        <v>4</v>
      </c>
    </row>
    <row r="552" spans="1:12" ht="8.1" customHeight="1" x14ac:dyDescent="0.2">
      <c r="A552" s="325">
        <v>-4</v>
      </c>
      <c r="B552" s="359"/>
      <c r="C552" s="333"/>
      <c r="D552" s="359"/>
      <c r="E552" s="745"/>
      <c r="F552" s="341"/>
      <c r="G552" s="323"/>
      <c r="H552" s="323"/>
      <c r="I552" s="341"/>
      <c r="J552" s="325"/>
      <c r="K552" s="341"/>
      <c r="L552" s="749"/>
    </row>
    <row r="553" spans="1:12" ht="8.1" customHeight="1" x14ac:dyDescent="0.3">
      <c r="A553" s="333"/>
      <c r="B553" s="338"/>
      <c r="C553" s="742">
        <v>15</v>
      </c>
      <c r="D553" s="372" t="str">
        <f>B554</f>
        <v>БАСЕНОВ</v>
      </c>
      <c r="E553" s="743"/>
      <c r="F553" s="341"/>
      <c r="G553" s="323"/>
      <c r="H553" s="323"/>
      <c r="I553" s="341"/>
      <c r="J553" s="389"/>
      <c r="K553" s="341"/>
      <c r="L553" s="328"/>
    </row>
    <row r="554" spans="1:12" ht="8.1" customHeight="1" x14ac:dyDescent="0.2">
      <c r="A554" s="333">
        <v>-5</v>
      </c>
      <c r="B554" s="372" t="str">
        <f>D518</f>
        <v>БАСЕНОВ</v>
      </c>
      <c r="C554" s="743"/>
      <c r="D554" s="341"/>
      <c r="E554" s="323"/>
      <c r="F554" s="341"/>
      <c r="G554" s="323"/>
      <c r="H554" s="323"/>
      <c r="I554" s="341"/>
      <c r="J554" s="389"/>
      <c r="K554" s="341"/>
      <c r="L554" s="386"/>
    </row>
    <row r="555" spans="1:12" ht="8.1" customHeight="1" x14ac:dyDescent="0.2">
      <c r="A555" s="387"/>
      <c r="B555" s="341"/>
      <c r="C555" s="325"/>
      <c r="D555" s="341"/>
      <c r="E555" s="323"/>
      <c r="F555" s="341"/>
      <c r="G555" s="323"/>
      <c r="H555" s="323"/>
      <c r="I555" s="341"/>
      <c r="J555" s="389"/>
      <c r="K555" s="341"/>
      <c r="L555" s="386"/>
    </row>
    <row r="556" spans="1:12" ht="8.1" customHeight="1" x14ac:dyDescent="0.2">
      <c r="A556" s="323">
        <v>-18</v>
      </c>
      <c r="B556" s="341" t="str">
        <f>F543</f>
        <v>ОРЫНБАСАР</v>
      </c>
      <c r="C556" s="388"/>
      <c r="D556" s="368"/>
      <c r="E556" s="386"/>
      <c r="F556" s="341"/>
      <c r="G556" s="323"/>
      <c r="H556" s="325">
        <v>-16</v>
      </c>
      <c r="I556" s="341" t="str">
        <f>D541</f>
        <v>УРУМБАЕВ</v>
      </c>
      <c r="J556" s="389"/>
      <c r="K556" s="341"/>
      <c r="L556" s="386"/>
    </row>
    <row r="557" spans="1:12" ht="8.1" customHeight="1" x14ac:dyDescent="0.2">
      <c r="A557" s="323"/>
      <c r="B557" s="338"/>
      <c r="C557" s="742">
        <v>21</v>
      </c>
      <c r="D557" s="372" t="str">
        <f>B556</f>
        <v>ОРЫНБАСАР</v>
      </c>
      <c r="E557" s="749">
        <v>5</v>
      </c>
      <c r="F557" s="341"/>
      <c r="G557" s="323"/>
      <c r="H557" s="325"/>
      <c r="I557" s="338"/>
      <c r="J557" s="742">
        <v>22</v>
      </c>
      <c r="K557" s="372" t="str">
        <f>I556</f>
        <v>УРУМБАЕВ</v>
      </c>
      <c r="L557" s="749">
        <v>7</v>
      </c>
    </row>
    <row r="558" spans="1:12" ht="8.1" customHeight="1" x14ac:dyDescent="0.2">
      <c r="A558" s="323">
        <v>-19</v>
      </c>
      <c r="B558" s="372" t="str">
        <f>F551</f>
        <v>МАКАТАЙ</v>
      </c>
      <c r="C558" s="743"/>
      <c r="D558" s="341"/>
      <c r="E558" s="749"/>
      <c r="F558" s="341"/>
      <c r="G558" s="323"/>
      <c r="H558" s="325">
        <v>-17</v>
      </c>
      <c r="I558" s="372" t="str">
        <f>D553</f>
        <v>БАСЕНОВ</v>
      </c>
      <c r="J558" s="743"/>
      <c r="K558" s="341"/>
      <c r="L558" s="749"/>
    </row>
    <row r="559" spans="1:12" ht="8.1" customHeight="1" x14ac:dyDescent="0.2">
      <c r="A559" s="323"/>
      <c r="B559" s="341"/>
      <c r="C559" s="325">
        <v>-21</v>
      </c>
      <c r="D559" s="372" t="str">
        <f>B558</f>
        <v>МАКАТАЙ</v>
      </c>
      <c r="E559" s="749">
        <v>6</v>
      </c>
      <c r="F559" s="341"/>
      <c r="G559" s="323"/>
      <c r="H559" s="325"/>
      <c r="I559" s="341"/>
      <c r="J559" s="325">
        <v>-22</v>
      </c>
      <c r="K559" s="372" t="str">
        <f>I558</f>
        <v>БАСЕНОВ</v>
      </c>
      <c r="L559" s="749">
        <v>8</v>
      </c>
    </row>
    <row r="560" spans="1:12" ht="8.1" customHeight="1" x14ac:dyDescent="0.2">
      <c r="A560" s="323"/>
      <c r="B560" s="341"/>
      <c r="C560" s="325"/>
      <c r="D560" s="341"/>
      <c r="E560" s="749"/>
      <c r="F560" s="341"/>
      <c r="H560" s="389"/>
      <c r="I560" s="341"/>
      <c r="J560" s="325"/>
      <c r="K560" s="341"/>
      <c r="L560" s="749"/>
    </row>
    <row r="561" spans="1:14" ht="8.1" customHeight="1" x14ac:dyDescent="0.2">
      <c r="A561" s="323">
        <v>-12</v>
      </c>
      <c r="B561" s="341" t="str">
        <f>B540</f>
        <v>АЙДОСУЛЫ</v>
      </c>
      <c r="C561" s="325"/>
      <c r="D561" s="341"/>
      <c r="E561" s="323"/>
      <c r="F561" s="341"/>
      <c r="G561" s="390"/>
      <c r="H561" s="391"/>
      <c r="I561" s="341"/>
      <c r="J561" s="389"/>
      <c r="K561" s="341"/>
      <c r="L561" s="386"/>
    </row>
    <row r="562" spans="1:14" ht="8.1" customHeight="1" x14ac:dyDescent="0.2">
      <c r="A562" s="323"/>
      <c r="B562" s="338"/>
      <c r="C562" s="742">
        <v>23</v>
      </c>
      <c r="D562" s="341" t="str">
        <f>B561</f>
        <v>АЙДОСУЛЫ</v>
      </c>
      <c r="E562" s="323"/>
      <c r="F562" s="341"/>
      <c r="G562" s="390"/>
      <c r="H562" s="391"/>
      <c r="I562" s="341"/>
      <c r="J562" s="389"/>
      <c r="K562" s="341"/>
      <c r="L562" s="386"/>
    </row>
    <row r="563" spans="1:14" ht="8.1" customHeight="1" x14ac:dyDescent="0.2">
      <c r="A563" s="323">
        <v>-13</v>
      </c>
      <c r="B563" s="372"/>
      <c r="C563" s="743"/>
      <c r="D563" s="338"/>
      <c r="E563" s="742">
        <v>25</v>
      </c>
      <c r="F563" s="341"/>
      <c r="G563" s="393"/>
      <c r="H563" s="391"/>
      <c r="I563" s="341"/>
      <c r="J563" s="389"/>
      <c r="K563" s="341"/>
      <c r="L563" s="386"/>
    </row>
    <row r="564" spans="1:14" ht="8.1" customHeight="1" x14ac:dyDescent="0.2">
      <c r="A564" s="323"/>
      <c r="B564" s="341"/>
      <c r="C564" s="325"/>
      <c r="D564" s="359"/>
      <c r="E564" s="745"/>
      <c r="F564" s="372" t="str">
        <f>D562</f>
        <v>АЙДОСУЛЫ</v>
      </c>
      <c r="G564" s="747">
        <v>9</v>
      </c>
      <c r="H564" s="392">
        <v>-23</v>
      </c>
      <c r="I564" s="341"/>
      <c r="J564" s="325"/>
      <c r="K564" s="341"/>
      <c r="L564" s="393"/>
    </row>
    <row r="565" spans="1:14" ht="8.1" customHeight="1" x14ac:dyDescent="0.2">
      <c r="A565" s="323">
        <v>-14</v>
      </c>
      <c r="B565" s="341"/>
      <c r="C565" s="325"/>
      <c r="D565" s="359"/>
      <c r="E565" s="745"/>
      <c r="F565" s="341"/>
      <c r="G565" s="747"/>
      <c r="H565" s="394"/>
      <c r="I565" s="338"/>
      <c r="J565" s="742">
        <v>26</v>
      </c>
      <c r="K565" s="372"/>
      <c r="L565" s="748">
        <v>11</v>
      </c>
    </row>
    <row r="566" spans="1:14" ht="8.1" customHeight="1" x14ac:dyDescent="0.2">
      <c r="A566" s="323"/>
      <c r="B566" s="338"/>
      <c r="C566" s="742">
        <v>24</v>
      </c>
      <c r="D566" s="372"/>
      <c r="E566" s="743"/>
      <c r="F566" s="341"/>
      <c r="G566" s="393"/>
      <c r="H566" s="392">
        <v>-24</v>
      </c>
      <c r="I566" s="372"/>
      <c r="J566" s="743"/>
      <c r="K566" s="341"/>
      <c r="L566" s="748"/>
    </row>
    <row r="567" spans="1:14" ht="8.1" customHeight="1" x14ac:dyDescent="0.2">
      <c r="A567" s="323">
        <v>-15</v>
      </c>
      <c r="B567" s="372"/>
      <c r="C567" s="743"/>
      <c r="D567" s="341"/>
      <c r="E567" s="325">
        <v>-25</v>
      </c>
      <c r="F567" s="372"/>
      <c r="G567" s="747">
        <v>10</v>
      </c>
      <c r="H567" s="391"/>
      <c r="I567" s="341"/>
      <c r="J567" s="325">
        <v>-26</v>
      </c>
      <c r="K567" s="341"/>
      <c r="L567" s="748">
        <v>12</v>
      </c>
    </row>
    <row r="568" spans="1:14" ht="8.1" customHeight="1" x14ac:dyDescent="0.2">
      <c r="A568" s="323"/>
      <c r="B568" s="341"/>
      <c r="C568" s="325"/>
      <c r="D568" s="341"/>
      <c r="E568" s="325"/>
      <c r="F568" s="341"/>
      <c r="G568" s="747"/>
      <c r="H568" s="395"/>
      <c r="J568" s="389"/>
      <c r="K568" s="338"/>
      <c r="L568" s="748"/>
    </row>
    <row r="569" spans="1:14" ht="8.1" customHeight="1" x14ac:dyDescent="0.2">
      <c r="B569" s="398"/>
      <c r="C569" s="399" t="s">
        <v>327</v>
      </c>
      <c r="D569" s="399"/>
      <c r="E569" s="399"/>
      <c r="F569" s="399"/>
      <c r="G569" s="399"/>
    </row>
    <row r="570" spans="1:14" ht="8.1" customHeight="1" x14ac:dyDescent="0.2">
      <c r="B570" s="398"/>
      <c r="C570" s="399" t="s">
        <v>328</v>
      </c>
      <c r="D570" s="399"/>
      <c r="E570" s="399"/>
      <c r="F570" s="399"/>
      <c r="G570" s="399"/>
    </row>
    <row r="571" spans="1:14" ht="15" customHeight="1" thickBot="1" x14ac:dyDescent="0.25">
      <c r="B571" s="752" t="s">
        <v>304</v>
      </c>
      <c r="C571" s="752"/>
      <c r="D571" s="752"/>
      <c r="E571" s="752"/>
      <c r="F571" s="752"/>
      <c r="G571" s="752"/>
      <c r="H571" s="752"/>
      <c r="I571" s="752"/>
      <c r="J571" s="752"/>
      <c r="K571" s="752"/>
      <c r="L571" s="752"/>
      <c r="M571" s="403"/>
      <c r="N571" s="80"/>
    </row>
    <row r="572" spans="1:14" ht="15" customHeight="1" x14ac:dyDescent="0.25">
      <c r="B572" s="753" t="s">
        <v>305</v>
      </c>
      <c r="C572" s="753"/>
      <c r="D572" s="753"/>
      <c r="E572" s="365"/>
      <c r="F572" s="366"/>
      <c r="G572" s="366"/>
      <c r="H572" s="366"/>
      <c r="I572" s="366"/>
      <c r="J572" s="366"/>
      <c r="K572" s="367" t="s">
        <v>306</v>
      </c>
      <c r="M572" s="80"/>
      <c r="N572" s="80"/>
    </row>
    <row r="573" spans="1:14" ht="15" customHeight="1" x14ac:dyDescent="0.2">
      <c r="B573" s="361"/>
      <c r="D573" s="368"/>
      <c r="F573" s="361"/>
      <c r="I573" s="369" t="s">
        <v>133</v>
      </c>
      <c r="M573" s="80"/>
      <c r="N573" s="80"/>
    </row>
    <row r="574" spans="1:14" ht="8.1" customHeight="1" x14ac:dyDescent="0.2">
      <c r="A574" s="370"/>
      <c r="B574" s="359"/>
      <c r="C574" s="371">
        <v>1</v>
      </c>
      <c r="D574" s="372" t="s">
        <v>402</v>
      </c>
      <c r="E574" s="373"/>
      <c r="F574" s="341"/>
      <c r="G574" s="357"/>
      <c r="H574" s="357"/>
      <c r="I574" s="751" t="s">
        <v>330</v>
      </c>
      <c r="J574" s="323"/>
      <c r="K574" s="357"/>
      <c r="L574" s="374"/>
    </row>
    <row r="575" spans="1:14" ht="8.1" customHeight="1" x14ac:dyDescent="0.2">
      <c r="A575" s="370"/>
      <c r="B575" s="359"/>
      <c r="C575" s="333"/>
      <c r="D575" s="338"/>
      <c r="E575" s="742">
        <v>5</v>
      </c>
      <c r="F575" s="341" t="str">
        <f>D574</f>
        <v>КАСЫМ (ШЫМ.)</v>
      </c>
      <c r="G575" s="375"/>
      <c r="H575" s="357"/>
      <c r="I575" s="751"/>
      <c r="J575" s="323"/>
      <c r="K575" s="357"/>
      <c r="L575" s="374"/>
    </row>
    <row r="576" spans="1:14" ht="8.1" customHeight="1" x14ac:dyDescent="0.2">
      <c r="A576" s="370">
        <v>2</v>
      </c>
      <c r="B576" s="372" t="s">
        <v>403</v>
      </c>
      <c r="C576" s="333"/>
      <c r="D576" s="359"/>
      <c r="E576" s="745"/>
      <c r="F576" s="338"/>
      <c r="G576" s="742">
        <v>9</v>
      </c>
      <c r="H576" s="376"/>
      <c r="I576" s="341"/>
      <c r="J576" s="375"/>
      <c r="K576" s="357"/>
      <c r="L576" s="374"/>
    </row>
    <row r="577" spans="1:12" ht="8.1" customHeight="1" x14ac:dyDescent="0.2">
      <c r="A577" s="370"/>
      <c r="B577" s="338"/>
      <c r="C577" s="742">
        <v>1</v>
      </c>
      <c r="D577" s="372" t="str">
        <f>B578</f>
        <v>ШАЖАЛЫ</v>
      </c>
      <c r="E577" s="743"/>
      <c r="F577" s="359"/>
      <c r="G577" s="745"/>
      <c r="H577" s="376"/>
      <c r="I577" s="341"/>
      <c r="J577" s="375"/>
      <c r="K577" s="357"/>
      <c r="L577" s="374"/>
    </row>
    <row r="578" spans="1:12" ht="8.1" customHeight="1" x14ac:dyDescent="0.2">
      <c r="A578" s="370">
        <v>3</v>
      </c>
      <c r="B578" s="372" t="s">
        <v>404</v>
      </c>
      <c r="C578" s="743"/>
      <c r="D578" s="341"/>
      <c r="E578" s="325"/>
      <c r="F578" s="359"/>
      <c r="G578" s="745"/>
      <c r="H578" s="376"/>
      <c r="I578" s="341"/>
      <c r="J578" s="375"/>
      <c r="K578" s="357"/>
      <c r="L578" s="374"/>
    </row>
    <row r="579" spans="1:12" ht="8.1" customHeight="1" x14ac:dyDescent="0.2">
      <c r="A579" s="370"/>
      <c r="B579" s="341"/>
      <c r="C579" s="325"/>
      <c r="D579" s="341"/>
      <c r="E579" s="325"/>
      <c r="F579" s="359"/>
      <c r="G579" s="745"/>
      <c r="H579" s="376"/>
      <c r="I579" s="372" t="str">
        <f>F575</f>
        <v>КАСЫМ (ШЫМ.)</v>
      </c>
      <c r="J579" s="373"/>
      <c r="K579" s="357"/>
      <c r="L579" s="374"/>
    </row>
    <row r="580" spans="1:12" ht="8.1" customHeight="1" x14ac:dyDescent="0.2">
      <c r="A580" s="370">
        <v>4</v>
      </c>
      <c r="B580" s="372"/>
      <c r="C580" s="333"/>
      <c r="D580" s="341"/>
      <c r="E580" s="325"/>
      <c r="F580" s="359"/>
      <c r="G580" s="745"/>
      <c r="H580" s="377"/>
      <c r="I580" s="338"/>
      <c r="J580" s="742">
        <v>11</v>
      </c>
      <c r="K580" s="357"/>
      <c r="L580" s="374"/>
    </row>
    <row r="581" spans="1:12" ht="8.1" customHeight="1" x14ac:dyDescent="0.2">
      <c r="A581" s="370"/>
      <c r="B581" s="338"/>
      <c r="C581" s="742">
        <v>2</v>
      </c>
      <c r="D581" s="372" t="s">
        <v>405</v>
      </c>
      <c r="E581" s="333"/>
      <c r="F581" s="359"/>
      <c r="G581" s="745"/>
      <c r="H581" s="376"/>
      <c r="I581" s="359"/>
      <c r="J581" s="745"/>
      <c r="K581" s="341"/>
      <c r="L581" s="374"/>
    </row>
    <row r="582" spans="1:12" ht="8.1" customHeight="1" x14ac:dyDescent="0.2">
      <c r="A582" s="370">
        <v>5</v>
      </c>
      <c r="B582" s="372"/>
      <c r="C582" s="743"/>
      <c r="D582" s="338"/>
      <c r="E582" s="742">
        <v>6</v>
      </c>
      <c r="F582" s="359"/>
      <c r="G582" s="745"/>
      <c r="H582" s="376"/>
      <c r="I582" s="359"/>
      <c r="J582" s="745"/>
      <c r="K582" s="341"/>
      <c r="L582" s="374"/>
    </row>
    <row r="583" spans="1:12" ht="8.1" customHeight="1" x14ac:dyDescent="0.2">
      <c r="A583" s="370"/>
      <c r="B583" s="341"/>
      <c r="C583" s="325"/>
      <c r="D583" s="359"/>
      <c r="E583" s="745"/>
      <c r="F583" s="372" t="str">
        <f>D584</f>
        <v>ШЕКИТИБАЙ</v>
      </c>
      <c r="G583" s="743"/>
      <c r="H583" s="376"/>
      <c r="I583" s="359"/>
      <c r="J583" s="745"/>
      <c r="K583" s="341"/>
      <c r="L583" s="374"/>
    </row>
    <row r="584" spans="1:12" ht="8.1" customHeight="1" x14ac:dyDescent="0.3">
      <c r="A584" s="370"/>
      <c r="B584" s="359"/>
      <c r="C584" s="371">
        <v>6</v>
      </c>
      <c r="D584" s="372" t="s">
        <v>406</v>
      </c>
      <c r="E584" s="743"/>
      <c r="F584" s="341"/>
      <c r="G584" s="325"/>
      <c r="H584" s="378"/>
      <c r="I584" s="359"/>
      <c r="J584" s="745"/>
      <c r="K584" s="341"/>
      <c r="L584" s="328"/>
    </row>
    <row r="585" spans="1:12" ht="8.1" customHeight="1" x14ac:dyDescent="0.2">
      <c r="A585" s="370"/>
      <c r="B585" s="359"/>
      <c r="C585" s="333"/>
      <c r="D585" s="341"/>
      <c r="E585" s="325"/>
      <c r="F585" s="341"/>
      <c r="G585" s="325"/>
      <c r="H585" s="378"/>
      <c r="I585" s="359"/>
      <c r="J585" s="745"/>
      <c r="K585" s="379" t="str">
        <f>I579</f>
        <v>КАСЫМ (ШЫМ.)</v>
      </c>
      <c r="L585" s="749">
        <v>1</v>
      </c>
    </row>
    <row r="586" spans="1:12" ht="8.1" customHeight="1" x14ac:dyDescent="0.2">
      <c r="A586" s="370"/>
      <c r="B586" s="359"/>
      <c r="C586" s="371">
        <v>7</v>
      </c>
      <c r="D586" s="372" t="s">
        <v>407</v>
      </c>
      <c r="E586" s="333"/>
      <c r="F586" s="341"/>
      <c r="G586" s="325"/>
      <c r="H586" s="378"/>
      <c r="I586" s="359"/>
      <c r="J586" s="745"/>
      <c r="K586" s="359"/>
      <c r="L586" s="749"/>
    </row>
    <row r="587" spans="1:12" ht="8.1" customHeight="1" x14ac:dyDescent="0.2">
      <c r="A587" s="370"/>
      <c r="B587" s="341"/>
      <c r="C587" s="325"/>
      <c r="D587" s="359"/>
      <c r="E587" s="742">
        <v>7</v>
      </c>
      <c r="F587" s="372" t="str">
        <f>D586</f>
        <v>АРУОВ</v>
      </c>
      <c r="G587" s="333"/>
      <c r="H587" s="378"/>
      <c r="I587" s="359"/>
      <c r="J587" s="745"/>
      <c r="K587" s="359"/>
      <c r="L587" s="381"/>
    </row>
    <row r="588" spans="1:12" ht="8.1" customHeight="1" x14ac:dyDescent="0.2">
      <c r="A588" s="370">
        <v>8</v>
      </c>
      <c r="B588" s="359"/>
      <c r="C588" s="333"/>
      <c r="D588" s="359"/>
      <c r="E588" s="745"/>
      <c r="F588" s="338"/>
      <c r="G588" s="742">
        <v>10</v>
      </c>
      <c r="H588" s="376"/>
      <c r="I588" s="359"/>
      <c r="J588" s="745"/>
      <c r="K588" s="359"/>
      <c r="L588" s="381"/>
    </row>
    <row r="589" spans="1:12" ht="8.1" customHeight="1" x14ac:dyDescent="0.2">
      <c r="A589" s="370"/>
      <c r="B589" s="338"/>
      <c r="C589" s="742">
        <v>3</v>
      </c>
      <c r="D589" s="372" t="s">
        <v>334</v>
      </c>
      <c r="E589" s="743"/>
      <c r="F589" s="359"/>
      <c r="G589" s="745"/>
      <c r="H589" s="376"/>
      <c r="I589" s="359"/>
      <c r="J589" s="745"/>
      <c r="K589" s="359"/>
      <c r="L589" s="381"/>
    </row>
    <row r="590" spans="1:12" ht="8.1" customHeight="1" x14ac:dyDescent="0.2">
      <c r="A590" s="370">
        <v>9</v>
      </c>
      <c r="B590" s="372"/>
      <c r="C590" s="743"/>
      <c r="D590" s="341"/>
      <c r="E590" s="325"/>
      <c r="F590" s="359"/>
      <c r="G590" s="745"/>
      <c r="H590" s="376"/>
      <c r="I590" s="359"/>
      <c r="J590" s="745"/>
      <c r="K590" s="359"/>
      <c r="L590" s="381"/>
    </row>
    <row r="591" spans="1:12" ht="8.1" customHeight="1" x14ac:dyDescent="0.2">
      <c r="A591" s="370"/>
      <c r="B591" s="341"/>
      <c r="C591" s="325"/>
      <c r="D591" s="341"/>
      <c r="E591" s="325"/>
      <c r="F591" s="359"/>
      <c r="G591" s="745"/>
      <c r="H591" s="382"/>
      <c r="I591" s="372" t="str">
        <f>F595</f>
        <v>НУРЫМБЕТОВ</v>
      </c>
      <c r="J591" s="743"/>
      <c r="K591" s="359"/>
      <c r="L591" s="381"/>
    </row>
    <row r="592" spans="1:12" ht="8.1" customHeight="1" x14ac:dyDescent="0.2">
      <c r="A592" s="370">
        <v>10</v>
      </c>
      <c r="B592" s="372"/>
      <c r="C592" s="333"/>
      <c r="D592" s="341"/>
      <c r="E592" s="325"/>
      <c r="F592" s="359"/>
      <c r="G592" s="745"/>
      <c r="H592" s="376"/>
      <c r="I592" s="341"/>
      <c r="J592" s="375"/>
      <c r="K592" s="359"/>
      <c r="L592" s="381"/>
    </row>
    <row r="593" spans="1:12" ht="8.1" customHeight="1" x14ac:dyDescent="0.2">
      <c r="A593" s="370"/>
      <c r="B593" s="338"/>
      <c r="C593" s="742">
        <v>4</v>
      </c>
      <c r="D593" s="372" t="s">
        <v>408</v>
      </c>
      <c r="E593" s="333"/>
      <c r="F593" s="359"/>
      <c r="G593" s="745"/>
      <c r="H593" s="376"/>
      <c r="I593" s="341"/>
      <c r="J593" s="375"/>
      <c r="K593" s="359"/>
      <c r="L593" s="381"/>
    </row>
    <row r="594" spans="1:12" ht="8.1" customHeight="1" x14ac:dyDescent="0.2">
      <c r="A594" s="370">
        <v>11</v>
      </c>
      <c r="B594" s="372"/>
      <c r="C594" s="743"/>
      <c r="D594" s="338"/>
      <c r="E594" s="742">
        <v>8</v>
      </c>
      <c r="F594" s="359"/>
      <c r="G594" s="745"/>
      <c r="H594" s="376"/>
      <c r="I594" s="341"/>
      <c r="J594" s="375"/>
      <c r="K594" s="359"/>
      <c r="L594" s="381"/>
    </row>
    <row r="595" spans="1:12" ht="8.1" customHeight="1" x14ac:dyDescent="0.2">
      <c r="A595" s="383"/>
      <c r="B595" s="341"/>
      <c r="C595" s="325"/>
      <c r="D595" s="359"/>
      <c r="E595" s="745"/>
      <c r="F595" s="372" t="str">
        <f>D596</f>
        <v>НУРЫМБЕТОВ</v>
      </c>
      <c r="G595" s="743"/>
      <c r="H595" s="376"/>
      <c r="I595" s="341"/>
      <c r="J595" s="325">
        <v>-11</v>
      </c>
      <c r="K595" s="372" t="str">
        <f>I591</f>
        <v>НУРЫМБЕТОВ</v>
      </c>
      <c r="L595" s="750">
        <v>2</v>
      </c>
    </row>
    <row r="596" spans="1:12" ht="8.1" customHeight="1" x14ac:dyDescent="0.2">
      <c r="A596" s="383"/>
      <c r="B596" s="359"/>
      <c r="C596" s="371">
        <v>12</v>
      </c>
      <c r="D596" s="372" t="s">
        <v>409</v>
      </c>
      <c r="E596" s="743"/>
      <c r="F596" s="341"/>
      <c r="G596" s="325"/>
      <c r="H596" s="323"/>
      <c r="I596" s="341"/>
      <c r="J596" s="375"/>
      <c r="K596" s="359"/>
      <c r="L596" s="750"/>
    </row>
    <row r="597" spans="1:12" ht="8.1" customHeight="1" x14ac:dyDescent="0.2">
      <c r="A597" s="383"/>
      <c r="B597" s="359"/>
      <c r="C597" s="371"/>
      <c r="D597" s="359"/>
      <c r="E597" s="333"/>
      <c r="F597" s="341"/>
      <c r="G597" s="325"/>
      <c r="H597" s="323"/>
      <c r="I597" s="341"/>
      <c r="J597" s="375"/>
      <c r="K597" s="359"/>
      <c r="L597" s="381"/>
    </row>
    <row r="598" spans="1:12" ht="8.1" customHeight="1" x14ac:dyDescent="0.2">
      <c r="A598" s="323"/>
      <c r="B598" s="341"/>
      <c r="C598" s="325"/>
      <c r="D598" s="341"/>
      <c r="E598" s="325">
        <v>-9</v>
      </c>
      <c r="F598" s="341" t="str">
        <f>F583</f>
        <v>ШЕКИТИБАЙ</v>
      </c>
      <c r="G598" s="325"/>
      <c r="H598" s="323"/>
      <c r="I598" s="341"/>
      <c r="J598" s="325"/>
      <c r="K598" s="359"/>
      <c r="L598" s="381"/>
    </row>
    <row r="599" spans="1:12" ht="8.1" customHeight="1" x14ac:dyDescent="0.2">
      <c r="A599" s="325">
        <v>-1</v>
      </c>
      <c r="B599" s="341" t="str">
        <f>B576</f>
        <v>КАСЫМ (АЛМ.ОБЛ)</v>
      </c>
      <c r="C599" s="325"/>
      <c r="D599" s="341"/>
      <c r="E599" s="325"/>
      <c r="F599" s="338"/>
      <c r="G599" s="742">
        <v>18</v>
      </c>
      <c r="H599" s="376"/>
      <c r="I599" s="341"/>
      <c r="J599" s="325"/>
      <c r="K599" s="359"/>
      <c r="L599" s="381"/>
    </row>
    <row r="600" spans="1:12" ht="8.1" customHeight="1" x14ac:dyDescent="0.2">
      <c r="A600" s="333"/>
      <c r="B600" s="338"/>
      <c r="C600" s="742">
        <v>12</v>
      </c>
      <c r="D600" s="341" t="str">
        <f>B601</f>
        <v>КУКЕТАЕВ</v>
      </c>
      <c r="E600" s="325"/>
      <c r="F600" s="359"/>
      <c r="G600" s="745"/>
      <c r="H600" s="376"/>
      <c r="I600" s="341" t="str">
        <f>F598</f>
        <v>ШЕКИТИБАЙ</v>
      </c>
      <c r="J600" s="325"/>
      <c r="K600" s="359"/>
      <c r="L600" s="381"/>
    </row>
    <row r="601" spans="1:12" ht="8.1" customHeight="1" x14ac:dyDescent="0.2">
      <c r="A601" s="333">
        <v>-8</v>
      </c>
      <c r="B601" s="372" t="str">
        <f>D593</f>
        <v>КУКЕТАЕВ</v>
      </c>
      <c r="C601" s="743"/>
      <c r="D601" s="338"/>
      <c r="E601" s="742">
        <v>16</v>
      </c>
      <c r="F601" s="359"/>
      <c r="G601" s="745"/>
      <c r="H601" s="377"/>
      <c r="I601" s="338"/>
      <c r="J601" s="742">
        <v>20</v>
      </c>
      <c r="K601" s="359"/>
      <c r="L601" s="381"/>
    </row>
    <row r="602" spans="1:12" ht="8.1" customHeight="1" x14ac:dyDescent="0.2">
      <c r="A602" s="333"/>
      <c r="B602" s="338"/>
      <c r="C602" s="333"/>
      <c r="D602" s="359"/>
      <c r="E602" s="745"/>
      <c r="F602" s="372" t="str">
        <f>D604</f>
        <v>НУРМАН</v>
      </c>
      <c r="G602" s="743"/>
      <c r="H602" s="376"/>
      <c r="I602" s="359"/>
      <c r="J602" s="745"/>
      <c r="K602" s="359"/>
      <c r="L602" s="381"/>
    </row>
    <row r="603" spans="1:12" ht="8.1" customHeight="1" x14ac:dyDescent="0.2">
      <c r="A603" s="325">
        <v>-2</v>
      </c>
      <c r="B603" s="359"/>
      <c r="C603" s="333"/>
      <c r="D603" s="359"/>
      <c r="E603" s="745"/>
      <c r="F603" s="341"/>
      <c r="G603" s="325"/>
      <c r="H603" s="378"/>
      <c r="I603" s="359"/>
      <c r="J603" s="745"/>
      <c r="K603" s="359"/>
      <c r="L603" s="381"/>
    </row>
    <row r="604" spans="1:12" ht="8.1" customHeight="1" x14ac:dyDescent="0.2">
      <c r="A604" s="333"/>
      <c r="B604" s="338"/>
      <c r="C604" s="742">
        <v>13</v>
      </c>
      <c r="D604" s="372" t="str">
        <f>B605</f>
        <v>НУРМАН</v>
      </c>
      <c r="E604" s="743"/>
      <c r="F604" s="341"/>
      <c r="G604" s="325"/>
      <c r="H604" s="378"/>
      <c r="I604" s="359"/>
      <c r="J604" s="745"/>
      <c r="K604" s="372" t="str">
        <f>I600</f>
        <v>ШЕКИТИБАЙ</v>
      </c>
      <c r="L604" s="750">
        <v>3</v>
      </c>
    </row>
    <row r="605" spans="1:12" ht="8.1" customHeight="1" x14ac:dyDescent="0.2">
      <c r="A605" s="333">
        <v>-7</v>
      </c>
      <c r="B605" s="372" t="str">
        <f>D589</f>
        <v>НУРМАН</v>
      </c>
      <c r="C605" s="743"/>
      <c r="D605" s="341"/>
      <c r="E605" s="325"/>
      <c r="F605" s="341"/>
      <c r="G605" s="325"/>
      <c r="H605" s="378"/>
      <c r="I605" s="359"/>
      <c r="J605" s="745"/>
      <c r="K605" s="341"/>
      <c r="L605" s="750"/>
    </row>
    <row r="606" spans="1:12" ht="8.1" customHeight="1" x14ac:dyDescent="0.2">
      <c r="A606" s="333"/>
      <c r="B606" s="341"/>
      <c r="C606" s="325"/>
      <c r="D606" s="341"/>
      <c r="E606" s="325">
        <v>-10</v>
      </c>
      <c r="F606" s="341" t="str">
        <f>F587</f>
        <v>АРУОВ</v>
      </c>
      <c r="G606" s="325"/>
      <c r="H606" s="378"/>
      <c r="I606" s="359"/>
      <c r="J606" s="745"/>
      <c r="K606" s="341"/>
      <c r="L606" s="384"/>
    </row>
    <row r="607" spans="1:12" ht="8.1" customHeight="1" x14ac:dyDescent="0.2">
      <c r="A607" s="325">
        <v>-3</v>
      </c>
      <c r="B607" s="341"/>
      <c r="C607" s="325"/>
      <c r="D607" s="341"/>
      <c r="E607" s="325"/>
      <c r="F607" s="338"/>
      <c r="G607" s="742">
        <v>19</v>
      </c>
      <c r="H607" s="376"/>
      <c r="I607" s="359"/>
      <c r="J607" s="745"/>
      <c r="K607" s="341"/>
      <c r="L607" s="384"/>
    </row>
    <row r="608" spans="1:12" ht="8.1" customHeight="1" x14ac:dyDescent="0.2">
      <c r="A608" s="333"/>
      <c r="B608" s="338"/>
      <c r="C608" s="742">
        <v>14</v>
      </c>
      <c r="D608" s="341" t="str">
        <f>B609</f>
        <v>ТАРНАКИН</v>
      </c>
      <c r="E608" s="325"/>
      <c r="F608" s="359"/>
      <c r="G608" s="745"/>
      <c r="H608" s="382"/>
      <c r="I608" s="372" t="str">
        <f>F610</f>
        <v>ШАЖАЛЫ</v>
      </c>
      <c r="J608" s="743"/>
      <c r="K608" s="341"/>
      <c r="L608" s="384"/>
    </row>
    <row r="609" spans="1:12" ht="8.1" customHeight="1" x14ac:dyDescent="0.2">
      <c r="A609" s="333">
        <v>-6</v>
      </c>
      <c r="B609" s="372" t="str">
        <f>D581</f>
        <v>ТАРНАКИН</v>
      </c>
      <c r="C609" s="743"/>
      <c r="D609" s="338"/>
      <c r="E609" s="742">
        <v>17</v>
      </c>
      <c r="F609" s="359"/>
      <c r="G609" s="745"/>
      <c r="H609" s="376"/>
      <c r="I609" s="341"/>
      <c r="J609" s="325"/>
      <c r="K609" s="341"/>
      <c r="L609" s="384"/>
    </row>
    <row r="610" spans="1:12" ht="8.1" customHeight="1" x14ac:dyDescent="0.2">
      <c r="A610" s="333"/>
      <c r="B610" s="338"/>
      <c r="C610" s="333"/>
      <c r="D610" s="359"/>
      <c r="E610" s="745"/>
      <c r="F610" s="372" t="str">
        <f>D612</f>
        <v>ШАЖАЛЫ</v>
      </c>
      <c r="G610" s="743"/>
      <c r="H610" s="376"/>
      <c r="I610" s="341"/>
      <c r="J610" s="325">
        <v>-20</v>
      </c>
      <c r="K610" s="372" t="str">
        <f>I608</f>
        <v>ШАЖАЛЫ</v>
      </c>
      <c r="L610" s="749">
        <v>4</v>
      </c>
    </row>
    <row r="611" spans="1:12" ht="8.1" customHeight="1" x14ac:dyDescent="0.2">
      <c r="A611" s="325">
        <v>-4</v>
      </c>
      <c r="B611" s="359"/>
      <c r="C611" s="333"/>
      <c r="D611" s="359"/>
      <c r="E611" s="745"/>
      <c r="F611" s="341"/>
      <c r="G611" s="323"/>
      <c r="H611" s="323"/>
      <c r="I611" s="341"/>
      <c r="J611" s="325"/>
      <c r="K611" s="341"/>
      <c r="L611" s="749"/>
    </row>
    <row r="612" spans="1:12" ht="8.1" customHeight="1" x14ac:dyDescent="0.3">
      <c r="A612" s="333"/>
      <c r="B612" s="338"/>
      <c r="C612" s="742">
        <v>15</v>
      </c>
      <c r="D612" s="372" t="str">
        <f>B613</f>
        <v>ШАЖАЛЫ</v>
      </c>
      <c r="E612" s="743"/>
      <c r="F612" s="341"/>
      <c r="G612" s="323"/>
      <c r="H612" s="323"/>
      <c r="I612" s="341"/>
      <c r="J612" s="389"/>
      <c r="K612" s="341"/>
      <c r="L612" s="328"/>
    </row>
    <row r="613" spans="1:12" ht="8.1" customHeight="1" x14ac:dyDescent="0.2">
      <c r="A613" s="333">
        <v>-5</v>
      </c>
      <c r="B613" s="372" t="str">
        <f>D577</f>
        <v>ШАЖАЛЫ</v>
      </c>
      <c r="C613" s="743"/>
      <c r="D613" s="341"/>
      <c r="E613" s="323"/>
      <c r="F613" s="341"/>
      <c r="G613" s="323"/>
      <c r="H613" s="325"/>
      <c r="I613" s="341"/>
      <c r="J613" s="389"/>
      <c r="K613" s="341"/>
      <c r="L613" s="386"/>
    </row>
    <row r="614" spans="1:12" ht="8.1" customHeight="1" x14ac:dyDescent="0.2">
      <c r="A614" s="387"/>
      <c r="B614" s="341"/>
      <c r="C614" s="325"/>
      <c r="D614" s="341"/>
      <c r="E614" s="323"/>
      <c r="F614" s="341"/>
      <c r="G614" s="323"/>
      <c r="H614" s="325"/>
      <c r="I614" s="341"/>
      <c r="J614" s="389"/>
      <c r="K614" s="341"/>
      <c r="L614" s="386"/>
    </row>
    <row r="615" spans="1:12" ht="8.1" customHeight="1" x14ac:dyDescent="0.2">
      <c r="A615" s="323">
        <v>-18</v>
      </c>
      <c r="B615" s="341" t="str">
        <f>F602</f>
        <v>НУРМАН</v>
      </c>
      <c r="C615" s="388"/>
      <c r="D615" s="368"/>
      <c r="F615" s="341"/>
      <c r="G615" s="323"/>
      <c r="H615" s="325">
        <v>-16</v>
      </c>
      <c r="I615" s="341" t="str">
        <f>D600</f>
        <v>КУКЕТАЕВ</v>
      </c>
      <c r="J615" s="389"/>
      <c r="K615" s="341"/>
      <c r="L615" s="386"/>
    </row>
    <row r="616" spans="1:12" ht="8.1" customHeight="1" x14ac:dyDescent="0.2">
      <c r="A616" s="323"/>
      <c r="B616" s="338"/>
      <c r="C616" s="742">
        <v>21</v>
      </c>
      <c r="D616" s="372" t="str">
        <f>B617</f>
        <v>АРУОВ</v>
      </c>
      <c r="E616" s="749">
        <v>5</v>
      </c>
      <c r="F616" s="341"/>
      <c r="G616" s="323"/>
      <c r="H616" s="325"/>
      <c r="I616" s="338"/>
      <c r="J616" s="742">
        <v>22</v>
      </c>
      <c r="K616" s="372" t="str">
        <f>I617</f>
        <v>ТАРНАКИН</v>
      </c>
      <c r="L616" s="749">
        <v>7</v>
      </c>
    </row>
    <row r="617" spans="1:12" ht="8.1" customHeight="1" x14ac:dyDescent="0.2">
      <c r="A617" s="323">
        <v>-19</v>
      </c>
      <c r="B617" s="372" t="str">
        <f>F606</f>
        <v>АРУОВ</v>
      </c>
      <c r="C617" s="743"/>
      <c r="D617" s="341"/>
      <c r="E617" s="749"/>
      <c r="F617" s="341"/>
      <c r="G617" s="323"/>
      <c r="H617" s="325">
        <v>-17</v>
      </c>
      <c r="I617" s="372" t="str">
        <f>D608</f>
        <v>ТАРНАКИН</v>
      </c>
      <c r="J617" s="743"/>
      <c r="K617" s="341"/>
      <c r="L617" s="749"/>
    </row>
    <row r="618" spans="1:12" ht="8.1" customHeight="1" x14ac:dyDescent="0.2">
      <c r="A618" s="323"/>
      <c r="B618" s="341"/>
      <c r="C618" s="325">
        <v>-21</v>
      </c>
      <c r="D618" s="372" t="str">
        <f>B615</f>
        <v>НУРМАН</v>
      </c>
      <c r="E618" s="749">
        <v>6</v>
      </c>
      <c r="F618" s="341"/>
      <c r="G618" s="323"/>
      <c r="H618" s="325"/>
      <c r="I618" s="341"/>
      <c r="J618" s="325">
        <v>-22</v>
      </c>
      <c r="K618" s="372" t="str">
        <f>I615</f>
        <v>КУКЕТАЕВ</v>
      </c>
      <c r="L618" s="749">
        <v>8</v>
      </c>
    </row>
    <row r="619" spans="1:12" ht="8.1" customHeight="1" x14ac:dyDescent="0.2">
      <c r="A619" s="323"/>
      <c r="B619" s="341"/>
      <c r="C619" s="325"/>
      <c r="D619" s="341"/>
      <c r="E619" s="749"/>
      <c r="F619" s="341"/>
      <c r="H619" s="389"/>
      <c r="I619" s="341"/>
      <c r="J619" s="325"/>
      <c r="K619" s="341"/>
      <c r="L619" s="749"/>
    </row>
    <row r="620" spans="1:12" ht="8.1" customHeight="1" x14ac:dyDescent="0.2">
      <c r="A620" s="323">
        <v>-12</v>
      </c>
      <c r="B620" s="341" t="str">
        <f>B599</f>
        <v>КАСЫМ (АЛМ.ОБЛ)</v>
      </c>
      <c r="C620" s="325"/>
      <c r="D620" s="341"/>
      <c r="E620" s="323"/>
      <c r="F620" s="341"/>
      <c r="G620" s="390"/>
      <c r="H620" s="391"/>
      <c r="I620" s="341"/>
      <c r="J620" s="389"/>
      <c r="K620" s="341"/>
      <c r="L620" s="386"/>
    </row>
    <row r="621" spans="1:12" ht="8.1" customHeight="1" x14ac:dyDescent="0.2">
      <c r="A621" s="323"/>
      <c r="B621" s="338"/>
      <c r="C621" s="742">
        <v>23</v>
      </c>
      <c r="D621" s="341" t="str">
        <f>B620</f>
        <v>КАСЫМ (АЛМ.ОБЛ)</v>
      </c>
      <c r="E621" s="323"/>
      <c r="F621" s="341"/>
      <c r="G621" s="390"/>
      <c r="H621" s="391"/>
      <c r="I621" s="341"/>
      <c r="J621" s="389"/>
      <c r="K621" s="341"/>
      <c r="L621" s="386"/>
    </row>
    <row r="622" spans="1:12" ht="8.1" customHeight="1" x14ac:dyDescent="0.2">
      <c r="A622" s="323">
        <v>-13</v>
      </c>
      <c r="B622" s="372"/>
      <c r="C622" s="743"/>
      <c r="D622" s="338"/>
      <c r="E622" s="742">
        <v>25</v>
      </c>
      <c r="F622" s="341"/>
      <c r="G622" s="390"/>
      <c r="H622" s="391"/>
      <c r="I622" s="341"/>
      <c r="J622" s="389"/>
      <c r="K622" s="341"/>
      <c r="L622" s="386"/>
    </row>
    <row r="623" spans="1:12" ht="8.1" customHeight="1" x14ac:dyDescent="0.2">
      <c r="A623" s="323"/>
      <c r="B623" s="341"/>
      <c r="C623" s="325"/>
      <c r="D623" s="359"/>
      <c r="E623" s="745"/>
      <c r="F623" s="372" t="str">
        <f>D621</f>
        <v>КАСЫМ (АЛМ.ОБЛ)</v>
      </c>
      <c r="G623" s="747">
        <v>9</v>
      </c>
      <c r="H623" s="392">
        <v>-23</v>
      </c>
      <c r="I623" s="341"/>
      <c r="J623" s="325"/>
      <c r="K623" s="341"/>
      <c r="L623" s="393"/>
    </row>
    <row r="624" spans="1:12" ht="8.1" customHeight="1" x14ac:dyDescent="0.2">
      <c r="A624" s="323">
        <v>-14</v>
      </c>
      <c r="B624" s="341"/>
      <c r="C624" s="325"/>
      <c r="D624" s="359"/>
      <c r="E624" s="745"/>
      <c r="F624" s="341"/>
      <c r="G624" s="747"/>
      <c r="H624" s="394"/>
      <c r="I624" s="338"/>
      <c r="J624" s="742">
        <v>26</v>
      </c>
      <c r="K624" s="372"/>
      <c r="L624" s="748">
        <v>11</v>
      </c>
    </row>
    <row r="625" spans="1:12" ht="8.1" customHeight="1" x14ac:dyDescent="0.2">
      <c r="A625" s="323"/>
      <c r="B625" s="338"/>
      <c r="C625" s="742">
        <v>24</v>
      </c>
      <c r="D625" s="372"/>
      <c r="E625" s="743"/>
      <c r="F625" s="341"/>
      <c r="G625" s="393"/>
      <c r="H625" s="392">
        <v>-24</v>
      </c>
      <c r="I625" s="372"/>
      <c r="J625" s="743"/>
      <c r="K625" s="341"/>
      <c r="L625" s="748"/>
    </row>
    <row r="626" spans="1:12" ht="8.1" customHeight="1" x14ac:dyDescent="0.2">
      <c r="A626" s="323">
        <v>-15</v>
      </c>
      <c r="B626" s="372"/>
      <c r="C626" s="743"/>
      <c r="D626" s="341"/>
      <c r="E626" s="325">
        <v>-25</v>
      </c>
      <c r="F626" s="372"/>
      <c r="G626" s="747">
        <v>10</v>
      </c>
      <c r="H626" s="391"/>
      <c r="I626" s="341"/>
      <c r="J626" s="325">
        <v>-26</v>
      </c>
      <c r="K626" s="341"/>
      <c r="L626" s="748">
        <v>12</v>
      </c>
    </row>
    <row r="627" spans="1:12" ht="8.1" customHeight="1" x14ac:dyDescent="0.2">
      <c r="A627" s="323"/>
      <c r="B627" s="341"/>
      <c r="C627" s="325"/>
      <c r="D627" s="341"/>
      <c r="E627" s="325"/>
      <c r="F627" s="341"/>
      <c r="G627" s="747"/>
      <c r="H627" s="395"/>
      <c r="I627" s="341"/>
      <c r="J627" s="389"/>
      <c r="K627" s="338"/>
      <c r="L627" s="748"/>
    </row>
    <row r="628" spans="1:12" ht="8.1" customHeight="1" x14ac:dyDescent="0.25">
      <c r="A628" s="323"/>
      <c r="B628" s="341"/>
      <c r="C628" s="325"/>
      <c r="D628" s="341"/>
      <c r="E628" s="325"/>
      <c r="F628" s="341"/>
      <c r="G628" s="395"/>
      <c r="H628" s="395"/>
      <c r="I628" s="341"/>
      <c r="J628" s="389"/>
      <c r="K628" s="359"/>
      <c r="L628" s="396"/>
    </row>
    <row r="629" spans="1:12" ht="8.1" customHeight="1" x14ac:dyDescent="0.2">
      <c r="A629" s="370"/>
      <c r="B629" s="359"/>
      <c r="C629" s="371">
        <v>1</v>
      </c>
      <c r="D629" s="372" t="s">
        <v>410</v>
      </c>
      <c r="E629" s="333"/>
      <c r="F629" s="341"/>
      <c r="G629" s="375"/>
      <c r="H629" s="357"/>
      <c r="I629" s="751" t="s">
        <v>340</v>
      </c>
      <c r="J629" s="323"/>
      <c r="K629" s="341"/>
      <c r="L629" s="374"/>
    </row>
    <row r="630" spans="1:12" ht="8.1" customHeight="1" x14ac:dyDescent="0.2">
      <c r="A630" s="370"/>
      <c r="B630" s="359"/>
      <c r="C630" s="333"/>
      <c r="D630" s="338"/>
      <c r="E630" s="742">
        <v>5</v>
      </c>
      <c r="F630" s="341" t="str">
        <f>D629</f>
        <v>ПЕРДЕБЕКОВ</v>
      </c>
      <c r="G630" s="375"/>
      <c r="H630" s="357"/>
      <c r="I630" s="751"/>
      <c r="J630" s="323"/>
      <c r="K630" s="341"/>
      <c r="L630" s="374"/>
    </row>
    <row r="631" spans="1:12" ht="8.1" customHeight="1" x14ac:dyDescent="0.2">
      <c r="A631" s="370">
        <v>2</v>
      </c>
      <c r="B631" s="372" t="s">
        <v>411</v>
      </c>
      <c r="C631" s="333"/>
      <c r="D631" s="359"/>
      <c r="E631" s="745"/>
      <c r="F631" s="338"/>
      <c r="G631" s="742">
        <v>9</v>
      </c>
      <c r="H631" s="376"/>
      <c r="I631" s="341"/>
      <c r="J631" s="375"/>
      <c r="K631" s="341"/>
      <c r="L631" s="374"/>
    </row>
    <row r="632" spans="1:12" ht="8.1" customHeight="1" x14ac:dyDescent="0.2">
      <c r="A632" s="370"/>
      <c r="B632" s="338"/>
      <c r="C632" s="742">
        <v>1</v>
      </c>
      <c r="D632" s="372" t="str">
        <f>B631</f>
        <v>ЖАКСЫБАЙ</v>
      </c>
      <c r="E632" s="743"/>
      <c r="F632" s="359"/>
      <c r="G632" s="745"/>
      <c r="H632" s="376"/>
      <c r="I632" s="341"/>
      <c r="J632" s="375"/>
      <c r="K632" s="341"/>
      <c r="L632" s="374"/>
    </row>
    <row r="633" spans="1:12" ht="8.1" customHeight="1" x14ac:dyDescent="0.2">
      <c r="A633" s="370">
        <v>3</v>
      </c>
      <c r="B633" s="372" t="s">
        <v>412</v>
      </c>
      <c r="C633" s="743"/>
      <c r="D633" s="341"/>
      <c r="E633" s="325"/>
      <c r="F633" s="359"/>
      <c r="G633" s="745"/>
      <c r="H633" s="376"/>
      <c r="I633" s="341"/>
      <c r="J633" s="375"/>
      <c r="K633" s="341"/>
      <c r="L633" s="374"/>
    </row>
    <row r="634" spans="1:12" ht="8.1" customHeight="1" x14ac:dyDescent="0.2">
      <c r="A634" s="370"/>
      <c r="B634" s="341"/>
      <c r="C634" s="325"/>
      <c r="D634" s="341"/>
      <c r="E634" s="325"/>
      <c r="F634" s="359"/>
      <c r="G634" s="745"/>
      <c r="H634" s="376"/>
      <c r="I634" s="372" t="str">
        <f>F630</f>
        <v>ПЕРДЕБЕКОВ</v>
      </c>
      <c r="J634" s="373"/>
      <c r="K634" s="341"/>
      <c r="L634" s="374"/>
    </row>
    <row r="635" spans="1:12" ht="8.1" customHeight="1" x14ac:dyDescent="0.2">
      <c r="A635" s="370">
        <v>4</v>
      </c>
      <c r="B635" s="372"/>
      <c r="C635" s="333"/>
      <c r="D635" s="341"/>
      <c r="E635" s="325"/>
      <c r="F635" s="359"/>
      <c r="G635" s="745"/>
      <c r="H635" s="377"/>
      <c r="I635" s="338"/>
      <c r="J635" s="742">
        <v>11</v>
      </c>
      <c r="K635" s="341"/>
      <c r="L635" s="374"/>
    </row>
    <row r="636" spans="1:12" ht="8.1" customHeight="1" x14ac:dyDescent="0.2">
      <c r="A636" s="370"/>
      <c r="B636" s="338"/>
      <c r="C636" s="742">
        <v>2</v>
      </c>
      <c r="D636" s="372" t="s">
        <v>413</v>
      </c>
      <c r="E636" s="333"/>
      <c r="F636" s="359"/>
      <c r="G636" s="745"/>
      <c r="H636" s="376"/>
      <c r="I636" s="359"/>
      <c r="J636" s="745"/>
      <c r="K636" s="341"/>
      <c r="L636" s="374"/>
    </row>
    <row r="637" spans="1:12" ht="8.1" customHeight="1" x14ac:dyDescent="0.2">
      <c r="A637" s="370">
        <v>5</v>
      </c>
      <c r="B637" s="372"/>
      <c r="C637" s="743"/>
      <c r="D637" s="338"/>
      <c r="E637" s="742">
        <v>6</v>
      </c>
      <c r="F637" s="359"/>
      <c r="G637" s="745"/>
      <c r="H637" s="376"/>
      <c r="I637" s="359"/>
      <c r="J637" s="745"/>
      <c r="K637" s="341"/>
      <c r="L637" s="374"/>
    </row>
    <row r="638" spans="1:12" ht="8.1" customHeight="1" x14ac:dyDescent="0.2">
      <c r="A638" s="370"/>
      <c r="B638" s="341"/>
      <c r="C638" s="325"/>
      <c r="D638" s="359"/>
      <c r="E638" s="745"/>
      <c r="F638" s="372" t="str">
        <f>D636</f>
        <v>ЖАНСЕРИК</v>
      </c>
      <c r="G638" s="743"/>
      <c r="H638" s="376"/>
      <c r="I638" s="359"/>
      <c r="J638" s="745"/>
      <c r="K638" s="341"/>
      <c r="L638" s="374"/>
    </row>
    <row r="639" spans="1:12" ht="8.1" customHeight="1" x14ac:dyDescent="0.3">
      <c r="A639" s="370"/>
      <c r="B639" s="359"/>
      <c r="C639" s="371">
        <v>6</v>
      </c>
      <c r="D639" s="372" t="s">
        <v>414</v>
      </c>
      <c r="E639" s="743"/>
      <c r="F639" s="341"/>
      <c r="G639" s="325"/>
      <c r="H639" s="378"/>
      <c r="I639" s="359"/>
      <c r="J639" s="745"/>
      <c r="K639" s="341"/>
      <c r="L639" s="328"/>
    </row>
    <row r="640" spans="1:12" ht="8.1" customHeight="1" x14ac:dyDescent="0.2">
      <c r="A640" s="370"/>
      <c r="B640" s="359"/>
      <c r="C640" s="333"/>
      <c r="D640" s="341"/>
      <c r="E640" s="325"/>
      <c r="F640" s="341"/>
      <c r="G640" s="325"/>
      <c r="H640" s="378"/>
      <c r="I640" s="359"/>
      <c r="J640" s="745"/>
      <c r="K640" s="379" t="str">
        <f>I646</f>
        <v>САУЫРБАЙ</v>
      </c>
      <c r="L640" s="749">
        <v>1</v>
      </c>
    </row>
    <row r="641" spans="1:12" ht="8.1" customHeight="1" x14ac:dyDescent="0.2">
      <c r="A641" s="370"/>
      <c r="B641" s="359"/>
      <c r="C641" s="371">
        <v>7</v>
      </c>
      <c r="D641" s="372" t="s">
        <v>415</v>
      </c>
      <c r="E641" s="333"/>
      <c r="F641" s="341"/>
      <c r="G641" s="325"/>
      <c r="H641" s="378"/>
      <c r="I641" s="359"/>
      <c r="J641" s="745"/>
      <c r="K641" s="359"/>
      <c r="L641" s="749"/>
    </row>
    <row r="642" spans="1:12" ht="8.1" customHeight="1" x14ac:dyDescent="0.2">
      <c r="A642" s="370"/>
      <c r="B642" s="341"/>
      <c r="C642" s="325"/>
      <c r="D642" s="359"/>
      <c r="E642" s="742">
        <v>7</v>
      </c>
      <c r="F642" s="372" t="str">
        <f>D641</f>
        <v>МАГЗУМБЕКОВ</v>
      </c>
      <c r="G642" s="333"/>
      <c r="H642" s="378"/>
      <c r="I642" s="359"/>
      <c r="J642" s="745"/>
      <c r="K642" s="359"/>
      <c r="L642" s="381"/>
    </row>
    <row r="643" spans="1:12" ht="8.1" customHeight="1" x14ac:dyDescent="0.2">
      <c r="A643" s="370">
        <v>8</v>
      </c>
      <c r="B643" s="359"/>
      <c r="C643" s="333"/>
      <c r="D643" s="359"/>
      <c r="E643" s="745"/>
      <c r="F643" s="338"/>
      <c r="G643" s="742">
        <v>10</v>
      </c>
      <c r="H643" s="376"/>
      <c r="I643" s="359"/>
      <c r="J643" s="745"/>
      <c r="K643" s="359"/>
      <c r="L643" s="381"/>
    </row>
    <row r="644" spans="1:12" ht="8.1" customHeight="1" x14ac:dyDescent="0.2">
      <c r="A644" s="370"/>
      <c r="B644" s="338"/>
      <c r="C644" s="742">
        <v>3</v>
      </c>
      <c r="D644" s="372" t="s">
        <v>416</v>
      </c>
      <c r="E644" s="743"/>
      <c r="F644" s="359"/>
      <c r="G644" s="745"/>
      <c r="H644" s="376"/>
      <c r="I644" s="359"/>
      <c r="J644" s="745"/>
      <c r="K644" s="359"/>
      <c r="L644" s="381"/>
    </row>
    <row r="645" spans="1:12" ht="8.1" customHeight="1" x14ac:dyDescent="0.2">
      <c r="A645" s="370">
        <v>9</v>
      </c>
      <c r="B645" s="372"/>
      <c r="C645" s="743"/>
      <c r="D645" s="341"/>
      <c r="E645" s="325"/>
      <c r="F645" s="359"/>
      <c r="G645" s="745"/>
      <c r="H645" s="376"/>
      <c r="I645" s="359"/>
      <c r="J645" s="745"/>
      <c r="K645" s="359"/>
      <c r="L645" s="381"/>
    </row>
    <row r="646" spans="1:12" ht="8.1" customHeight="1" x14ac:dyDescent="0.2">
      <c r="A646" s="370"/>
      <c r="B646" s="341"/>
      <c r="C646" s="325"/>
      <c r="D646" s="341"/>
      <c r="E646" s="325"/>
      <c r="F646" s="359"/>
      <c r="G646" s="745"/>
      <c r="H646" s="382"/>
      <c r="I646" s="372" t="str">
        <f>F650</f>
        <v>САУЫРБАЙ</v>
      </c>
      <c r="J646" s="743"/>
      <c r="K646" s="359"/>
      <c r="L646" s="381"/>
    </row>
    <row r="647" spans="1:12" ht="8.1" customHeight="1" x14ac:dyDescent="0.2">
      <c r="A647" s="370">
        <v>10</v>
      </c>
      <c r="B647" s="372"/>
      <c r="C647" s="333"/>
      <c r="D647" s="341"/>
      <c r="E647" s="325"/>
      <c r="F647" s="359"/>
      <c r="G647" s="745"/>
      <c r="H647" s="376"/>
      <c r="I647" s="341"/>
      <c r="J647" s="375"/>
      <c r="K647" s="359"/>
      <c r="L647" s="381"/>
    </row>
    <row r="648" spans="1:12" ht="8.1" customHeight="1" x14ac:dyDescent="0.2">
      <c r="A648" s="370"/>
      <c r="B648" s="338"/>
      <c r="C648" s="742">
        <v>4</v>
      </c>
      <c r="D648" s="372" t="s">
        <v>417</v>
      </c>
      <c r="E648" s="333"/>
      <c r="F648" s="359"/>
      <c r="G648" s="745"/>
      <c r="H648" s="376"/>
      <c r="I648" s="341"/>
      <c r="J648" s="375"/>
      <c r="K648" s="359"/>
      <c r="L648" s="381"/>
    </row>
    <row r="649" spans="1:12" ht="8.1" customHeight="1" x14ac:dyDescent="0.2">
      <c r="A649" s="370">
        <v>11</v>
      </c>
      <c r="B649" s="372"/>
      <c r="C649" s="743"/>
      <c r="D649" s="338"/>
      <c r="E649" s="742">
        <v>8</v>
      </c>
      <c r="F649" s="359"/>
      <c r="G649" s="745"/>
      <c r="H649" s="376"/>
      <c r="I649" s="341"/>
      <c r="J649" s="375"/>
      <c r="K649" s="359"/>
      <c r="L649" s="381"/>
    </row>
    <row r="650" spans="1:12" ht="8.1" customHeight="1" x14ac:dyDescent="0.2">
      <c r="A650" s="383"/>
      <c r="B650" s="341"/>
      <c r="C650" s="325"/>
      <c r="D650" s="359"/>
      <c r="E650" s="745"/>
      <c r="F650" s="372" t="str">
        <f>D651</f>
        <v>САУЫРБАЙ</v>
      </c>
      <c r="G650" s="743"/>
      <c r="H650" s="376"/>
      <c r="I650" s="341"/>
      <c r="J650" s="325">
        <v>-11</v>
      </c>
      <c r="K650" s="372" t="str">
        <f>I634</f>
        <v>ПЕРДЕБЕКОВ</v>
      </c>
      <c r="L650" s="750">
        <v>2</v>
      </c>
    </row>
    <row r="651" spans="1:12" ht="8.1" customHeight="1" x14ac:dyDescent="0.2">
      <c r="A651" s="383"/>
      <c r="B651" s="359"/>
      <c r="C651" s="371">
        <v>12</v>
      </c>
      <c r="D651" s="372" t="s">
        <v>418</v>
      </c>
      <c r="E651" s="743"/>
      <c r="F651" s="341"/>
      <c r="G651" s="325"/>
      <c r="H651" s="323"/>
      <c r="I651" s="341"/>
      <c r="J651" s="375"/>
      <c r="K651" s="359"/>
      <c r="L651" s="750"/>
    </row>
    <row r="652" spans="1:12" ht="8.1" customHeight="1" x14ac:dyDescent="0.2">
      <c r="A652" s="383"/>
      <c r="B652" s="359"/>
      <c r="C652" s="371"/>
      <c r="D652" s="359"/>
      <c r="E652" s="333"/>
      <c r="F652" s="341"/>
      <c r="G652" s="325"/>
      <c r="H652" s="323"/>
      <c r="I652" s="341"/>
      <c r="J652" s="375"/>
      <c r="K652" s="359"/>
      <c r="L652" s="381"/>
    </row>
    <row r="653" spans="1:12" ht="8.1" customHeight="1" x14ac:dyDescent="0.2">
      <c r="A653" s="323"/>
      <c r="B653" s="341"/>
      <c r="C653" s="325"/>
      <c r="D653" s="341"/>
      <c r="E653" s="325">
        <v>-9</v>
      </c>
      <c r="F653" s="341" t="str">
        <f>F638</f>
        <v>ЖАНСЕРИК</v>
      </c>
      <c r="G653" s="325"/>
      <c r="H653" s="323"/>
      <c r="I653" s="341"/>
      <c r="J653" s="325"/>
      <c r="K653" s="359"/>
      <c r="L653" s="381"/>
    </row>
    <row r="654" spans="1:12" ht="8.1" customHeight="1" x14ac:dyDescent="0.2">
      <c r="A654" s="325">
        <v>-1</v>
      </c>
      <c r="B654" s="341" t="str">
        <f>B633</f>
        <v>АКЖОЛТАЙ</v>
      </c>
      <c r="C654" s="325"/>
      <c r="D654" s="341"/>
      <c r="E654" s="325"/>
      <c r="F654" s="338"/>
      <c r="G654" s="742">
        <v>18</v>
      </c>
      <c r="H654" s="376"/>
      <c r="I654" s="341"/>
      <c r="J654" s="325"/>
      <c r="K654" s="359"/>
      <c r="L654" s="381"/>
    </row>
    <row r="655" spans="1:12" ht="8.1" customHeight="1" x14ac:dyDescent="0.2">
      <c r="A655" s="333"/>
      <c r="B655" s="338"/>
      <c r="C655" s="742">
        <v>12</v>
      </c>
      <c r="D655" s="341" t="str">
        <f>B656</f>
        <v>НУРМАТОВ</v>
      </c>
      <c r="E655" s="325"/>
      <c r="F655" s="359"/>
      <c r="G655" s="745"/>
      <c r="H655" s="376"/>
      <c r="I655" s="341" t="str">
        <f>F653</f>
        <v>ЖАНСЕРИК</v>
      </c>
      <c r="J655" s="325"/>
      <c r="K655" s="359"/>
      <c r="L655" s="381"/>
    </row>
    <row r="656" spans="1:12" ht="8.1" customHeight="1" x14ac:dyDescent="0.2">
      <c r="A656" s="333">
        <v>-8</v>
      </c>
      <c r="B656" s="372" t="str">
        <f>D648</f>
        <v>НУРМАТОВ</v>
      </c>
      <c r="C656" s="743"/>
      <c r="D656" s="338"/>
      <c r="E656" s="742">
        <v>16</v>
      </c>
      <c r="F656" s="359"/>
      <c r="G656" s="745"/>
      <c r="H656" s="377"/>
      <c r="I656" s="338"/>
      <c r="J656" s="742">
        <v>20</v>
      </c>
      <c r="K656" s="359"/>
      <c r="L656" s="381"/>
    </row>
    <row r="657" spans="1:12" ht="8.1" customHeight="1" x14ac:dyDescent="0.2">
      <c r="A657" s="333"/>
      <c r="B657" s="338"/>
      <c r="C657" s="333"/>
      <c r="D657" s="359"/>
      <c r="E657" s="745"/>
      <c r="F657" s="372" t="str">
        <f>D659</f>
        <v>АЛГУЖИНОВ</v>
      </c>
      <c r="G657" s="743"/>
      <c r="H657" s="376"/>
      <c r="I657" s="359"/>
      <c r="J657" s="745"/>
      <c r="K657" s="359"/>
      <c r="L657" s="381"/>
    </row>
    <row r="658" spans="1:12" ht="8.1" customHeight="1" x14ac:dyDescent="0.2">
      <c r="A658" s="325">
        <v>-2</v>
      </c>
      <c r="B658" s="359"/>
      <c r="C658" s="333"/>
      <c r="D658" s="359"/>
      <c r="E658" s="745"/>
      <c r="F658" s="341"/>
      <c r="G658" s="325"/>
      <c r="H658" s="378"/>
      <c r="I658" s="359"/>
      <c r="J658" s="745"/>
      <c r="K658" s="359"/>
      <c r="L658" s="381"/>
    </row>
    <row r="659" spans="1:12" ht="8.1" customHeight="1" x14ac:dyDescent="0.2">
      <c r="A659" s="333"/>
      <c r="B659" s="338"/>
      <c r="C659" s="742">
        <v>13</v>
      </c>
      <c r="D659" s="372" t="str">
        <f>B660</f>
        <v>АЛГУЖИНОВ</v>
      </c>
      <c r="E659" s="743"/>
      <c r="F659" s="341"/>
      <c r="G659" s="325"/>
      <c r="H659" s="378"/>
      <c r="I659" s="359"/>
      <c r="J659" s="745"/>
      <c r="K659" s="372" t="str">
        <f>I655</f>
        <v>ЖАНСЕРИК</v>
      </c>
      <c r="L659" s="750">
        <v>3</v>
      </c>
    </row>
    <row r="660" spans="1:12" ht="8.1" customHeight="1" x14ac:dyDescent="0.2">
      <c r="A660" s="333">
        <v>-7</v>
      </c>
      <c r="B660" s="372" t="str">
        <f>D644</f>
        <v>АЛГУЖИНОВ</v>
      </c>
      <c r="C660" s="743"/>
      <c r="D660" s="341"/>
      <c r="E660" s="325"/>
      <c r="F660" s="341"/>
      <c r="G660" s="325"/>
      <c r="H660" s="378"/>
      <c r="I660" s="359"/>
      <c r="J660" s="745"/>
      <c r="K660" s="341"/>
      <c r="L660" s="750"/>
    </row>
    <row r="661" spans="1:12" ht="8.1" customHeight="1" x14ac:dyDescent="0.2">
      <c r="A661" s="333"/>
      <c r="B661" s="341"/>
      <c r="C661" s="325"/>
      <c r="D661" s="341"/>
      <c r="E661" s="325">
        <v>-10</v>
      </c>
      <c r="F661" s="341" t="str">
        <f>F642</f>
        <v>МАГЗУМБЕКОВ</v>
      </c>
      <c r="G661" s="325"/>
      <c r="H661" s="378"/>
      <c r="I661" s="359"/>
      <c r="J661" s="745"/>
      <c r="K661" s="341"/>
      <c r="L661" s="384"/>
    </row>
    <row r="662" spans="1:12" ht="8.1" customHeight="1" x14ac:dyDescent="0.2">
      <c r="A662" s="325">
        <v>-3</v>
      </c>
      <c r="B662" s="341"/>
      <c r="C662" s="325"/>
      <c r="D662" s="341"/>
      <c r="E662" s="325"/>
      <c r="F662" s="338"/>
      <c r="G662" s="742">
        <v>19</v>
      </c>
      <c r="H662" s="376"/>
      <c r="I662" s="359"/>
      <c r="J662" s="745"/>
      <c r="K662" s="341"/>
      <c r="L662" s="384"/>
    </row>
    <row r="663" spans="1:12" ht="8.1" customHeight="1" x14ac:dyDescent="0.2">
      <c r="A663" s="333"/>
      <c r="B663" s="338"/>
      <c r="C663" s="742">
        <v>14</v>
      </c>
      <c r="D663" s="341" t="str">
        <f>B664</f>
        <v>МАРКИН</v>
      </c>
      <c r="E663" s="325"/>
      <c r="F663" s="359"/>
      <c r="G663" s="745"/>
      <c r="H663" s="382"/>
      <c r="I663" s="372" t="str">
        <f>F661</f>
        <v>МАГЗУМБЕКОВ</v>
      </c>
      <c r="J663" s="743"/>
      <c r="K663" s="341"/>
      <c r="L663" s="384"/>
    </row>
    <row r="664" spans="1:12" ht="8.1" customHeight="1" x14ac:dyDescent="0.2">
      <c r="A664" s="333">
        <v>-6</v>
      </c>
      <c r="B664" s="372" t="str">
        <f>D639</f>
        <v>МАРКИН</v>
      </c>
      <c r="C664" s="743"/>
      <c r="D664" s="338"/>
      <c r="E664" s="742">
        <v>17</v>
      </c>
      <c r="F664" s="359"/>
      <c r="G664" s="745"/>
      <c r="H664" s="376"/>
      <c r="I664" s="341"/>
      <c r="J664" s="325"/>
      <c r="K664" s="341"/>
      <c r="L664" s="384"/>
    </row>
    <row r="665" spans="1:12" ht="8.1" customHeight="1" x14ac:dyDescent="0.2">
      <c r="A665" s="333"/>
      <c r="B665" s="338"/>
      <c r="C665" s="333"/>
      <c r="D665" s="359"/>
      <c r="E665" s="745"/>
      <c r="F665" s="372" t="str">
        <f>D663</f>
        <v>МАРКИН</v>
      </c>
      <c r="G665" s="743"/>
      <c r="H665" s="376"/>
      <c r="I665" s="341"/>
      <c r="J665" s="325">
        <v>-20</v>
      </c>
      <c r="K665" s="372" t="str">
        <f>I663</f>
        <v>МАГЗУМБЕКОВ</v>
      </c>
      <c r="L665" s="749">
        <v>4</v>
      </c>
    </row>
    <row r="666" spans="1:12" ht="8.1" customHeight="1" x14ac:dyDescent="0.2">
      <c r="A666" s="325">
        <v>-4</v>
      </c>
      <c r="B666" s="359"/>
      <c r="C666" s="333"/>
      <c r="D666" s="359"/>
      <c r="E666" s="745"/>
      <c r="F666" s="341"/>
      <c r="G666" s="323"/>
      <c r="H666" s="323"/>
      <c r="I666" s="341"/>
      <c r="J666" s="325"/>
      <c r="K666" s="341"/>
      <c r="L666" s="749"/>
    </row>
    <row r="667" spans="1:12" ht="8.1" customHeight="1" x14ac:dyDescent="0.3">
      <c r="A667" s="333"/>
      <c r="B667" s="338"/>
      <c r="C667" s="742">
        <v>15</v>
      </c>
      <c r="D667" s="372" t="str">
        <f>B668</f>
        <v>ЖАКСЫБАЙ</v>
      </c>
      <c r="E667" s="743"/>
      <c r="F667" s="341"/>
      <c r="G667" s="323"/>
      <c r="H667" s="323"/>
      <c r="I667" s="341"/>
      <c r="J667" s="389"/>
      <c r="K667" s="341"/>
      <c r="L667" s="328"/>
    </row>
    <row r="668" spans="1:12" ht="8.1" customHeight="1" x14ac:dyDescent="0.2">
      <c r="A668" s="333">
        <v>-5</v>
      </c>
      <c r="B668" s="372" t="str">
        <f>D632</f>
        <v>ЖАКСЫБАЙ</v>
      </c>
      <c r="C668" s="743"/>
      <c r="D668" s="341"/>
      <c r="E668" s="323"/>
      <c r="F668" s="341"/>
      <c r="G668" s="323"/>
      <c r="H668" s="323"/>
      <c r="I668" s="341"/>
      <c r="J668" s="389"/>
      <c r="K668" s="341"/>
      <c r="L668" s="386"/>
    </row>
    <row r="669" spans="1:12" ht="8.1" customHeight="1" x14ac:dyDescent="0.2">
      <c r="A669" s="387"/>
      <c r="B669" s="341"/>
      <c r="C669" s="325"/>
      <c r="D669" s="341"/>
      <c r="E669" s="323"/>
      <c r="F669" s="341"/>
      <c r="G669" s="323"/>
      <c r="H669" s="323"/>
      <c r="I669" s="341"/>
      <c r="J669" s="389"/>
      <c r="K669" s="341"/>
      <c r="L669" s="386"/>
    </row>
    <row r="670" spans="1:12" ht="8.1" customHeight="1" x14ac:dyDescent="0.2">
      <c r="A670" s="323">
        <v>-18</v>
      </c>
      <c r="B670" s="341" t="str">
        <f>F657</f>
        <v>АЛГУЖИНОВ</v>
      </c>
      <c r="C670" s="388"/>
      <c r="D670" s="368"/>
      <c r="E670" s="386"/>
      <c r="F670" s="341"/>
      <c r="G670" s="323"/>
      <c r="H670" s="325">
        <v>-16</v>
      </c>
      <c r="I670" s="341" t="str">
        <f>D655</f>
        <v>НУРМАТОВ</v>
      </c>
      <c r="J670" s="389"/>
      <c r="K670" s="341"/>
      <c r="L670" s="386"/>
    </row>
    <row r="671" spans="1:12" ht="8.1" customHeight="1" x14ac:dyDescent="0.2">
      <c r="A671" s="323"/>
      <c r="B671" s="338"/>
      <c r="C671" s="742">
        <v>21</v>
      </c>
      <c r="D671" s="372" t="str">
        <f>B670</f>
        <v>АЛГУЖИНОВ</v>
      </c>
      <c r="E671" s="749">
        <v>5</v>
      </c>
      <c r="F671" s="341"/>
      <c r="G671" s="323"/>
      <c r="H671" s="325"/>
      <c r="I671" s="338"/>
      <c r="J671" s="742">
        <v>22</v>
      </c>
      <c r="K671" s="372" t="str">
        <f>I672</f>
        <v>ЖАКСЫБАЙ</v>
      </c>
      <c r="L671" s="749">
        <v>7</v>
      </c>
    </row>
    <row r="672" spans="1:12" ht="8.1" customHeight="1" x14ac:dyDescent="0.2">
      <c r="A672" s="323">
        <v>-19</v>
      </c>
      <c r="B672" s="372" t="str">
        <f>F665</f>
        <v>МАРКИН</v>
      </c>
      <c r="C672" s="743"/>
      <c r="D672" s="341"/>
      <c r="E672" s="749"/>
      <c r="F672" s="341"/>
      <c r="G672" s="323"/>
      <c r="H672" s="325">
        <v>-17</v>
      </c>
      <c r="I672" s="372" t="str">
        <f>D667</f>
        <v>ЖАКСЫБАЙ</v>
      </c>
      <c r="J672" s="743"/>
      <c r="K672" s="341"/>
      <c r="L672" s="749"/>
    </row>
    <row r="673" spans="1:12" ht="8.1" customHeight="1" x14ac:dyDescent="0.2">
      <c r="A673" s="323"/>
      <c r="B673" s="341"/>
      <c r="C673" s="325">
        <v>-21</v>
      </c>
      <c r="D673" s="372" t="str">
        <f>B672</f>
        <v>МАРКИН</v>
      </c>
      <c r="E673" s="749">
        <v>6</v>
      </c>
      <c r="F673" s="341"/>
      <c r="G673" s="323"/>
      <c r="H673" s="325"/>
      <c r="I673" s="341"/>
      <c r="J673" s="325">
        <v>-22</v>
      </c>
      <c r="K673" s="372" t="str">
        <f>I670</f>
        <v>НУРМАТОВ</v>
      </c>
      <c r="L673" s="749">
        <v>8</v>
      </c>
    </row>
    <row r="674" spans="1:12" ht="8.1" customHeight="1" x14ac:dyDescent="0.2">
      <c r="A674" s="323"/>
      <c r="B674" s="341"/>
      <c r="C674" s="325"/>
      <c r="D674" s="341"/>
      <c r="E674" s="749"/>
      <c r="F674" s="341"/>
      <c r="H674" s="389"/>
      <c r="I674" s="341"/>
      <c r="J674" s="325"/>
      <c r="K674" s="341"/>
      <c r="L674" s="749"/>
    </row>
    <row r="675" spans="1:12" ht="8.1" customHeight="1" x14ac:dyDescent="0.2">
      <c r="A675" s="323">
        <v>-12</v>
      </c>
      <c r="B675" s="341" t="str">
        <f>B654</f>
        <v>АКЖОЛТАЙ</v>
      </c>
      <c r="C675" s="325"/>
      <c r="D675" s="341"/>
      <c r="E675" s="323"/>
      <c r="F675" s="341"/>
      <c r="G675" s="390"/>
      <c r="H675" s="391"/>
      <c r="I675" s="341"/>
      <c r="J675" s="389"/>
      <c r="K675" s="341"/>
      <c r="L675" s="386"/>
    </row>
    <row r="676" spans="1:12" ht="8.1" customHeight="1" x14ac:dyDescent="0.2">
      <c r="A676" s="323"/>
      <c r="B676" s="338"/>
      <c r="C676" s="742">
        <v>23</v>
      </c>
      <c r="D676" s="341" t="str">
        <f>B675</f>
        <v>АКЖОЛТАЙ</v>
      </c>
      <c r="E676" s="323"/>
      <c r="F676" s="341"/>
      <c r="G676" s="390"/>
      <c r="H676" s="391"/>
      <c r="I676" s="341"/>
      <c r="J676" s="389"/>
      <c r="K676" s="341"/>
      <c r="L676" s="386"/>
    </row>
    <row r="677" spans="1:12" ht="8.1" customHeight="1" x14ac:dyDescent="0.2">
      <c r="A677" s="323">
        <v>-13</v>
      </c>
      <c r="B677" s="372"/>
      <c r="C677" s="743"/>
      <c r="D677" s="338"/>
      <c r="E677" s="742">
        <v>25</v>
      </c>
      <c r="F677" s="341"/>
      <c r="G677" s="393"/>
      <c r="H677" s="391"/>
      <c r="I677" s="341"/>
      <c r="J677" s="389"/>
      <c r="K677" s="341"/>
      <c r="L677" s="386"/>
    </row>
    <row r="678" spans="1:12" ht="8.1" customHeight="1" x14ac:dyDescent="0.2">
      <c r="A678" s="323"/>
      <c r="B678" s="341"/>
      <c r="C678" s="325"/>
      <c r="D678" s="359"/>
      <c r="E678" s="745"/>
      <c r="F678" s="372" t="str">
        <f>D676</f>
        <v>АКЖОЛТАЙ</v>
      </c>
      <c r="G678" s="747">
        <v>9</v>
      </c>
      <c r="H678" s="392">
        <v>-23</v>
      </c>
      <c r="I678" s="341"/>
      <c r="J678" s="325"/>
      <c r="K678" s="341"/>
      <c r="L678" s="393"/>
    </row>
    <row r="679" spans="1:12" ht="8.1" customHeight="1" x14ac:dyDescent="0.2">
      <c r="A679" s="323">
        <v>-14</v>
      </c>
      <c r="B679" s="341"/>
      <c r="C679" s="325"/>
      <c r="D679" s="359"/>
      <c r="E679" s="745"/>
      <c r="F679" s="341"/>
      <c r="G679" s="747"/>
      <c r="H679" s="394"/>
      <c r="I679" s="338"/>
      <c r="J679" s="742">
        <v>26</v>
      </c>
      <c r="K679" s="372"/>
      <c r="L679" s="748">
        <v>11</v>
      </c>
    </row>
    <row r="680" spans="1:12" ht="8.1" customHeight="1" x14ac:dyDescent="0.2">
      <c r="A680" s="323"/>
      <c r="B680" s="338"/>
      <c r="C680" s="742">
        <v>24</v>
      </c>
      <c r="D680" s="372"/>
      <c r="E680" s="743"/>
      <c r="F680" s="341"/>
      <c r="G680" s="393"/>
      <c r="H680" s="392">
        <v>-24</v>
      </c>
      <c r="I680" s="372"/>
      <c r="J680" s="743"/>
      <c r="K680" s="341"/>
      <c r="L680" s="748"/>
    </row>
    <row r="681" spans="1:12" ht="8.1" customHeight="1" x14ac:dyDescent="0.2">
      <c r="A681" s="323">
        <v>-15</v>
      </c>
      <c r="B681" s="372"/>
      <c r="C681" s="743"/>
      <c r="D681" s="341"/>
      <c r="E681" s="325">
        <v>-25</v>
      </c>
      <c r="F681" s="372"/>
      <c r="G681" s="747">
        <v>10</v>
      </c>
      <c r="H681" s="391"/>
      <c r="I681" s="341"/>
      <c r="J681" s="325">
        <v>-26</v>
      </c>
      <c r="K681" s="341"/>
      <c r="L681" s="748">
        <v>12</v>
      </c>
    </row>
    <row r="682" spans="1:12" ht="8.1" customHeight="1" x14ac:dyDescent="0.2">
      <c r="A682" s="323"/>
      <c r="B682" s="341"/>
      <c r="C682" s="325"/>
      <c r="D682" s="341"/>
      <c r="E682" s="325"/>
      <c r="F682" s="341"/>
      <c r="G682" s="747"/>
      <c r="H682" s="395"/>
      <c r="J682" s="389"/>
      <c r="K682" s="338"/>
      <c r="L682" s="748"/>
    </row>
    <row r="683" spans="1:12" ht="8.1" customHeight="1" x14ac:dyDescent="0.2">
      <c r="B683" s="398"/>
      <c r="C683" s="399" t="s">
        <v>327</v>
      </c>
      <c r="D683" s="399"/>
      <c r="E683" s="399"/>
      <c r="F683" s="399"/>
      <c r="G683" s="399"/>
    </row>
    <row r="684" spans="1:12" ht="8.1" customHeight="1" x14ac:dyDescent="0.2">
      <c r="B684" s="398"/>
      <c r="C684" s="399" t="s">
        <v>328</v>
      </c>
      <c r="D684" s="399"/>
      <c r="E684" s="399"/>
      <c r="F684" s="399"/>
      <c r="G684" s="399"/>
    </row>
    <row r="685" spans="1:12" ht="15" customHeight="1" thickBot="1" x14ac:dyDescent="0.25">
      <c r="B685" s="752" t="s">
        <v>304</v>
      </c>
      <c r="C685" s="752"/>
      <c r="D685" s="752"/>
      <c r="E685" s="752"/>
      <c r="F685" s="752"/>
      <c r="G685" s="752"/>
      <c r="H685" s="752"/>
      <c r="I685" s="752"/>
      <c r="J685" s="752"/>
      <c r="K685" s="752"/>
      <c r="L685" s="752"/>
    </row>
    <row r="686" spans="1:12" ht="15" customHeight="1" x14ac:dyDescent="0.25">
      <c r="B686" s="753" t="s">
        <v>305</v>
      </c>
      <c r="C686" s="753"/>
      <c r="D686" s="753"/>
      <c r="E686" s="365"/>
      <c r="F686" s="366"/>
      <c r="G686" s="366"/>
      <c r="H686" s="366"/>
      <c r="I686" s="366"/>
      <c r="J686" s="366"/>
      <c r="K686" s="367" t="s">
        <v>306</v>
      </c>
    </row>
    <row r="687" spans="1:12" ht="15" customHeight="1" x14ac:dyDescent="0.2">
      <c r="B687" s="361"/>
      <c r="D687" s="368"/>
      <c r="F687" s="341"/>
      <c r="I687" s="369" t="s">
        <v>133</v>
      </c>
      <c r="K687" s="341"/>
    </row>
    <row r="688" spans="1:12" ht="8.1" customHeight="1" x14ac:dyDescent="0.2">
      <c r="A688" s="370"/>
      <c r="B688" s="359"/>
      <c r="C688" s="371">
        <v>1</v>
      </c>
      <c r="D688" s="372" t="s">
        <v>419</v>
      </c>
      <c r="E688" s="373"/>
      <c r="F688" s="341"/>
      <c r="G688" s="357"/>
      <c r="H688" s="357"/>
      <c r="I688" s="754" t="s">
        <v>349</v>
      </c>
      <c r="J688" s="323"/>
      <c r="K688" s="341"/>
      <c r="L688" s="374"/>
    </row>
    <row r="689" spans="1:12" ht="8.1" customHeight="1" x14ac:dyDescent="0.2">
      <c r="A689" s="370"/>
      <c r="B689" s="359"/>
      <c r="C689" s="333"/>
      <c r="D689" s="338"/>
      <c r="E689" s="742">
        <v>5</v>
      </c>
      <c r="F689" s="341" t="str">
        <f>D688</f>
        <v>КИСАН РАСУЛ</v>
      </c>
      <c r="G689" s="375"/>
      <c r="H689" s="357"/>
      <c r="I689" s="754"/>
      <c r="J689" s="323"/>
      <c r="K689" s="341"/>
      <c r="L689" s="374"/>
    </row>
    <row r="690" spans="1:12" ht="8.1" customHeight="1" x14ac:dyDescent="0.2">
      <c r="A690" s="370">
        <v>2</v>
      </c>
      <c r="B690" s="372"/>
      <c r="C690" s="333"/>
      <c r="D690" s="359"/>
      <c r="E690" s="745"/>
      <c r="F690" s="338"/>
      <c r="G690" s="742">
        <v>9</v>
      </c>
      <c r="H690" s="376"/>
      <c r="I690" s="357"/>
      <c r="J690" s="375"/>
      <c r="K690" s="341"/>
      <c r="L690" s="374"/>
    </row>
    <row r="691" spans="1:12" ht="8.1" customHeight="1" x14ac:dyDescent="0.2">
      <c r="A691" s="370"/>
      <c r="B691" s="338"/>
      <c r="C691" s="742">
        <v>1</v>
      </c>
      <c r="D691" s="372" t="s">
        <v>420</v>
      </c>
      <c r="E691" s="743"/>
      <c r="F691" s="359"/>
      <c r="G691" s="745"/>
      <c r="H691" s="376"/>
      <c r="I691" s="357"/>
      <c r="J691" s="375"/>
      <c r="K691" s="341"/>
      <c r="L691" s="374"/>
    </row>
    <row r="692" spans="1:12" ht="8.1" customHeight="1" x14ac:dyDescent="0.2">
      <c r="A692" s="370">
        <v>3</v>
      </c>
      <c r="B692" s="372"/>
      <c r="C692" s="743"/>
      <c r="D692" s="341"/>
      <c r="E692" s="325"/>
      <c r="F692" s="359"/>
      <c r="G692" s="745"/>
      <c r="H692" s="376"/>
      <c r="I692" s="341"/>
      <c r="J692" s="375"/>
      <c r="K692" s="341"/>
      <c r="L692" s="374"/>
    </row>
    <row r="693" spans="1:12" ht="8.1" customHeight="1" x14ac:dyDescent="0.2">
      <c r="A693" s="370"/>
      <c r="B693" s="341"/>
      <c r="C693" s="325"/>
      <c r="D693" s="341"/>
      <c r="E693" s="325"/>
      <c r="F693" s="359"/>
      <c r="G693" s="745"/>
      <c r="H693" s="376"/>
      <c r="I693" s="372" t="str">
        <f>F689</f>
        <v>КИСАН РАСУЛ</v>
      </c>
      <c r="J693" s="373"/>
      <c r="K693" s="341"/>
      <c r="L693" s="374"/>
    </row>
    <row r="694" spans="1:12" ht="8.1" customHeight="1" x14ac:dyDescent="0.2">
      <c r="A694" s="370">
        <v>4</v>
      </c>
      <c r="B694" s="372"/>
      <c r="C694" s="333"/>
      <c r="D694" s="341"/>
      <c r="E694" s="325"/>
      <c r="F694" s="359"/>
      <c r="G694" s="745"/>
      <c r="H694" s="377"/>
      <c r="I694" s="338"/>
      <c r="J694" s="742">
        <v>11</v>
      </c>
      <c r="K694" s="341"/>
      <c r="L694" s="374"/>
    </row>
    <row r="695" spans="1:12" ht="8.1" customHeight="1" x14ac:dyDescent="0.2">
      <c r="A695" s="370"/>
      <c r="B695" s="338"/>
      <c r="C695" s="742">
        <v>2</v>
      </c>
      <c r="D695" s="372" t="s">
        <v>421</v>
      </c>
      <c r="E695" s="333"/>
      <c r="F695" s="359"/>
      <c r="G695" s="745"/>
      <c r="H695" s="376"/>
      <c r="I695" s="359"/>
      <c r="J695" s="745"/>
      <c r="K695" s="341"/>
      <c r="L695" s="374"/>
    </row>
    <row r="696" spans="1:12" ht="8.1" customHeight="1" x14ac:dyDescent="0.2">
      <c r="A696" s="370">
        <v>5</v>
      </c>
      <c r="B696" s="372"/>
      <c r="C696" s="743"/>
      <c r="D696" s="338"/>
      <c r="E696" s="742">
        <v>6</v>
      </c>
      <c r="F696" s="359"/>
      <c r="G696" s="745"/>
      <c r="H696" s="376"/>
      <c r="I696" s="359"/>
      <c r="J696" s="745"/>
      <c r="K696" s="341"/>
      <c r="L696" s="374"/>
    </row>
    <row r="697" spans="1:12" ht="8.1" customHeight="1" x14ac:dyDescent="0.2">
      <c r="A697" s="370"/>
      <c r="B697" s="341"/>
      <c r="C697" s="325"/>
      <c r="D697" s="359"/>
      <c r="E697" s="745"/>
      <c r="F697" s="372" t="str">
        <f>D695</f>
        <v>АБДРАЙМОВ</v>
      </c>
      <c r="G697" s="743"/>
      <c r="H697" s="376"/>
      <c r="I697" s="359"/>
      <c r="J697" s="745"/>
      <c r="K697" s="341"/>
      <c r="L697" s="374"/>
    </row>
    <row r="698" spans="1:12" ht="8.1" customHeight="1" x14ac:dyDescent="0.3">
      <c r="A698" s="370"/>
      <c r="B698" s="359"/>
      <c r="C698" s="371">
        <v>6</v>
      </c>
      <c r="D698" s="372" t="s">
        <v>422</v>
      </c>
      <c r="E698" s="743"/>
      <c r="F698" s="341"/>
      <c r="G698" s="325"/>
      <c r="H698" s="378"/>
      <c r="I698" s="359"/>
      <c r="J698" s="745"/>
      <c r="K698" s="341"/>
      <c r="L698" s="328"/>
    </row>
    <row r="699" spans="1:12" ht="8.1" customHeight="1" x14ac:dyDescent="0.2">
      <c r="A699" s="370"/>
      <c r="B699" s="359"/>
      <c r="C699" s="333"/>
      <c r="D699" s="341"/>
      <c r="E699" s="325"/>
      <c r="F699" s="341"/>
      <c r="G699" s="325"/>
      <c r="H699" s="378"/>
      <c r="I699" s="359"/>
      <c r="J699" s="745"/>
      <c r="K699" s="379" t="str">
        <f>I705</f>
        <v>ЖАКСЫЛЫКОВ</v>
      </c>
      <c r="L699" s="749">
        <v>1</v>
      </c>
    </row>
    <row r="700" spans="1:12" ht="8.1" customHeight="1" x14ac:dyDescent="0.2">
      <c r="A700" s="370"/>
      <c r="B700" s="359"/>
      <c r="C700" s="371">
        <v>7</v>
      </c>
      <c r="D700" s="372" t="s">
        <v>423</v>
      </c>
      <c r="E700" s="333"/>
      <c r="F700" s="341"/>
      <c r="G700" s="325"/>
      <c r="H700" s="378"/>
      <c r="I700" s="359"/>
      <c r="J700" s="745"/>
      <c r="K700" s="359"/>
      <c r="L700" s="749"/>
    </row>
    <row r="701" spans="1:12" ht="8.1" customHeight="1" x14ac:dyDescent="0.2">
      <c r="A701" s="370"/>
      <c r="B701" s="341"/>
      <c r="C701" s="325"/>
      <c r="D701" s="359"/>
      <c r="E701" s="742">
        <v>7</v>
      </c>
      <c r="F701" s="372" t="str">
        <f>D700</f>
        <v>СУЙИНДИК</v>
      </c>
      <c r="G701" s="333"/>
      <c r="H701" s="378"/>
      <c r="I701" s="359"/>
      <c r="J701" s="745"/>
      <c r="K701" s="359"/>
      <c r="L701" s="381"/>
    </row>
    <row r="702" spans="1:12" ht="8.1" customHeight="1" x14ac:dyDescent="0.2">
      <c r="A702" s="370">
        <v>8</v>
      </c>
      <c r="B702" s="359"/>
      <c r="C702" s="333"/>
      <c r="D702" s="359"/>
      <c r="E702" s="745"/>
      <c r="F702" s="338"/>
      <c r="G702" s="742">
        <v>10</v>
      </c>
      <c r="H702" s="376"/>
      <c r="I702" s="359"/>
      <c r="J702" s="745"/>
      <c r="K702" s="359"/>
      <c r="L702" s="381"/>
    </row>
    <row r="703" spans="1:12" ht="8.1" customHeight="1" x14ac:dyDescent="0.2">
      <c r="A703" s="370"/>
      <c r="B703" s="338"/>
      <c r="C703" s="742">
        <v>3</v>
      </c>
      <c r="D703" s="372" t="s">
        <v>424</v>
      </c>
      <c r="E703" s="743"/>
      <c r="F703" s="359"/>
      <c r="G703" s="745"/>
      <c r="H703" s="376"/>
      <c r="I703" s="359"/>
      <c r="J703" s="745"/>
      <c r="K703" s="359"/>
      <c r="L703" s="381"/>
    </row>
    <row r="704" spans="1:12" ht="8.1" customHeight="1" x14ac:dyDescent="0.2">
      <c r="A704" s="370">
        <v>9</v>
      </c>
      <c r="B704" s="372"/>
      <c r="C704" s="743"/>
      <c r="D704" s="341"/>
      <c r="E704" s="325"/>
      <c r="F704" s="359"/>
      <c r="G704" s="745"/>
      <c r="H704" s="376"/>
      <c r="I704" s="359"/>
      <c r="J704" s="745"/>
      <c r="K704" s="359"/>
      <c r="L704" s="381"/>
    </row>
    <row r="705" spans="1:12" ht="8.1" customHeight="1" x14ac:dyDescent="0.2">
      <c r="A705" s="370"/>
      <c r="B705" s="341"/>
      <c r="C705" s="325"/>
      <c r="D705" s="341"/>
      <c r="E705" s="325"/>
      <c r="F705" s="359"/>
      <c r="G705" s="745"/>
      <c r="H705" s="382"/>
      <c r="I705" s="372" t="str">
        <f>F709</f>
        <v>ЖАКСЫЛЫКОВ</v>
      </c>
      <c r="J705" s="743"/>
      <c r="K705" s="359"/>
      <c r="L705" s="381"/>
    </row>
    <row r="706" spans="1:12" ht="8.1" customHeight="1" x14ac:dyDescent="0.2">
      <c r="A706" s="370">
        <v>10</v>
      </c>
      <c r="B706" s="372"/>
      <c r="C706" s="333"/>
      <c r="D706" s="341"/>
      <c r="E706" s="325"/>
      <c r="F706" s="359"/>
      <c r="G706" s="745"/>
      <c r="H706" s="376"/>
      <c r="I706" s="341"/>
      <c r="J706" s="375"/>
      <c r="K706" s="359"/>
      <c r="L706" s="381"/>
    </row>
    <row r="707" spans="1:12" ht="8.1" customHeight="1" x14ac:dyDescent="0.2">
      <c r="A707" s="370"/>
      <c r="B707" s="338"/>
      <c r="C707" s="742">
        <v>4</v>
      </c>
      <c r="D707" s="372" t="s">
        <v>425</v>
      </c>
      <c r="E707" s="333"/>
      <c r="F707" s="359"/>
      <c r="G707" s="745"/>
      <c r="H707" s="376"/>
      <c r="I707" s="341"/>
      <c r="J707" s="375"/>
      <c r="K707" s="359"/>
      <c r="L707" s="381"/>
    </row>
    <row r="708" spans="1:12" ht="8.1" customHeight="1" x14ac:dyDescent="0.2">
      <c r="A708" s="370">
        <v>11</v>
      </c>
      <c r="B708" s="372"/>
      <c r="C708" s="743"/>
      <c r="D708" s="338"/>
      <c r="E708" s="742">
        <v>8</v>
      </c>
      <c r="F708" s="359"/>
      <c r="G708" s="745"/>
      <c r="H708" s="376"/>
      <c r="I708" s="341"/>
      <c r="J708" s="375"/>
      <c r="K708" s="359"/>
      <c r="L708" s="381"/>
    </row>
    <row r="709" spans="1:12" ht="8.1" customHeight="1" x14ac:dyDescent="0.2">
      <c r="A709" s="383"/>
      <c r="B709" s="341"/>
      <c r="C709" s="325"/>
      <c r="D709" s="359"/>
      <c r="E709" s="745"/>
      <c r="F709" s="372" t="str">
        <f>D710</f>
        <v>ЖАКСЫЛЫКОВ</v>
      </c>
      <c r="G709" s="743"/>
      <c r="H709" s="376"/>
      <c r="I709" s="341"/>
      <c r="J709" s="325">
        <v>-11</v>
      </c>
      <c r="K709" s="372" t="str">
        <f>I693</f>
        <v>КИСАН РАСУЛ</v>
      </c>
      <c r="L709" s="750">
        <v>2</v>
      </c>
    </row>
    <row r="710" spans="1:12" ht="8.1" customHeight="1" x14ac:dyDescent="0.2">
      <c r="A710" s="383"/>
      <c r="B710" s="359"/>
      <c r="C710" s="371">
        <v>12</v>
      </c>
      <c r="D710" s="372" t="s">
        <v>426</v>
      </c>
      <c r="E710" s="743"/>
      <c r="F710" s="341"/>
      <c r="G710" s="325"/>
      <c r="H710" s="323"/>
      <c r="I710" s="341"/>
      <c r="J710" s="375"/>
      <c r="K710" s="359"/>
      <c r="L710" s="750"/>
    </row>
    <row r="711" spans="1:12" ht="8.1" customHeight="1" x14ac:dyDescent="0.2">
      <c r="A711" s="383"/>
      <c r="B711" s="359"/>
      <c r="C711" s="371"/>
      <c r="D711" s="359"/>
      <c r="E711" s="333"/>
      <c r="F711" s="341"/>
      <c r="G711" s="325"/>
      <c r="H711" s="323"/>
      <c r="I711" s="341"/>
      <c r="J711" s="375"/>
      <c r="K711" s="359"/>
      <c r="L711" s="381"/>
    </row>
    <row r="712" spans="1:12" ht="8.1" customHeight="1" x14ac:dyDescent="0.2">
      <c r="A712" s="323"/>
      <c r="B712" s="341"/>
      <c r="C712" s="325"/>
      <c r="D712" s="341"/>
      <c r="E712" s="325">
        <v>-9</v>
      </c>
      <c r="F712" s="341" t="str">
        <f>F697</f>
        <v>АБДРАЙМОВ</v>
      </c>
      <c r="G712" s="325"/>
      <c r="H712" s="323"/>
      <c r="I712" s="341"/>
      <c r="J712" s="325"/>
      <c r="K712" s="359"/>
      <c r="L712" s="381"/>
    </row>
    <row r="713" spans="1:12" ht="8.1" customHeight="1" x14ac:dyDescent="0.2">
      <c r="A713" s="325">
        <v>-1</v>
      </c>
      <c r="B713" s="341"/>
      <c r="C713" s="325"/>
      <c r="D713" s="341"/>
      <c r="E713" s="325"/>
      <c r="F713" s="338"/>
      <c r="G713" s="742">
        <v>18</v>
      </c>
      <c r="H713" s="376"/>
      <c r="I713" s="341"/>
      <c r="J713" s="325"/>
      <c r="K713" s="359"/>
      <c r="L713" s="381"/>
    </row>
    <row r="714" spans="1:12" ht="8.1" customHeight="1" x14ac:dyDescent="0.2">
      <c r="A714" s="333"/>
      <c r="B714" s="338"/>
      <c r="C714" s="742">
        <v>12</v>
      </c>
      <c r="D714" s="341" t="str">
        <f>B715</f>
        <v>САЛАЙ</v>
      </c>
      <c r="E714" s="325"/>
      <c r="F714" s="359"/>
      <c r="G714" s="745"/>
      <c r="H714" s="376"/>
      <c r="I714" s="341" t="str">
        <f>F712</f>
        <v>АБДРАЙМОВ</v>
      </c>
      <c r="J714" s="325"/>
      <c r="K714" s="359"/>
      <c r="L714" s="381"/>
    </row>
    <row r="715" spans="1:12" ht="8.1" customHeight="1" x14ac:dyDescent="0.2">
      <c r="A715" s="333">
        <v>-8</v>
      </c>
      <c r="B715" s="372" t="str">
        <f>D707</f>
        <v>САЛАЙ</v>
      </c>
      <c r="C715" s="743"/>
      <c r="D715" s="338"/>
      <c r="E715" s="742">
        <v>16</v>
      </c>
      <c r="F715" s="359"/>
      <c r="G715" s="745"/>
      <c r="H715" s="377"/>
      <c r="I715" s="338"/>
      <c r="J715" s="742">
        <v>20</v>
      </c>
      <c r="K715" s="359"/>
      <c r="L715" s="381"/>
    </row>
    <row r="716" spans="1:12" ht="8.1" customHeight="1" x14ac:dyDescent="0.2">
      <c r="A716" s="333"/>
      <c r="B716" s="338"/>
      <c r="C716" s="333"/>
      <c r="D716" s="359"/>
      <c r="E716" s="745"/>
      <c r="F716" s="372" t="str">
        <f>D718</f>
        <v>ЖУМАГАЛЫ</v>
      </c>
      <c r="G716" s="743"/>
      <c r="H716" s="376"/>
      <c r="I716" s="359"/>
      <c r="J716" s="745"/>
      <c r="K716" s="359"/>
      <c r="L716" s="381"/>
    </row>
    <row r="717" spans="1:12" ht="8.1" customHeight="1" x14ac:dyDescent="0.2">
      <c r="A717" s="325">
        <v>-2</v>
      </c>
      <c r="B717" s="359"/>
      <c r="C717" s="333"/>
      <c r="D717" s="359"/>
      <c r="E717" s="745"/>
      <c r="F717" s="341"/>
      <c r="G717" s="325"/>
      <c r="H717" s="378"/>
      <c r="I717" s="359"/>
      <c r="J717" s="745"/>
      <c r="K717" s="359"/>
      <c r="L717" s="381"/>
    </row>
    <row r="718" spans="1:12" ht="8.1" customHeight="1" x14ac:dyDescent="0.2">
      <c r="A718" s="333"/>
      <c r="B718" s="338"/>
      <c r="C718" s="742">
        <v>13</v>
      </c>
      <c r="D718" s="372" t="str">
        <f>B719</f>
        <v>ЖУМАГАЛЫ</v>
      </c>
      <c r="E718" s="743"/>
      <c r="F718" s="341"/>
      <c r="G718" s="325"/>
      <c r="H718" s="378"/>
      <c r="I718" s="359"/>
      <c r="J718" s="745"/>
      <c r="K718" s="372" t="str">
        <f>I714</f>
        <v>АБДРАЙМОВ</v>
      </c>
      <c r="L718" s="750">
        <v>3</v>
      </c>
    </row>
    <row r="719" spans="1:12" ht="8.1" customHeight="1" x14ac:dyDescent="0.2">
      <c r="A719" s="333">
        <v>-7</v>
      </c>
      <c r="B719" s="372" t="str">
        <f>D703</f>
        <v>ЖУМАГАЛЫ</v>
      </c>
      <c r="C719" s="743"/>
      <c r="D719" s="341"/>
      <c r="E719" s="325"/>
      <c r="F719" s="341"/>
      <c r="G719" s="325"/>
      <c r="H719" s="378"/>
      <c r="I719" s="359"/>
      <c r="J719" s="745"/>
      <c r="K719" s="341"/>
      <c r="L719" s="750"/>
    </row>
    <row r="720" spans="1:12" ht="8.1" customHeight="1" x14ac:dyDescent="0.2">
      <c r="A720" s="333"/>
      <c r="B720" s="341"/>
      <c r="C720" s="325"/>
      <c r="D720" s="341"/>
      <c r="E720" s="325">
        <v>-10</v>
      </c>
      <c r="F720" s="341" t="str">
        <f>F701</f>
        <v>СУЙИНДИК</v>
      </c>
      <c r="G720" s="325"/>
      <c r="H720" s="378"/>
      <c r="I720" s="359"/>
      <c r="J720" s="745"/>
      <c r="K720" s="341"/>
      <c r="L720" s="384"/>
    </row>
    <row r="721" spans="1:12" ht="8.1" customHeight="1" x14ac:dyDescent="0.2">
      <c r="A721" s="325">
        <v>-3</v>
      </c>
      <c r="B721" s="341"/>
      <c r="C721" s="325"/>
      <c r="D721" s="341"/>
      <c r="E721" s="325"/>
      <c r="F721" s="338"/>
      <c r="G721" s="742">
        <v>19</v>
      </c>
      <c r="H721" s="376"/>
      <c r="I721" s="359"/>
      <c r="J721" s="745"/>
      <c r="K721" s="341"/>
      <c r="L721" s="384"/>
    </row>
    <row r="722" spans="1:12" ht="8.1" customHeight="1" x14ac:dyDescent="0.2">
      <c r="A722" s="333"/>
      <c r="B722" s="338"/>
      <c r="C722" s="742">
        <v>14</v>
      </c>
      <c r="D722" s="341" t="str">
        <f>B723</f>
        <v>ТАЛГАТ</v>
      </c>
      <c r="E722" s="325"/>
      <c r="F722" s="359"/>
      <c r="G722" s="745"/>
      <c r="H722" s="382"/>
      <c r="I722" s="372" t="str">
        <f>F720</f>
        <v>СУЙИНДИК</v>
      </c>
      <c r="J722" s="743"/>
      <c r="K722" s="341"/>
      <c r="L722" s="384"/>
    </row>
    <row r="723" spans="1:12" ht="8.1" customHeight="1" x14ac:dyDescent="0.2">
      <c r="A723" s="333">
        <v>-6</v>
      </c>
      <c r="B723" s="372" t="str">
        <f>D698</f>
        <v>ТАЛГАТ</v>
      </c>
      <c r="C723" s="743"/>
      <c r="D723" s="338"/>
      <c r="E723" s="742">
        <v>17</v>
      </c>
      <c r="F723" s="359"/>
      <c r="G723" s="745"/>
      <c r="H723" s="376"/>
      <c r="I723" s="341"/>
      <c r="J723" s="325"/>
      <c r="K723" s="341"/>
      <c r="L723" s="384"/>
    </row>
    <row r="724" spans="1:12" ht="8.1" customHeight="1" x14ac:dyDescent="0.2">
      <c r="A724" s="333"/>
      <c r="B724" s="338"/>
      <c r="C724" s="333"/>
      <c r="D724" s="359"/>
      <c r="E724" s="745"/>
      <c r="F724" s="372" t="str">
        <f>D722</f>
        <v>ТАЛГАТ</v>
      </c>
      <c r="G724" s="743"/>
      <c r="H724" s="376"/>
      <c r="I724" s="341"/>
      <c r="J724" s="325">
        <v>-20</v>
      </c>
      <c r="K724" s="372" t="str">
        <f>I722</f>
        <v>СУЙИНДИК</v>
      </c>
      <c r="L724" s="749">
        <v>4</v>
      </c>
    </row>
    <row r="725" spans="1:12" ht="8.1" customHeight="1" x14ac:dyDescent="0.2">
      <c r="A725" s="325">
        <v>-4</v>
      </c>
      <c r="B725" s="359"/>
      <c r="C725" s="333"/>
      <c r="D725" s="359"/>
      <c r="E725" s="745"/>
      <c r="F725" s="341"/>
      <c r="G725" s="323"/>
      <c r="H725" s="323"/>
      <c r="I725" s="341"/>
      <c r="J725" s="325"/>
      <c r="K725" s="341"/>
      <c r="L725" s="749"/>
    </row>
    <row r="726" spans="1:12" ht="8.1" customHeight="1" x14ac:dyDescent="0.3">
      <c r="A726" s="333"/>
      <c r="B726" s="338"/>
      <c r="C726" s="742">
        <v>15</v>
      </c>
      <c r="D726" s="372" t="str">
        <f>B727</f>
        <v>ЗАИКА</v>
      </c>
      <c r="E726" s="743"/>
      <c r="F726" s="341"/>
      <c r="G726" s="323"/>
      <c r="H726" s="323"/>
      <c r="I726" s="341"/>
      <c r="J726" s="389"/>
      <c r="K726" s="341"/>
      <c r="L726" s="328"/>
    </row>
    <row r="727" spans="1:12" ht="8.1" customHeight="1" x14ac:dyDescent="0.2">
      <c r="A727" s="333">
        <v>-5</v>
      </c>
      <c r="B727" s="372" t="str">
        <f>D691</f>
        <v>ЗАИКА</v>
      </c>
      <c r="C727" s="743"/>
      <c r="D727" s="341"/>
      <c r="E727" s="323"/>
      <c r="F727" s="341"/>
      <c r="G727" s="323"/>
      <c r="H727" s="325"/>
      <c r="I727" s="341"/>
      <c r="J727" s="389"/>
      <c r="K727" s="341"/>
      <c r="L727" s="386"/>
    </row>
    <row r="728" spans="1:12" ht="8.1" customHeight="1" x14ac:dyDescent="0.2">
      <c r="A728" s="387"/>
      <c r="B728" s="341"/>
      <c r="C728" s="325"/>
      <c r="D728" s="341"/>
      <c r="E728" s="323"/>
      <c r="F728" s="341"/>
      <c r="G728" s="323"/>
      <c r="H728" s="325"/>
      <c r="I728" s="341"/>
      <c r="J728" s="389"/>
      <c r="K728" s="341"/>
      <c r="L728" s="386"/>
    </row>
    <row r="729" spans="1:12" ht="8.1" customHeight="1" x14ac:dyDescent="0.2">
      <c r="A729" s="323">
        <v>-18</v>
      </c>
      <c r="B729" s="341" t="str">
        <f>F716</f>
        <v>ЖУМАГАЛЫ</v>
      </c>
      <c r="C729" s="388"/>
      <c r="D729" s="368"/>
      <c r="F729" s="341"/>
      <c r="G729" s="323"/>
      <c r="H729" s="325">
        <v>-16</v>
      </c>
      <c r="I729" s="341" t="str">
        <f>D714</f>
        <v>САЛАЙ</v>
      </c>
      <c r="J729" s="389"/>
      <c r="K729" s="341"/>
      <c r="L729" s="386"/>
    </row>
    <row r="730" spans="1:12" ht="8.1" customHeight="1" x14ac:dyDescent="0.2">
      <c r="A730" s="323"/>
      <c r="B730" s="338"/>
      <c r="C730" s="742">
        <v>21</v>
      </c>
      <c r="D730" s="372" t="str">
        <f>B731</f>
        <v>ТАЛГАТ</v>
      </c>
      <c r="E730" s="749">
        <v>5</v>
      </c>
      <c r="F730" s="341"/>
      <c r="G730" s="323"/>
      <c r="H730" s="325"/>
      <c r="I730" s="338"/>
      <c r="J730" s="742">
        <v>22</v>
      </c>
      <c r="K730" s="372" t="str">
        <f>I731</f>
        <v>ЗАИКА</v>
      </c>
      <c r="L730" s="749">
        <v>7</v>
      </c>
    </row>
    <row r="731" spans="1:12" ht="8.1" customHeight="1" x14ac:dyDescent="0.2">
      <c r="A731" s="323">
        <v>-19</v>
      </c>
      <c r="B731" s="372" t="str">
        <f>F724</f>
        <v>ТАЛГАТ</v>
      </c>
      <c r="C731" s="743"/>
      <c r="D731" s="341"/>
      <c r="E731" s="749"/>
      <c r="F731" s="341"/>
      <c r="G731" s="323"/>
      <c r="H731" s="325">
        <v>-17</v>
      </c>
      <c r="I731" s="372" t="str">
        <f>D726</f>
        <v>ЗАИКА</v>
      </c>
      <c r="J731" s="743"/>
      <c r="K731" s="341"/>
      <c r="L731" s="749"/>
    </row>
    <row r="732" spans="1:12" ht="8.1" customHeight="1" x14ac:dyDescent="0.2">
      <c r="A732" s="323"/>
      <c r="B732" s="341"/>
      <c r="C732" s="325">
        <v>-21</v>
      </c>
      <c r="D732" s="372" t="str">
        <f>B729</f>
        <v>ЖУМАГАЛЫ</v>
      </c>
      <c r="E732" s="749">
        <v>6</v>
      </c>
      <c r="F732" s="341"/>
      <c r="G732" s="323"/>
      <c r="H732" s="325"/>
      <c r="I732" s="341"/>
      <c r="J732" s="325">
        <v>-22</v>
      </c>
      <c r="K732" s="372" t="str">
        <f>I729</f>
        <v>САЛАЙ</v>
      </c>
      <c r="L732" s="749">
        <v>8</v>
      </c>
    </row>
    <row r="733" spans="1:12" ht="8.1" customHeight="1" x14ac:dyDescent="0.2">
      <c r="A733" s="323"/>
      <c r="B733" s="341"/>
      <c r="C733" s="325"/>
      <c r="D733" s="341"/>
      <c r="E733" s="749"/>
      <c r="F733" s="341"/>
      <c r="H733" s="389"/>
      <c r="I733" s="323"/>
      <c r="J733" s="325"/>
      <c r="K733" s="341"/>
      <c r="L733" s="749"/>
    </row>
    <row r="734" spans="1:12" ht="8.1" customHeight="1" x14ac:dyDescent="0.2">
      <c r="A734" s="323">
        <v>-12</v>
      </c>
      <c r="B734" s="341"/>
      <c r="C734" s="325"/>
      <c r="D734" s="341"/>
      <c r="E734" s="323"/>
      <c r="F734" s="341"/>
      <c r="G734" s="390"/>
      <c r="H734" s="391"/>
      <c r="J734" s="389"/>
      <c r="K734" s="341"/>
      <c r="L734" s="386"/>
    </row>
    <row r="735" spans="1:12" ht="8.1" customHeight="1" x14ac:dyDescent="0.2">
      <c r="A735" s="323"/>
      <c r="B735" s="338"/>
      <c r="C735" s="742">
        <v>23</v>
      </c>
      <c r="D735" s="341"/>
      <c r="E735" s="323"/>
      <c r="F735" s="341"/>
      <c r="G735" s="390"/>
      <c r="H735" s="391"/>
      <c r="J735" s="389"/>
      <c r="K735" s="341"/>
      <c r="L735" s="386"/>
    </row>
    <row r="736" spans="1:12" ht="8.1" customHeight="1" x14ac:dyDescent="0.2">
      <c r="A736" s="323">
        <v>-13</v>
      </c>
      <c r="B736" s="372"/>
      <c r="C736" s="743"/>
      <c r="D736" s="338"/>
      <c r="E736" s="742">
        <v>25</v>
      </c>
      <c r="F736" s="341"/>
      <c r="G736" s="390"/>
      <c r="H736" s="391"/>
      <c r="J736" s="389"/>
      <c r="K736" s="341"/>
      <c r="L736" s="386"/>
    </row>
    <row r="737" spans="1:12" ht="8.1" customHeight="1" x14ac:dyDescent="0.2">
      <c r="A737" s="323"/>
      <c r="B737" s="341"/>
      <c r="C737" s="325"/>
      <c r="D737" s="359"/>
      <c r="E737" s="745"/>
      <c r="F737" s="372"/>
      <c r="G737" s="747">
        <v>9</v>
      </c>
      <c r="H737" s="392">
        <v>-23</v>
      </c>
      <c r="I737" s="323"/>
      <c r="J737" s="325"/>
      <c r="K737" s="341"/>
      <c r="L737" s="393"/>
    </row>
    <row r="738" spans="1:12" ht="8.1" customHeight="1" x14ac:dyDescent="0.2">
      <c r="A738" s="323">
        <v>-14</v>
      </c>
      <c r="B738" s="341"/>
      <c r="C738" s="325"/>
      <c r="D738" s="359"/>
      <c r="E738" s="745"/>
      <c r="F738" s="341"/>
      <c r="G738" s="747"/>
      <c r="H738" s="394"/>
      <c r="I738" s="404"/>
      <c r="J738" s="742">
        <v>26</v>
      </c>
      <c r="K738" s="372"/>
      <c r="L738" s="748">
        <v>11</v>
      </c>
    </row>
    <row r="739" spans="1:12" ht="8.1" customHeight="1" x14ac:dyDescent="0.2">
      <c r="A739" s="323"/>
      <c r="B739" s="338"/>
      <c r="C739" s="742">
        <v>24</v>
      </c>
      <c r="D739" s="372"/>
      <c r="E739" s="743"/>
      <c r="F739" s="341"/>
      <c r="G739" s="393"/>
      <c r="H739" s="392">
        <v>-24</v>
      </c>
      <c r="I739" s="405"/>
      <c r="J739" s="743"/>
      <c r="K739" s="341"/>
      <c r="L739" s="748"/>
    </row>
    <row r="740" spans="1:12" ht="8.1" customHeight="1" x14ac:dyDescent="0.2">
      <c r="A740" s="323">
        <v>-15</v>
      </c>
      <c r="B740" s="372"/>
      <c r="C740" s="743"/>
      <c r="D740" s="341"/>
      <c r="E740" s="325">
        <v>-25</v>
      </c>
      <c r="F740" s="372"/>
      <c r="G740" s="747">
        <v>10</v>
      </c>
      <c r="H740" s="391"/>
      <c r="J740" s="325">
        <v>-26</v>
      </c>
      <c r="K740" s="341"/>
      <c r="L740" s="748">
        <v>12</v>
      </c>
    </row>
    <row r="741" spans="1:12" ht="8.1" customHeight="1" x14ac:dyDescent="0.2">
      <c r="A741" s="323"/>
      <c r="B741" s="341"/>
      <c r="C741" s="325"/>
      <c r="D741" s="341"/>
      <c r="E741" s="325"/>
      <c r="F741" s="341"/>
      <c r="G741" s="747"/>
      <c r="H741" s="395"/>
      <c r="J741" s="389"/>
      <c r="K741" s="338"/>
      <c r="L741" s="748"/>
    </row>
    <row r="742" spans="1:12" ht="8.1" customHeight="1" x14ac:dyDescent="0.25">
      <c r="A742" s="323"/>
      <c r="B742" s="341"/>
      <c r="C742" s="325"/>
      <c r="D742" s="341"/>
      <c r="E742" s="325"/>
      <c r="F742" s="341"/>
      <c r="G742" s="395"/>
      <c r="H742" s="395"/>
      <c r="J742" s="389"/>
      <c r="K742" s="359"/>
      <c r="L742" s="396"/>
    </row>
    <row r="743" spans="1:12" ht="8.1" customHeight="1" x14ac:dyDescent="0.2">
      <c r="A743" s="370"/>
      <c r="B743" s="359"/>
      <c r="C743" s="371">
        <v>1</v>
      </c>
      <c r="D743" s="372" t="s">
        <v>427</v>
      </c>
      <c r="E743" s="333"/>
      <c r="F743" s="341"/>
      <c r="G743" s="375"/>
      <c r="H743" s="357"/>
      <c r="I743" s="751" t="s">
        <v>358</v>
      </c>
      <c r="J743" s="323"/>
      <c r="K743" s="341"/>
      <c r="L743" s="374"/>
    </row>
    <row r="744" spans="1:12" ht="8.1" customHeight="1" x14ac:dyDescent="0.2">
      <c r="A744" s="370"/>
      <c r="B744" s="359"/>
      <c r="C744" s="333"/>
      <c r="D744" s="338"/>
      <c r="E744" s="742">
        <v>5</v>
      </c>
      <c r="F744" s="341" t="str">
        <f>D743</f>
        <v>СЕРИКБАЙ</v>
      </c>
      <c r="G744" s="375"/>
      <c r="H744" s="357"/>
      <c r="I744" s="751"/>
      <c r="J744" s="323"/>
      <c r="K744" s="341"/>
      <c r="L744" s="374"/>
    </row>
    <row r="745" spans="1:12" ht="8.1" customHeight="1" x14ac:dyDescent="0.2">
      <c r="A745" s="370">
        <v>2</v>
      </c>
      <c r="B745" s="372"/>
      <c r="C745" s="333"/>
      <c r="D745" s="359"/>
      <c r="E745" s="745"/>
      <c r="F745" s="338"/>
      <c r="G745" s="742">
        <v>9</v>
      </c>
      <c r="H745" s="376"/>
      <c r="I745" s="341"/>
      <c r="J745" s="375"/>
      <c r="K745" s="341"/>
      <c r="L745" s="374"/>
    </row>
    <row r="746" spans="1:12" ht="8.1" customHeight="1" x14ac:dyDescent="0.2">
      <c r="A746" s="370"/>
      <c r="B746" s="338"/>
      <c r="C746" s="742">
        <v>1</v>
      </c>
      <c r="D746" s="372" t="s">
        <v>428</v>
      </c>
      <c r="E746" s="743"/>
      <c r="F746" s="359"/>
      <c r="G746" s="745"/>
      <c r="H746" s="376"/>
      <c r="I746" s="341"/>
      <c r="J746" s="375"/>
      <c r="K746" s="341"/>
      <c r="L746" s="374"/>
    </row>
    <row r="747" spans="1:12" ht="8.1" customHeight="1" x14ac:dyDescent="0.2">
      <c r="A747" s="370">
        <v>3</v>
      </c>
      <c r="B747" s="372"/>
      <c r="C747" s="743"/>
      <c r="D747" s="341"/>
      <c r="E747" s="325"/>
      <c r="F747" s="359"/>
      <c r="G747" s="745"/>
      <c r="H747" s="376"/>
      <c r="I747" s="341"/>
      <c r="J747" s="375"/>
      <c r="K747" s="341"/>
      <c r="L747" s="374"/>
    </row>
    <row r="748" spans="1:12" ht="8.1" customHeight="1" x14ac:dyDescent="0.2">
      <c r="A748" s="370"/>
      <c r="B748" s="341"/>
      <c r="C748" s="325"/>
      <c r="D748" s="341"/>
      <c r="E748" s="325"/>
      <c r="F748" s="359"/>
      <c r="G748" s="745"/>
      <c r="H748" s="376"/>
      <c r="I748" s="372" t="str">
        <f>F744</f>
        <v>СЕРИКБАЙ</v>
      </c>
      <c r="J748" s="373"/>
      <c r="K748" s="341"/>
      <c r="L748" s="374"/>
    </row>
    <row r="749" spans="1:12" ht="8.1" customHeight="1" x14ac:dyDescent="0.2">
      <c r="A749" s="370">
        <v>4</v>
      </c>
      <c r="B749" s="372"/>
      <c r="C749" s="333"/>
      <c r="D749" s="341"/>
      <c r="E749" s="325"/>
      <c r="F749" s="359"/>
      <c r="G749" s="745"/>
      <c r="H749" s="377"/>
      <c r="I749" s="338"/>
      <c r="J749" s="742">
        <v>11</v>
      </c>
      <c r="K749" s="341"/>
      <c r="L749" s="374"/>
    </row>
    <row r="750" spans="1:12" ht="8.1" customHeight="1" x14ac:dyDescent="0.2">
      <c r="A750" s="370"/>
      <c r="B750" s="338"/>
      <c r="C750" s="742">
        <v>2</v>
      </c>
      <c r="D750" s="372" t="s">
        <v>429</v>
      </c>
      <c r="E750" s="333"/>
      <c r="F750" s="359"/>
      <c r="G750" s="745"/>
      <c r="H750" s="376"/>
      <c r="I750" s="359"/>
      <c r="J750" s="745"/>
      <c r="K750" s="341"/>
      <c r="L750" s="374"/>
    </row>
    <row r="751" spans="1:12" ht="8.1" customHeight="1" x14ac:dyDescent="0.2">
      <c r="A751" s="370">
        <v>5</v>
      </c>
      <c r="B751" s="372"/>
      <c r="C751" s="743"/>
      <c r="D751" s="338"/>
      <c r="E751" s="742">
        <v>6</v>
      </c>
      <c r="F751" s="359"/>
      <c r="G751" s="745"/>
      <c r="H751" s="376"/>
      <c r="I751" s="359"/>
      <c r="J751" s="745"/>
      <c r="K751" s="341"/>
      <c r="L751" s="374"/>
    </row>
    <row r="752" spans="1:12" ht="8.1" customHeight="1" x14ac:dyDescent="0.2">
      <c r="A752" s="370"/>
      <c r="B752" s="341"/>
      <c r="C752" s="325"/>
      <c r="D752" s="359"/>
      <c r="E752" s="745"/>
      <c r="F752" s="372" t="str">
        <f>D750</f>
        <v>МУСТАФА</v>
      </c>
      <c r="G752" s="743"/>
      <c r="H752" s="376"/>
      <c r="I752" s="359"/>
      <c r="J752" s="745"/>
      <c r="K752" s="341"/>
      <c r="L752" s="374"/>
    </row>
    <row r="753" spans="1:12" ht="8.1" customHeight="1" x14ac:dyDescent="0.3">
      <c r="A753" s="370"/>
      <c r="B753" s="359"/>
      <c r="C753" s="371">
        <v>6</v>
      </c>
      <c r="D753" s="372" t="s">
        <v>430</v>
      </c>
      <c r="E753" s="743"/>
      <c r="F753" s="341"/>
      <c r="G753" s="325"/>
      <c r="H753" s="378"/>
      <c r="I753" s="359"/>
      <c r="J753" s="745"/>
      <c r="K753" s="341"/>
      <c r="L753" s="328"/>
    </row>
    <row r="754" spans="1:12" ht="8.1" customHeight="1" x14ac:dyDescent="0.2">
      <c r="A754" s="370"/>
      <c r="B754" s="359"/>
      <c r="C754" s="333"/>
      <c r="D754" s="341"/>
      <c r="E754" s="325"/>
      <c r="F754" s="341"/>
      <c r="G754" s="325"/>
      <c r="H754" s="378"/>
      <c r="I754" s="359"/>
      <c r="J754" s="745"/>
      <c r="K754" s="379" t="str">
        <f>I760</f>
        <v>СУЛТАНИЯЗОВ</v>
      </c>
      <c r="L754" s="749">
        <v>1</v>
      </c>
    </row>
    <row r="755" spans="1:12" ht="8.1" customHeight="1" x14ac:dyDescent="0.2">
      <c r="A755" s="370"/>
      <c r="B755" s="359"/>
      <c r="C755" s="371">
        <v>7</v>
      </c>
      <c r="D755" s="372" t="s">
        <v>431</v>
      </c>
      <c r="E755" s="333"/>
      <c r="F755" s="341"/>
      <c r="G755" s="325"/>
      <c r="H755" s="378"/>
      <c r="I755" s="359"/>
      <c r="J755" s="745"/>
      <c r="K755" s="359"/>
      <c r="L755" s="749"/>
    </row>
    <row r="756" spans="1:12" ht="8.1" customHeight="1" x14ac:dyDescent="0.2">
      <c r="A756" s="370"/>
      <c r="B756" s="341"/>
      <c r="C756" s="325"/>
      <c r="D756" s="359"/>
      <c r="E756" s="742">
        <v>7</v>
      </c>
      <c r="F756" s="372" t="str">
        <f>D755</f>
        <v>КЕЛЬБУГАНОВ</v>
      </c>
      <c r="G756" s="333"/>
      <c r="H756" s="378"/>
      <c r="I756" s="359"/>
      <c r="J756" s="745"/>
      <c r="K756" s="359"/>
      <c r="L756" s="381"/>
    </row>
    <row r="757" spans="1:12" ht="8.1" customHeight="1" x14ac:dyDescent="0.2">
      <c r="A757" s="370">
        <v>8</v>
      </c>
      <c r="B757" s="359"/>
      <c r="C757" s="333"/>
      <c r="D757" s="359"/>
      <c r="E757" s="745"/>
      <c r="F757" s="338"/>
      <c r="G757" s="742">
        <v>10</v>
      </c>
      <c r="H757" s="376"/>
      <c r="I757" s="359"/>
      <c r="J757" s="745"/>
      <c r="K757" s="359"/>
      <c r="L757" s="381"/>
    </row>
    <row r="758" spans="1:12" ht="8.1" customHeight="1" x14ac:dyDescent="0.2">
      <c r="A758" s="370"/>
      <c r="B758" s="338"/>
      <c r="C758" s="742">
        <v>3</v>
      </c>
      <c r="D758" s="372" t="s">
        <v>432</v>
      </c>
      <c r="E758" s="743"/>
      <c r="F758" s="359"/>
      <c r="G758" s="745"/>
      <c r="H758" s="376"/>
      <c r="I758" s="359"/>
      <c r="J758" s="745"/>
      <c r="K758" s="359"/>
      <c r="L758" s="381"/>
    </row>
    <row r="759" spans="1:12" ht="8.1" customHeight="1" x14ac:dyDescent="0.2">
      <c r="A759" s="370">
        <v>9</v>
      </c>
      <c r="B759" s="372"/>
      <c r="C759" s="743"/>
      <c r="D759" s="341"/>
      <c r="E759" s="325"/>
      <c r="F759" s="359"/>
      <c r="G759" s="745"/>
      <c r="H759" s="376"/>
      <c r="I759" s="359"/>
      <c r="J759" s="745"/>
      <c r="K759" s="359"/>
      <c r="L759" s="381"/>
    </row>
    <row r="760" spans="1:12" ht="8.1" customHeight="1" x14ac:dyDescent="0.2">
      <c r="A760" s="370"/>
      <c r="B760" s="341"/>
      <c r="C760" s="325"/>
      <c r="D760" s="341"/>
      <c r="E760" s="325"/>
      <c r="F760" s="359"/>
      <c r="G760" s="745"/>
      <c r="H760" s="382"/>
      <c r="I760" s="372" t="str">
        <f>F764</f>
        <v>СУЛТАНИЯЗОВ</v>
      </c>
      <c r="J760" s="743"/>
      <c r="K760" s="359"/>
      <c r="L760" s="381"/>
    </row>
    <row r="761" spans="1:12" ht="8.1" customHeight="1" x14ac:dyDescent="0.2">
      <c r="A761" s="370">
        <v>10</v>
      </c>
      <c r="B761" s="372"/>
      <c r="C761" s="333"/>
      <c r="D761" s="341"/>
      <c r="E761" s="325"/>
      <c r="F761" s="359"/>
      <c r="G761" s="745"/>
      <c r="H761" s="376"/>
      <c r="I761" s="341"/>
      <c r="J761" s="375"/>
      <c r="K761" s="359"/>
      <c r="L761" s="381"/>
    </row>
    <row r="762" spans="1:12" ht="8.1" customHeight="1" x14ac:dyDescent="0.2">
      <c r="A762" s="370"/>
      <c r="B762" s="338"/>
      <c r="C762" s="742">
        <v>4</v>
      </c>
      <c r="D762" s="372" t="s">
        <v>433</v>
      </c>
      <c r="E762" s="333"/>
      <c r="F762" s="359"/>
      <c r="G762" s="745"/>
      <c r="H762" s="376"/>
      <c r="I762" s="341"/>
      <c r="J762" s="375"/>
      <c r="K762" s="359"/>
      <c r="L762" s="381"/>
    </row>
    <row r="763" spans="1:12" ht="8.1" customHeight="1" x14ac:dyDescent="0.2">
      <c r="A763" s="370">
        <v>11</v>
      </c>
      <c r="B763" s="372"/>
      <c r="C763" s="743"/>
      <c r="D763" s="338"/>
      <c r="E763" s="742">
        <v>8</v>
      </c>
      <c r="F763" s="359"/>
      <c r="G763" s="745"/>
      <c r="H763" s="376"/>
      <c r="I763" s="341"/>
      <c r="J763" s="375"/>
      <c r="K763" s="359"/>
      <c r="L763" s="381"/>
    </row>
    <row r="764" spans="1:12" ht="8.1" customHeight="1" x14ac:dyDescent="0.2">
      <c r="A764" s="383"/>
      <c r="B764" s="341"/>
      <c r="C764" s="325"/>
      <c r="D764" s="359"/>
      <c r="E764" s="745"/>
      <c r="F764" s="372" t="str">
        <f>D765</f>
        <v>СУЛТАНИЯЗОВ</v>
      </c>
      <c r="G764" s="743"/>
      <c r="H764" s="376"/>
      <c r="I764" s="341"/>
      <c r="J764" s="325">
        <v>-11</v>
      </c>
      <c r="K764" s="372" t="str">
        <f>I748</f>
        <v>СЕРИКБАЙ</v>
      </c>
      <c r="L764" s="750">
        <v>2</v>
      </c>
    </row>
    <row r="765" spans="1:12" ht="8.1" customHeight="1" x14ac:dyDescent="0.2">
      <c r="A765" s="383"/>
      <c r="B765" s="359"/>
      <c r="C765" s="371">
        <v>12</v>
      </c>
      <c r="D765" s="372" t="s">
        <v>434</v>
      </c>
      <c r="E765" s="743"/>
      <c r="F765" s="341"/>
      <c r="G765" s="325"/>
      <c r="H765" s="323"/>
      <c r="I765" s="341"/>
      <c r="J765" s="375"/>
      <c r="K765" s="359"/>
      <c r="L765" s="750"/>
    </row>
    <row r="766" spans="1:12" ht="8.1" customHeight="1" x14ac:dyDescent="0.2">
      <c r="A766" s="383"/>
      <c r="B766" s="359"/>
      <c r="C766" s="371"/>
      <c r="D766" s="359"/>
      <c r="E766" s="333"/>
      <c r="F766" s="341"/>
      <c r="G766" s="325"/>
      <c r="H766" s="323"/>
      <c r="I766" s="341"/>
      <c r="J766" s="375"/>
      <c r="K766" s="359"/>
      <c r="L766" s="381"/>
    </row>
    <row r="767" spans="1:12" ht="8.1" customHeight="1" x14ac:dyDescent="0.2">
      <c r="A767" s="323"/>
      <c r="B767" s="341"/>
      <c r="C767" s="325"/>
      <c r="D767" s="341"/>
      <c r="E767" s="325">
        <v>-9</v>
      </c>
      <c r="F767" s="341" t="str">
        <f>F752</f>
        <v>МУСТАФА</v>
      </c>
      <c r="G767" s="325"/>
      <c r="H767" s="323"/>
      <c r="I767" s="341"/>
      <c r="J767" s="325"/>
      <c r="K767" s="359"/>
      <c r="L767" s="381"/>
    </row>
    <row r="768" spans="1:12" ht="8.1" customHeight="1" x14ac:dyDescent="0.2">
      <c r="A768" s="325">
        <v>-1</v>
      </c>
      <c r="B768" s="341"/>
      <c r="C768" s="325"/>
      <c r="D768" s="341"/>
      <c r="E768" s="325"/>
      <c r="F768" s="338"/>
      <c r="G768" s="742">
        <v>18</v>
      </c>
      <c r="H768" s="376"/>
      <c r="I768" s="341"/>
      <c r="J768" s="325"/>
      <c r="K768" s="359"/>
      <c r="L768" s="381"/>
    </row>
    <row r="769" spans="1:12" ht="8.1" customHeight="1" x14ac:dyDescent="0.2">
      <c r="A769" s="333"/>
      <c r="B769" s="338"/>
      <c r="C769" s="742">
        <v>12</v>
      </c>
      <c r="D769" s="341" t="str">
        <f>B770</f>
        <v>ИСЛЯМ</v>
      </c>
      <c r="E769" s="325"/>
      <c r="F769" s="359"/>
      <c r="G769" s="745"/>
      <c r="H769" s="376"/>
      <c r="I769" s="341" t="str">
        <f>F767</f>
        <v>МУСТАФА</v>
      </c>
      <c r="J769" s="325"/>
      <c r="K769" s="359"/>
      <c r="L769" s="381"/>
    </row>
    <row r="770" spans="1:12" ht="8.1" customHeight="1" x14ac:dyDescent="0.2">
      <c r="A770" s="333">
        <v>-8</v>
      </c>
      <c r="B770" s="372" t="str">
        <f>D762</f>
        <v>ИСЛЯМ</v>
      </c>
      <c r="C770" s="743"/>
      <c r="D770" s="338"/>
      <c r="E770" s="742">
        <v>16</v>
      </c>
      <c r="F770" s="359"/>
      <c r="G770" s="745"/>
      <c r="H770" s="377"/>
      <c r="I770" s="338"/>
      <c r="J770" s="742">
        <v>20</v>
      </c>
      <c r="K770" s="359"/>
      <c r="L770" s="381"/>
    </row>
    <row r="771" spans="1:12" ht="8.1" customHeight="1" x14ac:dyDescent="0.2">
      <c r="A771" s="333"/>
      <c r="B771" s="338"/>
      <c r="C771" s="333"/>
      <c r="D771" s="359"/>
      <c r="E771" s="745"/>
      <c r="F771" s="372" t="str">
        <f>D769</f>
        <v>ИСЛЯМ</v>
      </c>
      <c r="G771" s="743"/>
      <c r="H771" s="376"/>
      <c r="I771" s="359"/>
      <c r="J771" s="745"/>
      <c r="K771" s="359"/>
      <c r="L771" s="381"/>
    </row>
    <row r="772" spans="1:12" ht="8.1" customHeight="1" x14ac:dyDescent="0.2">
      <c r="A772" s="325">
        <v>-2</v>
      </c>
      <c r="B772" s="359"/>
      <c r="C772" s="333"/>
      <c r="D772" s="359"/>
      <c r="E772" s="745"/>
      <c r="F772" s="341"/>
      <c r="G772" s="325"/>
      <c r="H772" s="378"/>
      <c r="I772" s="359"/>
      <c r="J772" s="745"/>
      <c r="K772" s="359"/>
      <c r="L772" s="381"/>
    </row>
    <row r="773" spans="1:12" ht="8.1" customHeight="1" x14ac:dyDescent="0.2">
      <c r="A773" s="333"/>
      <c r="B773" s="338"/>
      <c r="C773" s="742">
        <v>13</v>
      </c>
      <c r="D773" s="372" t="str">
        <f>B774</f>
        <v>ГАНИ</v>
      </c>
      <c r="E773" s="743"/>
      <c r="F773" s="341"/>
      <c r="G773" s="325"/>
      <c r="H773" s="378"/>
      <c r="I773" s="359"/>
      <c r="J773" s="745"/>
      <c r="K773" s="372" t="str">
        <f>I769</f>
        <v>МУСТАФА</v>
      </c>
      <c r="L773" s="750">
        <v>3</v>
      </c>
    </row>
    <row r="774" spans="1:12" ht="8.1" customHeight="1" x14ac:dyDescent="0.2">
      <c r="A774" s="333">
        <v>-7</v>
      </c>
      <c r="B774" s="372" t="str">
        <f>D758</f>
        <v>ГАНИ</v>
      </c>
      <c r="C774" s="743"/>
      <c r="D774" s="341"/>
      <c r="E774" s="325"/>
      <c r="F774" s="341"/>
      <c r="G774" s="325"/>
      <c r="H774" s="378"/>
      <c r="I774" s="359"/>
      <c r="J774" s="745"/>
      <c r="K774" s="341"/>
      <c r="L774" s="750"/>
    </row>
    <row r="775" spans="1:12" ht="8.1" customHeight="1" x14ac:dyDescent="0.2">
      <c r="A775" s="333"/>
      <c r="B775" s="341"/>
      <c r="C775" s="325"/>
      <c r="D775" s="341"/>
      <c r="E775" s="325">
        <v>-10</v>
      </c>
      <c r="F775" s="341" t="str">
        <f>F756</f>
        <v>КЕЛЬБУГАНОВ</v>
      </c>
      <c r="G775" s="325"/>
      <c r="H775" s="378"/>
      <c r="I775" s="359"/>
      <c r="J775" s="745"/>
      <c r="K775" s="341"/>
      <c r="L775" s="384"/>
    </row>
    <row r="776" spans="1:12" ht="8.1" customHeight="1" x14ac:dyDescent="0.2">
      <c r="A776" s="325">
        <v>-3</v>
      </c>
      <c r="B776" s="341"/>
      <c r="C776" s="325"/>
      <c r="D776" s="341"/>
      <c r="E776" s="325"/>
      <c r="F776" s="338"/>
      <c r="G776" s="742">
        <v>19</v>
      </c>
      <c r="H776" s="376"/>
      <c r="I776" s="359"/>
      <c r="J776" s="745"/>
      <c r="K776" s="341"/>
      <c r="L776" s="384"/>
    </row>
    <row r="777" spans="1:12" ht="8.1" customHeight="1" x14ac:dyDescent="0.2">
      <c r="A777" s="333"/>
      <c r="B777" s="338"/>
      <c r="C777" s="742">
        <v>14</v>
      </c>
      <c r="D777" s="341" t="str">
        <f>B778</f>
        <v>МУРАТОВ</v>
      </c>
      <c r="E777" s="325"/>
      <c r="F777" s="359"/>
      <c r="G777" s="745"/>
      <c r="H777" s="382"/>
      <c r="I777" s="372" t="str">
        <f>F775</f>
        <v>КЕЛЬБУГАНОВ</v>
      </c>
      <c r="J777" s="743"/>
      <c r="K777" s="341"/>
      <c r="L777" s="384"/>
    </row>
    <row r="778" spans="1:12" ht="8.1" customHeight="1" x14ac:dyDescent="0.2">
      <c r="A778" s="333">
        <v>-6</v>
      </c>
      <c r="B778" s="372" t="str">
        <f>D753</f>
        <v>МУРАТОВ</v>
      </c>
      <c r="C778" s="743"/>
      <c r="D778" s="338"/>
      <c r="E778" s="742">
        <v>17</v>
      </c>
      <c r="F778" s="359"/>
      <c r="G778" s="745"/>
      <c r="H778" s="376"/>
      <c r="I778" s="341"/>
      <c r="J778" s="325"/>
      <c r="K778" s="341"/>
      <c r="L778" s="384"/>
    </row>
    <row r="779" spans="1:12" ht="8.1" customHeight="1" x14ac:dyDescent="0.2">
      <c r="A779" s="333"/>
      <c r="B779" s="338"/>
      <c r="C779" s="333"/>
      <c r="D779" s="359"/>
      <c r="E779" s="745"/>
      <c r="F779" s="372" t="str">
        <f>D777</f>
        <v>МУРАТОВ</v>
      </c>
      <c r="G779" s="743"/>
      <c r="H779" s="376"/>
      <c r="I779" s="341"/>
      <c r="J779" s="325">
        <v>-20</v>
      </c>
      <c r="K779" s="372" t="str">
        <f>I777</f>
        <v>КЕЛЬБУГАНОВ</v>
      </c>
      <c r="L779" s="749">
        <v>4</v>
      </c>
    </row>
    <row r="780" spans="1:12" ht="8.1" customHeight="1" x14ac:dyDescent="0.2">
      <c r="A780" s="325">
        <v>-4</v>
      </c>
      <c r="B780" s="359"/>
      <c r="C780" s="333"/>
      <c r="D780" s="359"/>
      <c r="E780" s="745"/>
      <c r="F780" s="341"/>
      <c r="G780" s="323"/>
      <c r="H780" s="323"/>
      <c r="I780" s="341"/>
      <c r="J780" s="325"/>
      <c r="K780" s="341"/>
      <c r="L780" s="749"/>
    </row>
    <row r="781" spans="1:12" ht="8.1" customHeight="1" x14ac:dyDescent="0.3">
      <c r="A781" s="333"/>
      <c r="B781" s="338"/>
      <c r="C781" s="742">
        <v>15</v>
      </c>
      <c r="D781" s="372" t="str">
        <f>B782</f>
        <v>ЗАМИХОВСКИЙ</v>
      </c>
      <c r="E781" s="743"/>
      <c r="F781" s="341"/>
      <c r="G781" s="323"/>
      <c r="H781" s="323"/>
      <c r="I781" s="341"/>
      <c r="J781" s="389"/>
      <c r="K781" s="341"/>
      <c r="L781" s="328"/>
    </row>
    <row r="782" spans="1:12" ht="8.1" customHeight="1" x14ac:dyDescent="0.2">
      <c r="A782" s="333">
        <v>-5</v>
      </c>
      <c r="B782" s="372" t="str">
        <f>D746</f>
        <v>ЗАМИХОВСКИЙ</v>
      </c>
      <c r="C782" s="743"/>
      <c r="D782" s="341"/>
      <c r="E782" s="323"/>
      <c r="F782" s="329"/>
      <c r="G782" s="323"/>
      <c r="H782" s="323"/>
      <c r="I782" s="341"/>
      <c r="J782" s="389"/>
      <c r="K782" s="341"/>
      <c r="L782" s="386"/>
    </row>
    <row r="783" spans="1:12" ht="8.1" customHeight="1" x14ac:dyDescent="0.2">
      <c r="A783" s="387"/>
      <c r="B783" s="341"/>
      <c r="C783" s="325"/>
      <c r="D783" s="341"/>
      <c r="E783" s="323"/>
      <c r="F783" s="329"/>
      <c r="G783" s="323"/>
      <c r="H783" s="323"/>
      <c r="I783" s="341"/>
      <c r="J783" s="389"/>
      <c r="K783" s="341"/>
      <c r="L783" s="386"/>
    </row>
    <row r="784" spans="1:12" ht="8.1" customHeight="1" x14ac:dyDescent="0.2">
      <c r="A784" s="323">
        <v>-18</v>
      </c>
      <c r="B784" s="341" t="str">
        <f>F771</f>
        <v>ИСЛЯМ</v>
      </c>
      <c r="C784" s="388"/>
      <c r="D784" s="368"/>
      <c r="E784" s="386"/>
      <c r="F784" s="361"/>
      <c r="G784" s="323"/>
      <c r="H784" s="325">
        <v>-16</v>
      </c>
      <c r="I784" s="341" t="str">
        <f>D773</f>
        <v>ГАНИ</v>
      </c>
      <c r="J784" s="389"/>
      <c r="K784" s="341"/>
      <c r="L784" s="386"/>
    </row>
    <row r="785" spans="1:12" ht="8.1" customHeight="1" x14ac:dyDescent="0.2">
      <c r="A785" s="323"/>
      <c r="B785" s="338"/>
      <c r="C785" s="742">
        <v>21</v>
      </c>
      <c r="D785" s="372" t="str">
        <f>B786</f>
        <v>МУРАТОВ</v>
      </c>
      <c r="E785" s="749">
        <v>5</v>
      </c>
      <c r="F785" s="361"/>
      <c r="G785" s="323"/>
      <c r="H785" s="325"/>
      <c r="I785" s="338"/>
      <c r="J785" s="742">
        <v>22</v>
      </c>
      <c r="K785" s="372" t="str">
        <f>I786</f>
        <v>ЗАМИХОВСКИЙ</v>
      </c>
      <c r="L785" s="749">
        <v>7</v>
      </c>
    </row>
    <row r="786" spans="1:12" ht="8.1" customHeight="1" x14ac:dyDescent="0.2">
      <c r="A786" s="323">
        <v>-19</v>
      </c>
      <c r="B786" s="372" t="str">
        <f>F779</f>
        <v>МУРАТОВ</v>
      </c>
      <c r="C786" s="743"/>
      <c r="D786" s="341"/>
      <c r="E786" s="749"/>
      <c r="F786" s="361"/>
      <c r="G786" s="323"/>
      <c r="H786" s="325">
        <v>-17</v>
      </c>
      <c r="I786" s="372" t="str">
        <f>D781</f>
        <v>ЗАМИХОВСКИЙ</v>
      </c>
      <c r="J786" s="743"/>
      <c r="K786" s="341"/>
      <c r="L786" s="749"/>
    </row>
    <row r="787" spans="1:12" ht="8.1" customHeight="1" x14ac:dyDescent="0.2">
      <c r="A787" s="323"/>
      <c r="B787" s="341"/>
      <c r="C787" s="325">
        <v>-21</v>
      </c>
      <c r="D787" s="372" t="str">
        <f>B784</f>
        <v>ИСЛЯМ</v>
      </c>
      <c r="E787" s="749">
        <v>6</v>
      </c>
      <c r="F787" s="361"/>
      <c r="G787" s="323"/>
      <c r="H787" s="325"/>
      <c r="I787" s="341"/>
      <c r="J787" s="325">
        <v>-22</v>
      </c>
      <c r="K787" s="372" t="str">
        <f>I784</f>
        <v>ГАНИ</v>
      </c>
      <c r="L787" s="749">
        <v>8</v>
      </c>
    </row>
    <row r="788" spans="1:12" ht="8.1" customHeight="1" x14ac:dyDescent="0.2">
      <c r="A788" s="323"/>
      <c r="B788" s="341"/>
      <c r="C788" s="325"/>
      <c r="D788" s="341"/>
      <c r="E788" s="749"/>
      <c r="F788" s="361"/>
      <c r="H788" s="389"/>
      <c r="I788" s="341"/>
      <c r="J788" s="325"/>
      <c r="K788" s="341"/>
      <c r="L788" s="749"/>
    </row>
    <row r="789" spans="1:12" ht="8.1" customHeight="1" x14ac:dyDescent="0.2">
      <c r="A789" s="323">
        <v>-12</v>
      </c>
      <c r="B789" s="341"/>
      <c r="C789" s="325"/>
      <c r="D789" s="341"/>
      <c r="E789" s="323"/>
      <c r="F789" s="329"/>
      <c r="G789" s="390"/>
      <c r="H789" s="391"/>
      <c r="I789" s="341"/>
      <c r="J789" s="389"/>
      <c r="K789" s="341"/>
      <c r="L789" s="386"/>
    </row>
    <row r="790" spans="1:12" ht="8.1" customHeight="1" x14ac:dyDescent="0.2">
      <c r="A790" s="323"/>
      <c r="B790" s="338"/>
      <c r="C790" s="742">
        <v>23</v>
      </c>
      <c r="D790" s="341"/>
      <c r="E790" s="323"/>
      <c r="F790" s="329"/>
      <c r="G790" s="390"/>
      <c r="H790" s="391"/>
      <c r="I790" s="341"/>
      <c r="J790" s="389"/>
      <c r="K790" s="341"/>
      <c r="L790" s="386"/>
    </row>
    <row r="791" spans="1:12" ht="8.1" customHeight="1" x14ac:dyDescent="0.2">
      <c r="A791" s="323">
        <v>-13</v>
      </c>
      <c r="B791" s="372"/>
      <c r="C791" s="743"/>
      <c r="D791" s="338"/>
      <c r="E791" s="742">
        <v>25</v>
      </c>
      <c r="F791" s="329"/>
      <c r="G791" s="393"/>
      <c r="H791" s="391"/>
      <c r="I791" s="341"/>
      <c r="J791" s="389"/>
      <c r="K791" s="341"/>
      <c r="L791" s="386"/>
    </row>
    <row r="792" spans="1:12" ht="8.1" customHeight="1" x14ac:dyDescent="0.2">
      <c r="A792" s="323"/>
      <c r="B792" s="341"/>
      <c r="C792" s="325"/>
      <c r="D792" s="359"/>
      <c r="E792" s="745"/>
      <c r="F792" s="400"/>
      <c r="G792" s="747">
        <v>9</v>
      </c>
      <c r="H792" s="392">
        <v>-23</v>
      </c>
      <c r="I792" s="341"/>
      <c r="J792" s="325"/>
      <c r="K792" s="341"/>
      <c r="L792" s="393"/>
    </row>
    <row r="793" spans="1:12" ht="8.1" customHeight="1" x14ac:dyDescent="0.2">
      <c r="A793" s="323">
        <v>-14</v>
      </c>
      <c r="B793" s="341"/>
      <c r="C793" s="325"/>
      <c r="D793" s="359"/>
      <c r="E793" s="745"/>
      <c r="F793" s="329"/>
      <c r="G793" s="747"/>
      <c r="H793" s="394"/>
      <c r="I793" s="338"/>
      <c r="J793" s="742">
        <v>26</v>
      </c>
      <c r="K793" s="372"/>
      <c r="L793" s="748">
        <v>11</v>
      </c>
    </row>
    <row r="794" spans="1:12" ht="8.1" customHeight="1" x14ac:dyDescent="0.2">
      <c r="A794" s="323"/>
      <c r="B794" s="338"/>
      <c r="C794" s="742">
        <v>24</v>
      </c>
      <c r="D794" s="372"/>
      <c r="E794" s="743"/>
      <c r="F794" s="329"/>
      <c r="G794" s="393"/>
      <c r="H794" s="392">
        <v>-24</v>
      </c>
      <c r="I794" s="372"/>
      <c r="J794" s="743"/>
      <c r="K794" s="341"/>
      <c r="L794" s="748"/>
    </row>
    <row r="795" spans="1:12" ht="8.1" customHeight="1" x14ac:dyDescent="0.2">
      <c r="A795" s="323">
        <v>-15</v>
      </c>
      <c r="B795" s="372"/>
      <c r="C795" s="743"/>
      <c r="D795" s="341"/>
      <c r="E795" s="325">
        <v>-25</v>
      </c>
      <c r="F795" s="400"/>
      <c r="G795" s="747">
        <v>10</v>
      </c>
      <c r="H795" s="391"/>
      <c r="I795" s="341"/>
      <c r="J795" s="325">
        <v>-26</v>
      </c>
      <c r="K795" s="341"/>
      <c r="L795" s="748">
        <v>12</v>
      </c>
    </row>
    <row r="796" spans="1:12" ht="8.1" customHeight="1" x14ac:dyDescent="0.2">
      <c r="A796" s="323"/>
      <c r="B796" s="341"/>
      <c r="C796" s="325"/>
      <c r="D796" s="341"/>
      <c r="E796" s="325"/>
      <c r="F796" s="329"/>
      <c r="G796" s="747"/>
      <c r="H796" s="395"/>
      <c r="I796" s="341"/>
      <c r="J796" s="389"/>
      <c r="K796" s="401"/>
      <c r="L796" s="748"/>
    </row>
    <row r="797" spans="1:12" ht="8.1" customHeight="1" x14ac:dyDescent="0.2">
      <c r="B797" s="398"/>
      <c r="C797" s="399" t="s">
        <v>327</v>
      </c>
      <c r="D797" s="399"/>
      <c r="E797" s="399"/>
      <c r="F797" s="399"/>
      <c r="G797" s="399"/>
    </row>
    <row r="798" spans="1:12" ht="8.1" customHeight="1" x14ac:dyDescent="0.2">
      <c r="B798" s="398"/>
      <c r="C798" s="399" t="s">
        <v>328</v>
      </c>
      <c r="D798" s="399"/>
      <c r="E798" s="399"/>
      <c r="F798" s="399"/>
      <c r="G798" s="399"/>
    </row>
    <row r="799" spans="1:12" ht="15" customHeight="1" thickBot="1" x14ac:dyDescent="0.25">
      <c r="B799" s="752" t="s">
        <v>304</v>
      </c>
      <c r="C799" s="752"/>
      <c r="D799" s="752"/>
      <c r="E799" s="752"/>
      <c r="F799" s="752"/>
      <c r="G799" s="752"/>
      <c r="H799" s="752"/>
      <c r="I799" s="752"/>
      <c r="J799" s="752"/>
      <c r="K799" s="752"/>
      <c r="L799" s="752"/>
    </row>
    <row r="800" spans="1:12" ht="15" customHeight="1" x14ac:dyDescent="0.25">
      <c r="B800" s="753" t="s">
        <v>305</v>
      </c>
      <c r="C800" s="753"/>
      <c r="D800" s="753"/>
      <c r="E800" s="365"/>
      <c r="F800" s="366"/>
      <c r="G800" s="366"/>
      <c r="H800" s="366"/>
      <c r="I800" s="366"/>
      <c r="J800" s="366"/>
      <c r="K800" s="367" t="s">
        <v>306</v>
      </c>
    </row>
    <row r="801" spans="1:12" ht="15" customHeight="1" x14ac:dyDescent="0.2">
      <c r="A801" t="s">
        <v>435</v>
      </c>
      <c r="B801" s="361"/>
      <c r="D801" s="368"/>
      <c r="F801" s="361"/>
      <c r="I801" s="369" t="s">
        <v>133</v>
      </c>
    </row>
    <row r="802" spans="1:12" ht="8.1" customHeight="1" x14ac:dyDescent="0.2">
      <c r="A802" s="370"/>
      <c r="B802" s="359"/>
      <c r="C802" s="371">
        <v>1</v>
      </c>
      <c r="D802" s="372" t="s">
        <v>436</v>
      </c>
      <c r="E802" s="373"/>
      <c r="F802" s="341"/>
      <c r="G802" s="357"/>
      <c r="H802" s="357"/>
      <c r="I802" s="751" t="s">
        <v>367</v>
      </c>
      <c r="J802" s="323"/>
      <c r="K802" s="357"/>
      <c r="L802" s="374"/>
    </row>
    <row r="803" spans="1:12" ht="8.1" customHeight="1" x14ac:dyDescent="0.2">
      <c r="A803" s="370"/>
      <c r="B803" s="359"/>
      <c r="C803" s="333"/>
      <c r="D803" s="338"/>
      <c r="E803" s="742">
        <v>5</v>
      </c>
      <c r="F803" s="341" t="str">
        <f>D802</f>
        <v>КУРБАНТАЕВ</v>
      </c>
      <c r="G803" s="375"/>
      <c r="H803" s="357"/>
      <c r="I803" s="751"/>
      <c r="J803" s="323"/>
      <c r="K803" s="357"/>
      <c r="L803" s="374"/>
    </row>
    <row r="804" spans="1:12" ht="8.1" customHeight="1" x14ac:dyDescent="0.2">
      <c r="A804" s="370">
        <v>2</v>
      </c>
      <c r="B804" s="372"/>
      <c r="C804" s="333"/>
      <c r="D804" s="359"/>
      <c r="E804" s="745"/>
      <c r="F804" s="338"/>
      <c r="G804" s="742">
        <v>9</v>
      </c>
      <c r="H804" s="376"/>
      <c r="I804" s="341"/>
      <c r="J804" s="375"/>
      <c r="K804" s="357"/>
      <c r="L804" s="374"/>
    </row>
    <row r="805" spans="1:12" ht="8.1" customHeight="1" x14ac:dyDescent="0.2">
      <c r="A805" s="370"/>
      <c r="B805" s="338"/>
      <c r="C805" s="742">
        <v>1</v>
      </c>
      <c r="D805" s="372" t="s">
        <v>437</v>
      </c>
      <c r="E805" s="743"/>
      <c r="F805" s="359"/>
      <c r="G805" s="745"/>
      <c r="H805" s="376"/>
      <c r="I805" s="341"/>
      <c r="J805" s="375"/>
      <c r="K805" s="357"/>
      <c r="L805" s="374"/>
    </row>
    <row r="806" spans="1:12" ht="8.1" customHeight="1" x14ac:dyDescent="0.2">
      <c r="A806" s="370">
        <v>3</v>
      </c>
      <c r="B806" s="372"/>
      <c r="C806" s="743"/>
      <c r="D806" s="341"/>
      <c r="E806" s="325"/>
      <c r="F806" s="359"/>
      <c r="G806" s="745"/>
      <c r="H806" s="376"/>
      <c r="I806" s="341"/>
      <c r="J806" s="375"/>
      <c r="K806" s="357"/>
      <c r="L806" s="374"/>
    </row>
    <row r="807" spans="1:12" ht="8.1" customHeight="1" x14ac:dyDescent="0.2">
      <c r="A807" s="370"/>
      <c r="B807" s="341"/>
      <c r="C807" s="325"/>
      <c r="D807" s="341"/>
      <c r="E807" s="325"/>
      <c r="F807" s="359"/>
      <c r="G807" s="745"/>
      <c r="H807" s="376"/>
      <c r="I807" s="372" t="str">
        <f>F803</f>
        <v>КУРБАНТАЕВ</v>
      </c>
      <c r="J807" s="373"/>
      <c r="K807" s="341"/>
      <c r="L807" s="374"/>
    </row>
    <row r="808" spans="1:12" ht="8.1" customHeight="1" x14ac:dyDescent="0.2">
      <c r="A808" s="370">
        <v>4</v>
      </c>
      <c r="B808" s="372"/>
      <c r="C808" s="333"/>
      <c r="D808" s="341"/>
      <c r="E808" s="325"/>
      <c r="F808" s="359"/>
      <c r="G808" s="745"/>
      <c r="H808" s="377"/>
      <c r="I808" s="338"/>
      <c r="J808" s="742">
        <v>11</v>
      </c>
      <c r="K808" s="341"/>
      <c r="L808" s="374"/>
    </row>
    <row r="809" spans="1:12" ht="8.1" customHeight="1" x14ac:dyDescent="0.2">
      <c r="A809" s="370"/>
      <c r="B809" s="338"/>
      <c r="C809" s="742">
        <v>2</v>
      </c>
      <c r="D809" s="372" t="s">
        <v>438</v>
      </c>
      <c r="E809" s="333"/>
      <c r="F809" s="359"/>
      <c r="G809" s="745"/>
      <c r="H809" s="376"/>
      <c r="I809" s="359"/>
      <c r="J809" s="745"/>
      <c r="K809" s="341"/>
      <c r="L809" s="374"/>
    </row>
    <row r="810" spans="1:12" ht="8.1" customHeight="1" x14ac:dyDescent="0.2">
      <c r="A810" s="370">
        <v>5</v>
      </c>
      <c r="B810" s="372"/>
      <c r="C810" s="743"/>
      <c r="D810" s="338"/>
      <c r="E810" s="742">
        <v>6</v>
      </c>
      <c r="F810" s="359"/>
      <c r="G810" s="745"/>
      <c r="H810" s="376"/>
      <c r="I810" s="359"/>
      <c r="J810" s="745"/>
      <c r="K810" s="341"/>
      <c r="L810" s="374"/>
    </row>
    <row r="811" spans="1:12" ht="8.1" customHeight="1" x14ac:dyDescent="0.2">
      <c r="A811" s="370"/>
      <c r="B811" s="341"/>
      <c r="C811" s="325"/>
      <c r="D811" s="359"/>
      <c r="E811" s="745"/>
      <c r="F811" s="372" t="str">
        <f>D812</f>
        <v>ЖУМАТОВ</v>
      </c>
      <c r="G811" s="743"/>
      <c r="H811" s="376"/>
      <c r="I811" s="359"/>
      <c r="J811" s="745"/>
      <c r="K811" s="341"/>
      <c r="L811" s="374"/>
    </row>
    <row r="812" spans="1:12" ht="8.1" customHeight="1" x14ac:dyDescent="0.3">
      <c r="A812" s="370"/>
      <c r="B812" s="359"/>
      <c r="C812" s="371">
        <v>6</v>
      </c>
      <c r="D812" s="372" t="s">
        <v>439</v>
      </c>
      <c r="E812" s="743"/>
      <c r="F812" s="341"/>
      <c r="G812" s="325"/>
      <c r="H812" s="378"/>
      <c r="I812" s="359"/>
      <c r="J812" s="745"/>
      <c r="K812" s="341"/>
      <c r="L812" s="328"/>
    </row>
    <row r="813" spans="1:12" ht="8.1" customHeight="1" x14ac:dyDescent="0.2">
      <c r="A813" s="370"/>
      <c r="B813" s="359"/>
      <c r="C813" s="333"/>
      <c r="D813" s="341"/>
      <c r="E813" s="325"/>
      <c r="F813" s="341"/>
      <c r="G813" s="325"/>
      <c r="H813" s="378"/>
      <c r="I813" s="359"/>
      <c r="J813" s="745"/>
      <c r="K813" s="379" t="str">
        <f>I807</f>
        <v>КУРБАНТАЕВ</v>
      </c>
      <c r="L813" s="749">
        <v>1</v>
      </c>
    </row>
    <row r="814" spans="1:12" ht="8.1" customHeight="1" x14ac:dyDescent="0.2">
      <c r="A814" s="370"/>
      <c r="B814" s="359"/>
      <c r="C814" s="371">
        <v>7</v>
      </c>
      <c r="D814" s="372" t="s">
        <v>440</v>
      </c>
      <c r="E814" s="333"/>
      <c r="F814" s="341"/>
      <c r="G814" s="325"/>
      <c r="H814" s="378"/>
      <c r="I814" s="359"/>
      <c r="J814" s="745"/>
      <c r="K814" s="359"/>
      <c r="L814" s="749"/>
    </row>
    <row r="815" spans="1:12" ht="8.1" customHeight="1" x14ac:dyDescent="0.2">
      <c r="A815" s="370"/>
      <c r="B815" s="341"/>
      <c r="C815" s="325"/>
      <c r="D815" s="359"/>
      <c r="E815" s="742">
        <v>7</v>
      </c>
      <c r="F815" s="372" t="str">
        <f>D814</f>
        <v>УМИРЗАК</v>
      </c>
      <c r="G815" s="333"/>
      <c r="H815" s="378"/>
      <c r="I815" s="359"/>
      <c r="J815" s="745"/>
      <c r="K815" s="359"/>
      <c r="L815" s="381"/>
    </row>
    <row r="816" spans="1:12" ht="8.1" customHeight="1" x14ac:dyDescent="0.2">
      <c r="A816" s="370">
        <v>8</v>
      </c>
      <c r="B816" s="359"/>
      <c r="C816" s="333"/>
      <c r="D816" s="359"/>
      <c r="E816" s="745"/>
      <c r="F816" s="338"/>
      <c r="G816" s="742">
        <v>10</v>
      </c>
      <c r="H816" s="376"/>
      <c r="I816" s="359"/>
      <c r="J816" s="745"/>
      <c r="K816" s="359"/>
      <c r="L816" s="381"/>
    </row>
    <row r="817" spans="1:12" ht="8.1" customHeight="1" x14ac:dyDescent="0.2">
      <c r="A817" s="370"/>
      <c r="B817" s="338"/>
      <c r="C817" s="742">
        <v>3</v>
      </c>
      <c r="D817" s="372" t="s">
        <v>441</v>
      </c>
      <c r="E817" s="743"/>
      <c r="F817" s="359"/>
      <c r="G817" s="745"/>
      <c r="H817" s="376"/>
      <c r="I817" s="359"/>
      <c r="J817" s="745"/>
      <c r="K817" s="359"/>
      <c r="L817" s="381"/>
    </row>
    <row r="818" spans="1:12" ht="8.1" customHeight="1" x14ac:dyDescent="0.2">
      <c r="A818" s="370">
        <v>9</v>
      </c>
      <c r="B818" s="372"/>
      <c r="C818" s="743"/>
      <c r="D818" s="341"/>
      <c r="E818" s="325"/>
      <c r="F818" s="359"/>
      <c r="G818" s="745"/>
      <c r="H818" s="376"/>
      <c r="I818" s="359"/>
      <c r="J818" s="745"/>
      <c r="K818" s="359"/>
      <c r="L818" s="381"/>
    </row>
    <row r="819" spans="1:12" ht="8.1" customHeight="1" x14ac:dyDescent="0.2">
      <c r="A819" s="370"/>
      <c r="B819" s="341"/>
      <c r="C819" s="325"/>
      <c r="D819" s="341"/>
      <c r="E819" s="325"/>
      <c r="F819" s="359"/>
      <c r="G819" s="745"/>
      <c r="H819" s="382"/>
      <c r="I819" s="372" t="str">
        <f>F815</f>
        <v>УМИРЗАК</v>
      </c>
      <c r="J819" s="743"/>
      <c r="K819" s="359"/>
      <c r="L819" s="381"/>
    </row>
    <row r="820" spans="1:12" ht="8.1" customHeight="1" x14ac:dyDescent="0.2">
      <c r="A820" s="370">
        <v>10</v>
      </c>
      <c r="B820" s="372"/>
      <c r="C820" s="333"/>
      <c r="D820" s="341"/>
      <c r="E820" s="325"/>
      <c r="F820" s="359"/>
      <c r="G820" s="745"/>
      <c r="H820" s="376"/>
      <c r="I820" s="341"/>
      <c r="J820" s="375"/>
      <c r="K820" s="359"/>
      <c r="L820" s="381"/>
    </row>
    <row r="821" spans="1:12" ht="8.1" customHeight="1" x14ac:dyDescent="0.2">
      <c r="A821" s="370"/>
      <c r="B821" s="338"/>
      <c r="C821" s="742">
        <v>4</v>
      </c>
      <c r="D821" s="372" t="s">
        <v>442</v>
      </c>
      <c r="E821" s="333"/>
      <c r="F821" s="359"/>
      <c r="G821" s="745"/>
      <c r="H821" s="376"/>
      <c r="I821" s="341"/>
      <c r="J821" s="375"/>
      <c r="K821" s="359"/>
      <c r="L821" s="381"/>
    </row>
    <row r="822" spans="1:12" ht="8.1" customHeight="1" x14ac:dyDescent="0.2">
      <c r="A822" s="370">
        <v>11</v>
      </c>
      <c r="B822" s="372"/>
      <c r="C822" s="743"/>
      <c r="D822" s="338"/>
      <c r="E822" s="742">
        <v>8</v>
      </c>
      <c r="F822" s="359"/>
      <c r="G822" s="745"/>
      <c r="H822" s="376"/>
      <c r="I822" s="341"/>
      <c r="J822" s="375"/>
      <c r="K822" s="359"/>
      <c r="L822" s="381"/>
    </row>
    <row r="823" spans="1:12" ht="8.1" customHeight="1" x14ac:dyDescent="0.2">
      <c r="A823" s="383"/>
      <c r="B823" s="341"/>
      <c r="C823" s="325"/>
      <c r="D823" s="359"/>
      <c r="E823" s="745"/>
      <c r="F823" s="372" t="str">
        <f>D824</f>
        <v>КИСАН НАБИ</v>
      </c>
      <c r="G823" s="743"/>
      <c r="H823" s="376"/>
      <c r="I823" s="341"/>
      <c r="J823" s="325">
        <v>-11</v>
      </c>
      <c r="K823" s="372" t="str">
        <f>I819</f>
        <v>УМИРЗАК</v>
      </c>
      <c r="L823" s="750">
        <v>2</v>
      </c>
    </row>
    <row r="824" spans="1:12" ht="8.1" customHeight="1" x14ac:dyDescent="0.2">
      <c r="A824" s="383"/>
      <c r="B824" s="359"/>
      <c r="C824" s="371">
        <v>12</v>
      </c>
      <c r="D824" s="372" t="s">
        <v>443</v>
      </c>
      <c r="E824" s="743"/>
      <c r="F824" s="341"/>
      <c r="G824" s="325"/>
      <c r="H824" s="323"/>
      <c r="I824" s="341"/>
      <c r="J824" s="375"/>
      <c r="K824" s="359"/>
      <c r="L824" s="750"/>
    </row>
    <row r="825" spans="1:12" ht="8.1" customHeight="1" x14ac:dyDescent="0.2">
      <c r="A825" s="383"/>
      <c r="B825" s="359"/>
      <c r="C825" s="371"/>
      <c r="D825" s="359"/>
      <c r="E825" s="333"/>
      <c r="F825" s="341"/>
      <c r="G825" s="325"/>
      <c r="H825" s="323"/>
      <c r="I825" s="341"/>
      <c r="J825" s="375"/>
      <c r="K825" s="359"/>
      <c r="L825" s="381"/>
    </row>
    <row r="826" spans="1:12" ht="8.1" customHeight="1" x14ac:dyDescent="0.2">
      <c r="A826" s="323"/>
      <c r="B826" s="341"/>
      <c r="C826" s="325"/>
      <c r="D826" s="341"/>
      <c r="E826" s="325">
        <v>-9</v>
      </c>
      <c r="F826" s="341" t="str">
        <f>F811</f>
        <v>ЖУМАТОВ</v>
      </c>
      <c r="G826" s="325"/>
      <c r="H826" s="323"/>
      <c r="I826" s="341"/>
      <c r="J826" s="325"/>
      <c r="K826" s="359"/>
      <c r="L826" s="381"/>
    </row>
    <row r="827" spans="1:12" ht="8.1" customHeight="1" x14ac:dyDescent="0.2">
      <c r="A827" s="325">
        <v>-1</v>
      </c>
      <c r="B827" s="341"/>
      <c r="C827" s="325"/>
      <c r="D827" s="341"/>
      <c r="E827" s="325"/>
      <c r="F827" s="338"/>
      <c r="G827" s="742">
        <v>18</v>
      </c>
      <c r="H827" s="376"/>
      <c r="I827" s="341"/>
      <c r="J827" s="325"/>
      <c r="K827" s="359"/>
      <c r="L827" s="381"/>
    </row>
    <row r="828" spans="1:12" ht="8.1" customHeight="1" x14ac:dyDescent="0.2">
      <c r="A828" s="333"/>
      <c r="B828" s="338"/>
      <c r="C828" s="742">
        <v>12</v>
      </c>
      <c r="D828" s="341" t="str">
        <f>B829</f>
        <v>САЙЛАУБЕК</v>
      </c>
      <c r="E828" s="325"/>
      <c r="F828" s="359"/>
      <c r="G828" s="745"/>
      <c r="H828" s="376"/>
      <c r="I828" s="341" t="str">
        <f>F826</f>
        <v>ЖУМАТОВ</v>
      </c>
      <c r="J828" s="325"/>
      <c r="K828" s="359"/>
      <c r="L828" s="381"/>
    </row>
    <row r="829" spans="1:12" ht="8.1" customHeight="1" x14ac:dyDescent="0.2">
      <c r="A829" s="333">
        <v>-8</v>
      </c>
      <c r="B829" s="372" t="str">
        <f>D821</f>
        <v>САЙЛАУБЕК</v>
      </c>
      <c r="C829" s="743"/>
      <c r="D829" s="338"/>
      <c r="E829" s="742">
        <v>16</v>
      </c>
      <c r="F829" s="359"/>
      <c r="G829" s="745"/>
      <c r="H829" s="377"/>
      <c r="I829" s="338"/>
      <c r="J829" s="742">
        <v>20</v>
      </c>
      <c r="K829" s="359"/>
      <c r="L829" s="381"/>
    </row>
    <row r="830" spans="1:12" ht="8.1" customHeight="1" x14ac:dyDescent="0.2">
      <c r="A830" s="333"/>
      <c r="B830" s="338"/>
      <c r="C830" s="333"/>
      <c r="D830" s="359"/>
      <c r="E830" s="745"/>
      <c r="F830" s="372" t="str">
        <f>D828</f>
        <v>САЙЛАУБЕК</v>
      </c>
      <c r="G830" s="743"/>
      <c r="H830" s="376"/>
      <c r="I830" s="359"/>
      <c r="J830" s="745"/>
      <c r="K830" s="359"/>
      <c r="L830" s="381"/>
    </row>
    <row r="831" spans="1:12" ht="8.1" customHeight="1" x14ac:dyDescent="0.2">
      <c r="A831" s="325">
        <v>-2</v>
      </c>
      <c r="B831" s="359"/>
      <c r="C831" s="333"/>
      <c r="D831" s="359"/>
      <c r="E831" s="745"/>
      <c r="F831" s="341"/>
      <c r="G831" s="325"/>
      <c r="H831" s="378"/>
      <c r="I831" s="359"/>
      <c r="J831" s="745"/>
      <c r="K831" s="359"/>
      <c r="L831" s="381"/>
    </row>
    <row r="832" spans="1:12" ht="8.1" customHeight="1" x14ac:dyDescent="0.2">
      <c r="A832" s="333"/>
      <c r="B832" s="338"/>
      <c r="C832" s="742">
        <v>13</v>
      </c>
      <c r="D832" s="372" t="str">
        <f>B833</f>
        <v>ПОЛХОВСКИЙ</v>
      </c>
      <c r="E832" s="743"/>
      <c r="F832" s="341"/>
      <c r="G832" s="325"/>
      <c r="H832" s="378"/>
      <c r="I832" s="359"/>
      <c r="J832" s="745"/>
      <c r="K832" s="372" t="str">
        <f>I836</f>
        <v>КИСАН НАБИ</v>
      </c>
      <c r="L832" s="750">
        <v>3</v>
      </c>
    </row>
    <row r="833" spans="1:12" ht="8.1" customHeight="1" x14ac:dyDescent="0.2">
      <c r="A833" s="333">
        <v>-7</v>
      </c>
      <c r="B833" s="372" t="str">
        <f>D817</f>
        <v>ПОЛХОВСКИЙ</v>
      </c>
      <c r="C833" s="743"/>
      <c r="D833" s="341"/>
      <c r="E833" s="325"/>
      <c r="F833" s="341"/>
      <c r="G833" s="325"/>
      <c r="H833" s="378"/>
      <c r="I833" s="359"/>
      <c r="J833" s="745"/>
      <c r="K833" s="341"/>
      <c r="L833" s="750"/>
    </row>
    <row r="834" spans="1:12" ht="8.1" customHeight="1" x14ac:dyDescent="0.2">
      <c r="A834" s="333"/>
      <c r="B834" s="341"/>
      <c r="C834" s="325"/>
      <c r="D834" s="341"/>
      <c r="E834" s="325">
        <v>-10</v>
      </c>
      <c r="F834" s="341" t="str">
        <f>F823</f>
        <v>КИСАН НАБИ</v>
      </c>
      <c r="G834" s="325"/>
      <c r="H834" s="378"/>
      <c r="I834" s="359"/>
      <c r="J834" s="745"/>
      <c r="K834" s="341"/>
      <c r="L834" s="384"/>
    </row>
    <row r="835" spans="1:12" ht="8.1" customHeight="1" x14ac:dyDescent="0.2">
      <c r="A835" s="325">
        <v>-3</v>
      </c>
      <c r="B835" s="341"/>
      <c r="C835" s="325"/>
      <c r="D835" s="341"/>
      <c r="E835" s="325"/>
      <c r="F835" s="338"/>
      <c r="G835" s="742">
        <v>19</v>
      </c>
      <c r="H835" s="376"/>
      <c r="I835" s="359"/>
      <c r="J835" s="745"/>
      <c r="K835" s="341"/>
      <c r="L835" s="384"/>
    </row>
    <row r="836" spans="1:12" ht="8.1" customHeight="1" x14ac:dyDescent="0.2">
      <c r="A836" s="333"/>
      <c r="B836" s="338"/>
      <c r="C836" s="742">
        <v>14</v>
      </c>
      <c r="D836" s="341" t="str">
        <f>B837</f>
        <v>НУРУМОВ</v>
      </c>
      <c r="E836" s="325"/>
      <c r="F836" s="359"/>
      <c r="G836" s="745"/>
      <c r="H836" s="382"/>
      <c r="I836" s="372" t="str">
        <f>F834</f>
        <v>КИСАН НАБИ</v>
      </c>
      <c r="J836" s="743"/>
      <c r="K836" s="341"/>
      <c r="L836" s="384"/>
    </row>
    <row r="837" spans="1:12" ht="8.1" customHeight="1" x14ac:dyDescent="0.2">
      <c r="A837" s="333">
        <v>-6</v>
      </c>
      <c r="B837" s="372" t="str">
        <f>D809</f>
        <v>НУРУМОВ</v>
      </c>
      <c r="C837" s="743"/>
      <c r="D837" s="338"/>
      <c r="E837" s="742">
        <v>17</v>
      </c>
      <c r="F837" s="359"/>
      <c r="G837" s="745"/>
      <c r="H837" s="376"/>
      <c r="I837" s="341"/>
      <c r="J837" s="325"/>
      <c r="K837" s="341"/>
      <c r="L837" s="384"/>
    </row>
    <row r="838" spans="1:12" ht="8.1" customHeight="1" x14ac:dyDescent="0.2">
      <c r="A838" s="333"/>
      <c r="B838" s="338"/>
      <c r="C838" s="333"/>
      <c r="D838" s="359"/>
      <c r="E838" s="745"/>
      <c r="F838" s="372" t="str">
        <f>D836</f>
        <v>НУРУМОВ</v>
      </c>
      <c r="G838" s="743"/>
      <c r="H838" s="376"/>
      <c r="I838" s="341"/>
      <c r="J838" s="325">
        <v>-20</v>
      </c>
      <c r="K838" s="372" t="str">
        <f>I828</f>
        <v>ЖУМАТОВ</v>
      </c>
      <c r="L838" s="749">
        <v>4</v>
      </c>
    </row>
    <row r="839" spans="1:12" ht="8.1" customHeight="1" x14ac:dyDescent="0.2">
      <c r="A839" s="325">
        <v>-4</v>
      </c>
      <c r="B839" s="359"/>
      <c r="C839" s="333"/>
      <c r="D839" s="359"/>
      <c r="E839" s="745"/>
      <c r="F839" s="341"/>
      <c r="G839" s="323"/>
      <c r="H839" s="323"/>
      <c r="I839" s="341"/>
      <c r="J839" s="325"/>
      <c r="K839" s="341"/>
      <c r="L839" s="749"/>
    </row>
    <row r="840" spans="1:12" ht="8.1" customHeight="1" x14ac:dyDescent="0.3">
      <c r="A840" s="333"/>
      <c r="B840" s="338"/>
      <c r="C840" s="742">
        <v>15</v>
      </c>
      <c r="D840" s="372" t="str">
        <f>B841</f>
        <v>КРАУЗЕ</v>
      </c>
      <c r="E840" s="743"/>
      <c r="F840" s="341"/>
      <c r="G840" s="323"/>
      <c r="H840" s="323"/>
      <c r="I840" s="341"/>
      <c r="J840" s="389"/>
      <c r="K840" s="341"/>
      <c r="L840" s="328"/>
    </row>
    <row r="841" spans="1:12" ht="8.1" customHeight="1" x14ac:dyDescent="0.2">
      <c r="A841" s="333">
        <v>-5</v>
      </c>
      <c r="B841" s="372" t="str">
        <f>D805</f>
        <v>КРАУЗЕ</v>
      </c>
      <c r="C841" s="743"/>
      <c r="D841" s="341"/>
      <c r="E841" s="323"/>
      <c r="F841" s="341"/>
      <c r="G841" s="323"/>
      <c r="H841" s="325"/>
      <c r="I841" s="341"/>
      <c r="J841" s="389"/>
      <c r="K841" s="341"/>
      <c r="L841" s="386"/>
    </row>
    <row r="842" spans="1:12" ht="8.1" customHeight="1" x14ac:dyDescent="0.2">
      <c r="A842" s="387"/>
      <c r="B842" s="341"/>
      <c r="C842" s="325"/>
      <c r="D842" s="341"/>
      <c r="E842" s="323"/>
      <c r="F842" s="341"/>
      <c r="G842" s="323"/>
      <c r="H842" s="325"/>
      <c r="I842" s="341"/>
      <c r="J842" s="389"/>
      <c r="K842" s="341"/>
      <c r="L842" s="386"/>
    </row>
    <row r="843" spans="1:12" ht="8.1" customHeight="1" x14ac:dyDescent="0.2">
      <c r="A843" s="323">
        <v>-18</v>
      </c>
      <c r="B843" s="341" t="str">
        <f>F830</f>
        <v>САЙЛАУБЕК</v>
      </c>
      <c r="C843" s="388"/>
      <c r="D843" s="368"/>
      <c r="F843" s="341"/>
      <c r="G843" s="323"/>
      <c r="H843" s="325">
        <v>-16</v>
      </c>
      <c r="I843" s="341" t="str">
        <f>D832</f>
        <v>ПОЛХОВСКИЙ</v>
      </c>
      <c r="J843" s="389"/>
      <c r="K843" s="341"/>
      <c r="L843" s="386"/>
    </row>
    <row r="844" spans="1:12" ht="8.1" customHeight="1" x14ac:dyDescent="0.2">
      <c r="A844" s="323"/>
      <c r="B844" s="338"/>
      <c r="C844" s="742">
        <v>21</v>
      </c>
      <c r="D844" s="372" t="str">
        <f>B845</f>
        <v>НУРУМОВ</v>
      </c>
      <c r="E844" s="749">
        <v>5</v>
      </c>
      <c r="F844" s="341"/>
      <c r="G844" s="323"/>
      <c r="H844" s="325"/>
      <c r="I844" s="338"/>
      <c r="J844" s="742">
        <v>22</v>
      </c>
      <c r="K844" s="372" t="str">
        <f>I845</f>
        <v>КРАУЗЕ</v>
      </c>
      <c r="L844" s="749">
        <v>7</v>
      </c>
    </row>
    <row r="845" spans="1:12" ht="8.1" customHeight="1" x14ac:dyDescent="0.2">
      <c r="A845" s="323">
        <v>-19</v>
      </c>
      <c r="B845" s="372" t="str">
        <f>F838</f>
        <v>НУРУМОВ</v>
      </c>
      <c r="C845" s="743"/>
      <c r="D845" s="341"/>
      <c r="E845" s="749"/>
      <c r="F845" s="341"/>
      <c r="G845" s="323"/>
      <c r="H845" s="325">
        <v>-17</v>
      </c>
      <c r="I845" s="372" t="str">
        <f>D840</f>
        <v>КРАУЗЕ</v>
      </c>
      <c r="J845" s="743"/>
      <c r="K845" s="341"/>
      <c r="L845" s="749"/>
    </row>
    <row r="846" spans="1:12" ht="8.1" customHeight="1" x14ac:dyDescent="0.2">
      <c r="A846" s="323"/>
      <c r="B846" s="341"/>
      <c r="C846" s="325">
        <v>-21</v>
      </c>
      <c r="D846" s="372" t="str">
        <f>B843</f>
        <v>САЙЛАУБЕК</v>
      </c>
      <c r="E846" s="749">
        <v>6</v>
      </c>
      <c r="F846" s="341"/>
      <c r="G846" s="323"/>
      <c r="H846" s="325"/>
      <c r="I846" s="341"/>
      <c r="J846" s="325">
        <v>-22</v>
      </c>
      <c r="K846" s="372" t="str">
        <f>I843</f>
        <v>ПОЛХОВСКИЙ</v>
      </c>
      <c r="L846" s="749">
        <v>8</v>
      </c>
    </row>
    <row r="847" spans="1:12" ht="8.1" customHeight="1" x14ac:dyDescent="0.2">
      <c r="A847" s="323"/>
      <c r="B847" s="341"/>
      <c r="C847" s="325"/>
      <c r="D847" s="341"/>
      <c r="E847" s="749"/>
      <c r="F847" s="341"/>
      <c r="H847" s="389"/>
      <c r="I847" s="341"/>
      <c r="J847" s="325"/>
      <c r="K847" s="341"/>
      <c r="L847" s="749"/>
    </row>
    <row r="848" spans="1:12" ht="8.1" customHeight="1" x14ac:dyDescent="0.2">
      <c r="A848" s="323">
        <v>-12</v>
      </c>
      <c r="B848" s="341"/>
      <c r="C848" s="325"/>
      <c r="D848" s="341"/>
      <c r="E848" s="323"/>
      <c r="F848" s="341"/>
      <c r="G848" s="390"/>
      <c r="H848" s="391"/>
      <c r="I848" s="341"/>
      <c r="J848" s="389"/>
      <c r="K848" s="341"/>
      <c r="L848" s="386"/>
    </row>
    <row r="849" spans="1:12" ht="8.1" customHeight="1" x14ac:dyDescent="0.2">
      <c r="A849" s="323"/>
      <c r="B849" s="338"/>
      <c r="C849" s="742">
        <v>23</v>
      </c>
      <c r="D849" s="341"/>
      <c r="E849" s="323"/>
      <c r="F849" s="341"/>
      <c r="G849" s="390"/>
      <c r="H849" s="391"/>
      <c r="I849" s="341"/>
      <c r="J849" s="389"/>
      <c r="K849" s="341"/>
      <c r="L849" s="386"/>
    </row>
    <row r="850" spans="1:12" ht="8.1" customHeight="1" x14ac:dyDescent="0.2">
      <c r="A850" s="323">
        <v>-13</v>
      </c>
      <c r="B850" s="372"/>
      <c r="C850" s="743"/>
      <c r="D850" s="338"/>
      <c r="E850" s="742">
        <v>25</v>
      </c>
      <c r="F850" s="341"/>
      <c r="G850" s="390"/>
      <c r="H850" s="391"/>
      <c r="I850" s="341"/>
      <c r="J850" s="389"/>
      <c r="K850" s="341"/>
      <c r="L850" s="386"/>
    </row>
    <row r="851" spans="1:12" ht="8.1" customHeight="1" x14ac:dyDescent="0.2">
      <c r="A851" s="323"/>
      <c r="B851" s="341"/>
      <c r="C851" s="325"/>
      <c r="D851" s="359"/>
      <c r="E851" s="745"/>
      <c r="F851" s="372"/>
      <c r="G851" s="747">
        <v>9</v>
      </c>
      <c r="H851" s="392">
        <v>-23</v>
      </c>
      <c r="I851" s="341"/>
      <c r="J851" s="325"/>
      <c r="K851" s="341"/>
      <c r="L851" s="393"/>
    </row>
    <row r="852" spans="1:12" ht="8.1" customHeight="1" x14ac:dyDescent="0.2">
      <c r="A852" s="323">
        <v>-14</v>
      </c>
      <c r="B852" s="341"/>
      <c r="C852" s="325"/>
      <c r="D852" s="359"/>
      <c r="E852" s="745"/>
      <c r="F852" s="341"/>
      <c r="G852" s="747"/>
      <c r="H852" s="394"/>
      <c r="I852" s="338"/>
      <c r="J852" s="742">
        <v>26</v>
      </c>
      <c r="K852" s="372"/>
      <c r="L852" s="748">
        <v>11</v>
      </c>
    </row>
    <row r="853" spans="1:12" ht="8.1" customHeight="1" x14ac:dyDescent="0.2">
      <c r="A853" s="323"/>
      <c r="B853" s="338"/>
      <c r="C853" s="742">
        <v>24</v>
      </c>
      <c r="D853" s="372"/>
      <c r="E853" s="743"/>
      <c r="F853" s="341"/>
      <c r="G853" s="393"/>
      <c r="H853" s="392">
        <v>-24</v>
      </c>
      <c r="I853" s="372"/>
      <c r="J853" s="743"/>
      <c r="K853" s="341"/>
      <c r="L853" s="748"/>
    </row>
    <row r="854" spans="1:12" ht="8.1" customHeight="1" x14ac:dyDescent="0.2">
      <c r="A854" s="323">
        <v>-15</v>
      </c>
      <c r="B854" s="372"/>
      <c r="C854" s="743"/>
      <c r="D854" s="341"/>
      <c r="E854" s="325">
        <v>-25</v>
      </c>
      <c r="F854" s="372"/>
      <c r="G854" s="747">
        <v>10</v>
      </c>
      <c r="H854" s="391"/>
      <c r="I854" s="341"/>
      <c r="J854" s="325">
        <v>-26</v>
      </c>
      <c r="K854" s="341"/>
      <c r="L854" s="748">
        <v>12</v>
      </c>
    </row>
    <row r="855" spans="1:12" ht="8.1" customHeight="1" x14ac:dyDescent="0.2">
      <c r="A855" s="323"/>
      <c r="B855" s="341"/>
      <c r="C855" s="325"/>
      <c r="D855" s="341"/>
      <c r="E855" s="325"/>
      <c r="F855" s="341"/>
      <c r="G855" s="747"/>
      <c r="H855" s="395"/>
      <c r="I855" s="341"/>
      <c r="J855" s="389"/>
      <c r="K855" s="338"/>
      <c r="L855" s="748"/>
    </row>
    <row r="856" spans="1:12" ht="8.1" customHeight="1" x14ac:dyDescent="0.25">
      <c r="A856" s="323"/>
      <c r="B856" s="341"/>
      <c r="C856" s="325"/>
      <c r="D856" s="341"/>
      <c r="E856" s="325"/>
      <c r="F856" s="341"/>
      <c r="G856" s="395"/>
      <c r="H856" s="395"/>
      <c r="I856" s="341"/>
      <c r="J856" s="389"/>
      <c r="K856" s="359"/>
      <c r="L856" s="396"/>
    </row>
    <row r="857" spans="1:12" ht="8.1" customHeight="1" x14ac:dyDescent="0.2">
      <c r="A857" s="370"/>
      <c r="B857" s="359"/>
      <c r="C857" s="371">
        <v>1</v>
      </c>
      <c r="D857" s="372" t="s">
        <v>444</v>
      </c>
      <c r="E857" s="333"/>
      <c r="F857" s="341"/>
      <c r="G857" s="375"/>
      <c r="H857" s="357"/>
      <c r="I857" s="751" t="s">
        <v>376</v>
      </c>
      <c r="J857" s="323"/>
      <c r="K857" s="341"/>
      <c r="L857" s="374"/>
    </row>
    <row r="858" spans="1:12" ht="8.1" customHeight="1" x14ac:dyDescent="0.2">
      <c r="A858" s="370"/>
      <c r="B858" s="359"/>
      <c r="C858" s="333"/>
      <c r="D858" s="338"/>
      <c r="E858" s="742">
        <v>5</v>
      </c>
      <c r="F858" s="341" t="str">
        <f>D857</f>
        <v>ЖОЛДЫБАЙ</v>
      </c>
      <c r="G858" s="375"/>
      <c r="H858" s="357"/>
      <c r="I858" s="751"/>
      <c r="J858" s="323"/>
      <c r="K858" s="341"/>
      <c r="L858" s="374"/>
    </row>
    <row r="859" spans="1:12" ht="8.1" customHeight="1" x14ac:dyDescent="0.2">
      <c r="A859" s="370">
        <v>2</v>
      </c>
      <c r="B859" s="372"/>
      <c r="C859" s="333"/>
      <c r="D859" s="359"/>
      <c r="E859" s="745"/>
      <c r="F859" s="338"/>
      <c r="G859" s="742">
        <v>9</v>
      </c>
      <c r="H859" s="376"/>
      <c r="I859" s="341"/>
      <c r="J859" s="375"/>
      <c r="K859" s="341"/>
      <c r="L859" s="374"/>
    </row>
    <row r="860" spans="1:12" ht="8.1" customHeight="1" x14ac:dyDescent="0.2">
      <c r="A860" s="370"/>
      <c r="B860" s="338"/>
      <c r="C860" s="742">
        <v>1</v>
      </c>
      <c r="D860" s="372" t="s">
        <v>445</v>
      </c>
      <c r="E860" s="743"/>
      <c r="F860" s="359"/>
      <c r="G860" s="745"/>
      <c r="H860" s="376"/>
      <c r="I860" s="341"/>
      <c r="J860" s="375"/>
      <c r="K860" s="341"/>
      <c r="L860" s="374"/>
    </row>
    <row r="861" spans="1:12" ht="8.1" customHeight="1" x14ac:dyDescent="0.2">
      <c r="A861" s="370">
        <v>3</v>
      </c>
      <c r="B861" s="372"/>
      <c r="C861" s="743"/>
      <c r="D861" s="341"/>
      <c r="E861" s="325"/>
      <c r="F861" s="359"/>
      <c r="G861" s="745"/>
      <c r="H861" s="376"/>
      <c r="I861" s="341"/>
      <c r="J861" s="375"/>
      <c r="K861" s="341"/>
      <c r="L861" s="374"/>
    </row>
    <row r="862" spans="1:12" ht="8.1" customHeight="1" x14ac:dyDescent="0.2">
      <c r="A862" s="370"/>
      <c r="B862" s="341"/>
      <c r="C862" s="325"/>
      <c r="D862" s="341"/>
      <c r="E862" s="325"/>
      <c r="F862" s="359"/>
      <c r="G862" s="745"/>
      <c r="H862" s="376"/>
      <c r="I862" s="372" t="str">
        <f>F858</f>
        <v>ЖОЛДЫБАЙ</v>
      </c>
      <c r="J862" s="373"/>
      <c r="K862" s="341"/>
      <c r="L862" s="374"/>
    </row>
    <row r="863" spans="1:12" ht="8.1" customHeight="1" x14ac:dyDescent="0.2">
      <c r="A863" s="370">
        <v>4</v>
      </c>
      <c r="B863" s="372"/>
      <c r="C863" s="333"/>
      <c r="D863" s="341"/>
      <c r="E863" s="325"/>
      <c r="F863" s="359"/>
      <c r="G863" s="745"/>
      <c r="H863" s="377"/>
      <c r="I863" s="338"/>
      <c r="J863" s="742">
        <v>11</v>
      </c>
      <c r="K863" s="341"/>
      <c r="L863" s="374"/>
    </row>
    <row r="864" spans="1:12" ht="8.1" customHeight="1" x14ac:dyDescent="0.2">
      <c r="A864" s="370"/>
      <c r="B864" s="338"/>
      <c r="C864" s="742">
        <v>2</v>
      </c>
      <c r="D864" s="372" t="s">
        <v>446</v>
      </c>
      <c r="E864" s="333"/>
      <c r="F864" s="359"/>
      <c r="G864" s="745"/>
      <c r="H864" s="376"/>
      <c r="I864" s="359"/>
      <c r="J864" s="745"/>
      <c r="K864" s="341"/>
      <c r="L864" s="374"/>
    </row>
    <row r="865" spans="1:12" ht="8.1" customHeight="1" x14ac:dyDescent="0.2">
      <c r="A865" s="370">
        <v>5</v>
      </c>
      <c r="B865" s="372"/>
      <c r="C865" s="743"/>
      <c r="D865" s="338"/>
      <c r="E865" s="742">
        <v>6</v>
      </c>
      <c r="F865" s="359"/>
      <c r="G865" s="745"/>
      <c r="H865" s="376"/>
      <c r="I865" s="359"/>
      <c r="J865" s="745"/>
      <c r="K865" s="341"/>
      <c r="L865" s="374"/>
    </row>
    <row r="866" spans="1:12" ht="8.1" customHeight="1" x14ac:dyDescent="0.2">
      <c r="A866" s="370"/>
      <c r="B866" s="341"/>
      <c r="C866" s="325"/>
      <c r="D866" s="359"/>
      <c r="E866" s="745"/>
      <c r="F866" s="372" t="str">
        <f>D867</f>
        <v>МАТКАРИМОВ</v>
      </c>
      <c r="G866" s="743"/>
      <c r="H866" s="376"/>
      <c r="I866" s="359"/>
      <c r="J866" s="745"/>
      <c r="K866" s="341"/>
      <c r="L866" s="374"/>
    </row>
    <row r="867" spans="1:12" ht="8.1" customHeight="1" x14ac:dyDescent="0.3">
      <c r="A867" s="370"/>
      <c r="B867" s="359"/>
      <c r="C867" s="371">
        <v>6</v>
      </c>
      <c r="D867" s="372" t="s">
        <v>447</v>
      </c>
      <c r="E867" s="743"/>
      <c r="F867" s="341"/>
      <c r="G867" s="325"/>
      <c r="H867" s="378"/>
      <c r="I867" s="359"/>
      <c r="J867" s="745"/>
      <c r="K867" s="341"/>
      <c r="L867" s="328"/>
    </row>
    <row r="868" spans="1:12" ht="8.1" customHeight="1" x14ac:dyDescent="0.2">
      <c r="A868" s="370"/>
      <c r="B868" s="359"/>
      <c r="C868" s="333"/>
      <c r="D868" s="341"/>
      <c r="E868" s="325"/>
      <c r="F868" s="341"/>
      <c r="G868" s="325"/>
      <c r="H868" s="378"/>
      <c r="I868" s="359"/>
      <c r="J868" s="745"/>
      <c r="K868" s="379" t="str">
        <f>I862</f>
        <v>ЖОЛДЫБАЙ</v>
      </c>
      <c r="L868" s="749">
        <v>1</v>
      </c>
    </row>
    <row r="869" spans="1:12" ht="8.1" customHeight="1" x14ac:dyDescent="0.2">
      <c r="A869" s="370"/>
      <c r="B869" s="359"/>
      <c r="C869" s="371">
        <v>7</v>
      </c>
      <c r="D869" s="372" t="s">
        <v>448</v>
      </c>
      <c r="E869" s="333"/>
      <c r="F869" s="341"/>
      <c r="G869" s="325"/>
      <c r="H869" s="378"/>
      <c r="I869" s="359"/>
      <c r="J869" s="745"/>
      <c r="K869" s="359"/>
      <c r="L869" s="749"/>
    </row>
    <row r="870" spans="1:12" ht="8.1" customHeight="1" x14ac:dyDescent="0.2">
      <c r="A870" s="370"/>
      <c r="B870" s="341"/>
      <c r="C870" s="325"/>
      <c r="D870" s="359"/>
      <c r="E870" s="742">
        <v>7</v>
      </c>
      <c r="F870" s="372" t="str">
        <f>D869</f>
        <v>РОМАНЮК</v>
      </c>
      <c r="G870" s="333"/>
      <c r="H870" s="378"/>
      <c r="I870" s="359"/>
      <c r="J870" s="745"/>
      <c r="K870" s="359"/>
      <c r="L870" s="381"/>
    </row>
    <row r="871" spans="1:12" ht="8.1" customHeight="1" x14ac:dyDescent="0.2">
      <c r="A871" s="370">
        <v>8</v>
      </c>
      <c r="B871" s="359"/>
      <c r="C871" s="333"/>
      <c r="D871" s="359"/>
      <c r="E871" s="745"/>
      <c r="F871" s="338"/>
      <c r="G871" s="742">
        <v>10</v>
      </c>
      <c r="H871" s="376"/>
      <c r="I871" s="359"/>
      <c r="J871" s="745"/>
      <c r="K871" s="359"/>
      <c r="L871" s="381"/>
    </row>
    <row r="872" spans="1:12" ht="8.1" customHeight="1" x14ac:dyDescent="0.2">
      <c r="A872" s="370"/>
      <c r="B872" s="338"/>
      <c r="C872" s="742">
        <v>3</v>
      </c>
      <c r="D872" s="372" t="s">
        <v>449</v>
      </c>
      <c r="E872" s="743"/>
      <c r="F872" s="359"/>
      <c r="G872" s="745"/>
      <c r="H872" s="376"/>
      <c r="I872" s="359"/>
      <c r="J872" s="745"/>
      <c r="K872" s="359"/>
      <c r="L872" s="381"/>
    </row>
    <row r="873" spans="1:12" ht="8.1" customHeight="1" x14ac:dyDescent="0.2">
      <c r="A873" s="370">
        <v>9</v>
      </c>
      <c r="B873" s="372"/>
      <c r="C873" s="743"/>
      <c r="D873" s="341"/>
      <c r="E873" s="325"/>
      <c r="F873" s="359"/>
      <c r="G873" s="745"/>
      <c r="H873" s="376"/>
      <c r="I873" s="359"/>
      <c r="J873" s="745"/>
      <c r="K873" s="359"/>
      <c r="L873" s="381"/>
    </row>
    <row r="874" spans="1:12" ht="8.1" customHeight="1" x14ac:dyDescent="0.2">
      <c r="A874" s="370"/>
      <c r="B874" s="341"/>
      <c r="C874" s="325"/>
      <c r="D874" s="341"/>
      <c r="E874" s="325"/>
      <c r="F874" s="359"/>
      <c r="G874" s="745"/>
      <c r="H874" s="382"/>
      <c r="I874" s="372" t="str">
        <f>F878</f>
        <v>ЕРКИНБЕК</v>
      </c>
      <c r="J874" s="743"/>
      <c r="K874" s="359"/>
      <c r="L874" s="381"/>
    </row>
    <row r="875" spans="1:12" ht="8.1" customHeight="1" x14ac:dyDescent="0.2">
      <c r="A875" s="370">
        <v>10</v>
      </c>
      <c r="B875" s="372"/>
      <c r="C875" s="333"/>
      <c r="D875" s="341"/>
      <c r="E875" s="325"/>
      <c r="F875" s="359"/>
      <c r="G875" s="745"/>
      <c r="H875" s="376"/>
      <c r="I875" s="341"/>
      <c r="J875" s="375"/>
      <c r="K875" s="359"/>
      <c r="L875" s="381"/>
    </row>
    <row r="876" spans="1:12" ht="8.1" customHeight="1" x14ac:dyDescent="0.2">
      <c r="A876" s="370"/>
      <c r="B876" s="338"/>
      <c r="C876" s="742">
        <v>4</v>
      </c>
      <c r="D876" s="372" t="s">
        <v>450</v>
      </c>
      <c r="E876" s="333"/>
      <c r="F876" s="359"/>
      <c r="G876" s="745"/>
      <c r="H876" s="376"/>
      <c r="I876" s="341"/>
      <c r="J876" s="375"/>
      <c r="K876" s="359"/>
      <c r="L876" s="381"/>
    </row>
    <row r="877" spans="1:12" ht="8.1" customHeight="1" x14ac:dyDescent="0.2">
      <c r="A877" s="370">
        <v>11</v>
      </c>
      <c r="B877" s="372"/>
      <c r="C877" s="743"/>
      <c r="D877" s="338"/>
      <c r="E877" s="742">
        <v>8</v>
      </c>
      <c r="F877" s="359"/>
      <c r="G877" s="745"/>
      <c r="H877" s="376"/>
      <c r="I877" s="341"/>
      <c r="J877" s="375"/>
      <c r="K877" s="359"/>
      <c r="L877" s="381"/>
    </row>
    <row r="878" spans="1:12" ht="8.1" customHeight="1" x14ac:dyDescent="0.2">
      <c r="A878" s="383"/>
      <c r="B878" s="341"/>
      <c r="C878" s="325"/>
      <c r="D878" s="359"/>
      <c r="E878" s="745"/>
      <c r="F878" s="372" t="str">
        <f>D879</f>
        <v>ЕРКИНБЕК</v>
      </c>
      <c r="G878" s="743"/>
      <c r="H878" s="376"/>
      <c r="I878" s="341"/>
      <c r="J878" s="325">
        <v>-11</v>
      </c>
      <c r="K878" s="372" t="str">
        <f>I874</f>
        <v>ЕРКИНБЕК</v>
      </c>
      <c r="L878" s="750">
        <v>2</v>
      </c>
    </row>
    <row r="879" spans="1:12" ht="8.1" customHeight="1" x14ac:dyDescent="0.2">
      <c r="A879" s="383"/>
      <c r="B879" s="359"/>
      <c r="C879" s="371">
        <v>12</v>
      </c>
      <c r="D879" s="372" t="s">
        <v>451</v>
      </c>
      <c r="E879" s="743"/>
      <c r="F879" s="341"/>
      <c r="G879" s="325"/>
      <c r="H879" s="323"/>
      <c r="I879" s="341"/>
      <c r="J879" s="375"/>
      <c r="K879" s="359"/>
      <c r="L879" s="750"/>
    </row>
    <row r="880" spans="1:12" ht="8.1" customHeight="1" x14ac:dyDescent="0.2">
      <c r="A880" s="383"/>
      <c r="B880" s="359"/>
      <c r="C880" s="371"/>
      <c r="D880" s="359"/>
      <c r="E880" s="333"/>
      <c r="F880" s="341"/>
      <c r="G880" s="325"/>
      <c r="H880" s="323"/>
      <c r="I880" s="341"/>
      <c r="J880" s="375"/>
      <c r="K880" s="359"/>
      <c r="L880" s="381"/>
    </row>
    <row r="881" spans="1:12" ht="8.1" customHeight="1" x14ac:dyDescent="0.2">
      <c r="A881" s="323"/>
      <c r="B881" s="341"/>
      <c r="C881" s="325"/>
      <c r="D881" s="341"/>
      <c r="E881" s="325">
        <v>-9</v>
      </c>
      <c r="F881" s="341" t="str">
        <f>F866</f>
        <v>МАТКАРИМОВ</v>
      </c>
      <c r="G881" s="325"/>
      <c r="H881" s="323"/>
      <c r="I881" s="341"/>
      <c r="J881" s="325"/>
      <c r="K881" s="359"/>
      <c r="L881" s="381"/>
    </row>
    <row r="882" spans="1:12" ht="8.1" customHeight="1" x14ac:dyDescent="0.2">
      <c r="A882" s="325">
        <v>-1</v>
      </c>
      <c r="B882" s="341"/>
      <c r="C882" s="325"/>
      <c r="D882" s="341"/>
      <c r="E882" s="325"/>
      <c r="F882" s="338"/>
      <c r="G882" s="742">
        <v>18</v>
      </c>
      <c r="H882" s="376"/>
      <c r="I882" s="341"/>
      <c r="J882" s="325"/>
      <c r="K882" s="359"/>
      <c r="L882" s="381"/>
    </row>
    <row r="883" spans="1:12" ht="8.1" customHeight="1" x14ac:dyDescent="0.2">
      <c r="A883" s="333"/>
      <c r="B883" s="338"/>
      <c r="C883" s="742">
        <v>12</v>
      </c>
      <c r="D883" s="341" t="str">
        <f>B884</f>
        <v>НУРМУХАМБЕТОВ</v>
      </c>
      <c r="E883" s="325"/>
      <c r="F883" s="359"/>
      <c r="G883" s="745"/>
      <c r="H883" s="376"/>
      <c r="I883" s="341" t="str">
        <f>F881</f>
        <v>МАТКАРИМОВ</v>
      </c>
      <c r="J883" s="325"/>
      <c r="K883" s="359"/>
      <c r="L883" s="381"/>
    </row>
    <row r="884" spans="1:12" ht="8.1" customHeight="1" x14ac:dyDescent="0.2">
      <c r="A884" s="333">
        <v>-8</v>
      </c>
      <c r="B884" s="372" t="str">
        <f>D876</f>
        <v>НУРМУХАМБЕТОВ</v>
      </c>
      <c r="C884" s="743"/>
      <c r="D884" s="338"/>
      <c r="E884" s="742">
        <v>16</v>
      </c>
      <c r="F884" s="359"/>
      <c r="G884" s="745"/>
      <c r="H884" s="377"/>
      <c r="I884" s="338"/>
      <c r="J884" s="742">
        <v>20</v>
      </c>
      <c r="K884" s="359"/>
      <c r="L884" s="381"/>
    </row>
    <row r="885" spans="1:12" ht="8.1" customHeight="1" x14ac:dyDescent="0.2">
      <c r="A885" s="333"/>
      <c r="B885" s="338"/>
      <c r="C885" s="333"/>
      <c r="D885" s="359"/>
      <c r="E885" s="745"/>
      <c r="F885" s="372" t="str">
        <f>D883</f>
        <v>НУРМУХАМБЕТОВ</v>
      </c>
      <c r="G885" s="743"/>
      <c r="H885" s="376"/>
      <c r="I885" s="359"/>
      <c r="J885" s="745"/>
      <c r="K885" s="359"/>
      <c r="L885" s="381"/>
    </row>
    <row r="886" spans="1:12" ht="8.1" customHeight="1" x14ac:dyDescent="0.2">
      <c r="A886" s="325">
        <v>-2</v>
      </c>
      <c r="B886" s="359"/>
      <c r="C886" s="333"/>
      <c r="D886" s="359"/>
      <c r="E886" s="745"/>
      <c r="F886" s="341"/>
      <c r="G886" s="325"/>
      <c r="H886" s="378"/>
      <c r="I886" s="359"/>
      <c r="J886" s="745"/>
      <c r="K886" s="359"/>
      <c r="L886" s="381"/>
    </row>
    <row r="887" spans="1:12" ht="8.1" customHeight="1" x14ac:dyDescent="0.2">
      <c r="A887" s="333"/>
      <c r="B887" s="338"/>
      <c r="C887" s="742">
        <v>13</v>
      </c>
      <c r="D887" s="372" t="str">
        <f>B888</f>
        <v>ЕРМЕК</v>
      </c>
      <c r="E887" s="743"/>
      <c r="F887" s="341"/>
      <c r="G887" s="325"/>
      <c r="H887" s="378"/>
      <c r="I887" s="359"/>
      <c r="J887" s="745"/>
      <c r="K887" s="372" t="str">
        <f>I883</f>
        <v>МАТКАРИМОВ</v>
      </c>
      <c r="L887" s="750">
        <v>3</v>
      </c>
    </row>
    <row r="888" spans="1:12" ht="8.1" customHeight="1" x14ac:dyDescent="0.2">
      <c r="A888" s="333">
        <v>-7</v>
      </c>
      <c r="B888" s="372" t="str">
        <f>D872</f>
        <v>ЕРМЕК</v>
      </c>
      <c r="C888" s="743"/>
      <c r="D888" s="341"/>
      <c r="E888" s="325"/>
      <c r="F888" s="341"/>
      <c r="G888" s="325"/>
      <c r="H888" s="378"/>
      <c r="I888" s="359"/>
      <c r="J888" s="745"/>
      <c r="K888" s="341"/>
      <c r="L888" s="750"/>
    </row>
    <row r="889" spans="1:12" ht="8.1" customHeight="1" x14ac:dyDescent="0.2">
      <c r="A889" s="333"/>
      <c r="B889" s="341"/>
      <c r="C889" s="325"/>
      <c r="D889" s="341"/>
      <c r="E889" s="325">
        <v>-10</v>
      </c>
      <c r="F889" s="341" t="str">
        <f>F870</f>
        <v>РОМАНЮК</v>
      </c>
      <c r="G889" s="325"/>
      <c r="H889" s="378"/>
      <c r="I889" s="359"/>
      <c r="J889" s="745"/>
      <c r="K889" s="341"/>
      <c r="L889" s="384"/>
    </row>
    <row r="890" spans="1:12" ht="8.1" customHeight="1" x14ac:dyDescent="0.2">
      <c r="A890" s="325">
        <v>-3</v>
      </c>
      <c r="B890" s="341"/>
      <c r="C890" s="325"/>
      <c r="D890" s="341"/>
      <c r="E890" s="325"/>
      <c r="F890" s="338"/>
      <c r="G890" s="742">
        <v>19</v>
      </c>
      <c r="H890" s="376"/>
      <c r="I890" s="359"/>
      <c r="J890" s="745"/>
      <c r="K890" s="341"/>
      <c r="L890" s="384"/>
    </row>
    <row r="891" spans="1:12" ht="8.1" customHeight="1" x14ac:dyDescent="0.2">
      <c r="A891" s="333"/>
      <c r="B891" s="338"/>
      <c r="C891" s="742">
        <v>14</v>
      </c>
      <c r="D891" s="341" t="str">
        <f>B892</f>
        <v>СЕРЕКЕ</v>
      </c>
      <c r="E891" s="325"/>
      <c r="F891" s="359"/>
      <c r="G891" s="745"/>
      <c r="H891" s="382"/>
      <c r="I891" s="372" t="str">
        <f>F893</f>
        <v>СЕРЕКЕ</v>
      </c>
      <c r="J891" s="743"/>
      <c r="K891" s="341"/>
      <c r="L891" s="384"/>
    </row>
    <row r="892" spans="1:12" ht="8.1" customHeight="1" x14ac:dyDescent="0.2">
      <c r="A892" s="333">
        <v>-6</v>
      </c>
      <c r="B892" s="372" t="str">
        <f>D864</f>
        <v>СЕРЕКЕ</v>
      </c>
      <c r="C892" s="743"/>
      <c r="D892" s="338"/>
      <c r="E892" s="742">
        <v>17</v>
      </c>
      <c r="F892" s="359"/>
      <c r="G892" s="745"/>
      <c r="H892" s="376"/>
      <c r="I892" s="341"/>
      <c r="J892" s="325"/>
      <c r="K892" s="341"/>
      <c r="L892" s="384"/>
    </row>
    <row r="893" spans="1:12" ht="8.1" customHeight="1" x14ac:dyDescent="0.2">
      <c r="A893" s="333"/>
      <c r="B893" s="338"/>
      <c r="C893" s="333"/>
      <c r="D893" s="359"/>
      <c r="E893" s="745"/>
      <c r="F893" s="372" t="str">
        <f>D891</f>
        <v>СЕРЕКЕ</v>
      </c>
      <c r="G893" s="743"/>
      <c r="H893" s="376"/>
      <c r="I893" s="341"/>
      <c r="J893" s="325">
        <v>-20</v>
      </c>
      <c r="K893" s="372" t="str">
        <f>I891</f>
        <v>СЕРЕКЕ</v>
      </c>
      <c r="L893" s="749">
        <v>4</v>
      </c>
    </row>
    <row r="894" spans="1:12" ht="8.1" customHeight="1" x14ac:dyDescent="0.2">
      <c r="A894" s="325">
        <v>-4</v>
      </c>
      <c r="B894" s="359"/>
      <c r="C894" s="333"/>
      <c r="D894" s="359"/>
      <c r="E894" s="745"/>
      <c r="F894" s="341"/>
      <c r="G894" s="323"/>
      <c r="H894" s="323"/>
      <c r="I894" s="341"/>
      <c r="J894" s="325"/>
      <c r="K894" s="341"/>
      <c r="L894" s="749"/>
    </row>
    <row r="895" spans="1:12" ht="8.1" customHeight="1" x14ac:dyDescent="0.3">
      <c r="A895" s="333"/>
      <c r="B895" s="338"/>
      <c r="C895" s="742">
        <v>15</v>
      </c>
      <c r="D895" s="372" t="str">
        <f>B896</f>
        <v>КУЛУМБАЕВ</v>
      </c>
      <c r="E895" s="743"/>
      <c r="F895" s="329"/>
      <c r="G895" s="323"/>
      <c r="H895" s="323"/>
      <c r="I895" s="341"/>
      <c r="J895" s="389"/>
      <c r="K895" s="341"/>
      <c r="L895" s="328"/>
    </row>
    <row r="896" spans="1:12" ht="8.1" customHeight="1" x14ac:dyDescent="0.2">
      <c r="A896" s="333">
        <v>-5</v>
      </c>
      <c r="B896" s="372" t="str">
        <f>D860</f>
        <v>КУЛУМБАЕВ</v>
      </c>
      <c r="C896" s="743"/>
      <c r="D896" s="341"/>
      <c r="E896" s="323"/>
      <c r="F896" s="329"/>
      <c r="G896" s="323"/>
      <c r="H896" s="323"/>
      <c r="I896" s="341"/>
      <c r="J896" s="389"/>
      <c r="K896" s="341"/>
      <c r="L896" s="386"/>
    </row>
    <row r="897" spans="1:12" ht="8.1" customHeight="1" x14ac:dyDescent="0.2">
      <c r="A897" s="387"/>
      <c r="B897" s="341"/>
      <c r="C897" s="325"/>
      <c r="D897" s="341"/>
      <c r="E897" s="323"/>
      <c r="F897" s="329"/>
      <c r="G897" s="323"/>
      <c r="H897" s="323"/>
      <c r="I897" s="341"/>
      <c r="J897" s="389"/>
      <c r="K897" s="341"/>
      <c r="L897" s="386"/>
    </row>
    <row r="898" spans="1:12" ht="8.1" customHeight="1" x14ac:dyDescent="0.2">
      <c r="A898" s="323">
        <v>-18</v>
      </c>
      <c r="B898" s="341" t="str">
        <f>F885</f>
        <v>НУРМУХАМБЕТОВ</v>
      </c>
      <c r="C898" s="388"/>
      <c r="D898" s="368"/>
      <c r="E898" s="386"/>
      <c r="F898" s="361"/>
      <c r="G898" s="323"/>
      <c r="H898" s="325">
        <v>-16</v>
      </c>
      <c r="I898" s="341" t="str">
        <f>D887</f>
        <v>ЕРМЕК</v>
      </c>
      <c r="J898" s="389"/>
      <c r="K898" s="341"/>
      <c r="L898" s="386"/>
    </row>
    <row r="899" spans="1:12" ht="8.1" customHeight="1" x14ac:dyDescent="0.2">
      <c r="A899" s="323"/>
      <c r="B899" s="338"/>
      <c r="C899" s="742">
        <v>21</v>
      </c>
      <c r="D899" s="372" t="str">
        <f>B900</f>
        <v>РОМАНЮК</v>
      </c>
      <c r="E899" s="749">
        <v>5</v>
      </c>
      <c r="F899" s="361"/>
      <c r="G899" s="323"/>
      <c r="H899" s="325"/>
      <c r="I899" s="338"/>
      <c r="J899" s="742">
        <v>22</v>
      </c>
      <c r="K899" s="372" t="str">
        <f>I898</f>
        <v>ЕРМЕК</v>
      </c>
      <c r="L899" s="749">
        <v>7</v>
      </c>
    </row>
    <row r="900" spans="1:12" ht="8.1" customHeight="1" x14ac:dyDescent="0.2">
      <c r="A900" s="323">
        <v>-19</v>
      </c>
      <c r="B900" s="372" t="str">
        <f>F889</f>
        <v>РОМАНЮК</v>
      </c>
      <c r="C900" s="743"/>
      <c r="D900" s="341"/>
      <c r="E900" s="749"/>
      <c r="F900" s="361"/>
      <c r="G900" s="323"/>
      <c r="H900" s="325">
        <v>-17</v>
      </c>
      <c r="I900" s="372" t="str">
        <f>D895</f>
        <v>КУЛУМБАЕВ</v>
      </c>
      <c r="J900" s="743"/>
      <c r="K900" s="341"/>
      <c r="L900" s="749"/>
    </row>
    <row r="901" spans="1:12" ht="8.1" customHeight="1" x14ac:dyDescent="0.2">
      <c r="A901" s="323"/>
      <c r="B901" s="341"/>
      <c r="C901" s="325">
        <v>-21</v>
      </c>
      <c r="D901" s="372" t="str">
        <f>B898</f>
        <v>НУРМУХАМБЕТОВ</v>
      </c>
      <c r="E901" s="749">
        <v>6</v>
      </c>
      <c r="F901" s="361"/>
      <c r="G901" s="323"/>
      <c r="H901" s="325"/>
      <c r="I901" s="341"/>
      <c r="J901" s="325">
        <v>-22</v>
      </c>
      <c r="K901" s="372" t="str">
        <f>I900</f>
        <v>КУЛУМБАЕВ</v>
      </c>
      <c r="L901" s="749">
        <v>8</v>
      </c>
    </row>
    <row r="902" spans="1:12" ht="8.1" customHeight="1" x14ac:dyDescent="0.2">
      <c r="A902" s="323"/>
      <c r="B902" s="341"/>
      <c r="C902" s="325"/>
      <c r="D902" s="341"/>
      <c r="E902" s="749"/>
      <c r="F902" s="361"/>
      <c r="H902" s="389"/>
      <c r="I902" s="341"/>
      <c r="J902" s="325"/>
      <c r="K902" s="341"/>
      <c r="L902" s="749"/>
    </row>
    <row r="903" spans="1:12" ht="8.1" customHeight="1" x14ac:dyDescent="0.2">
      <c r="A903" s="323">
        <v>-12</v>
      </c>
      <c r="B903" s="341"/>
      <c r="C903" s="325"/>
      <c r="D903" s="341"/>
      <c r="E903" s="323"/>
      <c r="F903" s="329"/>
      <c r="G903" s="390"/>
      <c r="H903" s="391"/>
      <c r="I903" s="341"/>
      <c r="J903" s="389"/>
      <c r="K903" s="341"/>
      <c r="L903" s="386"/>
    </row>
    <row r="904" spans="1:12" ht="8.1" customHeight="1" x14ac:dyDescent="0.2">
      <c r="A904" s="323"/>
      <c r="B904" s="338"/>
      <c r="C904" s="742">
        <v>23</v>
      </c>
      <c r="D904" s="341"/>
      <c r="E904" s="323"/>
      <c r="F904" s="329"/>
      <c r="G904" s="390"/>
      <c r="H904" s="391"/>
      <c r="I904" s="341"/>
      <c r="J904" s="389"/>
      <c r="K904" s="341"/>
      <c r="L904" s="386"/>
    </row>
    <row r="905" spans="1:12" ht="8.1" customHeight="1" x14ac:dyDescent="0.2">
      <c r="A905" s="323">
        <v>-13</v>
      </c>
      <c r="B905" s="372"/>
      <c r="C905" s="743"/>
      <c r="D905" s="338"/>
      <c r="E905" s="742">
        <v>25</v>
      </c>
      <c r="F905" s="329"/>
      <c r="G905" s="393"/>
      <c r="H905" s="391"/>
      <c r="I905" s="341"/>
      <c r="J905" s="389"/>
      <c r="K905" s="341"/>
      <c r="L905" s="386"/>
    </row>
    <row r="906" spans="1:12" ht="8.1" customHeight="1" x14ac:dyDescent="0.2">
      <c r="A906" s="323"/>
      <c r="B906" s="341"/>
      <c r="C906" s="325"/>
      <c r="D906" s="359"/>
      <c r="E906" s="745"/>
      <c r="F906" s="400"/>
      <c r="G906" s="747">
        <v>9</v>
      </c>
      <c r="H906" s="392">
        <v>-23</v>
      </c>
      <c r="I906" s="341"/>
      <c r="J906" s="325"/>
      <c r="K906" s="341"/>
      <c r="L906" s="393"/>
    </row>
    <row r="907" spans="1:12" ht="8.1" customHeight="1" x14ac:dyDescent="0.2">
      <c r="A907" s="323">
        <v>-14</v>
      </c>
      <c r="B907" s="341"/>
      <c r="C907" s="325"/>
      <c r="D907" s="359"/>
      <c r="E907" s="745"/>
      <c r="F907" s="329"/>
      <c r="G907" s="747"/>
      <c r="H907" s="394"/>
      <c r="I907" s="338"/>
      <c r="J907" s="742">
        <v>26</v>
      </c>
      <c r="K907" s="372"/>
      <c r="L907" s="748">
        <v>11</v>
      </c>
    </row>
    <row r="908" spans="1:12" ht="8.1" customHeight="1" x14ac:dyDescent="0.2">
      <c r="A908" s="323"/>
      <c r="B908" s="338"/>
      <c r="C908" s="742">
        <v>24</v>
      </c>
      <c r="D908" s="372"/>
      <c r="E908" s="743"/>
      <c r="F908" s="329"/>
      <c r="G908" s="393"/>
      <c r="H908" s="392">
        <v>-24</v>
      </c>
      <c r="I908" s="372"/>
      <c r="J908" s="743"/>
      <c r="K908" s="341"/>
      <c r="L908" s="748"/>
    </row>
    <row r="909" spans="1:12" ht="8.1" customHeight="1" x14ac:dyDescent="0.2">
      <c r="A909" s="323">
        <v>-15</v>
      </c>
      <c r="B909" s="372"/>
      <c r="C909" s="743"/>
      <c r="D909" s="341"/>
      <c r="E909" s="325">
        <v>-25</v>
      </c>
      <c r="F909" s="400"/>
      <c r="G909" s="747">
        <v>10</v>
      </c>
      <c r="H909" s="391"/>
      <c r="I909" s="341"/>
      <c r="J909" s="325">
        <v>-26</v>
      </c>
      <c r="K909" s="341"/>
      <c r="L909" s="748">
        <v>12</v>
      </c>
    </row>
    <row r="910" spans="1:12" ht="8.1" customHeight="1" x14ac:dyDescent="0.2">
      <c r="A910" s="323"/>
      <c r="B910" s="341"/>
      <c r="C910" s="325"/>
      <c r="D910" s="341"/>
      <c r="E910" s="325"/>
      <c r="F910" s="329"/>
      <c r="G910" s="747"/>
      <c r="H910" s="395"/>
      <c r="J910" s="389"/>
      <c r="K910" s="338"/>
      <c r="L910" s="748"/>
    </row>
    <row r="911" spans="1:12" ht="8.1" customHeight="1" x14ac:dyDescent="0.2">
      <c r="B911" s="398"/>
      <c r="C911" s="399" t="s">
        <v>327</v>
      </c>
      <c r="D911" s="399"/>
      <c r="E911" s="399"/>
      <c r="F911" s="399"/>
      <c r="G911" s="399"/>
    </row>
    <row r="912" spans="1:12" ht="8.1" customHeight="1" x14ac:dyDescent="0.2">
      <c r="B912" s="398"/>
      <c r="C912" s="399" t="s">
        <v>328</v>
      </c>
      <c r="D912" s="399"/>
      <c r="E912" s="399"/>
      <c r="F912" s="399"/>
      <c r="G912" s="399"/>
    </row>
    <row r="913" spans="2:4" ht="8.1" customHeight="1" x14ac:dyDescent="0.2">
      <c r="B913" s="398"/>
      <c r="D913" s="406"/>
    </row>
    <row r="914" spans="2:4" ht="8.1" customHeight="1" x14ac:dyDescent="0.2">
      <c r="B914" s="361"/>
      <c r="D914" s="406"/>
    </row>
    <row r="915" spans="2:4" ht="8.1" customHeight="1" x14ac:dyDescent="0.2">
      <c r="B915" s="361"/>
      <c r="D915" s="406"/>
    </row>
    <row r="916" spans="2:4" ht="8.1" customHeight="1" x14ac:dyDescent="0.2">
      <c r="D916" s="406"/>
    </row>
    <row r="917" spans="2:4" ht="8.1" customHeight="1" x14ac:dyDescent="0.2">
      <c r="D917" s="406"/>
    </row>
    <row r="918" spans="2:4" ht="8.1" customHeight="1" x14ac:dyDescent="0.2"/>
    <row r="919" spans="2:4" ht="8.1" customHeight="1" x14ac:dyDescent="0.2"/>
    <row r="920" spans="2:4" ht="8.1" customHeight="1" x14ac:dyDescent="0.2"/>
  </sheetData>
  <mergeCells count="640">
    <mergeCell ref="E17:E19"/>
    <mergeCell ref="G18:G25"/>
    <mergeCell ref="C19:C20"/>
    <mergeCell ref="C23:C24"/>
    <mergeCell ref="E24:E26"/>
    <mergeCell ref="L25:L26"/>
    <mergeCell ref="B1:L1"/>
    <mergeCell ref="B2:D2"/>
    <mergeCell ref="I4:I5"/>
    <mergeCell ref="E5:E7"/>
    <mergeCell ref="G6:G13"/>
    <mergeCell ref="C7:C8"/>
    <mergeCell ref="J10:J21"/>
    <mergeCell ref="C11:C12"/>
    <mergeCell ref="E12:E14"/>
    <mergeCell ref="L15:L16"/>
    <mergeCell ref="G29:G32"/>
    <mergeCell ref="C30:C31"/>
    <mergeCell ref="E31:E34"/>
    <mergeCell ref="J31:J38"/>
    <mergeCell ref="C34:C35"/>
    <mergeCell ref="L34:L35"/>
    <mergeCell ref="G37:G40"/>
    <mergeCell ref="C38:C39"/>
    <mergeCell ref="E39:E42"/>
    <mergeCell ref="L40:L41"/>
    <mergeCell ref="C51:C52"/>
    <mergeCell ref="E52:E55"/>
    <mergeCell ref="G53:G54"/>
    <mergeCell ref="J54:J55"/>
    <mergeCell ref="L54:L55"/>
    <mergeCell ref="C55:C56"/>
    <mergeCell ref="G56:G57"/>
    <mergeCell ref="L56:L57"/>
    <mergeCell ref="C42:C43"/>
    <mergeCell ref="C46:C47"/>
    <mergeCell ref="E46:E47"/>
    <mergeCell ref="J46:J47"/>
    <mergeCell ref="L46:L47"/>
    <mergeCell ref="E48:E49"/>
    <mergeCell ref="L48:L49"/>
    <mergeCell ref="L70:L71"/>
    <mergeCell ref="E72:E74"/>
    <mergeCell ref="G73:G80"/>
    <mergeCell ref="C74:C75"/>
    <mergeCell ref="C78:C79"/>
    <mergeCell ref="E79:E81"/>
    <mergeCell ref="L80:L81"/>
    <mergeCell ref="I59:I60"/>
    <mergeCell ref="E60:E62"/>
    <mergeCell ref="G61:G68"/>
    <mergeCell ref="C62:C63"/>
    <mergeCell ref="J65:J76"/>
    <mergeCell ref="C66:C67"/>
    <mergeCell ref="E67:E69"/>
    <mergeCell ref="G84:G87"/>
    <mergeCell ref="C85:C86"/>
    <mergeCell ref="E86:E89"/>
    <mergeCell ref="J86:J93"/>
    <mergeCell ref="C89:C90"/>
    <mergeCell ref="L89:L90"/>
    <mergeCell ref="G92:G95"/>
    <mergeCell ref="C93:C94"/>
    <mergeCell ref="E94:E97"/>
    <mergeCell ref="L95:L96"/>
    <mergeCell ref="C106:C107"/>
    <mergeCell ref="E107:E110"/>
    <mergeCell ref="G108:G109"/>
    <mergeCell ref="J109:J110"/>
    <mergeCell ref="L109:L110"/>
    <mergeCell ref="C110:C111"/>
    <mergeCell ref="G111:G112"/>
    <mergeCell ref="L111:L112"/>
    <mergeCell ref="C97:C98"/>
    <mergeCell ref="C101:C102"/>
    <mergeCell ref="E101:E102"/>
    <mergeCell ref="J101:J102"/>
    <mergeCell ref="L101:L102"/>
    <mergeCell ref="E103:E104"/>
    <mergeCell ref="L103:L104"/>
    <mergeCell ref="E131:E133"/>
    <mergeCell ref="G132:G139"/>
    <mergeCell ref="C133:C134"/>
    <mergeCell ref="C137:C138"/>
    <mergeCell ref="E138:E140"/>
    <mergeCell ref="L139:L140"/>
    <mergeCell ref="B115:L115"/>
    <mergeCell ref="B116:D116"/>
    <mergeCell ref="I118:I119"/>
    <mergeCell ref="E119:E121"/>
    <mergeCell ref="G120:G127"/>
    <mergeCell ref="C121:C122"/>
    <mergeCell ref="J124:J135"/>
    <mergeCell ref="C125:C126"/>
    <mergeCell ref="E126:E128"/>
    <mergeCell ref="L129:L130"/>
    <mergeCell ref="G143:G146"/>
    <mergeCell ref="C144:C145"/>
    <mergeCell ref="E145:E148"/>
    <mergeCell ref="J145:J152"/>
    <mergeCell ref="C148:C149"/>
    <mergeCell ref="L148:L149"/>
    <mergeCell ref="G151:G154"/>
    <mergeCell ref="C152:C153"/>
    <mergeCell ref="E153:E156"/>
    <mergeCell ref="L154:L155"/>
    <mergeCell ref="C165:C166"/>
    <mergeCell ref="E166:E169"/>
    <mergeCell ref="G167:G168"/>
    <mergeCell ref="J168:J169"/>
    <mergeCell ref="L168:L169"/>
    <mergeCell ref="C169:C170"/>
    <mergeCell ref="G170:G171"/>
    <mergeCell ref="L170:L171"/>
    <mergeCell ref="C156:C157"/>
    <mergeCell ref="C160:C161"/>
    <mergeCell ref="E160:E161"/>
    <mergeCell ref="J160:J161"/>
    <mergeCell ref="L160:L161"/>
    <mergeCell ref="E162:E163"/>
    <mergeCell ref="L162:L163"/>
    <mergeCell ref="L184:L185"/>
    <mergeCell ref="E186:E188"/>
    <mergeCell ref="G187:G194"/>
    <mergeCell ref="C188:C189"/>
    <mergeCell ref="C192:C193"/>
    <mergeCell ref="E193:E195"/>
    <mergeCell ref="L194:L195"/>
    <mergeCell ref="I173:I174"/>
    <mergeCell ref="E174:E176"/>
    <mergeCell ref="G175:G182"/>
    <mergeCell ref="C176:C177"/>
    <mergeCell ref="J179:J190"/>
    <mergeCell ref="C180:C181"/>
    <mergeCell ref="E181:E183"/>
    <mergeCell ref="G198:G201"/>
    <mergeCell ref="C199:C200"/>
    <mergeCell ref="E200:E203"/>
    <mergeCell ref="J200:J207"/>
    <mergeCell ref="C203:C204"/>
    <mergeCell ref="L203:L204"/>
    <mergeCell ref="G206:G209"/>
    <mergeCell ref="C207:C208"/>
    <mergeCell ref="E208:E211"/>
    <mergeCell ref="L209:L210"/>
    <mergeCell ref="C220:C221"/>
    <mergeCell ref="E221:E224"/>
    <mergeCell ref="G222:G223"/>
    <mergeCell ref="J223:J224"/>
    <mergeCell ref="L223:L224"/>
    <mergeCell ref="C224:C225"/>
    <mergeCell ref="G225:G226"/>
    <mergeCell ref="L225:L226"/>
    <mergeCell ref="C211:C212"/>
    <mergeCell ref="C215:C216"/>
    <mergeCell ref="E215:E216"/>
    <mergeCell ref="J215:J216"/>
    <mergeCell ref="L215:L216"/>
    <mergeCell ref="E217:E218"/>
    <mergeCell ref="L217:L218"/>
    <mergeCell ref="E245:E247"/>
    <mergeCell ref="G246:G253"/>
    <mergeCell ref="C247:C248"/>
    <mergeCell ref="C251:C252"/>
    <mergeCell ref="E252:E254"/>
    <mergeCell ref="L253:L254"/>
    <mergeCell ref="B229:L229"/>
    <mergeCell ref="B230:D230"/>
    <mergeCell ref="I232:I233"/>
    <mergeCell ref="E233:E235"/>
    <mergeCell ref="G234:G241"/>
    <mergeCell ref="C235:C236"/>
    <mergeCell ref="J238:J249"/>
    <mergeCell ref="C239:C240"/>
    <mergeCell ref="E240:E242"/>
    <mergeCell ref="L243:L244"/>
    <mergeCell ref="G257:G260"/>
    <mergeCell ref="C258:C259"/>
    <mergeCell ref="E259:E262"/>
    <mergeCell ref="J259:J266"/>
    <mergeCell ref="C262:C263"/>
    <mergeCell ref="L262:L263"/>
    <mergeCell ref="G265:G268"/>
    <mergeCell ref="C266:C267"/>
    <mergeCell ref="E267:E270"/>
    <mergeCell ref="L268:L269"/>
    <mergeCell ref="C279:C280"/>
    <mergeCell ref="E280:E283"/>
    <mergeCell ref="G281:G282"/>
    <mergeCell ref="J282:J283"/>
    <mergeCell ref="L282:L283"/>
    <mergeCell ref="C283:C284"/>
    <mergeCell ref="G284:G285"/>
    <mergeCell ref="L284:L285"/>
    <mergeCell ref="C270:C271"/>
    <mergeCell ref="C274:C275"/>
    <mergeCell ref="E274:E275"/>
    <mergeCell ref="J274:J275"/>
    <mergeCell ref="L274:L275"/>
    <mergeCell ref="E276:E277"/>
    <mergeCell ref="L276:L277"/>
    <mergeCell ref="L298:L299"/>
    <mergeCell ref="E300:E302"/>
    <mergeCell ref="G301:G308"/>
    <mergeCell ref="C302:C303"/>
    <mergeCell ref="C306:C307"/>
    <mergeCell ref="E307:E309"/>
    <mergeCell ref="L308:L309"/>
    <mergeCell ref="I287:I288"/>
    <mergeCell ref="E288:E290"/>
    <mergeCell ref="G289:G296"/>
    <mergeCell ref="C290:C291"/>
    <mergeCell ref="J293:J304"/>
    <mergeCell ref="C294:C295"/>
    <mergeCell ref="E295:E297"/>
    <mergeCell ref="G312:G315"/>
    <mergeCell ref="C313:C314"/>
    <mergeCell ref="E314:E317"/>
    <mergeCell ref="J314:J321"/>
    <mergeCell ref="C317:C318"/>
    <mergeCell ref="L317:L318"/>
    <mergeCell ref="G320:G323"/>
    <mergeCell ref="C321:C322"/>
    <mergeCell ref="E322:E325"/>
    <mergeCell ref="L323:L324"/>
    <mergeCell ref="C334:C335"/>
    <mergeCell ref="E335:E338"/>
    <mergeCell ref="G336:G337"/>
    <mergeCell ref="J337:J338"/>
    <mergeCell ref="L337:L338"/>
    <mergeCell ref="C338:C339"/>
    <mergeCell ref="G339:G340"/>
    <mergeCell ref="L339:L340"/>
    <mergeCell ref="C325:C326"/>
    <mergeCell ref="C329:C330"/>
    <mergeCell ref="E329:E330"/>
    <mergeCell ref="J329:J330"/>
    <mergeCell ref="L329:L330"/>
    <mergeCell ref="E331:E332"/>
    <mergeCell ref="L331:L332"/>
    <mergeCell ref="E359:E361"/>
    <mergeCell ref="G360:G367"/>
    <mergeCell ref="C361:C362"/>
    <mergeCell ref="C365:C366"/>
    <mergeCell ref="E366:E368"/>
    <mergeCell ref="L367:L368"/>
    <mergeCell ref="B343:L343"/>
    <mergeCell ref="B344:D344"/>
    <mergeCell ref="I346:I347"/>
    <mergeCell ref="E347:E349"/>
    <mergeCell ref="G348:G355"/>
    <mergeCell ref="C349:C350"/>
    <mergeCell ref="J352:J363"/>
    <mergeCell ref="C353:C354"/>
    <mergeCell ref="E354:E356"/>
    <mergeCell ref="L357:L358"/>
    <mergeCell ref="G371:G374"/>
    <mergeCell ref="C372:C373"/>
    <mergeCell ref="E373:E376"/>
    <mergeCell ref="J373:J380"/>
    <mergeCell ref="C376:C377"/>
    <mergeCell ref="L376:L377"/>
    <mergeCell ref="G379:G382"/>
    <mergeCell ref="C380:C381"/>
    <mergeCell ref="E381:E384"/>
    <mergeCell ref="L382:L383"/>
    <mergeCell ref="C393:C394"/>
    <mergeCell ref="E394:E397"/>
    <mergeCell ref="G395:G396"/>
    <mergeCell ref="J396:J397"/>
    <mergeCell ref="L396:L397"/>
    <mergeCell ref="C397:C398"/>
    <mergeCell ref="G398:G399"/>
    <mergeCell ref="L398:L399"/>
    <mergeCell ref="C384:C385"/>
    <mergeCell ref="C388:C389"/>
    <mergeCell ref="E388:E389"/>
    <mergeCell ref="J388:J389"/>
    <mergeCell ref="L388:L389"/>
    <mergeCell ref="E390:E391"/>
    <mergeCell ref="L390:L391"/>
    <mergeCell ref="L412:L413"/>
    <mergeCell ref="E414:E416"/>
    <mergeCell ref="G415:G422"/>
    <mergeCell ref="C416:C417"/>
    <mergeCell ref="C420:C421"/>
    <mergeCell ref="E421:E423"/>
    <mergeCell ref="L422:L423"/>
    <mergeCell ref="I401:I402"/>
    <mergeCell ref="E402:E404"/>
    <mergeCell ref="G403:G410"/>
    <mergeCell ref="C404:C405"/>
    <mergeCell ref="J407:J418"/>
    <mergeCell ref="C408:C409"/>
    <mergeCell ref="E409:E411"/>
    <mergeCell ref="G426:G429"/>
    <mergeCell ref="C427:C428"/>
    <mergeCell ref="E428:E431"/>
    <mergeCell ref="J428:J435"/>
    <mergeCell ref="C431:C432"/>
    <mergeCell ref="L431:L432"/>
    <mergeCell ref="G434:G437"/>
    <mergeCell ref="C435:C436"/>
    <mergeCell ref="E436:E439"/>
    <mergeCell ref="L437:L438"/>
    <mergeCell ref="C448:C449"/>
    <mergeCell ref="E449:E452"/>
    <mergeCell ref="G450:G451"/>
    <mergeCell ref="J451:J452"/>
    <mergeCell ref="L451:L452"/>
    <mergeCell ref="C452:C453"/>
    <mergeCell ref="G453:G454"/>
    <mergeCell ref="L453:L454"/>
    <mergeCell ref="C439:C440"/>
    <mergeCell ref="C443:C444"/>
    <mergeCell ref="E443:E444"/>
    <mergeCell ref="J443:J444"/>
    <mergeCell ref="L443:L444"/>
    <mergeCell ref="E445:E446"/>
    <mergeCell ref="L445:L446"/>
    <mergeCell ref="E473:E475"/>
    <mergeCell ref="G474:G481"/>
    <mergeCell ref="C475:C476"/>
    <mergeCell ref="C479:C480"/>
    <mergeCell ref="E480:E482"/>
    <mergeCell ref="L481:L482"/>
    <mergeCell ref="B457:L457"/>
    <mergeCell ref="B458:D458"/>
    <mergeCell ref="I460:I461"/>
    <mergeCell ref="E461:E463"/>
    <mergeCell ref="G462:G469"/>
    <mergeCell ref="C463:C464"/>
    <mergeCell ref="J466:J477"/>
    <mergeCell ref="C467:C468"/>
    <mergeCell ref="E468:E470"/>
    <mergeCell ref="L471:L472"/>
    <mergeCell ref="G485:G488"/>
    <mergeCell ref="C486:C487"/>
    <mergeCell ref="E487:E490"/>
    <mergeCell ref="J487:J494"/>
    <mergeCell ref="C490:C491"/>
    <mergeCell ref="L490:L491"/>
    <mergeCell ref="G493:G496"/>
    <mergeCell ref="C494:C495"/>
    <mergeCell ref="E495:E498"/>
    <mergeCell ref="L496:L497"/>
    <mergeCell ref="C507:C508"/>
    <mergeCell ref="E508:E511"/>
    <mergeCell ref="G509:G510"/>
    <mergeCell ref="J510:J511"/>
    <mergeCell ref="L510:L511"/>
    <mergeCell ref="C511:C512"/>
    <mergeCell ref="G512:G513"/>
    <mergeCell ref="L512:L513"/>
    <mergeCell ref="C498:C499"/>
    <mergeCell ref="C502:C503"/>
    <mergeCell ref="E502:E503"/>
    <mergeCell ref="J502:J503"/>
    <mergeCell ref="L502:L503"/>
    <mergeCell ref="E504:E505"/>
    <mergeCell ref="L504:L505"/>
    <mergeCell ref="L526:L527"/>
    <mergeCell ref="E528:E530"/>
    <mergeCell ref="G529:G536"/>
    <mergeCell ref="C530:C531"/>
    <mergeCell ref="C534:C535"/>
    <mergeCell ref="E535:E537"/>
    <mergeCell ref="L536:L537"/>
    <mergeCell ref="I515:I516"/>
    <mergeCell ref="E516:E518"/>
    <mergeCell ref="G517:G524"/>
    <mergeCell ref="C518:C519"/>
    <mergeCell ref="J521:J532"/>
    <mergeCell ref="C522:C523"/>
    <mergeCell ref="E523:E525"/>
    <mergeCell ref="G540:G543"/>
    <mergeCell ref="C541:C542"/>
    <mergeCell ref="E542:E545"/>
    <mergeCell ref="J542:J549"/>
    <mergeCell ref="C545:C546"/>
    <mergeCell ref="L545:L546"/>
    <mergeCell ref="G548:G551"/>
    <mergeCell ref="C549:C550"/>
    <mergeCell ref="E550:E553"/>
    <mergeCell ref="L551:L552"/>
    <mergeCell ref="C562:C563"/>
    <mergeCell ref="E563:E566"/>
    <mergeCell ref="G564:G565"/>
    <mergeCell ref="J565:J566"/>
    <mergeCell ref="L565:L566"/>
    <mergeCell ref="C566:C567"/>
    <mergeCell ref="G567:G568"/>
    <mergeCell ref="L567:L568"/>
    <mergeCell ref="C553:C554"/>
    <mergeCell ref="C557:C558"/>
    <mergeCell ref="E557:E558"/>
    <mergeCell ref="J557:J558"/>
    <mergeCell ref="L557:L558"/>
    <mergeCell ref="E559:E560"/>
    <mergeCell ref="L559:L560"/>
    <mergeCell ref="E587:E589"/>
    <mergeCell ref="G588:G595"/>
    <mergeCell ref="C589:C590"/>
    <mergeCell ref="C593:C594"/>
    <mergeCell ref="E594:E596"/>
    <mergeCell ref="L595:L596"/>
    <mergeCell ref="B571:L571"/>
    <mergeCell ref="B572:D572"/>
    <mergeCell ref="I574:I575"/>
    <mergeCell ref="E575:E577"/>
    <mergeCell ref="G576:G583"/>
    <mergeCell ref="C577:C578"/>
    <mergeCell ref="J580:J591"/>
    <mergeCell ref="C581:C582"/>
    <mergeCell ref="E582:E584"/>
    <mergeCell ref="L585:L586"/>
    <mergeCell ref="G599:G602"/>
    <mergeCell ref="C600:C601"/>
    <mergeCell ref="E601:E604"/>
    <mergeCell ref="J601:J608"/>
    <mergeCell ref="C604:C605"/>
    <mergeCell ref="L604:L605"/>
    <mergeCell ref="G607:G610"/>
    <mergeCell ref="C608:C609"/>
    <mergeCell ref="E609:E612"/>
    <mergeCell ref="L610:L611"/>
    <mergeCell ref="C621:C622"/>
    <mergeCell ref="E622:E625"/>
    <mergeCell ref="G623:G624"/>
    <mergeCell ref="J624:J625"/>
    <mergeCell ref="L624:L625"/>
    <mergeCell ref="C625:C626"/>
    <mergeCell ref="G626:G627"/>
    <mergeCell ref="L626:L627"/>
    <mergeCell ref="C612:C613"/>
    <mergeCell ref="C616:C617"/>
    <mergeCell ref="E616:E617"/>
    <mergeCell ref="J616:J617"/>
    <mergeCell ref="L616:L617"/>
    <mergeCell ref="E618:E619"/>
    <mergeCell ref="L618:L619"/>
    <mergeCell ref="L640:L641"/>
    <mergeCell ref="E642:E644"/>
    <mergeCell ref="G643:G650"/>
    <mergeCell ref="C644:C645"/>
    <mergeCell ref="C648:C649"/>
    <mergeCell ref="E649:E651"/>
    <mergeCell ref="L650:L651"/>
    <mergeCell ref="I629:I630"/>
    <mergeCell ref="E630:E632"/>
    <mergeCell ref="G631:G638"/>
    <mergeCell ref="C632:C633"/>
    <mergeCell ref="J635:J646"/>
    <mergeCell ref="C636:C637"/>
    <mergeCell ref="E637:E639"/>
    <mergeCell ref="G654:G657"/>
    <mergeCell ref="C655:C656"/>
    <mergeCell ref="E656:E659"/>
    <mergeCell ref="J656:J663"/>
    <mergeCell ref="C659:C660"/>
    <mergeCell ref="L659:L660"/>
    <mergeCell ref="G662:G665"/>
    <mergeCell ref="C663:C664"/>
    <mergeCell ref="E664:E667"/>
    <mergeCell ref="L665:L666"/>
    <mergeCell ref="C676:C677"/>
    <mergeCell ref="E677:E680"/>
    <mergeCell ref="G678:G679"/>
    <mergeCell ref="J679:J680"/>
    <mergeCell ref="L679:L680"/>
    <mergeCell ref="C680:C681"/>
    <mergeCell ref="G681:G682"/>
    <mergeCell ref="L681:L682"/>
    <mergeCell ref="C667:C668"/>
    <mergeCell ref="C671:C672"/>
    <mergeCell ref="E671:E672"/>
    <mergeCell ref="J671:J672"/>
    <mergeCell ref="L671:L672"/>
    <mergeCell ref="E673:E674"/>
    <mergeCell ref="L673:L674"/>
    <mergeCell ref="E701:E703"/>
    <mergeCell ref="G702:G709"/>
    <mergeCell ref="C703:C704"/>
    <mergeCell ref="C707:C708"/>
    <mergeCell ref="E708:E710"/>
    <mergeCell ref="L709:L710"/>
    <mergeCell ref="B685:L685"/>
    <mergeCell ref="B686:D686"/>
    <mergeCell ref="I688:I689"/>
    <mergeCell ref="E689:E691"/>
    <mergeCell ref="G690:G697"/>
    <mergeCell ref="C691:C692"/>
    <mergeCell ref="J694:J705"/>
    <mergeCell ref="C695:C696"/>
    <mergeCell ref="E696:E698"/>
    <mergeCell ref="L699:L700"/>
    <mergeCell ref="G713:G716"/>
    <mergeCell ref="C714:C715"/>
    <mergeCell ref="E715:E718"/>
    <mergeCell ref="J715:J722"/>
    <mergeCell ref="C718:C719"/>
    <mergeCell ref="L718:L719"/>
    <mergeCell ref="G721:G724"/>
    <mergeCell ref="C722:C723"/>
    <mergeCell ref="E723:E726"/>
    <mergeCell ref="L724:L725"/>
    <mergeCell ref="C735:C736"/>
    <mergeCell ref="E736:E739"/>
    <mergeCell ref="G737:G738"/>
    <mergeCell ref="J738:J739"/>
    <mergeCell ref="L738:L739"/>
    <mergeCell ref="C739:C740"/>
    <mergeCell ref="G740:G741"/>
    <mergeCell ref="L740:L741"/>
    <mergeCell ref="C726:C727"/>
    <mergeCell ref="C730:C731"/>
    <mergeCell ref="E730:E731"/>
    <mergeCell ref="J730:J731"/>
    <mergeCell ref="L730:L731"/>
    <mergeCell ref="E732:E733"/>
    <mergeCell ref="L732:L733"/>
    <mergeCell ref="L754:L755"/>
    <mergeCell ref="E756:E758"/>
    <mergeCell ref="G757:G764"/>
    <mergeCell ref="C758:C759"/>
    <mergeCell ref="C762:C763"/>
    <mergeCell ref="E763:E765"/>
    <mergeCell ref="L764:L765"/>
    <mergeCell ref="I743:I744"/>
    <mergeCell ref="E744:E746"/>
    <mergeCell ref="G745:G752"/>
    <mergeCell ref="C746:C747"/>
    <mergeCell ref="J749:J760"/>
    <mergeCell ref="C750:C751"/>
    <mergeCell ref="E751:E753"/>
    <mergeCell ref="G768:G771"/>
    <mergeCell ref="C769:C770"/>
    <mergeCell ref="E770:E773"/>
    <mergeCell ref="J770:J777"/>
    <mergeCell ref="C773:C774"/>
    <mergeCell ref="L773:L774"/>
    <mergeCell ref="G776:G779"/>
    <mergeCell ref="C777:C778"/>
    <mergeCell ref="E778:E781"/>
    <mergeCell ref="L779:L780"/>
    <mergeCell ref="C790:C791"/>
    <mergeCell ref="E791:E794"/>
    <mergeCell ref="G792:G793"/>
    <mergeCell ref="J793:J794"/>
    <mergeCell ref="L793:L794"/>
    <mergeCell ref="C794:C795"/>
    <mergeCell ref="G795:G796"/>
    <mergeCell ref="L795:L796"/>
    <mergeCell ref="C781:C782"/>
    <mergeCell ref="C785:C786"/>
    <mergeCell ref="E785:E786"/>
    <mergeCell ref="J785:J786"/>
    <mergeCell ref="L785:L786"/>
    <mergeCell ref="E787:E788"/>
    <mergeCell ref="L787:L788"/>
    <mergeCell ref="E815:E817"/>
    <mergeCell ref="G816:G823"/>
    <mergeCell ref="C817:C818"/>
    <mergeCell ref="C821:C822"/>
    <mergeCell ref="E822:E824"/>
    <mergeCell ref="L823:L824"/>
    <mergeCell ref="B799:L799"/>
    <mergeCell ref="B800:D800"/>
    <mergeCell ref="I802:I803"/>
    <mergeCell ref="E803:E805"/>
    <mergeCell ref="G804:G811"/>
    <mergeCell ref="C805:C806"/>
    <mergeCell ref="J808:J819"/>
    <mergeCell ref="C809:C810"/>
    <mergeCell ref="E810:E812"/>
    <mergeCell ref="L813:L814"/>
    <mergeCell ref="G827:G830"/>
    <mergeCell ref="C828:C829"/>
    <mergeCell ref="E829:E832"/>
    <mergeCell ref="J829:J836"/>
    <mergeCell ref="C832:C833"/>
    <mergeCell ref="L832:L833"/>
    <mergeCell ref="G835:G838"/>
    <mergeCell ref="C836:C837"/>
    <mergeCell ref="E837:E840"/>
    <mergeCell ref="L838:L839"/>
    <mergeCell ref="C849:C850"/>
    <mergeCell ref="E850:E853"/>
    <mergeCell ref="G851:G852"/>
    <mergeCell ref="J852:J853"/>
    <mergeCell ref="L852:L853"/>
    <mergeCell ref="C853:C854"/>
    <mergeCell ref="G854:G855"/>
    <mergeCell ref="L854:L855"/>
    <mergeCell ref="C840:C841"/>
    <mergeCell ref="C844:C845"/>
    <mergeCell ref="E844:E845"/>
    <mergeCell ref="J844:J845"/>
    <mergeCell ref="L844:L845"/>
    <mergeCell ref="E846:E847"/>
    <mergeCell ref="L846:L847"/>
    <mergeCell ref="L868:L869"/>
    <mergeCell ref="E870:E872"/>
    <mergeCell ref="G871:G878"/>
    <mergeCell ref="C872:C873"/>
    <mergeCell ref="C876:C877"/>
    <mergeCell ref="E877:E879"/>
    <mergeCell ref="L878:L879"/>
    <mergeCell ref="I857:I858"/>
    <mergeCell ref="E858:E860"/>
    <mergeCell ref="G859:G866"/>
    <mergeCell ref="C860:C861"/>
    <mergeCell ref="J863:J874"/>
    <mergeCell ref="C864:C865"/>
    <mergeCell ref="E865:E867"/>
    <mergeCell ref="G882:G885"/>
    <mergeCell ref="C883:C884"/>
    <mergeCell ref="E884:E887"/>
    <mergeCell ref="J884:J891"/>
    <mergeCell ref="C887:C888"/>
    <mergeCell ref="L887:L888"/>
    <mergeCell ref="G890:G893"/>
    <mergeCell ref="C891:C892"/>
    <mergeCell ref="E892:E895"/>
    <mergeCell ref="L893:L894"/>
    <mergeCell ref="C904:C905"/>
    <mergeCell ref="E905:E908"/>
    <mergeCell ref="G906:G907"/>
    <mergeCell ref="J907:J908"/>
    <mergeCell ref="L907:L908"/>
    <mergeCell ref="C908:C909"/>
    <mergeCell ref="G909:G910"/>
    <mergeCell ref="L909:L910"/>
    <mergeCell ref="C895:C896"/>
    <mergeCell ref="C899:C900"/>
    <mergeCell ref="E899:E900"/>
    <mergeCell ref="J899:J900"/>
    <mergeCell ref="L899:L900"/>
    <mergeCell ref="E901:E902"/>
    <mergeCell ref="L901:L90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A52" workbookViewId="0">
      <selection activeCell="J21" sqref="J21"/>
    </sheetView>
  </sheetViews>
  <sheetFormatPr defaultColWidth="9.140625" defaultRowHeight="12.75" x14ac:dyDescent="0.2"/>
  <cols>
    <col min="1" max="1" width="2.85546875" customWidth="1"/>
    <col min="2" max="2" width="11.7109375" customWidth="1"/>
    <col min="3" max="3" width="2.42578125" customWidth="1"/>
    <col min="4" max="4" width="11.28515625" customWidth="1"/>
    <col min="5" max="5" width="2.42578125" customWidth="1"/>
    <col min="6" max="6" width="11.28515625" customWidth="1"/>
    <col min="7" max="7" width="2.42578125" customWidth="1"/>
    <col min="8" max="8" width="11.7109375" customWidth="1"/>
    <col min="9" max="9" width="2.42578125" customWidth="1"/>
    <col min="10" max="10" width="11.7109375" customWidth="1"/>
    <col min="11" max="11" width="2.85546875" customWidth="1"/>
    <col min="12" max="12" width="11.7109375" customWidth="1"/>
    <col min="13" max="13" width="2.5703125" customWidth="1"/>
    <col min="14" max="14" width="21.140625" customWidth="1"/>
    <col min="15" max="15" width="3.85546875" customWidth="1"/>
    <col min="16" max="23" width="20.7109375" customWidth="1"/>
    <col min="24" max="24" width="2.28515625" customWidth="1"/>
    <col min="26" max="26" width="2.85546875" customWidth="1"/>
    <col min="27" max="27" width="22.7109375" customWidth="1"/>
    <col min="28" max="32" width="20.7109375" customWidth="1"/>
    <col min="33" max="33" width="3" customWidth="1"/>
  </cols>
  <sheetData>
    <row r="1" spans="1:18" ht="14.25" x14ac:dyDescent="0.2">
      <c r="C1" s="614" t="s">
        <v>619</v>
      </c>
      <c r="D1" s="614"/>
      <c r="E1" s="614"/>
      <c r="F1" s="614"/>
      <c r="G1" s="614"/>
      <c r="H1" s="614"/>
      <c r="I1" s="614"/>
      <c r="J1" s="614"/>
      <c r="K1" s="407"/>
      <c r="L1" s="407"/>
      <c r="M1" s="407"/>
      <c r="N1" s="407"/>
      <c r="O1" s="407"/>
      <c r="P1" s="407"/>
      <c r="Q1" s="407"/>
      <c r="R1" s="407"/>
    </row>
    <row r="2" spans="1:18" ht="14.25" x14ac:dyDescent="0.2">
      <c r="C2" s="615" t="s">
        <v>9</v>
      </c>
      <c r="D2" s="615"/>
      <c r="E2" s="615"/>
      <c r="F2" s="615"/>
      <c r="G2" s="615"/>
      <c r="H2" s="615"/>
      <c r="I2" s="615"/>
      <c r="J2" s="615"/>
      <c r="K2" s="407"/>
      <c r="L2" s="407"/>
      <c r="M2" s="407"/>
      <c r="N2" s="407"/>
      <c r="O2" s="407"/>
      <c r="P2" s="407"/>
      <c r="Q2" s="407"/>
      <c r="R2" s="407"/>
    </row>
    <row r="3" spans="1:18" ht="14.25" x14ac:dyDescent="0.2">
      <c r="C3" s="616" t="s">
        <v>452</v>
      </c>
      <c r="D3" s="616"/>
      <c r="E3" s="616"/>
      <c r="F3" s="616"/>
      <c r="G3" s="616"/>
      <c r="H3" s="616"/>
      <c r="I3" s="616"/>
      <c r="J3" s="616"/>
      <c r="K3" s="407"/>
      <c r="L3" s="407"/>
      <c r="M3" s="407"/>
      <c r="N3" s="407"/>
      <c r="O3" s="407"/>
      <c r="P3" s="407"/>
      <c r="Q3" s="407"/>
      <c r="R3" s="407"/>
    </row>
    <row r="4" spans="1:18" x14ac:dyDescent="0.2">
      <c r="C4" s="693" t="s">
        <v>254</v>
      </c>
      <c r="D4" s="693"/>
      <c r="E4" s="693"/>
      <c r="F4" s="693"/>
      <c r="G4" s="693"/>
      <c r="H4" s="693"/>
      <c r="I4" s="693"/>
      <c r="J4" s="693"/>
      <c r="K4" s="407"/>
      <c r="L4" s="407"/>
      <c r="M4" s="407"/>
      <c r="N4" s="407"/>
      <c r="O4" s="407"/>
      <c r="P4" s="407"/>
      <c r="Q4" s="407"/>
      <c r="R4" s="407"/>
    </row>
    <row r="5" spans="1:18" x14ac:dyDescent="0.2">
      <c r="A5" s="383">
        <v>1</v>
      </c>
      <c r="B5" s="408" t="s">
        <v>307</v>
      </c>
      <c r="C5" s="380"/>
      <c r="D5" s="380"/>
      <c r="E5" s="380"/>
      <c r="F5" s="398"/>
      <c r="G5" s="357"/>
      <c r="H5" s="409" t="s">
        <v>12</v>
      </c>
      <c r="I5" s="357"/>
      <c r="J5" s="410"/>
      <c r="K5" s="357"/>
      <c r="L5" s="357"/>
      <c r="M5" s="357"/>
    </row>
    <row r="6" spans="1:18" x14ac:dyDescent="0.2">
      <c r="A6" s="383"/>
      <c r="B6" s="411"/>
      <c r="C6" s="759">
        <v>1</v>
      </c>
      <c r="D6" s="408" t="s">
        <v>307</v>
      </c>
      <c r="E6" s="380"/>
      <c r="F6" s="398"/>
      <c r="G6" s="357"/>
      <c r="H6" s="412"/>
      <c r="I6" s="357"/>
      <c r="J6" s="413"/>
      <c r="K6" s="357"/>
      <c r="L6" s="357"/>
      <c r="M6" s="357"/>
    </row>
    <row r="7" spans="1:18" x14ac:dyDescent="0.2">
      <c r="A7" s="383">
        <v>2</v>
      </c>
      <c r="B7" s="408" t="s">
        <v>321</v>
      </c>
      <c r="C7" s="761"/>
      <c r="D7" s="411"/>
      <c r="E7" s="759">
        <v>17</v>
      </c>
      <c r="F7" s="414"/>
      <c r="G7" s="357"/>
      <c r="H7" s="412"/>
      <c r="I7" s="357"/>
      <c r="J7" s="413"/>
      <c r="K7" s="357"/>
      <c r="L7" s="357"/>
      <c r="M7" s="357"/>
    </row>
    <row r="8" spans="1:18" x14ac:dyDescent="0.2">
      <c r="A8" s="383"/>
      <c r="B8" s="398"/>
      <c r="C8" s="323"/>
      <c r="D8" s="402"/>
      <c r="E8" s="760"/>
      <c r="F8" s="408" t="s">
        <v>307</v>
      </c>
      <c r="G8" s="380"/>
      <c r="H8" s="414"/>
      <c r="I8" s="357"/>
      <c r="J8" s="413"/>
      <c r="K8" s="357"/>
      <c r="L8" s="357"/>
      <c r="M8" s="357"/>
    </row>
    <row r="9" spans="1:18" x14ac:dyDescent="0.2">
      <c r="A9" s="383">
        <v>3</v>
      </c>
      <c r="B9" s="408" t="s">
        <v>380</v>
      </c>
      <c r="C9" s="378"/>
      <c r="D9" s="402"/>
      <c r="E9" s="760"/>
      <c r="F9" s="415"/>
      <c r="G9" s="759">
        <v>25</v>
      </c>
      <c r="H9" s="414"/>
      <c r="I9" s="357"/>
      <c r="J9" s="413"/>
      <c r="K9" s="357"/>
      <c r="L9" s="357"/>
      <c r="M9" s="357"/>
    </row>
    <row r="10" spans="1:18" x14ac:dyDescent="0.2">
      <c r="A10" s="383"/>
      <c r="B10" s="411"/>
      <c r="C10" s="759">
        <v>2</v>
      </c>
      <c r="D10" s="408" t="s">
        <v>347</v>
      </c>
      <c r="E10" s="761"/>
      <c r="F10" s="416"/>
      <c r="G10" s="760"/>
      <c r="H10" s="414"/>
      <c r="I10" s="357"/>
      <c r="J10" s="413"/>
      <c r="K10" s="357"/>
      <c r="L10" s="357"/>
      <c r="M10" s="357"/>
    </row>
    <row r="11" spans="1:18" x14ac:dyDescent="0.2">
      <c r="A11" s="383">
        <v>4</v>
      </c>
      <c r="B11" s="408" t="s">
        <v>347</v>
      </c>
      <c r="C11" s="761"/>
      <c r="D11" s="414"/>
      <c r="E11" s="323"/>
      <c r="F11" s="416"/>
      <c r="G11" s="760"/>
      <c r="H11" s="414"/>
      <c r="I11" s="357"/>
      <c r="J11" s="413"/>
      <c r="K11" s="357"/>
      <c r="L11" s="357"/>
      <c r="M11" s="357"/>
    </row>
    <row r="12" spans="1:18" x14ac:dyDescent="0.2">
      <c r="A12" s="383"/>
      <c r="B12" s="398"/>
      <c r="C12" s="323"/>
      <c r="D12" s="398"/>
      <c r="E12" s="323"/>
      <c r="F12" s="416"/>
      <c r="G12" s="760"/>
      <c r="H12" s="408" t="s">
        <v>307</v>
      </c>
      <c r="I12" s="380"/>
      <c r="J12" s="413"/>
      <c r="K12" s="357"/>
      <c r="L12" s="357"/>
      <c r="M12" s="357"/>
    </row>
    <row r="13" spans="1:18" x14ac:dyDescent="0.2">
      <c r="A13" s="383">
        <v>5</v>
      </c>
      <c r="B13" s="417" t="s">
        <v>383</v>
      </c>
      <c r="C13" s="378"/>
      <c r="D13" s="398"/>
      <c r="E13" s="323"/>
      <c r="F13" s="416"/>
      <c r="G13" s="760"/>
      <c r="H13" s="415"/>
      <c r="I13" s="759">
        <v>29</v>
      </c>
      <c r="J13" s="413"/>
      <c r="K13" s="357"/>
      <c r="L13" s="357"/>
      <c r="M13" s="357"/>
    </row>
    <row r="14" spans="1:18" x14ac:dyDescent="0.2">
      <c r="A14" s="383"/>
      <c r="B14" s="411"/>
      <c r="C14" s="759">
        <v>3</v>
      </c>
      <c r="D14" s="408" t="s">
        <v>363</v>
      </c>
      <c r="E14" s="378"/>
      <c r="F14" s="416"/>
      <c r="G14" s="760"/>
      <c r="H14" s="416"/>
      <c r="I14" s="760"/>
      <c r="J14" s="413"/>
      <c r="K14" s="357"/>
      <c r="L14" s="357"/>
      <c r="M14" s="357"/>
    </row>
    <row r="15" spans="1:18" x14ac:dyDescent="0.2">
      <c r="A15" s="383">
        <v>6</v>
      </c>
      <c r="B15" s="408" t="s">
        <v>363</v>
      </c>
      <c r="C15" s="761"/>
      <c r="D15" s="411"/>
      <c r="E15" s="759">
        <v>18</v>
      </c>
      <c r="F15" s="416"/>
      <c r="G15" s="760"/>
      <c r="H15" s="416"/>
      <c r="I15" s="760"/>
      <c r="J15" s="413"/>
      <c r="K15" s="357"/>
      <c r="L15" s="357"/>
      <c r="M15" s="357"/>
    </row>
    <row r="16" spans="1:18" x14ac:dyDescent="0.2">
      <c r="A16" s="383"/>
      <c r="B16" s="398"/>
      <c r="C16" s="323"/>
      <c r="D16" s="402"/>
      <c r="E16" s="760"/>
      <c r="F16" s="408" t="s">
        <v>348</v>
      </c>
      <c r="G16" s="761"/>
      <c r="H16" s="416"/>
      <c r="I16" s="760"/>
      <c r="J16" s="413"/>
      <c r="K16" s="357"/>
      <c r="L16" s="357"/>
      <c r="M16" s="357"/>
    </row>
    <row r="17" spans="1:13" x14ac:dyDescent="0.2">
      <c r="A17" s="383">
        <v>7</v>
      </c>
      <c r="B17" s="408" t="s">
        <v>453</v>
      </c>
      <c r="C17" s="378"/>
      <c r="D17" s="402"/>
      <c r="E17" s="760"/>
      <c r="F17" s="414"/>
      <c r="G17" s="323"/>
      <c r="H17" s="416"/>
      <c r="I17" s="760"/>
      <c r="J17" s="413"/>
      <c r="K17" s="357"/>
      <c r="L17" s="357"/>
      <c r="M17" s="357"/>
    </row>
    <row r="18" spans="1:13" x14ac:dyDescent="0.2">
      <c r="A18" s="383"/>
      <c r="B18" s="411"/>
      <c r="C18" s="759">
        <v>4</v>
      </c>
      <c r="D18" s="408" t="s">
        <v>348</v>
      </c>
      <c r="E18" s="761"/>
      <c r="F18" s="414"/>
      <c r="G18" s="323"/>
      <c r="H18" s="416"/>
      <c r="I18" s="760"/>
      <c r="J18" s="413"/>
      <c r="K18" s="357"/>
      <c r="L18" s="357"/>
      <c r="M18" s="357"/>
    </row>
    <row r="19" spans="1:13" x14ac:dyDescent="0.2">
      <c r="A19" s="383">
        <v>8</v>
      </c>
      <c r="B19" s="408" t="s">
        <v>348</v>
      </c>
      <c r="C19" s="761"/>
      <c r="D19" s="414"/>
      <c r="E19" s="323"/>
      <c r="F19" s="414"/>
      <c r="G19" s="323"/>
      <c r="H19" s="416"/>
      <c r="I19" s="760"/>
      <c r="J19" s="413"/>
      <c r="K19" s="357"/>
      <c r="L19" s="357"/>
      <c r="M19" s="357"/>
    </row>
    <row r="20" spans="1:13" x14ac:dyDescent="0.2">
      <c r="A20" s="383"/>
      <c r="B20" s="398"/>
      <c r="C20" s="323"/>
      <c r="D20" s="398"/>
      <c r="E20" s="323"/>
      <c r="F20" s="414"/>
      <c r="G20" s="323"/>
      <c r="H20" s="416"/>
      <c r="I20" s="760"/>
      <c r="J20" s="408" t="s">
        <v>307</v>
      </c>
      <c r="K20" s="380"/>
      <c r="L20" s="357"/>
      <c r="M20" s="357"/>
    </row>
    <row r="21" spans="1:13" x14ac:dyDescent="0.2">
      <c r="A21" s="383">
        <v>9</v>
      </c>
      <c r="B21" s="408" t="s">
        <v>374</v>
      </c>
      <c r="C21" s="378"/>
      <c r="D21" s="398"/>
      <c r="E21" s="323"/>
      <c r="F21" s="414"/>
      <c r="G21" s="323"/>
      <c r="H21" s="416"/>
      <c r="I21" s="760"/>
      <c r="J21" s="418"/>
      <c r="K21" s="759">
        <v>31</v>
      </c>
      <c r="L21" s="357"/>
      <c r="M21" s="357"/>
    </row>
    <row r="22" spans="1:13" x14ac:dyDescent="0.2">
      <c r="A22" s="383"/>
      <c r="B22" s="411"/>
      <c r="C22" s="759">
        <v>5</v>
      </c>
      <c r="D22" s="408" t="s">
        <v>374</v>
      </c>
      <c r="E22" s="378"/>
      <c r="F22" s="414"/>
      <c r="G22" s="323"/>
      <c r="H22" s="416"/>
      <c r="I22" s="760"/>
      <c r="J22" s="419"/>
      <c r="K22" s="760"/>
      <c r="L22" s="357"/>
      <c r="M22" s="357"/>
    </row>
    <row r="23" spans="1:13" x14ac:dyDescent="0.2">
      <c r="A23" s="383">
        <v>10</v>
      </c>
      <c r="B23" s="408" t="s">
        <v>381</v>
      </c>
      <c r="C23" s="761"/>
      <c r="D23" s="415"/>
      <c r="E23" s="759">
        <v>19</v>
      </c>
      <c r="F23" s="414"/>
      <c r="G23" s="323"/>
      <c r="H23" s="416"/>
      <c r="I23" s="760"/>
      <c r="J23" s="419"/>
      <c r="K23" s="760"/>
      <c r="L23" s="357"/>
      <c r="M23" s="357"/>
    </row>
    <row r="24" spans="1:13" x14ac:dyDescent="0.2">
      <c r="A24" s="383"/>
      <c r="B24" s="398"/>
      <c r="C24" s="323"/>
      <c r="D24" s="402"/>
      <c r="E24" s="760"/>
      <c r="F24" s="408" t="s">
        <v>374</v>
      </c>
      <c r="G24" s="378"/>
      <c r="H24" s="416"/>
      <c r="I24" s="760"/>
      <c r="J24" s="419"/>
      <c r="K24" s="760"/>
      <c r="L24" s="357"/>
      <c r="M24" s="357"/>
    </row>
    <row r="25" spans="1:13" x14ac:dyDescent="0.2">
      <c r="A25" s="383">
        <v>11</v>
      </c>
      <c r="B25" s="402" t="s">
        <v>371</v>
      </c>
      <c r="C25" s="378"/>
      <c r="D25" s="402"/>
      <c r="E25" s="760"/>
      <c r="F25" s="415"/>
      <c r="G25" s="759">
        <v>26</v>
      </c>
      <c r="H25" s="416"/>
      <c r="I25" s="760"/>
      <c r="J25" s="419"/>
      <c r="K25" s="760"/>
      <c r="L25" s="357"/>
      <c r="M25" s="357"/>
    </row>
    <row r="26" spans="1:13" x14ac:dyDescent="0.2">
      <c r="A26" s="383"/>
      <c r="B26" s="411"/>
      <c r="C26" s="759">
        <v>6</v>
      </c>
      <c r="D26" s="408" t="s">
        <v>371</v>
      </c>
      <c r="E26" s="761"/>
      <c r="F26" s="416"/>
      <c r="G26" s="760"/>
      <c r="H26" s="416"/>
      <c r="I26" s="760"/>
      <c r="J26" s="419"/>
      <c r="K26" s="760"/>
      <c r="L26" s="357"/>
      <c r="M26" s="357"/>
    </row>
    <row r="27" spans="1:13" x14ac:dyDescent="0.2">
      <c r="A27" s="383">
        <v>12</v>
      </c>
      <c r="B27" s="408" t="s">
        <v>326</v>
      </c>
      <c r="C27" s="761"/>
      <c r="D27" s="420"/>
      <c r="E27" s="323"/>
      <c r="F27" s="416"/>
      <c r="G27" s="760"/>
      <c r="H27" s="416"/>
      <c r="I27" s="760"/>
      <c r="J27" s="419"/>
      <c r="K27" s="760"/>
      <c r="L27" s="357"/>
      <c r="M27" s="357"/>
    </row>
    <row r="28" spans="1:13" x14ac:dyDescent="0.2">
      <c r="A28" s="383"/>
      <c r="B28" s="402"/>
      <c r="C28" s="376"/>
      <c r="D28" s="414"/>
      <c r="E28" s="323"/>
      <c r="F28" s="416"/>
      <c r="G28" s="760"/>
      <c r="H28" s="408" t="s">
        <v>374</v>
      </c>
      <c r="I28" s="421"/>
      <c r="J28" s="419"/>
      <c r="K28" s="760"/>
      <c r="L28" s="357"/>
      <c r="M28" s="357"/>
    </row>
    <row r="29" spans="1:13" x14ac:dyDescent="0.2">
      <c r="A29" s="383">
        <v>13</v>
      </c>
      <c r="B29" s="408" t="s">
        <v>356</v>
      </c>
      <c r="C29" s="378"/>
      <c r="D29" s="398"/>
      <c r="E29" s="323"/>
      <c r="F29" s="416"/>
      <c r="G29" s="760"/>
      <c r="H29" s="422"/>
      <c r="I29" s="357"/>
      <c r="J29" s="419"/>
      <c r="K29" s="760"/>
      <c r="L29" s="357"/>
      <c r="M29" s="357"/>
    </row>
    <row r="30" spans="1:13" x14ac:dyDescent="0.2">
      <c r="A30" s="383"/>
      <c r="B30" s="402"/>
      <c r="C30" s="759">
        <v>7</v>
      </c>
      <c r="D30" s="408" t="s">
        <v>356</v>
      </c>
      <c r="E30" s="378"/>
      <c r="F30" s="416"/>
      <c r="G30" s="760"/>
      <c r="H30" s="414"/>
      <c r="I30" s="357"/>
      <c r="J30" s="419"/>
      <c r="K30" s="760"/>
      <c r="L30" s="357"/>
      <c r="M30" s="357"/>
    </row>
    <row r="31" spans="1:13" x14ac:dyDescent="0.2">
      <c r="A31" s="383">
        <v>14</v>
      </c>
      <c r="B31" s="408" t="s">
        <v>322</v>
      </c>
      <c r="C31" s="761"/>
      <c r="D31" s="423"/>
      <c r="E31" s="762">
        <v>20</v>
      </c>
      <c r="F31" s="416"/>
      <c r="G31" s="760"/>
      <c r="H31" s="414"/>
      <c r="I31" s="357"/>
      <c r="J31" s="419"/>
      <c r="K31" s="760"/>
      <c r="L31" s="357"/>
      <c r="M31" s="357"/>
    </row>
    <row r="32" spans="1:13" x14ac:dyDescent="0.2">
      <c r="A32" s="383"/>
      <c r="B32" s="398"/>
      <c r="C32" s="323"/>
      <c r="D32" s="402"/>
      <c r="E32" s="763"/>
      <c r="F32" s="408" t="s">
        <v>329</v>
      </c>
      <c r="G32" s="761"/>
      <c r="H32" s="414"/>
      <c r="I32" s="357"/>
      <c r="J32" s="419"/>
      <c r="K32" s="760"/>
      <c r="L32" s="424"/>
      <c r="M32" s="357"/>
    </row>
    <row r="33" spans="1:21" ht="10.5" customHeight="1" x14ac:dyDescent="0.2">
      <c r="A33" s="383">
        <v>15</v>
      </c>
      <c r="B33" s="408" t="s">
        <v>365</v>
      </c>
      <c r="C33" s="378"/>
      <c r="D33" s="402"/>
      <c r="E33" s="763"/>
      <c r="F33" s="414"/>
      <c r="G33" s="323"/>
      <c r="H33" s="414"/>
      <c r="I33" s="357"/>
      <c r="J33" s="419"/>
      <c r="K33" s="760"/>
      <c r="L33" s="424"/>
      <c r="M33" s="357"/>
    </row>
    <row r="34" spans="1:21" ht="10.5" customHeight="1" x14ac:dyDescent="0.2">
      <c r="A34" s="383"/>
      <c r="B34" s="411"/>
      <c r="C34" s="759">
        <v>8</v>
      </c>
      <c r="D34" s="408" t="s">
        <v>329</v>
      </c>
      <c r="E34" s="764"/>
      <c r="F34" s="414"/>
      <c r="G34" s="323"/>
      <c r="H34" s="414"/>
      <c r="I34" s="357"/>
      <c r="J34" s="419"/>
      <c r="K34" s="760"/>
      <c r="L34" s="424"/>
      <c r="M34" s="357"/>
    </row>
    <row r="35" spans="1:21" ht="10.5" customHeight="1" x14ac:dyDescent="0.2">
      <c r="A35" s="383">
        <v>16</v>
      </c>
      <c r="B35" s="408" t="s">
        <v>329</v>
      </c>
      <c r="C35" s="761"/>
      <c r="D35" s="414"/>
      <c r="E35" s="323"/>
      <c r="F35" s="414"/>
      <c r="G35" s="323"/>
      <c r="H35" s="414"/>
      <c r="I35" s="357"/>
      <c r="J35" s="419"/>
      <c r="K35" s="760"/>
      <c r="L35" s="424"/>
      <c r="M35" s="357"/>
    </row>
    <row r="36" spans="1:21" ht="10.5" customHeight="1" x14ac:dyDescent="0.2">
      <c r="A36" s="383"/>
      <c r="B36" s="398"/>
      <c r="C36" s="323"/>
      <c r="D36" s="398"/>
      <c r="E36" s="323"/>
      <c r="F36" s="414"/>
      <c r="G36" s="323"/>
      <c r="H36" s="414"/>
      <c r="I36" s="357"/>
      <c r="J36" s="419"/>
      <c r="K36" s="760"/>
      <c r="L36" s="408" t="str">
        <f>J20</f>
        <v>МОЧАЛКИНА</v>
      </c>
      <c r="M36" s="739">
        <v>1</v>
      </c>
      <c r="U36" s="133"/>
    </row>
    <row r="37" spans="1:21" ht="10.5" customHeight="1" x14ac:dyDescent="0.2">
      <c r="A37" s="383">
        <v>17</v>
      </c>
      <c r="B37" s="408" t="s">
        <v>454</v>
      </c>
      <c r="C37" s="378"/>
      <c r="D37" s="398"/>
      <c r="E37" s="323"/>
      <c r="F37" s="414"/>
      <c r="G37" s="323"/>
      <c r="H37" s="414"/>
      <c r="I37" s="357"/>
      <c r="J37" s="419"/>
      <c r="K37" s="760"/>
      <c r="L37" s="424"/>
      <c r="M37" s="739"/>
    </row>
    <row r="38" spans="1:21" ht="10.5" customHeight="1" x14ac:dyDescent="0.2">
      <c r="A38" s="383"/>
      <c r="B38" s="411"/>
      <c r="C38" s="759">
        <v>9</v>
      </c>
      <c r="D38" s="408" t="s">
        <v>454</v>
      </c>
      <c r="E38" s="378"/>
      <c r="F38" s="414"/>
      <c r="G38" s="323"/>
      <c r="H38" s="414"/>
      <c r="I38" s="357"/>
      <c r="J38" s="419"/>
      <c r="K38" s="760"/>
      <c r="L38" s="424"/>
      <c r="M38" s="357"/>
    </row>
    <row r="39" spans="1:21" ht="10.5" customHeight="1" x14ac:dyDescent="0.2">
      <c r="A39" s="383">
        <v>18</v>
      </c>
      <c r="B39" s="408" t="s">
        <v>370</v>
      </c>
      <c r="C39" s="761"/>
      <c r="D39" s="411"/>
      <c r="E39" s="759">
        <v>21</v>
      </c>
      <c r="F39" s="414"/>
      <c r="G39" s="323"/>
      <c r="H39" s="414"/>
      <c r="I39" s="357"/>
      <c r="J39" s="419"/>
      <c r="K39" s="760"/>
      <c r="L39" s="424"/>
      <c r="M39" s="357"/>
    </row>
    <row r="40" spans="1:21" ht="10.5" customHeight="1" x14ac:dyDescent="0.2">
      <c r="A40" s="383"/>
      <c r="B40" s="398"/>
      <c r="C40" s="323"/>
      <c r="D40" s="402"/>
      <c r="E40" s="760"/>
      <c r="F40" s="408" t="s">
        <v>316</v>
      </c>
      <c r="G40" s="378"/>
      <c r="H40" s="414"/>
      <c r="I40" s="357"/>
      <c r="J40" s="419"/>
      <c r="K40" s="760"/>
      <c r="L40" s="424"/>
      <c r="M40" s="357"/>
    </row>
    <row r="41" spans="1:21" ht="10.5" customHeight="1" x14ac:dyDescent="0.2">
      <c r="A41" s="383">
        <v>19</v>
      </c>
      <c r="B41" s="417" t="s">
        <v>334</v>
      </c>
      <c r="C41" s="378"/>
      <c r="D41" s="402"/>
      <c r="E41" s="760"/>
      <c r="F41" s="415"/>
      <c r="G41" s="759">
        <v>27</v>
      </c>
      <c r="H41" s="414"/>
      <c r="I41" s="357"/>
      <c r="J41" s="419"/>
      <c r="K41" s="760"/>
      <c r="L41" s="424"/>
      <c r="M41" s="357"/>
    </row>
    <row r="42" spans="1:21" ht="10.5" customHeight="1" x14ac:dyDescent="0.2">
      <c r="A42" s="383"/>
      <c r="B42" s="411"/>
      <c r="C42" s="759">
        <v>10</v>
      </c>
      <c r="D42" s="408" t="s">
        <v>316</v>
      </c>
      <c r="E42" s="761"/>
      <c r="F42" s="416"/>
      <c r="G42" s="760"/>
      <c r="H42" s="414"/>
      <c r="I42" s="357"/>
      <c r="J42" s="419"/>
      <c r="K42" s="760"/>
      <c r="L42" s="424"/>
      <c r="M42" s="357"/>
    </row>
    <row r="43" spans="1:21" ht="10.5" customHeight="1" x14ac:dyDescent="0.2">
      <c r="A43" s="383">
        <v>20</v>
      </c>
      <c r="B43" s="408" t="s">
        <v>316</v>
      </c>
      <c r="C43" s="761"/>
      <c r="D43" s="414"/>
      <c r="E43" s="323"/>
      <c r="F43" s="416"/>
      <c r="G43" s="760"/>
      <c r="H43" s="414"/>
      <c r="I43" s="357"/>
      <c r="J43" s="419"/>
      <c r="K43" s="760"/>
      <c r="L43" s="424"/>
      <c r="M43" s="357"/>
    </row>
    <row r="44" spans="1:21" ht="10.5" customHeight="1" x14ac:dyDescent="0.2">
      <c r="A44" s="383"/>
      <c r="B44" s="398"/>
      <c r="C44" s="323"/>
      <c r="D44" s="402"/>
      <c r="E44" s="378"/>
      <c r="F44" s="416"/>
      <c r="G44" s="760"/>
      <c r="H44" s="408" t="s">
        <v>316</v>
      </c>
      <c r="I44" s="380"/>
      <c r="J44" s="419"/>
      <c r="K44" s="760"/>
      <c r="L44" s="424"/>
      <c r="M44" s="357"/>
    </row>
    <row r="45" spans="1:21" ht="10.5" customHeight="1" x14ac:dyDescent="0.2">
      <c r="A45" s="383">
        <v>21</v>
      </c>
      <c r="B45" s="408" t="s">
        <v>455</v>
      </c>
      <c r="C45" s="378"/>
      <c r="D45" s="402"/>
      <c r="E45" s="378"/>
      <c r="F45" s="416"/>
      <c r="G45" s="760"/>
      <c r="H45" s="415"/>
      <c r="I45" s="759">
        <v>30</v>
      </c>
      <c r="J45" s="419"/>
      <c r="K45" s="760"/>
      <c r="L45" s="425"/>
      <c r="M45" s="357"/>
    </row>
    <row r="46" spans="1:21" ht="10.5" customHeight="1" x14ac:dyDescent="0.2">
      <c r="A46" s="383"/>
      <c r="B46" s="411"/>
      <c r="C46" s="759">
        <v>11</v>
      </c>
      <c r="D46" s="408" t="s">
        <v>455</v>
      </c>
      <c r="E46" s="378"/>
      <c r="F46" s="416"/>
      <c r="G46" s="760"/>
      <c r="H46" s="416"/>
      <c r="I46" s="760"/>
      <c r="J46" s="419"/>
      <c r="K46" s="760"/>
      <c r="L46" s="425"/>
      <c r="M46" s="357"/>
    </row>
    <row r="47" spans="1:21" ht="10.5" customHeight="1" x14ac:dyDescent="0.2">
      <c r="A47" s="383">
        <v>22</v>
      </c>
      <c r="B47" s="408" t="s">
        <v>353</v>
      </c>
      <c r="C47" s="761"/>
      <c r="D47" s="415"/>
      <c r="E47" s="759">
        <v>22</v>
      </c>
      <c r="F47" s="416"/>
      <c r="G47" s="760"/>
      <c r="H47" s="416"/>
      <c r="I47" s="760"/>
      <c r="J47" s="419"/>
      <c r="K47" s="760"/>
      <c r="L47" s="424"/>
      <c r="M47" s="357"/>
    </row>
    <row r="48" spans="1:21" ht="10.5" customHeight="1" x14ac:dyDescent="0.2">
      <c r="A48" s="383"/>
      <c r="B48" s="398"/>
      <c r="C48" s="323"/>
      <c r="D48" s="402"/>
      <c r="E48" s="760"/>
      <c r="F48" s="408" t="s">
        <v>455</v>
      </c>
      <c r="G48" s="761"/>
      <c r="H48" s="416"/>
      <c r="I48" s="760"/>
      <c r="J48" s="419"/>
      <c r="K48" s="760"/>
      <c r="L48" s="424"/>
      <c r="M48" s="357"/>
    </row>
    <row r="49" spans="1:13" x14ac:dyDescent="0.2">
      <c r="A49" s="383">
        <v>23</v>
      </c>
      <c r="B49" s="408" t="s">
        <v>343</v>
      </c>
      <c r="C49" s="378"/>
      <c r="D49" s="402"/>
      <c r="E49" s="760"/>
      <c r="F49" s="414"/>
      <c r="G49" s="323"/>
      <c r="H49" s="416"/>
      <c r="I49" s="760"/>
      <c r="J49" s="419"/>
      <c r="K49" s="760"/>
      <c r="L49" s="424"/>
      <c r="M49" s="357"/>
    </row>
    <row r="50" spans="1:13" x14ac:dyDescent="0.2">
      <c r="A50" s="383"/>
      <c r="B50" s="411"/>
      <c r="C50" s="759">
        <v>12</v>
      </c>
      <c r="D50" s="408" t="s">
        <v>357</v>
      </c>
      <c r="E50" s="761"/>
      <c r="F50" s="414"/>
      <c r="G50" s="323"/>
      <c r="H50" s="416"/>
      <c r="I50" s="760"/>
      <c r="J50" s="419"/>
      <c r="K50" s="760"/>
      <c r="L50" s="424"/>
      <c r="M50" s="357"/>
    </row>
    <row r="51" spans="1:13" x14ac:dyDescent="0.2">
      <c r="A51" s="383">
        <v>24</v>
      </c>
      <c r="B51" s="408" t="s">
        <v>357</v>
      </c>
      <c r="C51" s="761"/>
      <c r="D51" s="414"/>
      <c r="E51" s="323"/>
      <c r="F51" s="414"/>
      <c r="G51" s="323"/>
      <c r="H51" s="416"/>
      <c r="I51" s="760"/>
      <c r="J51" s="419"/>
      <c r="K51" s="760"/>
      <c r="L51" s="424"/>
      <c r="M51" s="357"/>
    </row>
    <row r="52" spans="1:13" x14ac:dyDescent="0.2">
      <c r="A52" s="383"/>
      <c r="B52" s="398"/>
      <c r="C52" s="323"/>
      <c r="D52" s="398"/>
      <c r="E52" s="323"/>
      <c r="F52" s="414"/>
      <c r="G52" s="323"/>
      <c r="H52" s="416"/>
      <c r="I52" s="760"/>
      <c r="J52" s="408" t="s">
        <v>316</v>
      </c>
      <c r="K52" s="761"/>
      <c r="L52" s="424"/>
      <c r="M52" s="357"/>
    </row>
    <row r="53" spans="1:13" x14ac:dyDescent="0.2">
      <c r="A53" s="383">
        <v>25</v>
      </c>
      <c r="B53" s="408" t="s">
        <v>375</v>
      </c>
      <c r="C53" s="378"/>
      <c r="D53" s="414"/>
      <c r="E53" s="323"/>
      <c r="F53" s="414"/>
      <c r="G53" s="323"/>
      <c r="H53" s="416"/>
      <c r="I53" s="760"/>
      <c r="J53" s="426"/>
      <c r="K53" s="357"/>
      <c r="L53" s="424"/>
      <c r="M53" s="357"/>
    </row>
    <row r="54" spans="1:13" x14ac:dyDescent="0.2">
      <c r="A54" s="383"/>
      <c r="B54" s="411"/>
      <c r="C54" s="759">
        <v>13</v>
      </c>
      <c r="D54" s="408" t="s">
        <v>375</v>
      </c>
      <c r="E54" s="378"/>
      <c r="F54" s="414"/>
      <c r="G54" s="323"/>
      <c r="H54" s="416"/>
      <c r="I54" s="760"/>
      <c r="J54" s="413"/>
      <c r="K54" s="357"/>
      <c r="L54" s="425"/>
      <c r="M54" s="374"/>
    </row>
    <row r="55" spans="1:13" x14ac:dyDescent="0.2">
      <c r="A55" s="383">
        <v>26</v>
      </c>
      <c r="B55" s="408" t="s">
        <v>335</v>
      </c>
      <c r="C55" s="761"/>
      <c r="D55" s="415"/>
      <c r="E55" s="759">
        <v>23</v>
      </c>
      <c r="F55" s="414"/>
      <c r="G55" s="323"/>
      <c r="H55" s="416"/>
      <c r="I55" s="760"/>
      <c r="J55" s="413"/>
      <c r="K55" s="357"/>
      <c r="L55" s="424"/>
      <c r="M55" s="357"/>
    </row>
    <row r="56" spans="1:13" x14ac:dyDescent="0.2">
      <c r="A56" s="383"/>
      <c r="B56" s="398"/>
      <c r="C56" s="323"/>
      <c r="D56" s="416"/>
      <c r="E56" s="760"/>
      <c r="F56" s="408" t="s">
        <v>375</v>
      </c>
      <c r="G56" s="378"/>
      <c r="H56" s="416"/>
      <c r="I56" s="760"/>
      <c r="J56" s="413"/>
      <c r="K56" s="427">
        <v>-31</v>
      </c>
      <c r="L56" s="408" t="str">
        <f>J52</f>
        <v>ХАНИЯЗОВА Н.</v>
      </c>
      <c r="M56" s="739">
        <v>2</v>
      </c>
    </row>
    <row r="57" spans="1:13" x14ac:dyDescent="0.2">
      <c r="A57" s="383">
        <v>27</v>
      </c>
      <c r="B57" s="417" t="s">
        <v>342</v>
      </c>
      <c r="C57" s="378"/>
      <c r="D57" s="416"/>
      <c r="E57" s="760"/>
      <c r="F57" s="415"/>
      <c r="G57" s="759">
        <v>28</v>
      </c>
      <c r="H57" s="416"/>
      <c r="I57" s="760"/>
      <c r="J57" s="413"/>
      <c r="K57" s="357"/>
      <c r="L57" s="424"/>
      <c r="M57" s="739"/>
    </row>
    <row r="58" spans="1:13" x14ac:dyDescent="0.2">
      <c r="A58" s="383"/>
      <c r="B58" s="411"/>
      <c r="C58" s="759">
        <v>14</v>
      </c>
      <c r="D58" s="408" t="s">
        <v>338</v>
      </c>
      <c r="E58" s="761"/>
      <c r="F58" s="416"/>
      <c r="G58" s="760"/>
      <c r="H58" s="416"/>
      <c r="I58" s="760"/>
      <c r="J58" s="413"/>
      <c r="K58" s="357"/>
      <c r="L58" s="424"/>
      <c r="M58" s="357"/>
    </row>
    <row r="59" spans="1:13" x14ac:dyDescent="0.2">
      <c r="A59" s="383">
        <v>28</v>
      </c>
      <c r="B59" s="408" t="s">
        <v>338</v>
      </c>
      <c r="C59" s="761"/>
      <c r="D59" s="414"/>
      <c r="E59" s="323"/>
      <c r="F59" s="416"/>
      <c r="G59" s="760"/>
      <c r="H59" s="416"/>
      <c r="I59" s="760"/>
      <c r="J59" s="413"/>
      <c r="K59" s="357"/>
      <c r="L59" s="424"/>
      <c r="M59" s="357"/>
    </row>
    <row r="60" spans="1:13" x14ac:dyDescent="0.2">
      <c r="A60" s="383"/>
      <c r="B60" s="398"/>
      <c r="C60" s="323"/>
      <c r="D60" s="414"/>
      <c r="E60" s="323"/>
      <c r="F60" s="416"/>
      <c r="G60" s="760"/>
      <c r="H60" s="408" t="s">
        <v>317</v>
      </c>
      <c r="I60" s="761"/>
      <c r="J60" s="413"/>
      <c r="K60" s="357"/>
      <c r="L60" s="424"/>
      <c r="M60" s="357"/>
    </row>
    <row r="61" spans="1:13" x14ac:dyDescent="0.2">
      <c r="A61" s="383">
        <v>29</v>
      </c>
      <c r="B61" s="408" t="s">
        <v>456</v>
      </c>
      <c r="C61" s="378"/>
      <c r="D61" s="414"/>
      <c r="E61" s="323"/>
      <c r="F61" s="416"/>
      <c r="G61" s="760"/>
      <c r="H61" s="414"/>
      <c r="I61" s="357"/>
      <c r="J61" s="413"/>
      <c r="K61" s="357"/>
      <c r="L61" s="357"/>
      <c r="M61" s="357"/>
    </row>
    <row r="62" spans="1:13" x14ac:dyDescent="0.2">
      <c r="A62" s="383"/>
      <c r="B62" s="411"/>
      <c r="C62" s="759">
        <v>15</v>
      </c>
      <c r="D62" s="408" t="s">
        <v>456</v>
      </c>
      <c r="E62" s="378"/>
      <c r="F62" s="416"/>
      <c r="G62" s="760"/>
      <c r="H62" s="414"/>
      <c r="I62" s="357"/>
      <c r="J62" s="413"/>
      <c r="K62" s="357"/>
      <c r="L62" s="357"/>
      <c r="M62" s="357"/>
    </row>
    <row r="63" spans="1:13" x14ac:dyDescent="0.2">
      <c r="A63" s="383">
        <v>30</v>
      </c>
      <c r="B63" s="408" t="s">
        <v>313</v>
      </c>
      <c r="C63" s="761"/>
      <c r="D63" s="415"/>
      <c r="E63" s="759">
        <v>24</v>
      </c>
      <c r="F63" s="416"/>
      <c r="G63" s="760"/>
      <c r="H63" s="414"/>
      <c r="I63" s="357"/>
      <c r="J63" s="413"/>
      <c r="K63" s="357"/>
      <c r="L63" s="357"/>
      <c r="M63" s="357"/>
    </row>
    <row r="64" spans="1:13" x14ac:dyDescent="0.2">
      <c r="A64" s="383"/>
      <c r="B64" s="398"/>
      <c r="C64" s="323"/>
      <c r="D64" s="416"/>
      <c r="E64" s="760"/>
      <c r="F64" s="408" t="s">
        <v>317</v>
      </c>
      <c r="G64" s="761"/>
      <c r="H64" s="398"/>
      <c r="I64" s="357"/>
      <c r="J64" s="413"/>
      <c r="K64" s="357"/>
      <c r="L64" s="357"/>
      <c r="M64" s="357"/>
    </row>
    <row r="65" spans="1:16" x14ac:dyDescent="0.2">
      <c r="A65" s="383">
        <v>31</v>
      </c>
      <c r="B65" s="408" t="s">
        <v>352</v>
      </c>
      <c r="C65" s="378"/>
      <c r="D65" s="416"/>
      <c r="E65" s="760"/>
      <c r="F65" s="414"/>
      <c r="G65" s="357"/>
      <c r="H65" s="398"/>
      <c r="I65" s="357"/>
      <c r="J65" s="413"/>
      <c r="K65" s="357"/>
      <c r="L65" s="357"/>
      <c r="M65" s="357"/>
    </row>
    <row r="66" spans="1:16" x14ac:dyDescent="0.2">
      <c r="A66" s="383"/>
      <c r="B66" s="411"/>
      <c r="C66" s="759">
        <v>16</v>
      </c>
      <c r="D66" s="408" t="s">
        <v>317</v>
      </c>
      <c r="E66" s="761"/>
      <c r="F66" s="414"/>
      <c r="G66" s="357"/>
      <c r="H66" s="398"/>
      <c r="I66" s="357"/>
      <c r="J66" s="412"/>
      <c r="K66" s="357"/>
      <c r="L66" s="357"/>
      <c r="M66" s="357"/>
    </row>
    <row r="67" spans="1:16" x14ac:dyDescent="0.2">
      <c r="A67" s="383">
        <v>32</v>
      </c>
      <c r="B67" s="408" t="s">
        <v>317</v>
      </c>
      <c r="C67" s="761"/>
      <c r="D67" s="414"/>
      <c r="E67" s="357"/>
      <c r="F67" s="428"/>
      <c r="G67" s="357"/>
      <c r="H67" s="398"/>
      <c r="I67" s="357"/>
      <c r="J67" s="412"/>
      <c r="K67" s="357"/>
      <c r="L67" s="357"/>
      <c r="M67" s="357"/>
    </row>
    <row r="68" spans="1:16" x14ac:dyDescent="0.2">
      <c r="A68" s="357"/>
      <c r="B68" s="398"/>
      <c r="C68" s="357"/>
      <c r="D68" s="412"/>
      <c r="E68" s="357"/>
      <c r="F68" s="357"/>
      <c r="G68" s="357"/>
      <c r="H68" s="428"/>
      <c r="I68" s="357"/>
      <c r="J68" s="357"/>
      <c r="K68" s="357"/>
      <c r="L68" s="357"/>
      <c r="M68" s="357"/>
    </row>
    <row r="69" spans="1:16" x14ac:dyDescent="0.2">
      <c r="A69" s="357"/>
      <c r="B69" s="758" t="s">
        <v>457</v>
      </c>
      <c r="C69" s="758"/>
      <c r="D69" s="758"/>
      <c r="E69" s="758"/>
      <c r="F69" s="758"/>
      <c r="G69" s="758"/>
      <c r="H69" s="758"/>
      <c r="I69" s="758"/>
      <c r="J69" s="758"/>
      <c r="K69" s="758"/>
      <c r="L69" s="758"/>
      <c r="M69" s="429"/>
      <c r="N69" s="429"/>
      <c r="O69" s="429"/>
      <c r="P69" s="429"/>
    </row>
    <row r="70" spans="1:16" x14ac:dyDescent="0.2">
      <c r="A70" s="357"/>
      <c r="B70" s="758" t="s">
        <v>458</v>
      </c>
      <c r="C70" s="758"/>
      <c r="D70" s="758"/>
      <c r="E70" s="758"/>
      <c r="F70" s="758"/>
      <c r="G70" s="758"/>
      <c r="H70" s="758"/>
      <c r="I70" s="758"/>
      <c r="J70" s="758"/>
      <c r="K70" s="758"/>
      <c r="L70" s="758"/>
      <c r="M70" s="429"/>
      <c r="N70" s="429"/>
      <c r="O70" s="429"/>
      <c r="P70" s="429"/>
    </row>
    <row r="76" spans="1:16" x14ac:dyDescent="0.2">
      <c r="A76" s="80"/>
    </row>
    <row r="77" spans="1:16" x14ac:dyDescent="0.2">
      <c r="A77" s="80"/>
    </row>
    <row r="78" spans="1:16" x14ac:dyDescent="0.2">
      <c r="A78" s="80"/>
    </row>
    <row r="79" spans="1:16" x14ac:dyDescent="0.2">
      <c r="A79" s="80"/>
    </row>
    <row r="84" spans="1:1" x14ac:dyDescent="0.2">
      <c r="A84" s="80"/>
    </row>
    <row r="85" spans="1:1" x14ac:dyDescent="0.2">
      <c r="A85" s="80"/>
    </row>
    <row r="86" spans="1:1" x14ac:dyDescent="0.2">
      <c r="A86" s="80"/>
    </row>
    <row r="87" spans="1:1" x14ac:dyDescent="0.2">
      <c r="A87" s="80"/>
    </row>
    <row r="92" spans="1:1" x14ac:dyDescent="0.2">
      <c r="A92" s="80"/>
    </row>
    <row r="93" spans="1:1" x14ac:dyDescent="0.2">
      <c r="A93" s="80"/>
    </row>
    <row r="94" spans="1:1" x14ac:dyDescent="0.2">
      <c r="A94" s="80"/>
    </row>
    <row r="95" spans="1:1" x14ac:dyDescent="0.2">
      <c r="A95" s="80"/>
    </row>
    <row r="100" spans="1:1" x14ac:dyDescent="0.2">
      <c r="A100" s="80"/>
    </row>
    <row r="101" spans="1:1" x14ac:dyDescent="0.2">
      <c r="A101" s="80"/>
    </row>
    <row r="102" spans="1:1" x14ac:dyDescent="0.2">
      <c r="A102" s="80"/>
    </row>
    <row r="103" spans="1:1" x14ac:dyDescent="0.2">
      <c r="A103" s="80"/>
    </row>
  </sheetData>
  <mergeCells count="39">
    <mergeCell ref="E31:E34"/>
    <mergeCell ref="C34:C35"/>
    <mergeCell ref="C1:J1"/>
    <mergeCell ref="C2:J2"/>
    <mergeCell ref="C3:J3"/>
    <mergeCell ref="C4:J4"/>
    <mergeCell ref="C6:C7"/>
    <mergeCell ref="E7:E10"/>
    <mergeCell ref="G9:G16"/>
    <mergeCell ref="C10:C11"/>
    <mergeCell ref="I13:I27"/>
    <mergeCell ref="C14:C15"/>
    <mergeCell ref="E15:E18"/>
    <mergeCell ref="C18:C19"/>
    <mergeCell ref="M36:M37"/>
    <mergeCell ref="C38:C39"/>
    <mergeCell ref="E39:E42"/>
    <mergeCell ref="G41:G48"/>
    <mergeCell ref="C42:C43"/>
    <mergeCell ref="I45:I60"/>
    <mergeCell ref="C46:C47"/>
    <mergeCell ref="E47:E50"/>
    <mergeCell ref="C50:C51"/>
    <mergeCell ref="C54:C55"/>
    <mergeCell ref="K21:K52"/>
    <mergeCell ref="C22:C23"/>
    <mergeCell ref="E23:E26"/>
    <mergeCell ref="G25:G32"/>
    <mergeCell ref="C26:C27"/>
    <mergeCell ref="C30:C31"/>
    <mergeCell ref="B69:L69"/>
    <mergeCell ref="B70:L70"/>
    <mergeCell ref="E55:E58"/>
    <mergeCell ref="M56:M57"/>
    <mergeCell ref="G57:G64"/>
    <mergeCell ref="C58:C59"/>
    <mergeCell ref="C62:C63"/>
    <mergeCell ref="E63:E66"/>
    <mergeCell ref="C66:C6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workbookViewId="0">
      <selection activeCell="Q9" sqref="Q9"/>
    </sheetView>
  </sheetViews>
  <sheetFormatPr defaultRowHeight="12.75" x14ac:dyDescent="0.2"/>
  <cols>
    <col min="1" max="1" width="2.85546875" customWidth="1"/>
    <col min="2" max="2" width="15.7109375" customWidth="1"/>
    <col min="3" max="3" width="2.85546875" customWidth="1"/>
    <col min="4" max="4" width="15.7109375" customWidth="1"/>
    <col min="5" max="5" width="3" customWidth="1"/>
    <col min="6" max="6" width="15.7109375" customWidth="1"/>
    <col min="7" max="7" width="3" customWidth="1"/>
    <col min="8" max="8" width="15.7109375" customWidth="1"/>
    <col min="9" max="9" width="2.85546875" customWidth="1"/>
    <col min="10" max="10" width="14.7109375" customWidth="1"/>
    <col min="11" max="11" width="2.85546875" customWidth="1"/>
    <col min="12" max="12" width="14.7109375" customWidth="1"/>
    <col min="13" max="13" width="2.85546875" customWidth="1"/>
    <col min="14" max="14" width="14.7109375" customWidth="1"/>
    <col min="15" max="15" width="3" customWidth="1"/>
  </cols>
  <sheetData>
    <row r="1" spans="1:16" ht="11.1" customHeight="1" x14ac:dyDescent="0.2">
      <c r="A1" s="437"/>
      <c r="B1" s="437"/>
      <c r="C1" s="437"/>
      <c r="D1" s="765" t="s">
        <v>304</v>
      </c>
      <c r="E1" s="765"/>
      <c r="F1" s="765"/>
      <c r="G1" s="765"/>
      <c r="H1" s="765"/>
      <c r="I1" s="765"/>
      <c r="J1" s="765"/>
      <c r="K1" s="765"/>
      <c r="L1" s="765"/>
      <c r="M1" s="437"/>
      <c r="N1" s="437"/>
      <c r="O1" s="437"/>
    </row>
    <row r="2" spans="1:16" ht="11.1" customHeight="1" x14ac:dyDescent="0.2">
      <c r="A2" s="357"/>
      <c r="B2" s="357"/>
      <c r="C2" s="357"/>
      <c r="D2" s="766" t="s">
        <v>459</v>
      </c>
      <c r="E2" s="766"/>
      <c r="F2" s="766"/>
      <c r="G2" s="766"/>
      <c r="H2" s="766"/>
      <c r="I2" s="766"/>
      <c r="J2" s="766"/>
      <c r="K2" s="766"/>
      <c r="L2" s="766"/>
      <c r="M2" s="430"/>
      <c r="N2" s="430"/>
      <c r="O2" s="357"/>
    </row>
    <row r="3" spans="1:16" ht="11.1" customHeight="1" x14ac:dyDescent="0.2">
      <c r="A3" s="357"/>
      <c r="B3" s="353" t="s">
        <v>460</v>
      </c>
      <c r="C3" s="357"/>
      <c r="D3" s="431" t="s">
        <v>461</v>
      </c>
      <c r="E3" s="323"/>
      <c r="F3" s="323"/>
      <c r="G3" s="323"/>
      <c r="H3" s="323"/>
      <c r="I3" s="323"/>
      <c r="J3" s="341"/>
      <c r="K3" s="323">
        <v>-30</v>
      </c>
      <c r="L3" s="341" t="s">
        <v>317</v>
      </c>
      <c r="M3" s="323"/>
      <c r="N3" s="341"/>
      <c r="O3" s="323"/>
    </row>
    <row r="4" spans="1:16" ht="11.1" customHeight="1" x14ac:dyDescent="0.2">
      <c r="A4" s="357"/>
      <c r="B4" s="323"/>
      <c r="C4" s="323"/>
      <c r="D4" s="323"/>
      <c r="E4" s="323"/>
      <c r="F4" s="323"/>
      <c r="G4" s="323"/>
      <c r="H4" s="323"/>
      <c r="I4" s="323"/>
      <c r="J4" s="341"/>
      <c r="K4" s="323"/>
      <c r="L4" s="338"/>
      <c r="M4" s="759">
        <v>58</v>
      </c>
      <c r="N4" s="341"/>
      <c r="O4" s="323"/>
    </row>
    <row r="5" spans="1:16" ht="11.1" customHeight="1" x14ac:dyDescent="0.2">
      <c r="A5" s="357"/>
      <c r="B5" s="341"/>
      <c r="C5" s="323"/>
      <c r="D5" s="432"/>
      <c r="E5" s="323"/>
      <c r="F5" s="323"/>
      <c r="G5" s="323">
        <v>-26</v>
      </c>
      <c r="H5" s="402" t="s">
        <v>329</v>
      </c>
      <c r="I5" s="323"/>
      <c r="J5" s="341"/>
      <c r="K5" s="323"/>
      <c r="L5" s="359"/>
      <c r="M5" s="760"/>
      <c r="N5" s="341"/>
      <c r="O5" s="323"/>
    </row>
    <row r="6" spans="1:16" ht="11.1" customHeight="1" x14ac:dyDescent="0.2">
      <c r="A6" s="357"/>
      <c r="B6" s="341"/>
      <c r="C6" s="323">
        <v>-24</v>
      </c>
      <c r="D6" s="408" t="s">
        <v>462</v>
      </c>
      <c r="E6" s="323"/>
      <c r="F6" s="341"/>
      <c r="G6" s="323"/>
      <c r="H6" s="338"/>
      <c r="I6" s="759">
        <v>52</v>
      </c>
      <c r="J6" s="341"/>
      <c r="K6" s="323"/>
      <c r="L6" s="359"/>
      <c r="M6" s="760"/>
      <c r="N6" s="341"/>
      <c r="O6" s="323"/>
    </row>
    <row r="7" spans="1:16" ht="11.1" customHeight="1" x14ac:dyDescent="0.2">
      <c r="A7" s="357">
        <v>-1</v>
      </c>
      <c r="B7" s="408" t="s">
        <v>321</v>
      </c>
      <c r="C7" s="378"/>
      <c r="D7" s="338"/>
      <c r="E7" s="759">
        <v>40</v>
      </c>
      <c r="F7" s="372" t="s">
        <v>456</v>
      </c>
      <c r="G7" s="323"/>
      <c r="H7" s="359"/>
      <c r="I7" s="760"/>
      <c r="J7" s="408" t="s">
        <v>383</v>
      </c>
      <c r="K7" s="323"/>
      <c r="L7" s="359"/>
      <c r="M7" s="760"/>
      <c r="N7" s="341" t="s">
        <v>317</v>
      </c>
      <c r="O7" s="746">
        <v>3</v>
      </c>
      <c r="P7" s="80"/>
    </row>
    <row r="8" spans="1:16" ht="11.1" customHeight="1" x14ac:dyDescent="0.2">
      <c r="A8" s="357"/>
      <c r="B8" s="338"/>
      <c r="C8" s="759">
        <v>32</v>
      </c>
      <c r="D8" s="372" t="s">
        <v>321</v>
      </c>
      <c r="E8" s="761"/>
      <c r="F8" s="433"/>
      <c r="G8" s="759">
        <v>48</v>
      </c>
      <c r="H8" s="359"/>
      <c r="I8" s="760"/>
      <c r="J8" s="338"/>
      <c r="K8" s="759">
        <v>56</v>
      </c>
      <c r="L8" s="359"/>
      <c r="M8" s="760"/>
      <c r="N8" s="338"/>
      <c r="O8" s="746"/>
      <c r="P8" s="80"/>
    </row>
    <row r="9" spans="1:16" ht="11.1" customHeight="1" x14ac:dyDescent="0.2">
      <c r="A9" s="357">
        <v>-2</v>
      </c>
      <c r="B9" s="408" t="s">
        <v>380</v>
      </c>
      <c r="C9" s="761"/>
      <c r="D9" s="433"/>
      <c r="E9" s="378"/>
      <c r="F9" s="359"/>
      <c r="G9" s="760"/>
      <c r="H9" s="408" t="s">
        <v>383</v>
      </c>
      <c r="I9" s="761"/>
      <c r="J9" s="359"/>
      <c r="K9" s="760"/>
      <c r="L9" s="359"/>
      <c r="M9" s="760"/>
      <c r="N9" s="359"/>
      <c r="O9" s="376"/>
      <c r="P9" s="80"/>
    </row>
    <row r="10" spans="1:16" ht="11.1" customHeight="1" x14ac:dyDescent="0.2">
      <c r="A10" s="357"/>
      <c r="B10" s="341"/>
      <c r="C10" s="323">
        <v>-23</v>
      </c>
      <c r="D10" s="408" t="s">
        <v>338</v>
      </c>
      <c r="E10" s="378"/>
      <c r="F10" s="359"/>
      <c r="G10" s="760"/>
      <c r="H10" s="341"/>
      <c r="I10" s="323"/>
      <c r="J10" s="359"/>
      <c r="K10" s="760"/>
      <c r="L10" s="359"/>
      <c r="M10" s="760"/>
      <c r="N10" s="359"/>
      <c r="O10" s="376"/>
      <c r="P10" s="80"/>
    </row>
    <row r="11" spans="1:16" ht="11.1" customHeight="1" x14ac:dyDescent="0.2">
      <c r="A11" s="357">
        <v>-3</v>
      </c>
      <c r="B11" s="408" t="s">
        <v>383</v>
      </c>
      <c r="C11" s="378"/>
      <c r="D11" s="338"/>
      <c r="E11" s="759">
        <v>41</v>
      </c>
      <c r="F11" s="408" t="s">
        <v>383</v>
      </c>
      <c r="G11" s="761"/>
      <c r="H11" s="341"/>
      <c r="I11" s="323"/>
      <c r="J11" s="359"/>
      <c r="K11" s="760"/>
      <c r="L11" s="372" t="s">
        <v>348</v>
      </c>
      <c r="M11" s="761"/>
      <c r="N11" s="359"/>
      <c r="O11" s="376"/>
      <c r="P11" s="80"/>
    </row>
    <row r="12" spans="1:16" ht="11.1" customHeight="1" x14ac:dyDescent="0.2">
      <c r="A12" s="357"/>
      <c r="B12" s="338"/>
      <c r="C12" s="759">
        <v>33</v>
      </c>
      <c r="D12" s="408" t="s">
        <v>383</v>
      </c>
      <c r="E12" s="761"/>
      <c r="F12" s="434"/>
      <c r="G12" s="323"/>
      <c r="H12" s="341"/>
      <c r="I12" s="323"/>
      <c r="J12" s="359"/>
      <c r="K12" s="760"/>
      <c r="L12" s="341"/>
      <c r="M12" s="323"/>
      <c r="N12" s="359"/>
      <c r="O12" s="376"/>
      <c r="P12" s="80"/>
    </row>
    <row r="13" spans="1:16" ht="11.1" customHeight="1" x14ac:dyDescent="0.2">
      <c r="A13" s="357">
        <v>-4</v>
      </c>
      <c r="B13" s="408" t="s">
        <v>453</v>
      </c>
      <c r="C13" s="761"/>
      <c r="D13" s="434"/>
      <c r="E13" s="323"/>
      <c r="F13" s="341"/>
      <c r="G13" s="323">
        <v>-25</v>
      </c>
      <c r="H13" s="372" t="s">
        <v>348</v>
      </c>
      <c r="I13" s="323"/>
      <c r="J13" s="359"/>
      <c r="K13" s="760"/>
      <c r="L13" s="341"/>
      <c r="M13" s="323"/>
      <c r="N13" s="359"/>
      <c r="O13" s="376"/>
      <c r="P13" s="80"/>
    </row>
    <row r="14" spans="1:16" ht="11.1" customHeight="1" x14ac:dyDescent="0.2">
      <c r="A14" s="357"/>
      <c r="B14" s="341"/>
      <c r="C14" s="323">
        <v>-22</v>
      </c>
      <c r="D14" s="408" t="s">
        <v>357</v>
      </c>
      <c r="E14" s="323"/>
      <c r="F14" s="341"/>
      <c r="G14" s="323"/>
      <c r="H14" s="338"/>
      <c r="I14" s="759">
        <v>53</v>
      </c>
      <c r="J14" s="359"/>
      <c r="K14" s="760"/>
      <c r="L14" s="341"/>
      <c r="M14" s="323"/>
      <c r="N14" s="359"/>
      <c r="O14" s="376"/>
      <c r="P14" s="80"/>
    </row>
    <row r="15" spans="1:16" ht="11.1" customHeight="1" x14ac:dyDescent="0.2">
      <c r="A15" s="357">
        <v>-5</v>
      </c>
      <c r="B15" s="408" t="s">
        <v>381</v>
      </c>
      <c r="C15" s="378"/>
      <c r="D15" s="338"/>
      <c r="E15" s="759">
        <v>42</v>
      </c>
      <c r="F15" s="372" t="s">
        <v>357</v>
      </c>
      <c r="G15" s="323"/>
      <c r="H15" s="359"/>
      <c r="I15" s="760"/>
      <c r="J15" s="372" t="s">
        <v>348</v>
      </c>
      <c r="K15" s="761"/>
      <c r="L15" s="341"/>
      <c r="M15" s="323"/>
      <c r="N15" s="359"/>
      <c r="O15" s="746"/>
      <c r="P15" s="80"/>
    </row>
    <row r="16" spans="1:16" ht="11.1" customHeight="1" x14ac:dyDescent="0.2">
      <c r="A16" s="357"/>
      <c r="B16" s="338"/>
      <c r="C16" s="759">
        <v>34</v>
      </c>
      <c r="D16" s="359" t="s">
        <v>326</v>
      </c>
      <c r="E16" s="761"/>
      <c r="F16" s="433"/>
      <c r="G16" s="759">
        <v>49</v>
      </c>
      <c r="H16" s="359"/>
      <c r="I16" s="760"/>
      <c r="J16" s="341"/>
      <c r="K16" s="323"/>
      <c r="L16" s="341"/>
      <c r="M16" s="323"/>
      <c r="N16" s="359"/>
      <c r="O16" s="746"/>
      <c r="P16" s="80"/>
    </row>
    <row r="17" spans="1:16" ht="11.1" customHeight="1" x14ac:dyDescent="0.2">
      <c r="A17" s="357">
        <v>-6</v>
      </c>
      <c r="B17" s="408" t="s">
        <v>326</v>
      </c>
      <c r="C17" s="761"/>
      <c r="D17" s="433"/>
      <c r="E17" s="378"/>
      <c r="F17" s="359"/>
      <c r="G17" s="760"/>
      <c r="H17" s="408" t="s">
        <v>454</v>
      </c>
      <c r="I17" s="761"/>
      <c r="J17" s="341"/>
      <c r="K17" s="323"/>
      <c r="L17" s="341"/>
      <c r="M17" s="323"/>
      <c r="N17" s="359"/>
      <c r="O17" s="376"/>
      <c r="P17" s="80"/>
    </row>
    <row r="18" spans="1:16" ht="11.1" customHeight="1" x14ac:dyDescent="0.2">
      <c r="A18" s="357"/>
      <c r="B18" s="341"/>
      <c r="C18" s="323">
        <v>-21</v>
      </c>
      <c r="D18" s="408" t="s">
        <v>454</v>
      </c>
      <c r="E18" s="378"/>
      <c r="F18" s="359"/>
      <c r="G18" s="760"/>
      <c r="H18" s="434"/>
      <c r="I18" s="323"/>
      <c r="J18" s="341"/>
      <c r="K18" s="323"/>
      <c r="L18" s="341"/>
      <c r="M18" s="323"/>
      <c r="N18" s="359"/>
      <c r="O18" s="376"/>
      <c r="P18" s="80"/>
    </row>
    <row r="19" spans="1:16" ht="11.1" customHeight="1" x14ac:dyDescent="0.2">
      <c r="A19" s="357">
        <v>-7</v>
      </c>
      <c r="B19" s="408" t="s">
        <v>322</v>
      </c>
      <c r="C19" s="378"/>
      <c r="D19" s="338"/>
      <c r="E19" s="759">
        <v>43</v>
      </c>
      <c r="F19" s="408" t="s">
        <v>454</v>
      </c>
      <c r="G19" s="761"/>
      <c r="H19" s="341"/>
      <c r="I19" s="323"/>
      <c r="J19" s="341"/>
      <c r="K19" s="323">
        <v>-29</v>
      </c>
      <c r="L19" s="341" t="s">
        <v>374</v>
      </c>
      <c r="M19" s="323"/>
      <c r="N19" s="359"/>
      <c r="O19" s="376"/>
      <c r="P19" s="80"/>
    </row>
    <row r="20" spans="1:16" ht="11.1" customHeight="1" x14ac:dyDescent="0.2">
      <c r="A20" s="357"/>
      <c r="B20" s="338"/>
      <c r="C20" s="759">
        <v>35</v>
      </c>
      <c r="D20" s="372" t="s">
        <v>365</v>
      </c>
      <c r="E20" s="761"/>
      <c r="F20" s="434"/>
      <c r="G20" s="323"/>
      <c r="H20" s="341"/>
      <c r="I20" s="323"/>
      <c r="J20" s="341"/>
      <c r="K20" s="323"/>
      <c r="L20" s="338"/>
      <c r="M20" s="759">
        <v>59</v>
      </c>
      <c r="N20" s="359"/>
      <c r="O20" s="376"/>
      <c r="P20" s="80"/>
    </row>
    <row r="21" spans="1:16" ht="11.1" customHeight="1" x14ac:dyDescent="0.2">
      <c r="A21" s="357">
        <v>-8</v>
      </c>
      <c r="B21" s="408" t="s">
        <v>365</v>
      </c>
      <c r="C21" s="761"/>
      <c r="D21" s="434"/>
      <c r="E21" s="323"/>
      <c r="F21" s="341"/>
      <c r="G21" s="323">
        <v>-28</v>
      </c>
      <c r="H21" s="408" t="s">
        <v>375</v>
      </c>
      <c r="I21" s="323"/>
      <c r="J21" s="341"/>
      <c r="K21" s="323"/>
      <c r="L21" s="359"/>
      <c r="M21" s="760"/>
      <c r="N21" s="359"/>
      <c r="O21" s="376"/>
      <c r="P21" s="80"/>
    </row>
    <row r="22" spans="1:16" ht="11.1" customHeight="1" x14ac:dyDescent="0.2">
      <c r="A22" s="357"/>
      <c r="B22" s="341"/>
      <c r="C22" s="323">
        <v>-20</v>
      </c>
      <c r="D22" s="408" t="s">
        <v>356</v>
      </c>
      <c r="E22" s="323"/>
      <c r="F22" s="341"/>
      <c r="G22" s="323"/>
      <c r="H22" s="411"/>
      <c r="I22" s="759">
        <v>54</v>
      </c>
      <c r="J22" s="341"/>
      <c r="K22" s="323"/>
      <c r="L22" s="359"/>
      <c r="M22" s="760"/>
      <c r="N22" s="359"/>
      <c r="O22" s="376"/>
      <c r="P22" s="80"/>
    </row>
    <row r="23" spans="1:16" ht="11.1" customHeight="1" x14ac:dyDescent="0.2">
      <c r="A23" s="357">
        <v>-9</v>
      </c>
      <c r="B23" s="408" t="s">
        <v>463</v>
      </c>
      <c r="C23" s="378"/>
      <c r="D23" s="338"/>
      <c r="E23" s="759">
        <v>44</v>
      </c>
      <c r="F23" s="408" t="s">
        <v>356</v>
      </c>
      <c r="G23" s="323"/>
      <c r="H23" s="402"/>
      <c r="I23" s="760"/>
      <c r="J23" s="341" t="s">
        <v>375</v>
      </c>
      <c r="K23" s="323"/>
      <c r="L23" s="359"/>
      <c r="M23" s="760"/>
      <c r="N23" s="372" t="s">
        <v>374</v>
      </c>
      <c r="O23" s="746">
        <v>3</v>
      </c>
      <c r="P23" s="80"/>
    </row>
    <row r="24" spans="1:16" ht="11.1" customHeight="1" x14ac:dyDescent="0.2">
      <c r="A24" s="357"/>
      <c r="B24" s="338"/>
      <c r="C24" s="759">
        <v>36</v>
      </c>
      <c r="D24" s="372" t="s">
        <v>334</v>
      </c>
      <c r="E24" s="761"/>
      <c r="F24" s="433"/>
      <c r="G24" s="759">
        <v>50</v>
      </c>
      <c r="H24" s="359"/>
      <c r="I24" s="760"/>
      <c r="J24" s="338"/>
      <c r="K24" s="759">
        <v>57</v>
      </c>
      <c r="L24" s="359"/>
      <c r="M24" s="760"/>
      <c r="N24" s="341"/>
      <c r="O24" s="746"/>
      <c r="P24" s="80"/>
    </row>
    <row r="25" spans="1:16" ht="11.1" customHeight="1" x14ac:dyDescent="0.2">
      <c r="A25" s="357">
        <v>-10</v>
      </c>
      <c r="B25" s="408" t="s">
        <v>334</v>
      </c>
      <c r="C25" s="761"/>
      <c r="D25" s="433"/>
      <c r="E25" s="378"/>
      <c r="F25" s="359"/>
      <c r="G25" s="760"/>
      <c r="H25" s="372" t="s">
        <v>464</v>
      </c>
      <c r="I25" s="761"/>
      <c r="J25" s="359"/>
      <c r="K25" s="760"/>
      <c r="L25" s="359"/>
      <c r="M25" s="760"/>
      <c r="N25" s="341"/>
      <c r="O25" s="323"/>
    </row>
    <row r="26" spans="1:16" ht="11.1" customHeight="1" x14ac:dyDescent="0.2">
      <c r="A26" s="357"/>
      <c r="B26" s="341"/>
      <c r="C26" s="323">
        <v>-19</v>
      </c>
      <c r="D26" s="372" t="s">
        <v>371</v>
      </c>
      <c r="E26" s="378"/>
      <c r="F26" s="359"/>
      <c r="G26" s="760"/>
      <c r="H26" s="434"/>
      <c r="I26" s="323"/>
      <c r="J26" s="359"/>
      <c r="K26" s="760"/>
      <c r="L26" s="359"/>
      <c r="M26" s="760"/>
      <c r="N26" s="341"/>
      <c r="O26" s="323"/>
    </row>
    <row r="27" spans="1:16" ht="11.1" customHeight="1" x14ac:dyDescent="0.2">
      <c r="A27" s="357">
        <v>-11</v>
      </c>
      <c r="B27" s="408" t="s">
        <v>353</v>
      </c>
      <c r="C27" s="378"/>
      <c r="D27" s="338"/>
      <c r="E27" s="759">
        <v>45</v>
      </c>
      <c r="F27" s="372" t="s">
        <v>371</v>
      </c>
      <c r="G27" s="761"/>
      <c r="H27" s="341"/>
      <c r="I27" s="323"/>
      <c r="J27" s="359"/>
      <c r="K27" s="760"/>
      <c r="L27" s="372" t="s">
        <v>335</v>
      </c>
      <c r="M27" s="761"/>
      <c r="N27" s="341"/>
      <c r="O27" s="323"/>
    </row>
    <row r="28" spans="1:16" ht="11.1" customHeight="1" x14ac:dyDescent="0.2">
      <c r="A28" s="357"/>
      <c r="B28" s="338"/>
      <c r="C28" s="759">
        <v>37</v>
      </c>
      <c r="D28" s="372" t="s">
        <v>353</v>
      </c>
      <c r="E28" s="761"/>
      <c r="F28" s="434"/>
      <c r="G28" s="323"/>
      <c r="H28" s="341"/>
      <c r="I28" s="323"/>
      <c r="J28" s="359"/>
      <c r="K28" s="760"/>
      <c r="L28" s="341"/>
      <c r="M28" s="323"/>
      <c r="N28" s="341"/>
      <c r="O28" s="323"/>
    </row>
    <row r="29" spans="1:16" ht="11.1" customHeight="1" x14ac:dyDescent="0.2">
      <c r="A29" s="357">
        <v>-12</v>
      </c>
      <c r="B29" s="408" t="s">
        <v>343</v>
      </c>
      <c r="C29" s="761"/>
      <c r="D29" s="434"/>
      <c r="E29" s="323"/>
      <c r="F29" s="341"/>
      <c r="G29" s="323">
        <v>-27</v>
      </c>
      <c r="H29" s="408" t="s">
        <v>455</v>
      </c>
      <c r="I29" s="323"/>
      <c r="J29" s="359"/>
      <c r="K29" s="760"/>
      <c r="L29" s="341"/>
      <c r="M29" s="323"/>
      <c r="N29" s="341"/>
      <c r="O29" s="323"/>
    </row>
    <row r="30" spans="1:16" ht="11.1" customHeight="1" x14ac:dyDescent="0.2">
      <c r="A30" s="357"/>
      <c r="B30" s="341"/>
      <c r="C30" s="323">
        <v>-18</v>
      </c>
      <c r="D30" s="372" t="s">
        <v>363</v>
      </c>
      <c r="E30" s="323"/>
      <c r="F30" s="341"/>
      <c r="G30" s="323"/>
      <c r="H30" s="338"/>
      <c r="I30" s="759">
        <v>55</v>
      </c>
      <c r="J30" s="359"/>
      <c r="K30" s="760"/>
      <c r="L30" s="341"/>
      <c r="M30" s="323"/>
      <c r="N30" s="341"/>
      <c r="O30" s="323"/>
    </row>
    <row r="31" spans="1:16" ht="11.1" customHeight="1" x14ac:dyDescent="0.2">
      <c r="A31" s="357">
        <v>-13</v>
      </c>
      <c r="B31" s="408" t="s">
        <v>335</v>
      </c>
      <c r="C31" s="378"/>
      <c r="D31" s="338"/>
      <c r="E31" s="759">
        <v>46</v>
      </c>
      <c r="F31" s="372" t="s">
        <v>335</v>
      </c>
      <c r="G31" s="323"/>
      <c r="H31" s="359"/>
      <c r="I31" s="760"/>
      <c r="J31" s="372" t="s">
        <v>335</v>
      </c>
      <c r="K31" s="761"/>
      <c r="L31" s="341"/>
      <c r="M31" s="378"/>
      <c r="N31" s="359"/>
      <c r="O31" s="746"/>
    </row>
    <row r="32" spans="1:16" ht="11.1" customHeight="1" x14ac:dyDescent="0.2">
      <c r="A32" s="357"/>
      <c r="B32" s="338"/>
      <c r="C32" s="759">
        <v>38</v>
      </c>
      <c r="D32" s="372" t="s">
        <v>335</v>
      </c>
      <c r="E32" s="761"/>
      <c r="F32" s="433"/>
      <c r="G32" s="759">
        <v>51</v>
      </c>
      <c r="H32" s="359"/>
      <c r="I32" s="760"/>
      <c r="J32" s="341"/>
      <c r="K32" s="323"/>
      <c r="L32" s="341"/>
      <c r="M32" s="378"/>
      <c r="N32" s="359"/>
      <c r="O32" s="746"/>
    </row>
    <row r="33" spans="1:15" x14ac:dyDescent="0.2">
      <c r="A33" s="357">
        <v>-14</v>
      </c>
      <c r="B33" s="408" t="s">
        <v>465</v>
      </c>
      <c r="C33" s="761"/>
      <c r="D33" s="433"/>
      <c r="E33" s="378"/>
      <c r="F33" s="359"/>
      <c r="G33" s="760"/>
      <c r="H33" s="372" t="s">
        <v>335</v>
      </c>
      <c r="I33" s="761"/>
      <c r="J33" s="341"/>
      <c r="K33" s="323"/>
      <c r="L33" s="341"/>
      <c r="M33" s="323"/>
      <c r="N33" s="341"/>
      <c r="O33" s="323"/>
    </row>
    <row r="34" spans="1:15" x14ac:dyDescent="0.2">
      <c r="A34" s="357"/>
      <c r="B34" s="341"/>
      <c r="C34" s="323">
        <v>-17</v>
      </c>
      <c r="D34" s="372" t="s">
        <v>347</v>
      </c>
      <c r="E34" s="378"/>
      <c r="F34" s="359"/>
      <c r="G34" s="760"/>
      <c r="H34" s="341"/>
      <c r="I34" s="323"/>
      <c r="J34" s="323"/>
      <c r="K34" s="323"/>
      <c r="L34" s="341"/>
      <c r="M34" s="323"/>
      <c r="N34" s="341"/>
      <c r="O34" s="323"/>
    </row>
    <row r="35" spans="1:15" x14ac:dyDescent="0.2">
      <c r="A35" s="357">
        <v>-15</v>
      </c>
      <c r="B35" s="408" t="s">
        <v>313</v>
      </c>
      <c r="C35" s="378"/>
      <c r="D35" s="359"/>
      <c r="E35" s="759">
        <v>47</v>
      </c>
      <c r="F35" s="372" t="s">
        <v>352</v>
      </c>
      <c r="G35" s="761"/>
      <c r="H35" s="341"/>
      <c r="I35" s="323"/>
      <c r="J35" s="323"/>
      <c r="K35" s="323"/>
      <c r="L35" s="341"/>
      <c r="M35" s="323"/>
      <c r="N35" s="341"/>
      <c r="O35" s="323"/>
    </row>
    <row r="36" spans="1:15" x14ac:dyDescent="0.2">
      <c r="A36" s="357"/>
      <c r="B36" s="338"/>
      <c r="C36" s="759">
        <v>39</v>
      </c>
      <c r="D36" s="372" t="s">
        <v>352</v>
      </c>
      <c r="E36" s="761"/>
      <c r="F36" s="434"/>
      <c r="G36" s="323"/>
      <c r="H36" s="341"/>
      <c r="I36" s="323"/>
      <c r="J36" s="323"/>
      <c r="K36" s="323"/>
      <c r="L36" s="341"/>
      <c r="M36" s="323"/>
      <c r="N36" s="341"/>
      <c r="O36" s="323"/>
    </row>
    <row r="37" spans="1:15" x14ac:dyDescent="0.2">
      <c r="A37" s="357">
        <v>-16</v>
      </c>
      <c r="B37" s="408" t="s">
        <v>352</v>
      </c>
      <c r="C37" s="761"/>
      <c r="D37" s="434"/>
      <c r="E37" s="323"/>
      <c r="F37" s="341"/>
      <c r="G37" s="323"/>
      <c r="H37" s="341"/>
      <c r="I37" s="323"/>
      <c r="J37" s="323"/>
      <c r="K37" s="323"/>
      <c r="L37" s="341"/>
      <c r="M37" s="323"/>
      <c r="N37" s="341"/>
      <c r="O37" s="323"/>
    </row>
    <row r="38" spans="1:15" x14ac:dyDescent="0.2">
      <c r="A38" s="357"/>
      <c r="B38" s="341"/>
      <c r="C38" s="323"/>
      <c r="D38" s="341"/>
      <c r="E38" s="323"/>
      <c r="F38" s="341"/>
      <c r="G38" s="323"/>
      <c r="H38" s="341"/>
      <c r="I38" s="323"/>
      <c r="J38" s="323"/>
      <c r="K38" s="323"/>
      <c r="L38" s="341"/>
      <c r="M38" s="323"/>
      <c r="N38" s="341"/>
      <c r="O38" s="323"/>
    </row>
    <row r="39" spans="1:15" x14ac:dyDescent="0.2">
      <c r="A39" s="357"/>
      <c r="B39" s="341"/>
      <c r="C39" s="323">
        <v>-58</v>
      </c>
      <c r="D39" s="341" t="s">
        <v>348</v>
      </c>
      <c r="E39" s="323"/>
      <c r="F39" s="341"/>
      <c r="G39" s="323"/>
      <c r="H39" s="341"/>
      <c r="I39" s="323"/>
      <c r="J39" s="323"/>
      <c r="K39" s="323">
        <v>-56</v>
      </c>
      <c r="L39" s="341" t="s">
        <v>383</v>
      </c>
      <c r="M39" s="323"/>
      <c r="N39" s="341"/>
      <c r="O39" s="323"/>
    </row>
    <row r="40" spans="1:15" x14ac:dyDescent="0.2">
      <c r="A40" s="357"/>
      <c r="B40" s="341"/>
      <c r="C40" s="323"/>
      <c r="D40" s="338"/>
      <c r="E40" s="759">
        <v>61</v>
      </c>
      <c r="F40" s="372" t="str">
        <f>D39</f>
        <v>ГАМОВА</v>
      </c>
      <c r="G40" s="749">
        <v>5</v>
      </c>
      <c r="H40" s="341"/>
      <c r="I40" s="435"/>
      <c r="J40" s="323"/>
      <c r="K40" s="323"/>
      <c r="L40" s="338"/>
      <c r="M40" s="759">
        <v>62</v>
      </c>
      <c r="N40" s="372" t="s">
        <v>383</v>
      </c>
      <c r="O40" s="749">
        <v>7</v>
      </c>
    </row>
    <row r="41" spans="1:15" x14ac:dyDescent="0.2">
      <c r="A41" s="357"/>
      <c r="B41" s="323"/>
      <c r="C41" s="323">
        <v>-59</v>
      </c>
      <c r="D41" s="372" t="s">
        <v>335</v>
      </c>
      <c r="E41" s="761"/>
      <c r="F41" s="341"/>
      <c r="G41" s="749"/>
      <c r="H41" s="341"/>
      <c r="I41" s="435"/>
      <c r="J41" s="323"/>
      <c r="K41" s="323">
        <v>-57</v>
      </c>
      <c r="L41" s="372" t="s">
        <v>375</v>
      </c>
      <c r="M41" s="761"/>
      <c r="N41" s="341"/>
      <c r="O41" s="749"/>
    </row>
    <row r="42" spans="1:15" x14ac:dyDescent="0.2">
      <c r="A42" s="357"/>
      <c r="B42" s="323"/>
      <c r="C42" s="323"/>
      <c r="D42" s="359"/>
      <c r="E42" s="323">
        <v>-61</v>
      </c>
      <c r="F42" s="372" t="str">
        <f>D41</f>
        <v>БАЙБОЛАТ</v>
      </c>
      <c r="G42" s="749">
        <v>6</v>
      </c>
      <c r="H42" s="341"/>
      <c r="I42" s="435"/>
      <c r="J42" s="323"/>
      <c r="K42" s="323"/>
      <c r="L42" s="341"/>
      <c r="M42" s="323">
        <v>-62</v>
      </c>
      <c r="N42" s="372" t="s">
        <v>375</v>
      </c>
      <c r="O42" s="749">
        <v>8</v>
      </c>
    </row>
    <row r="43" spans="1:15" x14ac:dyDescent="0.2">
      <c r="A43" s="357"/>
      <c r="B43" s="323"/>
      <c r="C43" s="323"/>
      <c r="D43" s="359"/>
      <c r="E43" s="323"/>
      <c r="F43" s="341"/>
      <c r="G43" s="749"/>
      <c r="H43" s="341"/>
      <c r="I43" s="435"/>
      <c r="J43" s="323"/>
      <c r="K43" s="323"/>
      <c r="L43" s="341"/>
      <c r="M43" s="323"/>
      <c r="N43" s="341"/>
      <c r="O43" s="749"/>
    </row>
    <row r="44" spans="1:15" x14ac:dyDescent="0.2">
      <c r="A44" s="357"/>
      <c r="B44" s="323"/>
      <c r="C44" s="323"/>
      <c r="D44" s="758" t="s">
        <v>457</v>
      </c>
      <c r="E44" s="758"/>
      <c r="F44" s="758"/>
      <c r="G44" s="758"/>
      <c r="H44" s="758"/>
      <c r="I44" s="758"/>
      <c r="J44" s="758"/>
      <c r="K44" s="758"/>
      <c r="L44" s="758"/>
      <c r="M44" s="758"/>
      <c r="N44" s="758"/>
      <c r="O44" s="323"/>
    </row>
    <row r="45" spans="1:15" x14ac:dyDescent="0.2">
      <c r="A45" s="357"/>
      <c r="B45" s="323"/>
      <c r="C45" s="323"/>
      <c r="D45" s="758" t="s">
        <v>458</v>
      </c>
      <c r="E45" s="758"/>
      <c r="F45" s="758"/>
      <c r="G45" s="758"/>
      <c r="H45" s="758"/>
      <c r="I45" s="758"/>
      <c r="J45" s="758"/>
      <c r="K45" s="758"/>
      <c r="L45" s="758"/>
      <c r="M45" s="758"/>
      <c r="N45" s="758"/>
      <c r="O45" s="323"/>
    </row>
    <row r="46" spans="1:15" x14ac:dyDescent="0.2">
      <c r="D46" s="436"/>
      <c r="F46" s="436"/>
      <c r="H46" s="436"/>
    </row>
    <row r="47" spans="1:15" x14ac:dyDescent="0.2">
      <c r="F47" s="436"/>
      <c r="H47" s="436"/>
    </row>
    <row r="80" spans="1:1" x14ac:dyDescent="0.2">
      <c r="A80" s="80"/>
    </row>
    <row r="81" spans="1:1" x14ac:dyDescent="0.2">
      <c r="A81" s="80"/>
    </row>
    <row r="82" spans="1:1" x14ac:dyDescent="0.2">
      <c r="A82" s="80"/>
    </row>
    <row r="83" spans="1:1" x14ac:dyDescent="0.2">
      <c r="A83" s="80"/>
    </row>
    <row r="88" spans="1:1" x14ac:dyDescent="0.2">
      <c r="A88" s="80"/>
    </row>
    <row r="89" spans="1:1" x14ac:dyDescent="0.2">
      <c r="A89" s="80"/>
    </row>
    <row r="90" spans="1:1" x14ac:dyDescent="0.2">
      <c r="A90" s="80"/>
    </row>
    <row r="91" spans="1:1" x14ac:dyDescent="0.2">
      <c r="A91" s="80"/>
    </row>
    <row r="96" spans="1:1" x14ac:dyDescent="0.2">
      <c r="A96" s="80"/>
    </row>
    <row r="97" spans="1:1" x14ac:dyDescent="0.2">
      <c r="A97" s="80"/>
    </row>
    <row r="98" spans="1:1" x14ac:dyDescent="0.2">
      <c r="A98" s="80"/>
    </row>
  </sheetData>
  <mergeCells count="42">
    <mergeCell ref="M4:M11"/>
    <mergeCell ref="I6:I9"/>
    <mergeCell ref="E7:E8"/>
    <mergeCell ref="O7:O8"/>
    <mergeCell ref="C8:C9"/>
    <mergeCell ref="G8:G11"/>
    <mergeCell ref="K8:K15"/>
    <mergeCell ref="E11:E12"/>
    <mergeCell ref="D1:L1"/>
    <mergeCell ref="C12:C13"/>
    <mergeCell ref="I14:I17"/>
    <mergeCell ref="E15:E16"/>
    <mergeCell ref="D2:L2"/>
    <mergeCell ref="O15:O16"/>
    <mergeCell ref="C16:C17"/>
    <mergeCell ref="G16:G19"/>
    <mergeCell ref="E19:E20"/>
    <mergeCell ref="C20:C21"/>
    <mergeCell ref="M20:M27"/>
    <mergeCell ref="I22:I25"/>
    <mergeCell ref="E23:E24"/>
    <mergeCell ref="O23:O24"/>
    <mergeCell ref="C24:C25"/>
    <mergeCell ref="G24:G27"/>
    <mergeCell ref="K24:K31"/>
    <mergeCell ref="E27:E28"/>
    <mergeCell ref="C28:C29"/>
    <mergeCell ref="I30:I33"/>
    <mergeCell ref="E31:E32"/>
    <mergeCell ref="O31:O32"/>
    <mergeCell ref="D45:N45"/>
    <mergeCell ref="C32:C33"/>
    <mergeCell ref="G32:G35"/>
    <mergeCell ref="E35:E36"/>
    <mergeCell ref="C36:C37"/>
    <mergeCell ref="E40:E41"/>
    <mergeCell ref="G40:G41"/>
    <mergeCell ref="M40:M41"/>
    <mergeCell ref="O40:O41"/>
    <mergeCell ref="G42:G43"/>
    <mergeCell ref="O42:O43"/>
    <mergeCell ref="D44:N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selection activeCell="J5" sqref="J5"/>
    </sheetView>
  </sheetViews>
  <sheetFormatPr defaultRowHeight="12.75" x14ac:dyDescent="0.2"/>
  <cols>
    <col min="1" max="1" width="3.140625" customWidth="1"/>
    <col min="2" max="2" width="17.7109375" customWidth="1"/>
    <col min="3" max="3" width="3.140625" customWidth="1"/>
    <col min="4" max="4" width="17.7109375" customWidth="1"/>
    <col min="5" max="5" width="3.140625" customWidth="1"/>
    <col min="6" max="6" width="17.7109375" customWidth="1"/>
    <col min="7" max="7" width="2.85546875" customWidth="1"/>
    <col min="8" max="8" width="18.42578125" customWidth="1"/>
    <col min="9" max="9" width="3.28515625" customWidth="1"/>
  </cols>
  <sheetData>
    <row r="1" spans="1:15" ht="15" customHeight="1" x14ac:dyDescent="0.2">
      <c r="A1" s="765" t="s">
        <v>304</v>
      </c>
      <c r="B1" s="765"/>
      <c r="C1" s="765"/>
      <c r="D1" s="765"/>
      <c r="E1" s="765"/>
      <c r="F1" s="765"/>
      <c r="G1" s="765"/>
      <c r="H1" s="765"/>
      <c r="I1" s="765"/>
      <c r="J1" s="437"/>
      <c r="K1" s="437"/>
      <c r="L1" s="437"/>
      <c r="M1" s="437"/>
      <c r="N1" s="437"/>
      <c r="O1" s="437"/>
    </row>
    <row r="2" spans="1:15" ht="15" customHeight="1" x14ac:dyDescent="0.2">
      <c r="A2" s="766" t="s">
        <v>459</v>
      </c>
      <c r="B2" s="766"/>
      <c r="C2" s="766"/>
      <c r="D2" s="766"/>
      <c r="E2" s="766"/>
      <c r="F2" s="766"/>
      <c r="G2" s="766"/>
      <c r="H2" s="766"/>
      <c r="I2" s="766"/>
      <c r="J2" s="438"/>
      <c r="K2" s="438"/>
      <c r="L2" s="438"/>
      <c r="M2" s="430"/>
      <c r="N2" s="430"/>
      <c r="O2" s="357"/>
    </row>
    <row r="3" spans="1:15" ht="9" customHeight="1" x14ac:dyDescent="0.2"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</row>
    <row r="4" spans="1:15" ht="9" customHeight="1" x14ac:dyDescent="0.2">
      <c r="A4" s="357"/>
      <c r="B4" s="341"/>
      <c r="C4" s="323">
        <v>-52</v>
      </c>
      <c r="D4" s="341" t="s">
        <v>329</v>
      </c>
      <c r="E4" s="323"/>
      <c r="F4" s="357"/>
      <c r="G4" s="357"/>
      <c r="H4" s="439" t="s">
        <v>466</v>
      </c>
    </row>
    <row r="5" spans="1:15" ht="8.1" customHeight="1" x14ac:dyDescent="0.2">
      <c r="A5" s="357"/>
      <c r="B5" s="341"/>
      <c r="C5" s="323"/>
      <c r="D5" s="338"/>
      <c r="E5" s="759">
        <v>63</v>
      </c>
      <c r="F5" s="372" t="s">
        <v>454</v>
      </c>
      <c r="G5" s="357"/>
      <c r="H5" s="359"/>
      <c r="I5" s="390"/>
    </row>
    <row r="6" spans="1:15" ht="8.1" customHeight="1" x14ac:dyDescent="0.2">
      <c r="A6" s="357"/>
      <c r="B6" s="341"/>
      <c r="C6" s="323">
        <v>-53</v>
      </c>
      <c r="D6" s="372" t="s">
        <v>454</v>
      </c>
      <c r="E6" s="761"/>
      <c r="F6" s="338"/>
      <c r="G6" s="759">
        <v>65</v>
      </c>
      <c r="H6" s="359"/>
      <c r="I6" s="390"/>
    </row>
    <row r="7" spans="1:15" ht="8.1" customHeight="1" x14ac:dyDescent="0.2">
      <c r="A7" s="357"/>
      <c r="B7" s="341"/>
      <c r="C7" s="323"/>
      <c r="D7" s="341"/>
      <c r="E7" s="323"/>
      <c r="F7" s="359"/>
      <c r="G7" s="760"/>
      <c r="H7" s="372" t="s">
        <v>454</v>
      </c>
      <c r="I7" s="767">
        <v>9</v>
      </c>
    </row>
    <row r="8" spans="1:15" ht="8.1" customHeight="1" x14ac:dyDescent="0.2">
      <c r="A8" s="357"/>
      <c r="B8" s="341"/>
      <c r="C8" s="323">
        <v>-54</v>
      </c>
      <c r="D8" s="372" t="s">
        <v>371</v>
      </c>
      <c r="E8" s="378"/>
      <c r="F8" s="359"/>
      <c r="G8" s="760"/>
      <c r="H8" s="359"/>
      <c r="I8" s="767"/>
    </row>
    <row r="9" spans="1:15" ht="8.1" customHeight="1" x14ac:dyDescent="0.2">
      <c r="A9" s="357"/>
      <c r="B9" s="341"/>
      <c r="C9" s="323"/>
      <c r="D9" s="338"/>
      <c r="E9" s="759">
        <v>64</v>
      </c>
      <c r="F9" s="372" t="s">
        <v>455</v>
      </c>
      <c r="G9" s="761"/>
      <c r="H9" s="359"/>
      <c r="I9" s="390"/>
    </row>
    <row r="10" spans="1:15" ht="8.1" customHeight="1" x14ac:dyDescent="0.2">
      <c r="A10" s="357"/>
      <c r="B10" s="341"/>
      <c r="C10" s="323">
        <v>-55</v>
      </c>
      <c r="D10" s="372" t="s">
        <v>455</v>
      </c>
      <c r="E10" s="761"/>
      <c r="F10" s="341"/>
      <c r="G10" s="323">
        <v>-65</v>
      </c>
      <c r="H10" s="372" t="s">
        <v>455</v>
      </c>
      <c r="I10" s="767">
        <v>10</v>
      </c>
    </row>
    <row r="11" spans="1:15" ht="8.1" customHeight="1" x14ac:dyDescent="0.2">
      <c r="A11" s="357"/>
      <c r="B11" s="341"/>
      <c r="C11" s="323"/>
      <c r="D11" s="341"/>
      <c r="E11" s="323"/>
      <c r="F11" s="341"/>
      <c r="G11" s="323"/>
      <c r="H11" s="341"/>
      <c r="I11" s="767"/>
    </row>
    <row r="12" spans="1:15" ht="8.1" customHeight="1" x14ac:dyDescent="0.2">
      <c r="A12" s="357"/>
      <c r="B12" s="341"/>
      <c r="C12" s="323"/>
      <c r="D12" s="341"/>
      <c r="E12" s="323">
        <v>-63</v>
      </c>
      <c r="F12" s="341" t="s">
        <v>329</v>
      </c>
      <c r="G12" s="323"/>
      <c r="H12" s="341"/>
      <c r="I12" s="390"/>
      <c r="K12" s="440"/>
    </row>
    <row r="13" spans="1:15" ht="8.1" customHeight="1" x14ac:dyDescent="0.2">
      <c r="A13" s="357"/>
      <c r="B13" s="341"/>
      <c r="C13" s="323"/>
      <c r="D13" s="341"/>
      <c r="E13" s="323"/>
      <c r="F13" s="338"/>
      <c r="G13" s="759">
        <v>66</v>
      </c>
      <c r="H13" s="372" t="s">
        <v>329</v>
      </c>
      <c r="I13" s="767">
        <v>11</v>
      </c>
    </row>
    <row r="14" spans="1:15" ht="8.1" customHeight="1" x14ac:dyDescent="0.2">
      <c r="A14" s="357"/>
      <c r="B14" s="341"/>
      <c r="C14" s="323"/>
      <c r="D14" s="341"/>
      <c r="E14" s="323">
        <v>-64</v>
      </c>
      <c r="F14" s="372" t="s">
        <v>371</v>
      </c>
      <c r="G14" s="761"/>
      <c r="H14" s="341"/>
      <c r="I14" s="767"/>
    </row>
    <row r="15" spans="1:15" ht="8.1" customHeight="1" x14ac:dyDescent="0.2">
      <c r="A15" s="357"/>
      <c r="B15" s="341"/>
      <c r="C15" s="323"/>
      <c r="D15" s="341"/>
      <c r="E15" s="323"/>
      <c r="F15" s="341"/>
      <c r="G15" s="323">
        <v>-66</v>
      </c>
      <c r="H15" s="372" t="s">
        <v>371</v>
      </c>
      <c r="I15" s="767">
        <v>12</v>
      </c>
    </row>
    <row r="16" spans="1:15" ht="8.1" customHeight="1" x14ac:dyDescent="0.2">
      <c r="A16" s="357"/>
      <c r="B16" s="341"/>
      <c r="C16" s="323">
        <v>-48</v>
      </c>
      <c r="D16" s="341" t="s">
        <v>456</v>
      </c>
      <c r="E16" s="323"/>
      <c r="F16" s="341"/>
      <c r="G16" s="323"/>
      <c r="H16" s="341"/>
      <c r="I16" s="767"/>
    </row>
    <row r="17" spans="1:15" ht="8.1" customHeight="1" x14ac:dyDescent="0.2">
      <c r="A17" s="357"/>
      <c r="B17" s="341"/>
      <c r="C17" s="323"/>
      <c r="D17" s="338"/>
      <c r="E17" s="759">
        <v>67</v>
      </c>
      <c r="F17" s="341" t="s">
        <v>357</v>
      </c>
      <c r="G17" s="323"/>
      <c r="H17" s="359"/>
      <c r="I17" s="390"/>
    </row>
    <row r="18" spans="1:15" ht="8.1" customHeight="1" x14ac:dyDescent="0.2">
      <c r="A18" s="357"/>
      <c r="B18" s="341"/>
      <c r="C18" s="323">
        <v>-49</v>
      </c>
      <c r="D18" s="372" t="s">
        <v>357</v>
      </c>
      <c r="E18" s="761"/>
      <c r="F18" s="338"/>
      <c r="G18" s="759">
        <v>69</v>
      </c>
      <c r="H18" s="359"/>
      <c r="I18" s="390"/>
    </row>
    <row r="19" spans="1:15" ht="8.1" customHeight="1" x14ac:dyDescent="0.2">
      <c r="A19" s="357"/>
      <c r="B19" s="341"/>
      <c r="C19" s="323"/>
      <c r="D19" s="341"/>
      <c r="E19" s="323"/>
      <c r="F19" s="359"/>
      <c r="G19" s="760"/>
      <c r="H19" s="372" t="s">
        <v>357</v>
      </c>
      <c r="I19" s="767">
        <v>13</v>
      </c>
    </row>
    <row r="20" spans="1:15" ht="8.1" customHeight="1" x14ac:dyDescent="0.2">
      <c r="A20" s="357"/>
      <c r="B20" s="341"/>
      <c r="C20" s="323">
        <v>-50</v>
      </c>
      <c r="D20" s="372" t="s">
        <v>356</v>
      </c>
      <c r="E20" s="378"/>
      <c r="F20" s="359"/>
      <c r="G20" s="760"/>
      <c r="H20" s="341"/>
      <c r="I20" s="767"/>
      <c r="O20" s="133"/>
    </row>
    <row r="21" spans="1:15" ht="8.1" customHeight="1" x14ac:dyDescent="0.2">
      <c r="A21" s="357"/>
      <c r="B21" s="341"/>
      <c r="C21" s="323"/>
      <c r="D21" s="338"/>
      <c r="E21" s="759">
        <v>68</v>
      </c>
      <c r="F21" s="372" t="s">
        <v>356</v>
      </c>
      <c r="G21" s="761"/>
      <c r="H21" s="341"/>
      <c r="I21" s="390"/>
    </row>
    <row r="22" spans="1:15" ht="8.1" customHeight="1" x14ac:dyDescent="0.2">
      <c r="A22" s="357"/>
      <c r="B22" s="341"/>
      <c r="C22" s="323">
        <v>-51</v>
      </c>
      <c r="D22" s="372" t="s">
        <v>352</v>
      </c>
      <c r="E22" s="761"/>
      <c r="F22" s="341"/>
      <c r="G22" s="323">
        <v>-69</v>
      </c>
      <c r="H22" s="372" t="s">
        <v>356</v>
      </c>
      <c r="I22" s="767">
        <v>14</v>
      </c>
      <c r="M22" s="201"/>
    </row>
    <row r="23" spans="1:15" ht="8.1" customHeight="1" x14ac:dyDescent="0.2">
      <c r="A23" s="357"/>
      <c r="B23" s="341"/>
      <c r="C23" s="323"/>
      <c r="D23" s="341"/>
      <c r="E23" s="323"/>
      <c r="F23" s="341"/>
      <c r="G23" s="323"/>
      <c r="H23" s="341"/>
      <c r="I23" s="767"/>
    </row>
    <row r="24" spans="1:15" ht="8.1" customHeight="1" x14ac:dyDescent="0.2">
      <c r="A24" s="357"/>
      <c r="B24" s="341"/>
      <c r="C24" s="357"/>
      <c r="D24" s="341"/>
      <c r="E24" s="323">
        <v>-67</v>
      </c>
      <c r="F24" s="341" t="s">
        <v>456</v>
      </c>
      <c r="G24" s="323"/>
      <c r="H24" s="341"/>
      <c r="I24" s="390"/>
    </row>
    <row r="25" spans="1:15" ht="8.1" customHeight="1" x14ac:dyDescent="0.2">
      <c r="A25" s="357"/>
      <c r="B25" s="341"/>
      <c r="C25" s="357"/>
      <c r="D25" s="341"/>
      <c r="E25" s="323"/>
      <c r="F25" s="338"/>
      <c r="G25" s="759">
        <v>70</v>
      </c>
      <c r="H25" s="372" t="s">
        <v>352</v>
      </c>
      <c r="I25" s="767">
        <v>15</v>
      </c>
    </row>
    <row r="26" spans="1:15" ht="8.1" customHeight="1" x14ac:dyDescent="0.2">
      <c r="A26" s="323">
        <v>-40</v>
      </c>
      <c r="B26" s="372" t="s">
        <v>321</v>
      </c>
      <c r="C26" s="357"/>
      <c r="D26" s="341"/>
      <c r="E26" s="323">
        <v>-68</v>
      </c>
      <c r="F26" s="372" t="s">
        <v>352</v>
      </c>
      <c r="G26" s="761"/>
      <c r="H26" s="341"/>
      <c r="I26" s="767"/>
    </row>
    <row r="27" spans="1:15" ht="8.1" customHeight="1" x14ac:dyDescent="0.2">
      <c r="A27" s="323"/>
      <c r="B27" s="338"/>
      <c r="C27" s="768">
        <v>71</v>
      </c>
      <c r="D27" s="341" t="s">
        <v>338</v>
      </c>
      <c r="E27" s="357"/>
      <c r="F27" s="341"/>
      <c r="G27" s="323">
        <v>-70</v>
      </c>
      <c r="H27" s="372" t="s">
        <v>456</v>
      </c>
      <c r="I27" s="767">
        <v>16</v>
      </c>
    </row>
    <row r="28" spans="1:15" ht="8.1" customHeight="1" x14ac:dyDescent="0.2">
      <c r="A28" s="323">
        <v>-41</v>
      </c>
      <c r="B28" s="372" t="s">
        <v>338</v>
      </c>
      <c r="C28" s="769"/>
      <c r="D28" s="338"/>
      <c r="E28" s="768">
        <v>75</v>
      </c>
      <c r="F28" s="359"/>
      <c r="G28" s="357"/>
      <c r="H28" s="341"/>
      <c r="I28" s="767"/>
    </row>
    <row r="29" spans="1:15" ht="8.1" customHeight="1" x14ac:dyDescent="0.2">
      <c r="A29" s="323"/>
      <c r="B29" s="341"/>
      <c r="C29" s="357"/>
      <c r="D29" s="359"/>
      <c r="E29" s="770"/>
      <c r="F29" s="372" t="s">
        <v>326</v>
      </c>
      <c r="G29" s="380"/>
      <c r="H29" s="341"/>
      <c r="I29" s="390"/>
    </row>
    <row r="30" spans="1:15" ht="8.1" customHeight="1" x14ac:dyDescent="0.2">
      <c r="A30" s="323">
        <v>-42</v>
      </c>
      <c r="B30" s="359" t="s">
        <v>326</v>
      </c>
      <c r="C30" s="380"/>
      <c r="D30" s="359"/>
      <c r="E30" s="770"/>
      <c r="F30" s="338"/>
      <c r="G30" s="768">
        <v>77</v>
      </c>
      <c r="H30" s="341"/>
      <c r="I30" s="390"/>
    </row>
    <row r="31" spans="1:15" ht="8.1" customHeight="1" x14ac:dyDescent="0.2">
      <c r="A31" s="323"/>
      <c r="B31" s="338"/>
      <c r="C31" s="768">
        <v>72</v>
      </c>
      <c r="D31" s="372" t="s">
        <v>326</v>
      </c>
      <c r="E31" s="769"/>
      <c r="F31" s="359"/>
      <c r="G31" s="770"/>
      <c r="H31" s="341"/>
      <c r="I31" s="390"/>
    </row>
    <row r="32" spans="1:15" ht="8.1" customHeight="1" x14ac:dyDescent="0.2">
      <c r="A32" s="323">
        <v>-43</v>
      </c>
      <c r="B32" s="372" t="s">
        <v>365</v>
      </c>
      <c r="C32" s="769"/>
      <c r="D32" s="341"/>
      <c r="E32" s="357"/>
      <c r="F32" s="359"/>
      <c r="G32" s="770"/>
      <c r="H32" s="341"/>
      <c r="I32" s="390"/>
    </row>
    <row r="33" spans="1:9" x14ac:dyDescent="0.2">
      <c r="A33" s="323"/>
      <c r="B33" s="341"/>
      <c r="C33" s="357"/>
      <c r="D33" s="341"/>
      <c r="E33" s="357"/>
      <c r="F33" s="359"/>
      <c r="G33" s="770"/>
      <c r="H33" s="372" t="s">
        <v>334</v>
      </c>
      <c r="I33" s="767">
        <v>17</v>
      </c>
    </row>
    <row r="34" spans="1:9" x14ac:dyDescent="0.2">
      <c r="A34" s="323">
        <v>-44</v>
      </c>
      <c r="B34" s="372" t="s">
        <v>334</v>
      </c>
      <c r="C34" s="357"/>
      <c r="D34" s="341"/>
      <c r="E34" s="357"/>
      <c r="F34" s="359"/>
      <c r="G34" s="770"/>
      <c r="H34" s="341"/>
      <c r="I34" s="767"/>
    </row>
    <row r="35" spans="1:9" ht="15.75" x14ac:dyDescent="0.2">
      <c r="A35" s="323"/>
      <c r="B35" s="338"/>
      <c r="C35" s="768">
        <v>73</v>
      </c>
      <c r="D35" s="341" t="s">
        <v>334</v>
      </c>
      <c r="E35" s="357"/>
      <c r="F35" s="359"/>
      <c r="G35" s="770"/>
      <c r="H35" s="359"/>
      <c r="I35" s="390"/>
    </row>
    <row r="36" spans="1:9" ht="15.75" x14ac:dyDescent="0.2">
      <c r="A36" s="323">
        <v>-45</v>
      </c>
      <c r="B36" s="372" t="s">
        <v>353</v>
      </c>
      <c r="C36" s="769"/>
      <c r="D36" s="338"/>
      <c r="E36" s="768">
        <v>76</v>
      </c>
      <c r="F36" s="359"/>
      <c r="G36" s="770"/>
      <c r="H36" s="359"/>
      <c r="I36" s="390"/>
    </row>
    <row r="37" spans="1:9" ht="15.75" x14ac:dyDescent="0.2">
      <c r="A37" s="323"/>
      <c r="B37" s="341"/>
      <c r="C37" s="357"/>
      <c r="D37" s="359"/>
      <c r="E37" s="770"/>
      <c r="F37" s="372" t="s">
        <v>334</v>
      </c>
      <c r="G37" s="769"/>
      <c r="H37" s="359"/>
      <c r="I37" s="390"/>
    </row>
    <row r="38" spans="1:9" ht="15.75" x14ac:dyDescent="0.2">
      <c r="A38" s="323">
        <v>-46</v>
      </c>
      <c r="B38" s="372" t="s">
        <v>363</v>
      </c>
      <c r="C38" s="380"/>
      <c r="D38" s="359"/>
      <c r="E38" s="770"/>
      <c r="F38" s="341"/>
      <c r="G38" s="323"/>
      <c r="H38" s="341"/>
      <c r="I38" s="390"/>
    </row>
    <row r="39" spans="1:9" x14ac:dyDescent="0.2">
      <c r="A39" s="323"/>
      <c r="B39" s="338"/>
      <c r="C39" s="768">
        <v>74</v>
      </c>
      <c r="D39" s="372" t="s">
        <v>347</v>
      </c>
      <c r="E39" s="769"/>
      <c r="F39" s="341"/>
      <c r="G39" s="323">
        <v>-77</v>
      </c>
      <c r="H39" s="372" t="s">
        <v>326</v>
      </c>
      <c r="I39" s="767">
        <v>18</v>
      </c>
    </row>
    <row r="40" spans="1:9" x14ac:dyDescent="0.2">
      <c r="A40" s="323">
        <v>-47</v>
      </c>
      <c r="B40" s="372" t="s">
        <v>347</v>
      </c>
      <c r="C40" s="769"/>
      <c r="D40" s="341"/>
      <c r="E40" s="357"/>
      <c r="F40" s="341"/>
      <c r="G40" s="357"/>
      <c r="H40" s="341"/>
      <c r="I40" s="767"/>
    </row>
    <row r="41" spans="1:9" ht="15.75" x14ac:dyDescent="0.2">
      <c r="A41" s="323"/>
      <c r="B41" s="341"/>
      <c r="C41" s="323"/>
      <c r="D41" s="341"/>
      <c r="E41" s="323"/>
      <c r="F41" s="341"/>
      <c r="G41" s="323"/>
      <c r="H41" s="341"/>
      <c r="I41" s="390"/>
    </row>
    <row r="42" spans="1:9" ht="15.75" x14ac:dyDescent="0.2">
      <c r="A42" s="357"/>
      <c r="B42" s="341"/>
      <c r="C42" s="323"/>
      <c r="D42" s="341"/>
      <c r="E42" s="323">
        <v>-75</v>
      </c>
      <c r="F42" s="341" t="s">
        <v>338</v>
      </c>
      <c r="G42" s="323"/>
      <c r="H42" s="341"/>
      <c r="I42" s="390"/>
    </row>
    <row r="43" spans="1:9" x14ac:dyDescent="0.2">
      <c r="A43" s="357"/>
      <c r="B43" s="341"/>
      <c r="C43" s="323"/>
      <c r="D43" s="341"/>
      <c r="E43" s="323"/>
      <c r="F43" s="338"/>
      <c r="G43" s="759">
        <v>78</v>
      </c>
      <c r="H43" s="372" t="s">
        <v>347</v>
      </c>
      <c r="I43" s="767">
        <v>19</v>
      </c>
    </row>
    <row r="44" spans="1:9" x14ac:dyDescent="0.2">
      <c r="A44" s="357"/>
      <c r="B44" s="341"/>
      <c r="C44" s="323"/>
      <c r="D44" s="341"/>
      <c r="E44" s="323">
        <v>-76</v>
      </c>
      <c r="F44" s="372" t="s">
        <v>347</v>
      </c>
      <c r="G44" s="761"/>
      <c r="H44" s="341"/>
      <c r="I44" s="767"/>
    </row>
    <row r="45" spans="1:9" x14ac:dyDescent="0.2">
      <c r="A45" s="357"/>
      <c r="B45" s="341"/>
      <c r="C45" s="323"/>
      <c r="D45" s="341"/>
      <c r="E45" s="323"/>
      <c r="F45" s="359"/>
      <c r="G45" s="378">
        <v>-78</v>
      </c>
      <c r="H45" s="372" t="s">
        <v>338</v>
      </c>
      <c r="I45" s="767">
        <v>20</v>
      </c>
    </row>
    <row r="46" spans="1:9" x14ac:dyDescent="0.2">
      <c r="A46" s="357"/>
      <c r="B46" s="341"/>
      <c r="C46" s="323"/>
      <c r="D46" s="341"/>
      <c r="E46" s="323"/>
      <c r="F46" s="359"/>
      <c r="G46" s="378"/>
      <c r="H46" s="341"/>
      <c r="I46" s="767"/>
    </row>
    <row r="47" spans="1:9" ht="15.75" x14ac:dyDescent="0.2">
      <c r="A47" s="357"/>
      <c r="B47" s="341"/>
      <c r="C47" s="323">
        <v>-71</v>
      </c>
      <c r="D47" s="341" t="s">
        <v>321</v>
      </c>
      <c r="E47" s="323"/>
      <c r="F47" s="341"/>
      <c r="G47" s="323"/>
      <c r="H47" s="341"/>
      <c r="I47" s="390"/>
    </row>
    <row r="48" spans="1:9" ht="15.75" x14ac:dyDescent="0.2">
      <c r="A48" s="357"/>
      <c r="B48" s="341"/>
      <c r="C48" s="323"/>
      <c r="D48" s="338"/>
      <c r="E48" s="759">
        <v>79</v>
      </c>
      <c r="F48" s="341" t="s">
        <v>365</v>
      </c>
      <c r="G48" s="323"/>
      <c r="H48" s="341"/>
      <c r="I48" s="390"/>
    </row>
    <row r="49" spans="1:9" ht="15.75" x14ac:dyDescent="0.2">
      <c r="A49" s="357"/>
      <c r="B49" s="341"/>
      <c r="C49" s="323">
        <v>-72</v>
      </c>
      <c r="D49" s="372" t="s">
        <v>365</v>
      </c>
      <c r="E49" s="761"/>
      <c r="F49" s="338"/>
      <c r="G49" s="759">
        <v>81</v>
      </c>
      <c r="H49" s="341"/>
      <c r="I49" s="390"/>
    </row>
    <row r="50" spans="1:9" x14ac:dyDescent="0.2">
      <c r="A50" s="357"/>
      <c r="B50" s="341"/>
      <c r="C50" s="323"/>
      <c r="D50" s="341"/>
      <c r="E50" s="323"/>
      <c r="F50" s="359"/>
      <c r="G50" s="760"/>
      <c r="H50" s="372" t="s">
        <v>365</v>
      </c>
      <c r="I50" s="767">
        <v>21</v>
      </c>
    </row>
    <row r="51" spans="1:9" x14ac:dyDescent="0.2">
      <c r="A51" s="357"/>
      <c r="B51" s="341"/>
      <c r="C51" s="323">
        <v>-73</v>
      </c>
      <c r="D51" s="341" t="s">
        <v>353</v>
      </c>
      <c r="E51" s="323"/>
      <c r="F51" s="359"/>
      <c r="G51" s="760"/>
      <c r="H51" s="341"/>
      <c r="I51" s="767"/>
    </row>
    <row r="52" spans="1:9" ht="15.75" x14ac:dyDescent="0.2">
      <c r="A52" s="357"/>
      <c r="B52" s="341"/>
      <c r="C52" s="323"/>
      <c r="D52" s="338"/>
      <c r="E52" s="759">
        <v>80</v>
      </c>
      <c r="F52" s="372" t="s">
        <v>363</v>
      </c>
      <c r="G52" s="761"/>
      <c r="H52" s="341"/>
      <c r="I52" s="390"/>
    </row>
    <row r="53" spans="1:9" x14ac:dyDescent="0.2">
      <c r="A53" s="357"/>
      <c r="B53" s="341"/>
      <c r="C53" s="323">
        <v>-74</v>
      </c>
      <c r="D53" s="372" t="s">
        <v>363</v>
      </c>
      <c r="E53" s="761"/>
      <c r="F53" s="341"/>
      <c r="G53" s="323">
        <v>-81</v>
      </c>
      <c r="H53" s="372" t="s">
        <v>363</v>
      </c>
      <c r="I53" s="767">
        <v>22</v>
      </c>
    </row>
    <row r="54" spans="1:9" x14ac:dyDescent="0.2">
      <c r="A54" s="357"/>
      <c r="B54" s="341"/>
      <c r="C54" s="323"/>
      <c r="D54" s="341"/>
      <c r="E54" s="323"/>
      <c r="F54" s="341"/>
      <c r="G54" s="323"/>
      <c r="H54" s="341"/>
      <c r="I54" s="767"/>
    </row>
    <row r="55" spans="1:9" ht="15.75" x14ac:dyDescent="0.2">
      <c r="A55" s="357"/>
      <c r="B55" s="341"/>
      <c r="C55" s="323"/>
      <c r="D55" s="341"/>
      <c r="E55" s="323">
        <v>-79</v>
      </c>
      <c r="F55" s="341" t="s">
        <v>321</v>
      </c>
      <c r="G55" s="323"/>
      <c r="H55" s="341"/>
      <c r="I55" s="390"/>
    </row>
    <row r="56" spans="1:9" x14ac:dyDescent="0.2">
      <c r="A56" s="323"/>
      <c r="B56" s="341"/>
      <c r="C56" s="323"/>
      <c r="D56" s="341"/>
      <c r="E56" s="323"/>
      <c r="F56" s="338"/>
      <c r="G56" s="759">
        <v>-82</v>
      </c>
      <c r="H56" s="372" t="s">
        <v>353</v>
      </c>
      <c r="I56" s="767">
        <v>23</v>
      </c>
    </row>
    <row r="57" spans="1:9" x14ac:dyDescent="0.2">
      <c r="A57" s="323"/>
      <c r="B57" s="341"/>
      <c r="C57" s="323"/>
      <c r="D57" s="341"/>
      <c r="E57" s="323">
        <v>-80</v>
      </c>
      <c r="F57" s="372" t="s">
        <v>353</v>
      </c>
      <c r="G57" s="761"/>
      <c r="H57" s="341"/>
      <c r="I57" s="767"/>
    </row>
    <row r="58" spans="1:9" x14ac:dyDescent="0.2">
      <c r="A58" s="323"/>
      <c r="B58" s="341"/>
      <c r="C58" s="323"/>
      <c r="D58" s="341"/>
      <c r="E58" s="323"/>
      <c r="F58" s="341"/>
      <c r="G58" s="323">
        <v>-82</v>
      </c>
      <c r="H58" s="372" t="s">
        <v>321</v>
      </c>
      <c r="I58" s="767">
        <v>24</v>
      </c>
    </row>
    <row r="59" spans="1:9" x14ac:dyDescent="0.2">
      <c r="A59" s="323">
        <v>-32</v>
      </c>
      <c r="B59" s="372" t="s">
        <v>467</v>
      </c>
      <c r="C59" s="323"/>
      <c r="D59" s="341"/>
      <c r="E59" s="323"/>
      <c r="F59" s="341"/>
      <c r="G59" s="323"/>
      <c r="H59" s="341"/>
      <c r="I59" s="767"/>
    </row>
    <row r="60" spans="1:9" ht="15.75" x14ac:dyDescent="0.2">
      <c r="A60" s="323"/>
      <c r="B60" s="338"/>
      <c r="C60" s="759">
        <v>83</v>
      </c>
      <c r="D60" s="372" t="s">
        <v>380</v>
      </c>
      <c r="E60" s="323"/>
      <c r="F60" s="359"/>
      <c r="G60" s="378"/>
      <c r="H60" s="341"/>
      <c r="I60" s="390"/>
    </row>
    <row r="61" spans="1:9" ht="15.75" x14ac:dyDescent="0.2">
      <c r="A61" s="323">
        <v>-33</v>
      </c>
      <c r="B61" s="372" t="s">
        <v>453</v>
      </c>
      <c r="C61" s="761"/>
      <c r="D61" s="433"/>
      <c r="E61" s="759">
        <v>87</v>
      </c>
      <c r="F61" s="359"/>
      <c r="G61" s="378"/>
      <c r="H61" s="341"/>
      <c r="I61" s="390"/>
    </row>
    <row r="62" spans="1:9" ht="15.75" x14ac:dyDescent="0.2">
      <c r="A62" s="323"/>
      <c r="B62" s="341"/>
      <c r="C62" s="323"/>
      <c r="D62" s="359"/>
      <c r="E62" s="760"/>
      <c r="F62" s="372" t="s">
        <v>380</v>
      </c>
      <c r="G62" s="378"/>
      <c r="H62" s="341"/>
      <c r="I62" s="390"/>
    </row>
    <row r="63" spans="1:9" ht="15.75" x14ac:dyDescent="0.2">
      <c r="A63" s="323">
        <v>-34</v>
      </c>
      <c r="B63" s="372" t="s">
        <v>381</v>
      </c>
      <c r="C63" s="378"/>
      <c r="D63" s="359"/>
      <c r="E63" s="760"/>
      <c r="F63" s="338"/>
      <c r="G63" s="759">
        <v>89</v>
      </c>
      <c r="H63" s="341"/>
      <c r="I63" s="390"/>
    </row>
    <row r="64" spans="1:9" ht="15.75" x14ac:dyDescent="0.2">
      <c r="A64" s="323"/>
      <c r="B64" s="338"/>
      <c r="C64" s="759">
        <v>84</v>
      </c>
      <c r="D64" s="372" t="s">
        <v>322</v>
      </c>
      <c r="E64" s="761"/>
      <c r="F64" s="359"/>
      <c r="G64" s="760"/>
      <c r="H64" s="341"/>
      <c r="I64" s="390"/>
    </row>
    <row r="65" spans="1:9" ht="15.75" x14ac:dyDescent="0.2">
      <c r="A65" s="323">
        <v>-35</v>
      </c>
      <c r="B65" s="372" t="s">
        <v>322</v>
      </c>
      <c r="C65" s="761"/>
      <c r="D65" s="434"/>
      <c r="E65" s="323"/>
      <c r="F65" s="359"/>
      <c r="G65" s="760"/>
      <c r="H65" s="341"/>
      <c r="I65" s="390"/>
    </row>
    <row r="66" spans="1:9" x14ac:dyDescent="0.2">
      <c r="A66" s="323"/>
      <c r="B66" s="341"/>
      <c r="C66" s="323"/>
      <c r="D66" s="341"/>
      <c r="E66" s="323"/>
      <c r="F66" s="359"/>
      <c r="G66" s="760"/>
      <c r="H66" s="372" t="s">
        <v>380</v>
      </c>
      <c r="I66" s="767">
        <v>25</v>
      </c>
    </row>
    <row r="67" spans="1:9" x14ac:dyDescent="0.2">
      <c r="A67" s="323">
        <v>-36</v>
      </c>
      <c r="B67" s="372" t="s">
        <v>463</v>
      </c>
      <c r="C67" s="323"/>
      <c r="D67" s="341"/>
      <c r="E67" s="323"/>
      <c r="F67" s="359"/>
      <c r="G67" s="760"/>
      <c r="H67" s="341"/>
      <c r="I67" s="767"/>
    </row>
    <row r="68" spans="1:9" ht="15.75" x14ac:dyDescent="0.2">
      <c r="A68" s="323"/>
      <c r="B68" s="338"/>
      <c r="C68" s="759">
        <v>85</v>
      </c>
      <c r="D68" s="372" t="s">
        <v>463</v>
      </c>
      <c r="E68" s="323"/>
      <c r="F68" s="359"/>
      <c r="G68" s="760"/>
      <c r="H68" s="359"/>
      <c r="I68" s="390"/>
    </row>
    <row r="69" spans="1:9" ht="15.75" x14ac:dyDescent="0.2">
      <c r="A69" s="323">
        <v>-37</v>
      </c>
      <c r="B69" s="372" t="s">
        <v>343</v>
      </c>
      <c r="C69" s="761"/>
      <c r="D69" s="433"/>
      <c r="E69" s="759">
        <v>88</v>
      </c>
      <c r="F69" s="359"/>
      <c r="G69" s="760"/>
      <c r="H69" s="359"/>
      <c r="I69" s="390"/>
    </row>
    <row r="70" spans="1:9" ht="15.75" x14ac:dyDescent="0.2">
      <c r="A70" s="323"/>
      <c r="B70" s="341"/>
      <c r="C70" s="323"/>
      <c r="D70" s="359"/>
      <c r="E70" s="760"/>
      <c r="F70" s="372" t="s">
        <v>463</v>
      </c>
      <c r="G70" s="761"/>
      <c r="H70" s="359"/>
      <c r="I70" s="390"/>
    </row>
    <row r="71" spans="1:9" ht="15.75" x14ac:dyDescent="0.2">
      <c r="A71" s="323">
        <v>-38</v>
      </c>
      <c r="B71" s="372" t="s">
        <v>342</v>
      </c>
      <c r="C71" s="378"/>
      <c r="D71" s="359"/>
      <c r="E71" s="760"/>
      <c r="F71" s="341"/>
      <c r="G71" s="323"/>
      <c r="H71" s="341"/>
      <c r="I71" s="390"/>
    </row>
    <row r="72" spans="1:9" x14ac:dyDescent="0.2">
      <c r="A72" s="323"/>
      <c r="B72" s="338"/>
      <c r="C72" s="759">
        <v>86</v>
      </c>
      <c r="D72" s="372" t="s">
        <v>342</v>
      </c>
      <c r="E72" s="761"/>
      <c r="F72" s="341"/>
      <c r="G72" s="323">
        <v>-89</v>
      </c>
      <c r="H72" s="372" t="s">
        <v>463</v>
      </c>
      <c r="I72" s="767">
        <v>26</v>
      </c>
    </row>
    <row r="73" spans="1:9" x14ac:dyDescent="0.2">
      <c r="A73" s="323">
        <v>-39</v>
      </c>
      <c r="B73" s="372" t="s">
        <v>313</v>
      </c>
      <c r="C73" s="761"/>
      <c r="D73" s="434"/>
      <c r="E73" s="323"/>
      <c r="F73" s="341"/>
      <c r="G73" s="323"/>
      <c r="H73" s="341"/>
      <c r="I73" s="767"/>
    </row>
    <row r="74" spans="1:9" ht="15.75" x14ac:dyDescent="0.2">
      <c r="A74" s="357"/>
      <c r="B74" s="341"/>
      <c r="C74" s="323"/>
      <c r="D74" s="341"/>
      <c r="E74" s="323">
        <v>-87</v>
      </c>
      <c r="F74" s="341" t="s">
        <v>322</v>
      </c>
      <c r="G74" s="323"/>
      <c r="H74" s="341"/>
      <c r="I74" s="390"/>
    </row>
    <row r="75" spans="1:9" x14ac:dyDescent="0.2">
      <c r="A75" s="357"/>
      <c r="B75" s="341"/>
      <c r="C75" s="323"/>
      <c r="D75" s="341"/>
      <c r="E75" s="323"/>
      <c r="F75" s="338"/>
      <c r="G75" s="759">
        <v>90</v>
      </c>
      <c r="H75" s="372" t="s">
        <v>322</v>
      </c>
      <c r="I75" s="767">
        <v>27</v>
      </c>
    </row>
    <row r="76" spans="1:9" x14ac:dyDescent="0.2">
      <c r="A76" s="357"/>
      <c r="B76" s="341"/>
      <c r="C76" s="323"/>
      <c r="D76" s="341"/>
      <c r="E76" s="323">
        <v>-88</v>
      </c>
      <c r="F76" s="372" t="s">
        <v>342</v>
      </c>
      <c r="G76" s="761"/>
      <c r="H76" s="341"/>
      <c r="I76" s="767"/>
    </row>
    <row r="77" spans="1:9" x14ac:dyDescent="0.2">
      <c r="A77" s="357"/>
      <c r="B77" s="436"/>
      <c r="C77" s="323"/>
      <c r="D77" s="341"/>
      <c r="E77" s="323"/>
      <c r="F77" s="359"/>
      <c r="G77" s="378">
        <v>-90</v>
      </c>
      <c r="H77" s="372" t="s">
        <v>342</v>
      </c>
      <c r="I77" s="767">
        <v>28</v>
      </c>
    </row>
    <row r="78" spans="1:9" x14ac:dyDescent="0.2">
      <c r="A78" s="357"/>
      <c r="B78" s="357"/>
      <c r="C78" s="323"/>
      <c r="D78" s="341"/>
      <c r="E78" s="323"/>
      <c r="F78" s="359"/>
      <c r="G78" s="378"/>
      <c r="H78" s="341"/>
      <c r="I78" s="767"/>
    </row>
    <row r="79" spans="1:9" ht="15.75" x14ac:dyDescent="0.2">
      <c r="A79" s="357"/>
      <c r="B79" s="357"/>
      <c r="C79" s="323">
        <v>-83</v>
      </c>
      <c r="D79" s="372" t="s">
        <v>453</v>
      </c>
      <c r="E79" s="323"/>
      <c r="F79" s="341"/>
      <c r="G79" s="323"/>
      <c r="H79" s="341"/>
      <c r="I79" s="390"/>
    </row>
    <row r="80" spans="1:9" ht="15.75" x14ac:dyDescent="0.2">
      <c r="A80" s="357"/>
      <c r="B80" s="357"/>
      <c r="C80" s="323"/>
      <c r="D80" s="338"/>
      <c r="E80" s="759">
        <v>91</v>
      </c>
      <c r="F80" s="372" t="s">
        <v>381</v>
      </c>
      <c r="G80" s="323"/>
      <c r="H80" s="341"/>
      <c r="I80" s="390"/>
    </row>
    <row r="81" spans="1:12" ht="15.75" x14ac:dyDescent="0.2">
      <c r="A81" s="357"/>
      <c r="B81" s="357"/>
      <c r="C81" s="323">
        <v>-84</v>
      </c>
      <c r="D81" s="372" t="s">
        <v>381</v>
      </c>
      <c r="E81" s="761"/>
      <c r="F81" s="433"/>
      <c r="G81" s="759">
        <v>93</v>
      </c>
      <c r="H81" s="341"/>
      <c r="I81" s="390"/>
    </row>
    <row r="82" spans="1:12" x14ac:dyDescent="0.2">
      <c r="A82" s="357"/>
      <c r="B82" s="357"/>
      <c r="C82" s="323"/>
      <c r="D82" s="341"/>
      <c r="E82" s="323"/>
      <c r="F82" s="359"/>
      <c r="G82" s="760"/>
      <c r="H82" s="372" t="s">
        <v>343</v>
      </c>
      <c r="I82" s="767">
        <v>29</v>
      </c>
    </row>
    <row r="83" spans="1:12" x14ac:dyDescent="0.2">
      <c r="A83" s="357"/>
      <c r="B83" s="357"/>
      <c r="C83" s="323">
        <v>-85</v>
      </c>
      <c r="D83" s="372" t="s">
        <v>343</v>
      </c>
      <c r="E83" s="323"/>
      <c r="F83" s="359"/>
      <c r="G83" s="760"/>
      <c r="H83" s="341"/>
      <c r="I83" s="767"/>
    </row>
    <row r="84" spans="1:12" ht="15.75" x14ac:dyDescent="0.2">
      <c r="A84" s="357"/>
      <c r="B84" s="357"/>
      <c r="C84" s="323"/>
      <c r="D84" s="338"/>
      <c r="E84" s="759">
        <v>92</v>
      </c>
      <c r="F84" s="372" t="s">
        <v>343</v>
      </c>
      <c r="G84" s="761"/>
      <c r="H84" s="341"/>
      <c r="I84" s="390"/>
    </row>
    <row r="85" spans="1:12" x14ac:dyDescent="0.2">
      <c r="A85" s="357"/>
      <c r="B85" s="357"/>
      <c r="C85" s="323">
        <v>-86</v>
      </c>
      <c r="D85" s="372" t="s">
        <v>313</v>
      </c>
      <c r="E85" s="761"/>
      <c r="F85" s="434"/>
      <c r="G85" s="323">
        <v>-93</v>
      </c>
      <c r="H85" s="372" t="s">
        <v>381</v>
      </c>
      <c r="I85" s="767">
        <v>30</v>
      </c>
    </row>
    <row r="86" spans="1:12" x14ac:dyDescent="0.2">
      <c r="A86" s="357"/>
      <c r="B86" s="357"/>
      <c r="C86" s="323"/>
      <c r="D86" s="341"/>
      <c r="E86" s="323"/>
      <c r="F86" s="341"/>
      <c r="G86" s="323"/>
      <c r="H86" s="341"/>
      <c r="I86" s="767"/>
    </row>
    <row r="87" spans="1:12" ht="15.75" x14ac:dyDescent="0.2">
      <c r="A87" s="357"/>
      <c r="B87" s="357"/>
      <c r="C87" s="323"/>
      <c r="D87" s="323"/>
      <c r="E87" s="323">
        <v>-91</v>
      </c>
      <c r="F87" s="372" t="s">
        <v>453</v>
      </c>
      <c r="G87" s="323"/>
      <c r="H87" s="341"/>
      <c r="I87" s="390"/>
    </row>
    <row r="88" spans="1:12" x14ac:dyDescent="0.2">
      <c r="A88" s="357"/>
      <c r="B88" s="357"/>
      <c r="C88" s="323"/>
      <c r="D88" s="323"/>
      <c r="E88" s="323"/>
      <c r="F88" s="338"/>
      <c r="G88" s="759">
        <v>94</v>
      </c>
      <c r="H88" s="372" t="s">
        <v>468</v>
      </c>
      <c r="I88" s="767">
        <v>31</v>
      </c>
    </row>
    <row r="89" spans="1:12" x14ac:dyDescent="0.2">
      <c r="A89" s="357"/>
      <c r="B89" s="357"/>
      <c r="C89" s="323"/>
      <c r="D89" s="323"/>
      <c r="E89" s="323">
        <v>-92</v>
      </c>
      <c r="F89" s="372" t="s">
        <v>313</v>
      </c>
      <c r="G89" s="761"/>
      <c r="H89" s="341"/>
      <c r="I89" s="767"/>
    </row>
    <row r="90" spans="1:12" x14ac:dyDescent="0.2">
      <c r="A90" s="357"/>
      <c r="B90" s="323"/>
      <c r="C90" s="323"/>
      <c r="D90" s="323"/>
      <c r="E90" s="323"/>
      <c r="F90" s="341"/>
      <c r="G90" s="323">
        <v>-94</v>
      </c>
      <c r="H90" s="372" t="s">
        <v>313</v>
      </c>
      <c r="I90" s="767">
        <v>32</v>
      </c>
    </row>
    <row r="91" spans="1:12" x14ac:dyDescent="0.2">
      <c r="A91" s="357"/>
      <c r="B91" s="323"/>
      <c r="C91" s="323"/>
      <c r="D91" s="201"/>
      <c r="E91" s="201"/>
      <c r="F91" s="341"/>
      <c r="G91" s="323"/>
      <c r="H91" s="341"/>
      <c r="I91" s="767"/>
    </row>
    <row r="92" spans="1:12" x14ac:dyDescent="0.2">
      <c r="A92" s="357"/>
      <c r="B92" s="429" t="s">
        <v>457</v>
      </c>
      <c r="C92" s="429"/>
      <c r="D92" s="429"/>
      <c r="E92" s="429"/>
      <c r="F92" s="429"/>
      <c r="G92" s="429"/>
      <c r="H92" s="429"/>
      <c r="I92" s="429"/>
    </row>
    <row r="93" spans="1:12" x14ac:dyDescent="0.2">
      <c r="B93" s="429" t="s">
        <v>458</v>
      </c>
      <c r="C93" s="429"/>
      <c r="D93" s="429"/>
      <c r="E93" s="429"/>
      <c r="F93" s="429"/>
      <c r="G93" s="429"/>
      <c r="H93" s="429"/>
      <c r="I93" s="429"/>
    </row>
    <row r="94" spans="1:12" ht="15" x14ac:dyDescent="0.25">
      <c r="B94" s="201"/>
      <c r="I94" s="441"/>
      <c r="J94" s="429"/>
      <c r="K94" s="429"/>
      <c r="L94" s="429"/>
    </row>
    <row r="95" spans="1:12" x14ac:dyDescent="0.2">
      <c r="B95" s="201"/>
      <c r="J95" s="429"/>
      <c r="K95" s="429"/>
      <c r="L95" s="429"/>
    </row>
  </sheetData>
  <mergeCells count="58">
    <mergeCell ref="A1:I1"/>
    <mergeCell ref="A2:I2"/>
    <mergeCell ref="E5:E6"/>
    <mergeCell ref="G6:G9"/>
    <mergeCell ref="I7:I8"/>
    <mergeCell ref="E9:E10"/>
    <mergeCell ref="I10:I11"/>
    <mergeCell ref="G13:G14"/>
    <mergeCell ref="I13:I14"/>
    <mergeCell ref="I15:I16"/>
    <mergeCell ref="E17:E18"/>
    <mergeCell ref="G18:G21"/>
    <mergeCell ref="I19:I20"/>
    <mergeCell ref="E21:E22"/>
    <mergeCell ref="I22:I23"/>
    <mergeCell ref="G25:G26"/>
    <mergeCell ref="I25:I26"/>
    <mergeCell ref="C27:C28"/>
    <mergeCell ref="I27:I28"/>
    <mergeCell ref="E28:E31"/>
    <mergeCell ref="G30:G37"/>
    <mergeCell ref="C31:C32"/>
    <mergeCell ref="I33:I34"/>
    <mergeCell ref="C35:C36"/>
    <mergeCell ref="E36:E39"/>
    <mergeCell ref="C39:C40"/>
    <mergeCell ref="I39:I40"/>
    <mergeCell ref="E48:E49"/>
    <mergeCell ref="G49:G52"/>
    <mergeCell ref="I50:I51"/>
    <mergeCell ref="E52:E53"/>
    <mergeCell ref="I53:I54"/>
    <mergeCell ref="G43:G44"/>
    <mergeCell ref="I43:I44"/>
    <mergeCell ref="I45:I46"/>
    <mergeCell ref="G56:G57"/>
    <mergeCell ref="I56:I57"/>
    <mergeCell ref="I58:I59"/>
    <mergeCell ref="C60:C61"/>
    <mergeCell ref="E61:E64"/>
    <mergeCell ref="G63:G70"/>
    <mergeCell ref="C64:C65"/>
    <mergeCell ref="I66:I67"/>
    <mergeCell ref="C68:C69"/>
    <mergeCell ref="E69:E72"/>
    <mergeCell ref="G88:G89"/>
    <mergeCell ref="I88:I89"/>
    <mergeCell ref="I90:I91"/>
    <mergeCell ref="C72:C73"/>
    <mergeCell ref="I72:I73"/>
    <mergeCell ref="G75:G76"/>
    <mergeCell ref="I75:I76"/>
    <mergeCell ref="I77:I78"/>
    <mergeCell ref="E80:E81"/>
    <mergeCell ref="G81:G84"/>
    <mergeCell ref="I82:I83"/>
    <mergeCell ref="E84:E85"/>
    <mergeCell ref="I85:I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workbookViewId="0">
      <selection activeCell="L3" sqref="L3"/>
    </sheetView>
  </sheetViews>
  <sheetFormatPr defaultColWidth="9.140625" defaultRowHeight="12.75" x14ac:dyDescent="0.2"/>
  <cols>
    <col min="1" max="1" width="2.42578125" customWidth="1"/>
    <col min="2" max="2" width="11.85546875" customWidth="1"/>
    <col min="3" max="3" width="2.42578125" customWidth="1"/>
    <col min="4" max="4" width="13" customWidth="1"/>
    <col min="5" max="5" width="2.5703125" customWidth="1"/>
    <col min="6" max="6" width="12" customWidth="1"/>
    <col min="7" max="7" width="2.42578125" customWidth="1"/>
    <col min="8" max="8" width="11.7109375" customWidth="1"/>
    <col min="9" max="9" width="2.42578125" customWidth="1"/>
    <col min="10" max="10" width="11.7109375" customWidth="1"/>
    <col min="11" max="11" width="3" customWidth="1"/>
    <col min="12" max="12" width="14.140625" style="428" customWidth="1"/>
    <col min="13" max="13" width="2.5703125" customWidth="1"/>
    <col min="14" max="14" width="21.140625" customWidth="1"/>
    <col min="15" max="15" width="3.85546875" customWidth="1"/>
    <col min="16" max="23" width="20.7109375" customWidth="1"/>
    <col min="24" max="24" width="2.28515625" customWidth="1"/>
    <col min="26" max="26" width="2.85546875" customWidth="1"/>
    <col min="27" max="27" width="22.7109375" customWidth="1"/>
    <col min="28" max="32" width="20.7109375" customWidth="1"/>
    <col min="33" max="33" width="3" customWidth="1"/>
  </cols>
  <sheetData>
    <row r="1" spans="1:16" ht="13.5" customHeight="1" x14ac:dyDescent="0.2">
      <c r="C1" s="614" t="s">
        <v>619</v>
      </c>
      <c r="D1" s="614"/>
      <c r="E1" s="614"/>
      <c r="F1" s="614"/>
      <c r="G1" s="614"/>
      <c r="H1" s="614"/>
      <c r="I1" s="614"/>
      <c r="J1" s="614"/>
      <c r="K1" s="407"/>
      <c r="L1" s="407"/>
      <c r="M1" s="407"/>
    </row>
    <row r="2" spans="1:16" ht="13.5" customHeight="1" x14ac:dyDescent="0.2">
      <c r="C2" s="615" t="s">
        <v>9</v>
      </c>
      <c r="D2" s="615"/>
      <c r="E2" s="615"/>
      <c r="F2" s="615"/>
      <c r="G2" s="615"/>
      <c r="H2" s="615"/>
      <c r="I2" s="615"/>
      <c r="J2" s="615"/>
      <c r="K2" s="407"/>
      <c r="L2" s="407"/>
      <c r="M2" s="407"/>
    </row>
    <row r="3" spans="1:16" ht="13.5" customHeight="1" x14ac:dyDescent="0.2">
      <c r="C3" s="616" t="s">
        <v>10</v>
      </c>
      <c r="D3" s="616"/>
      <c r="E3" s="616"/>
      <c r="F3" s="616"/>
      <c r="G3" s="616"/>
      <c r="H3" s="616"/>
      <c r="I3" s="616"/>
      <c r="J3" s="616"/>
      <c r="K3" s="407"/>
      <c r="L3" s="407"/>
      <c r="M3" s="407"/>
    </row>
    <row r="4" spans="1:16" ht="9.9499999999999993" customHeight="1" x14ac:dyDescent="0.2">
      <c r="A4" s="357"/>
      <c r="C4" s="693" t="s">
        <v>254</v>
      </c>
      <c r="D4" s="693"/>
      <c r="E4" s="693"/>
      <c r="F4" s="693"/>
      <c r="G4" s="693"/>
      <c r="H4" s="693"/>
      <c r="I4" s="693"/>
      <c r="J4" s="693"/>
      <c r="K4" s="407"/>
      <c r="L4" s="407"/>
      <c r="M4" s="407"/>
    </row>
    <row r="5" spans="1:16" ht="11.85" customHeight="1" x14ac:dyDescent="0.2">
      <c r="A5" s="357">
        <v>1</v>
      </c>
      <c r="B5" s="361" t="s">
        <v>384</v>
      </c>
      <c r="C5" s="4"/>
      <c r="D5" s="4"/>
      <c r="E5" s="4"/>
      <c r="F5" s="4"/>
      <c r="G5" s="4"/>
      <c r="H5" s="4"/>
      <c r="I5" s="4"/>
      <c r="J5" s="4"/>
      <c r="K5" s="407"/>
      <c r="L5" s="407"/>
      <c r="M5" s="407"/>
    </row>
    <row r="6" spans="1:16" ht="11.85" customHeight="1" x14ac:dyDescent="0.2">
      <c r="A6" s="383"/>
      <c r="B6" s="411"/>
      <c r="C6" s="771">
        <v>1</v>
      </c>
      <c r="D6" s="361" t="s">
        <v>384</v>
      </c>
      <c r="E6" s="442"/>
      <c r="F6" s="398"/>
      <c r="G6" s="432"/>
      <c r="H6" s="332" t="s">
        <v>133</v>
      </c>
      <c r="I6" s="443"/>
      <c r="J6" s="398"/>
      <c r="K6" s="443"/>
      <c r="L6" s="398"/>
      <c r="M6" s="357"/>
    </row>
    <row r="7" spans="1:16" ht="11.85" customHeight="1" x14ac:dyDescent="0.2">
      <c r="A7" s="383">
        <v>2</v>
      </c>
      <c r="B7" s="408" t="s">
        <v>469</v>
      </c>
      <c r="C7" s="773"/>
      <c r="D7" s="411"/>
      <c r="E7" s="771">
        <v>17</v>
      </c>
      <c r="F7" s="398"/>
      <c r="G7" s="432"/>
      <c r="H7" s="341"/>
      <c r="I7" s="443"/>
      <c r="J7" s="398"/>
      <c r="K7" s="443"/>
      <c r="L7" s="398"/>
      <c r="M7" s="357"/>
    </row>
    <row r="8" spans="1:16" ht="11.85" customHeight="1" x14ac:dyDescent="0.2">
      <c r="A8" s="383"/>
      <c r="B8" s="398"/>
      <c r="C8" s="432"/>
      <c r="D8" s="402"/>
      <c r="E8" s="772"/>
      <c r="F8" s="361" t="s">
        <v>384</v>
      </c>
      <c r="G8" s="444"/>
      <c r="H8" s="341"/>
      <c r="I8" s="443"/>
      <c r="J8" s="398"/>
      <c r="K8" s="443"/>
      <c r="L8" s="398"/>
      <c r="M8" s="357"/>
      <c r="O8" s="80"/>
    </row>
    <row r="9" spans="1:16" ht="11.85" customHeight="1" x14ac:dyDescent="0.2">
      <c r="A9" s="383">
        <v>3</v>
      </c>
      <c r="B9" s="408" t="s">
        <v>470</v>
      </c>
      <c r="C9" s="444"/>
      <c r="D9" s="402"/>
      <c r="E9" s="772"/>
      <c r="F9" s="411"/>
      <c r="G9" s="771">
        <v>25</v>
      </c>
      <c r="H9" s="341"/>
      <c r="I9" s="443"/>
      <c r="J9" s="398"/>
      <c r="K9" s="443"/>
      <c r="L9" s="398"/>
      <c r="M9" s="357"/>
      <c r="O9" s="80"/>
    </row>
    <row r="10" spans="1:16" ht="11.85" customHeight="1" x14ac:dyDescent="0.2">
      <c r="A10" s="383"/>
      <c r="B10" s="411"/>
      <c r="C10" s="771">
        <v>2</v>
      </c>
      <c r="D10" s="408" t="s">
        <v>409</v>
      </c>
      <c r="E10" s="773"/>
      <c r="F10" s="402"/>
      <c r="G10" s="772"/>
      <c r="H10" s="341"/>
      <c r="I10" s="443"/>
      <c r="J10" s="398"/>
      <c r="K10" s="443"/>
      <c r="L10" s="398"/>
      <c r="M10" s="357"/>
      <c r="O10" s="80"/>
    </row>
    <row r="11" spans="1:16" ht="11.85" customHeight="1" x14ac:dyDescent="0.2">
      <c r="A11" s="383">
        <v>4</v>
      </c>
      <c r="B11" s="408" t="s">
        <v>409</v>
      </c>
      <c r="C11" s="773"/>
      <c r="D11" s="398"/>
      <c r="E11" s="432"/>
      <c r="F11" s="402"/>
      <c r="G11" s="772"/>
      <c r="H11" s="341"/>
      <c r="I11" s="443"/>
      <c r="J11" s="398"/>
      <c r="K11" s="443"/>
      <c r="L11" s="398"/>
      <c r="M11" s="357"/>
      <c r="O11" s="80"/>
    </row>
    <row r="12" spans="1:16" ht="11.85" customHeight="1" x14ac:dyDescent="0.2">
      <c r="A12" s="383"/>
      <c r="B12" s="398"/>
      <c r="C12" s="432"/>
      <c r="D12" s="398"/>
      <c r="E12" s="432"/>
      <c r="F12" s="402"/>
      <c r="G12" s="772"/>
      <c r="H12" s="361" t="s">
        <v>384</v>
      </c>
      <c r="I12" s="442"/>
      <c r="J12" s="398"/>
      <c r="K12" s="443"/>
      <c r="L12" s="398"/>
      <c r="M12" s="357"/>
      <c r="O12" s="80"/>
    </row>
    <row r="13" spans="1:16" ht="11.85" customHeight="1" x14ac:dyDescent="0.2">
      <c r="A13" s="383">
        <v>5</v>
      </c>
      <c r="B13" s="408" t="s">
        <v>440</v>
      </c>
      <c r="C13" s="444"/>
      <c r="D13" s="398"/>
      <c r="E13" s="432"/>
      <c r="F13" s="402"/>
      <c r="G13" s="772"/>
      <c r="H13" s="338"/>
      <c r="I13" s="771">
        <v>29</v>
      </c>
      <c r="J13" s="398"/>
      <c r="K13" s="443"/>
      <c r="L13" s="398"/>
      <c r="M13" s="357"/>
      <c r="O13" s="80"/>
    </row>
    <row r="14" spans="1:16" ht="11.85" customHeight="1" x14ac:dyDescent="0.2">
      <c r="A14" s="383"/>
      <c r="B14" s="411"/>
      <c r="C14" s="771">
        <v>3</v>
      </c>
      <c r="D14" s="408" t="s">
        <v>440</v>
      </c>
      <c r="E14" s="444"/>
      <c r="F14" s="402"/>
      <c r="G14" s="772"/>
      <c r="H14" s="359"/>
      <c r="I14" s="772"/>
      <c r="J14" s="398"/>
      <c r="K14" s="443"/>
      <c r="L14" s="398"/>
      <c r="M14" s="357"/>
      <c r="O14" s="80"/>
      <c r="P14" s="133"/>
    </row>
    <row r="15" spans="1:16" ht="11.85" customHeight="1" x14ac:dyDescent="0.2">
      <c r="A15" s="383">
        <v>6</v>
      </c>
      <c r="B15" s="408" t="s">
        <v>471</v>
      </c>
      <c r="C15" s="773"/>
      <c r="D15" s="411"/>
      <c r="E15" s="771">
        <v>18</v>
      </c>
      <c r="F15" s="402"/>
      <c r="G15" s="772"/>
      <c r="H15" s="359"/>
      <c r="I15" s="772"/>
      <c r="J15" s="398"/>
      <c r="K15" s="443"/>
      <c r="L15" s="398"/>
      <c r="M15" s="357"/>
      <c r="O15" s="80"/>
    </row>
    <row r="16" spans="1:16" ht="11.85" customHeight="1" x14ac:dyDescent="0.2">
      <c r="A16" s="383"/>
      <c r="B16" s="398"/>
      <c r="C16" s="432"/>
      <c r="D16" s="402"/>
      <c r="E16" s="772"/>
      <c r="F16" s="408" t="s">
        <v>440</v>
      </c>
      <c r="G16" s="773"/>
      <c r="H16" s="359"/>
      <c r="I16" s="772"/>
      <c r="J16" s="398"/>
      <c r="K16" s="443"/>
      <c r="L16" s="398"/>
      <c r="M16" s="357"/>
      <c r="N16" s="80"/>
      <c r="O16" s="80"/>
    </row>
    <row r="17" spans="1:15" x14ac:dyDescent="0.2">
      <c r="A17" s="383">
        <v>7</v>
      </c>
      <c r="B17" s="408" t="s">
        <v>423</v>
      </c>
      <c r="C17" s="444"/>
      <c r="D17" s="402"/>
      <c r="E17" s="772"/>
      <c r="F17" s="398"/>
      <c r="G17" s="432"/>
      <c r="H17" s="359"/>
      <c r="I17" s="772"/>
      <c r="J17" s="398"/>
      <c r="K17" s="443"/>
      <c r="L17" s="398"/>
      <c r="M17" s="357"/>
      <c r="N17" s="80"/>
      <c r="O17" s="80"/>
    </row>
    <row r="18" spans="1:15" x14ac:dyDescent="0.2">
      <c r="A18" s="383"/>
      <c r="B18" s="411"/>
      <c r="C18" s="771">
        <v>4</v>
      </c>
      <c r="D18" s="408" t="s">
        <v>434</v>
      </c>
      <c r="E18" s="773"/>
      <c r="F18" s="398"/>
      <c r="G18" s="432"/>
      <c r="H18" s="359"/>
      <c r="I18" s="772"/>
      <c r="J18" s="398"/>
      <c r="K18" s="443"/>
      <c r="L18" s="398"/>
      <c r="M18" s="357"/>
      <c r="O18" s="80"/>
    </row>
    <row r="19" spans="1:15" x14ac:dyDescent="0.2">
      <c r="A19" s="383">
        <v>8</v>
      </c>
      <c r="B19" s="417" t="s">
        <v>434</v>
      </c>
      <c r="C19" s="773"/>
      <c r="D19" s="398"/>
      <c r="E19" s="432"/>
      <c r="F19" s="398"/>
      <c r="G19" s="432"/>
      <c r="H19" s="359"/>
      <c r="I19" s="772"/>
      <c r="J19" s="398"/>
      <c r="K19" s="443"/>
      <c r="L19" s="398"/>
      <c r="M19" s="357"/>
      <c r="O19" s="80"/>
    </row>
    <row r="20" spans="1:15" x14ac:dyDescent="0.2">
      <c r="A20" s="383"/>
      <c r="B20" s="398"/>
      <c r="C20" s="432"/>
      <c r="D20" s="398"/>
      <c r="E20" s="432"/>
      <c r="F20" s="398"/>
      <c r="G20" s="432"/>
      <c r="H20" s="359"/>
      <c r="I20" s="772"/>
      <c r="J20" s="361" t="s">
        <v>384</v>
      </c>
      <c r="K20" s="442"/>
      <c r="L20" s="398"/>
      <c r="M20" s="357"/>
      <c r="O20" s="80"/>
    </row>
    <row r="21" spans="1:15" x14ac:dyDescent="0.2">
      <c r="A21" s="383">
        <v>9</v>
      </c>
      <c r="B21" s="408" t="s">
        <v>426</v>
      </c>
      <c r="C21" s="444"/>
      <c r="D21" s="398"/>
      <c r="E21" s="432"/>
      <c r="F21" s="398"/>
      <c r="G21" s="432"/>
      <c r="H21" s="359"/>
      <c r="I21" s="772"/>
      <c r="J21" s="445"/>
      <c r="K21" s="446"/>
      <c r="L21" s="398"/>
      <c r="M21" s="357"/>
      <c r="O21" s="80"/>
    </row>
    <row r="22" spans="1:15" x14ac:dyDescent="0.2">
      <c r="A22" s="383"/>
      <c r="B22" s="411"/>
      <c r="C22" s="771">
        <v>5</v>
      </c>
      <c r="D22" s="408" t="s">
        <v>426</v>
      </c>
      <c r="E22" s="444"/>
      <c r="F22" s="398"/>
      <c r="G22" s="432"/>
      <c r="H22" s="359"/>
      <c r="I22" s="772"/>
      <c r="J22" s="402"/>
      <c r="K22" s="772">
        <v>30</v>
      </c>
      <c r="L22" s="398"/>
      <c r="M22" s="357"/>
      <c r="O22" s="80"/>
    </row>
    <row r="23" spans="1:15" x14ac:dyDescent="0.2">
      <c r="A23" s="383">
        <v>10</v>
      </c>
      <c r="B23" s="408" t="s">
        <v>415</v>
      </c>
      <c r="C23" s="773"/>
      <c r="D23" s="411"/>
      <c r="E23" s="771">
        <v>19</v>
      </c>
      <c r="F23" s="398"/>
      <c r="G23" s="432"/>
      <c r="H23" s="359"/>
      <c r="I23" s="772"/>
      <c r="J23" s="402"/>
      <c r="K23" s="772"/>
      <c r="L23" s="398"/>
      <c r="M23" s="357"/>
      <c r="O23" s="80"/>
    </row>
    <row r="24" spans="1:15" x14ac:dyDescent="0.2">
      <c r="A24" s="383"/>
      <c r="B24" s="398"/>
      <c r="C24" s="432"/>
      <c r="D24" s="402"/>
      <c r="E24" s="772"/>
      <c r="F24" s="408" t="s">
        <v>426</v>
      </c>
      <c r="G24" s="444"/>
      <c r="H24" s="359"/>
      <c r="I24" s="772"/>
      <c r="J24" s="402"/>
      <c r="K24" s="772"/>
      <c r="L24" s="398"/>
      <c r="M24" s="357"/>
      <c r="O24" s="80"/>
    </row>
    <row r="25" spans="1:15" x14ac:dyDescent="0.2">
      <c r="A25" s="383">
        <v>11</v>
      </c>
      <c r="B25" s="402" t="s">
        <v>413</v>
      </c>
      <c r="C25" s="444"/>
      <c r="D25" s="402"/>
      <c r="E25" s="774"/>
      <c r="F25" s="447"/>
      <c r="G25" s="448"/>
      <c r="H25" s="359"/>
      <c r="I25" s="772"/>
      <c r="J25" s="402"/>
      <c r="K25" s="772"/>
      <c r="L25" s="398"/>
      <c r="M25" s="357"/>
      <c r="O25" s="80"/>
    </row>
    <row r="26" spans="1:15" x14ac:dyDescent="0.2">
      <c r="A26" s="383"/>
      <c r="B26" s="411"/>
      <c r="C26" s="771">
        <v>6</v>
      </c>
      <c r="D26" s="408" t="s">
        <v>451</v>
      </c>
      <c r="E26" s="773"/>
      <c r="F26" s="402"/>
      <c r="G26" s="772">
        <v>26</v>
      </c>
      <c r="H26" s="359"/>
      <c r="I26" s="772"/>
      <c r="J26" s="402"/>
      <c r="K26" s="772"/>
      <c r="L26" s="398"/>
      <c r="M26" s="357"/>
    </row>
    <row r="27" spans="1:15" x14ac:dyDescent="0.2">
      <c r="A27" s="383">
        <v>12</v>
      </c>
      <c r="B27" s="408" t="s">
        <v>451</v>
      </c>
      <c r="C27" s="773"/>
      <c r="D27" s="398"/>
      <c r="E27" s="432"/>
      <c r="F27" s="402"/>
      <c r="G27" s="772"/>
      <c r="H27" s="359"/>
      <c r="I27" s="772"/>
      <c r="J27" s="402"/>
      <c r="K27" s="772"/>
      <c r="L27" s="398"/>
      <c r="M27" s="357"/>
    </row>
    <row r="28" spans="1:15" x14ac:dyDescent="0.2">
      <c r="A28" s="383"/>
      <c r="B28" s="398"/>
      <c r="C28" s="432"/>
      <c r="D28" s="398"/>
      <c r="E28" s="432"/>
      <c r="F28" s="402"/>
      <c r="G28" s="772"/>
      <c r="H28" s="408" t="s">
        <v>472</v>
      </c>
      <c r="I28" s="773"/>
      <c r="J28" s="402"/>
      <c r="K28" s="772"/>
      <c r="L28" s="398"/>
      <c r="M28" s="357"/>
    </row>
    <row r="29" spans="1:15" x14ac:dyDescent="0.2">
      <c r="A29" s="383">
        <v>13</v>
      </c>
      <c r="B29" s="408" t="s">
        <v>410</v>
      </c>
      <c r="C29" s="444"/>
      <c r="D29" s="398"/>
      <c r="E29" s="432"/>
      <c r="F29" s="402"/>
      <c r="G29" s="772"/>
      <c r="H29" s="341"/>
      <c r="I29" s="443"/>
      <c r="J29" s="402"/>
      <c r="K29" s="772"/>
      <c r="L29" s="398"/>
      <c r="M29" s="357"/>
    </row>
    <row r="30" spans="1:15" x14ac:dyDescent="0.2">
      <c r="A30" s="383"/>
      <c r="B30" s="411"/>
      <c r="C30" s="771">
        <v>7</v>
      </c>
      <c r="D30" s="408" t="s">
        <v>410</v>
      </c>
      <c r="E30" s="444"/>
      <c r="F30" s="402"/>
      <c r="G30" s="772"/>
      <c r="H30" s="341"/>
      <c r="I30" s="443"/>
      <c r="J30" s="402"/>
      <c r="K30" s="772"/>
      <c r="L30" s="398"/>
      <c r="M30" s="357"/>
    </row>
    <row r="31" spans="1:15" x14ac:dyDescent="0.2">
      <c r="A31" s="383">
        <v>14</v>
      </c>
      <c r="B31" s="408" t="s">
        <v>473</v>
      </c>
      <c r="C31" s="773"/>
      <c r="D31" s="411"/>
      <c r="E31" s="771">
        <v>20</v>
      </c>
      <c r="F31" s="402"/>
      <c r="G31" s="772"/>
      <c r="H31" s="341"/>
      <c r="I31" s="443"/>
      <c r="J31" s="402"/>
      <c r="K31" s="772"/>
      <c r="L31" s="398"/>
      <c r="M31" s="357"/>
    </row>
    <row r="32" spans="1:15" x14ac:dyDescent="0.2">
      <c r="A32" s="383"/>
      <c r="B32" s="398"/>
      <c r="C32" s="432"/>
      <c r="D32" s="402"/>
      <c r="E32" s="772"/>
      <c r="F32" s="408" t="s">
        <v>472</v>
      </c>
      <c r="G32" s="773"/>
      <c r="H32" s="341"/>
      <c r="I32" s="443"/>
      <c r="J32" s="402"/>
      <c r="K32" s="772"/>
      <c r="L32" s="398"/>
      <c r="M32" s="380"/>
      <c r="N32" s="80"/>
      <c r="O32" s="80"/>
    </row>
    <row r="33" spans="1:15" x14ac:dyDescent="0.2">
      <c r="A33" s="383">
        <v>15</v>
      </c>
      <c r="B33" s="408" t="s">
        <v>389</v>
      </c>
      <c r="C33" s="444"/>
      <c r="D33" s="402"/>
      <c r="E33" s="772"/>
      <c r="F33" s="398"/>
      <c r="G33" s="432"/>
      <c r="H33" s="341"/>
      <c r="I33" s="443"/>
      <c r="J33" s="402"/>
      <c r="K33" s="772"/>
      <c r="L33" s="398"/>
      <c r="M33" s="380"/>
      <c r="N33" s="80"/>
      <c r="O33" s="80"/>
    </row>
    <row r="34" spans="1:15" x14ac:dyDescent="0.2">
      <c r="A34" s="383"/>
      <c r="B34" s="411"/>
      <c r="C34" s="771">
        <v>8</v>
      </c>
      <c r="D34" s="408" t="s">
        <v>472</v>
      </c>
      <c r="E34" s="773"/>
      <c r="F34" s="398"/>
      <c r="G34" s="432"/>
      <c r="H34" s="341"/>
      <c r="I34" s="443"/>
      <c r="J34" s="402"/>
      <c r="K34" s="772"/>
      <c r="L34" s="398"/>
      <c r="M34" s="357"/>
    </row>
    <row r="35" spans="1:15" x14ac:dyDescent="0.2">
      <c r="A35" s="383">
        <v>16</v>
      </c>
      <c r="B35" s="408" t="s">
        <v>472</v>
      </c>
      <c r="C35" s="773"/>
      <c r="D35" s="398"/>
      <c r="E35" s="432"/>
      <c r="F35" s="398"/>
      <c r="G35" s="432"/>
      <c r="H35" s="341"/>
      <c r="I35" s="443"/>
      <c r="J35" s="402"/>
      <c r="K35" s="772"/>
      <c r="L35" s="398"/>
      <c r="M35" s="357"/>
    </row>
    <row r="36" spans="1:15" x14ac:dyDescent="0.2">
      <c r="A36" s="383"/>
      <c r="B36" s="398"/>
      <c r="C36" s="432"/>
      <c r="D36" s="398"/>
      <c r="E36" s="432"/>
      <c r="F36" s="398"/>
      <c r="G36" s="432"/>
      <c r="H36" s="341"/>
      <c r="I36" s="443"/>
      <c r="J36" s="402"/>
      <c r="K36" s="772"/>
      <c r="L36" s="361" t="s">
        <v>384</v>
      </c>
      <c r="M36" s="739">
        <v>1</v>
      </c>
      <c r="N36" s="386"/>
    </row>
    <row r="37" spans="1:15" x14ac:dyDescent="0.2">
      <c r="A37" s="383">
        <v>17</v>
      </c>
      <c r="B37" s="408" t="s">
        <v>444</v>
      </c>
      <c r="C37" s="444"/>
      <c r="D37" s="398"/>
      <c r="E37" s="432"/>
      <c r="F37" s="398"/>
      <c r="G37" s="432"/>
      <c r="H37" s="341"/>
      <c r="I37" s="443"/>
      <c r="J37" s="402"/>
      <c r="K37" s="772"/>
      <c r="L37" s="398"/>
      <c r="M37" s="739"/>
    </row>
    <row r="38" spans="1:15" x14ac:dyDescent="0.2">
      <c r="A38" s="383"/>
      <c r="B38" s="411"/>
      <c r="C38" s="771">
        <v>9</v>
      </c>
      <c r="D38" s="408" t="s">
        <v>444</v>
      </c>
      <c r="E38" s="444"/>
      <c r="F38" s="398"/>
      <c r="G38" s="432"/>
      <c r="H38" s="341"/>
      <c r="I38" s="443"/>
      <c r="J38" s="402"/>
      <c r="K38" s="772"/>
      <c r="L38" s="398"/>
      <c r="M38" s="357"/>
    </row>
    <row r="39" spans="1:15" x14ac:dyDescent="0.2">
      <c r="A39" s="383">
        <v>18</v>
      </c>
      <c r="B39" s="408" t="s">
        <v>404</v>
      </c>
      <c r="C39" s="773"/>
      <c r="D39" s="411"/>
      <c r="E39" s="771">
        <v>21</v>
      </c>
      <c r="F39" s="398"/>
      <c r="G39" s="432"/>
      <c r="H39" s="341"/>
      <c r="I39" s="443"/>
      <c r="J39" s="449"/>
      <c r="K39" s="772"/>
      <c r="L39" s="398"/>
      <c r="M39" s="357"/>
    </row>
    <row r="40" spans="1:15" x14ac:dyDescent="0.2">
      <c r="A40" s="383"/>
      <c r="B40" s="398"/>
      <c r="C40" s="432"/>
      <c r="D40" s="402"/>
      <c r="E40" s="772"/>
      <c r="F40" s="408" t="s">
        <v>444</v>
      </c>
      <c r="G40" s="444"/>
      <c r="H40" s="341"/>
      <c r="I40" s="443"/>
      <c r="J40" s="402"/>
      <c r="K40" s="772"/>
      <c r="L40" s="398"/>
      <c r="M40" s="357"/>
    </row>
    <row r="41" spans="1:15" x14ac:dyDescent="0.2">
      <c r="A41" s="383">
        <v>19</v>
      </c>
      <c r="B41" s="408" t="s">
        <v>447</v>
      </c>
      <c r="C41" s="444"/>
      <c r="D41" s="402"/>
      <c r="E41" s="774"/>
      <c r="F41" s="447"/>
      <c r="G41" s="448"/>
      <c r="H41" s="341"/>
      <c r="I41" s="443"/>
      <c r="J41" s="402"/>
      <c r="K41" s="772"/>
      <c r="L41" s="398"/>
      <c r="M41" s="357"/>
    </row>
    <row r="42" spans="1:15" x14ac:dyDescent="0.2">
      <c r="A42" s="383"/>
      <c r="B42" s="411"/>
      <c r="C42" s="771">
        <v>10</v>
      </c>
      <c r="D42" s="408" t="s">
        <v>398</v>
      </c>
      <c r="E42" s="773"/>
      <c r="F42" s="402"/>
      <c r="G42" s="772">
        <v>27</v>
      </c>
      <c r="H42" s="341"/>
      <c r="I42" s="443"/>
      <c r="J42" s="402"/>
      <c r="K42" s="772"/>
      <c r="L42" s="398"/>
      <c r="M42" s="357"/>
    </row>
    <row r="43" spans="1:15" x14ac:dyDescent="0.2">
      <c r="A43" s="383">
        <v>20</v>
      </c>
      <c r="B43" s="408" t="s">
        <v>398</v>
      </c>
      <c r="C43" s="773"/>
      <c r="D43" s="450"/>
      <c r="E43" s="432"/>
      <c r="F43" s="402"/>
      <c r="G43" s="772"/>
      <c r="H43" s="341"/>
      <c r="I43" s="443"/>
      <c r="J43" s="402"/>
      <c r="K43" s="772"/>
      <c r="L43" s="398"/>
      <c r="M43" s="357"/>
    </row>
    <row r="44" spans="1:15" x14ac:dyDescent="0.2">
      <c r="A44" s="383"/>
      <c r="B44" s="398"/>
      <c r="C44" s="432"/>
      <c r="D44" s="402"/>
      <c r="E44" s="444"/>
      <c r="F44" s="402"/>
      <c r="G44" s="772"/>
      <c r="H44" s="408" t="s">
        <v>444</v>
      </c>
      <c r="I44" s="442"/>
      <c r="J44" s="402"/>
      <c r="K44" s="772"/>
      <c r="L44" s="398"/>
      <c r="M44" s="357"/>
    </row>
    <row r="45" spans="1:15" x14ac:dyDescent="0.2">
      <c r="A45" s="383">
        <v>21</v>
      </c>
      <c r="B45" s="408" t="s">
        <v>474</v>
      </c>
      <c r="C45" s="444"/>
      <c r="D45" s="402"/>
      <c r="E45" s="444"/>
      <c r="F45" s="402"/>
      <c r="G45" s="774"/>
      <c r="H45" s="451"/>
      <c r="I45" s="452"/>
      <c r="J45" s="402"/>
      <c r="K45" s="772"/>
      <c r="L45" s="402"/>
      <c r="M45" s="357"/>
    </row>
    <row r="46" spans="1:15" x14ac:dyDescent="0.2">
      <c r="A46" s="383"/>
      <c r="B46" s="411"/>
      <c r="C46" s="771">
        <v>11</v>
      </c>
      <c r="D46" s="408" t="s">
        <v>474</v>
      </c>
      <c r="E46" s="444"/>
      <c r="F46" s="402"/>
      <c r="G46" s="772"/>
      <c r="H46" s="359"/>
      <c r="I46" s="772">
        <v>30</v>
      </c>
      <c r="J46" s="402"/>
      <c r="K46" s="772"/>
      <c r="L46" s="402"/>
      <c r="M46" s="357"/>
    </row>
    <row r="47" spans="1:15" x14ac:dyDescent="0.2">
      <c r="A47" s="383">
        <v>22</v>
      </c>
      <c r="B47" s="417" t="s">
        <v>397</v>
      </c>
      <c r="C47" s="773"/>
      <c r="D47" s="411"/>
      <c r="E47" s="771">
        <v>22</v>
      </c>
      <c r="F47" s="402"/>
      <c r="G47" s="772"/>
      <c r="H47" s="359"/>
      <c r="I47" s="772"/>
      <c r="J47" s="402"/>
      <c r="K47" s="772"/>
      <c r="L47" s="398"/>
      <c r="M47" s="357"/>
    </row>
    <row r="48" spans="1:15" x14ac:dyDescent="0.2">
      <c r="A48" s="383"/>
      <c r="B48" s="398"/>
      <c r="C48" s="432"/>
      <c r="D48" s="402"/>
      <c r="E48" s="772"/>
      <c r="F48" s="408" t="s">
        <v>474</v>
      </c>
      <c r="G48" s="773"/>
      <c r="H48" s="359"/>
      <c r="I48" s="772"/>
      <c r="J48" s="402"/>
      <c r="K48" s="772"/>
      <c r="L48" s="398"/>
      <c r="M48" s="357"/>
    </row>
    <row r="49" spans="1:13" x14ac:dyDescent="0.2">
      <c r="A49" s="383">
        <v>23</v>
      </c>
      <c r="B49" s="408" t="s">
        <v>446</v>
      </c>
      <c r="C49" s="444"/>
      <c r="D49" s="402"/>
      <c r="E49" s="772"/>
      <c r="F49" s="398"/>
      <c r="G49" s="432"/>
      <c r="H49" s="359"/>
      <c r="I49" s="772"/>
      <c r="J49" s="402"/>
      <c r="K49" s="772"/>
      <c r="L49" s="398"/>
      <c r="M49" s="357"/>
    </row>
    <row r="50" spans="1:13" x14ac:dyDescent="0.2">
      <c r="A50" s="383"/>
      <c r="B50" s="411"/>
      <c r="C50" s="771">
        <v>12</v>
      </c>
      <c r="D50" s="408" t="s">
        <v>436</v>
      </c>
      <c r="E50" s="773"/>
      <c r="F50" s="398"/>
      <c r="G50" s="432"/>
      <c r="H50" s="359"/>
      <c r="I50" s="772"/>
      <c r="J50" s="402"/>
      <c r="K50" s="772"/>
      <c r="L50" s="398"/>
      <c r="M50" s="357"/>
    </row>
    <row r="51" spans="1:13" x14ac:dyDescent="0.2">
      <c r="A51" s="383">
        <v>24</v>
      </c>
      <c r="B51" s="408" t="s">
        <v>436</v>
      </c>
      <c r="C51" s="773"/>
      <c r="D51" s="398"/>
      <c r="E51" s="432"/>
      <c r="F51" s="398"/>
      <c r="G51" s="432"/>
      <c r="H51" s="359"/>
      <c r="I51" s="772"/>
      <c r="J51" s="402"/>
      <c r="K51" s="772"/>
      <c r="L51" s="398"/>
      <c r="M51" s="357"/>
    </row>
    <row r="52" spans="1:13" x14ac:dyDescent="0.2">
      <c r="A52" s="383"/>
      <c r="B52" s="398"/>
      <c r="C52" s="432"/>
      <c r="D52" s="398"/>
      <c r="E52" s="432"/>
      <c r="F52" s="398"/>
      <c r="G52" s="432"/>
      <c r="H52" s="359"/>
      <c r="I52" s="772"/>
      <c r="J52" s="408" t="s">
        <v>475</v>
      </c>
      <c r="K52" s="453"/>
      <c r="L52" s="398"/>
      <c r="M52" s="357"/>
    </row>
    <row r="53" spans="1:13" x14ac:dyDescent="0.2">
      <c r="A53" s="383">
        <v>25</v>
      </c>
      <c r="B53" s="408" t="s">
        <v>418</v>
      </c>
      <c r="C53" s="444"/>
      <c r="D53" s="398"/>
      <c r="E53" s="432"/>
      <c r="F53" s="398"/>
      <c r="G53" s="432"/>
      <c r="H53" s="359"/>
      <c r="I53" s="772"/>
      <c r="J53" s="398"/>
      <c r="K53" s="443"/>
      <c r="L53" s="398"/>
      <c r="M53" s="357"/>
    </row>
    <row r="54" spans="1:13" x14ac:dyDescent="0.2">
      <c r="A54" s="383"/>
      <c r="B54" s="411"/>
      <c r="C54" s="771">
        <v>13</v>
      </c>
      <c r="D54" s="408" t="s">
        <v>418</v>
      </c>
      <c r="E54" s="444"/>
      <c r="F54" s="398"/>
      <c r="G54" s="432"/>
      <c r="H54" s="359"/>
      <c r="I54" s="772"/>
      <c r="J54" s="398"/>
      <c r="K54" s="443"/>
      <c r="L54" s="402"/>
      <c r="M54" s="374"/>
    </row>
    <row r="55" spans="1:13" x14ac:dyDescent="0.2">
      <c r="A55" s="383">
        <v>26</v>
      </c>
      <c r="B55" s="408" t="s">
        <v>431</v>
      </c>
      <c r="C55" s="773"/>
      <c r="D55" s="411"/>
      <c r="E55" s="771">
        <v>23</v>
      </c>
      <c r="F55" s="398"/>
      <c r="G55" s="432"/>
      <c r="H55" s="359"/>
      <c r="I55" s="772"/>
      <c r="J55" s="398"/>
      <c r="K55" s="443"/>
      <c r="L55" s="398"/>
      <c r="M55" s="357"/>
    </row>
    <row r="56" spans="1:13" x14ac:dyDescent="0.2">
      <c r="A56" s="383"/>
      <c r="B56" s="398"/>
      <c r="C56" s="432"/>
      <c r="D56" s="402"/>
      <c r="E56" s="772"/>
      <c r="F56" s="408" t="s">
        <v>392</v>
      </c>
      <c r="G56" s="444"/>
      <c r="H56" s="359"/>
      <c r="I56" s="772"/>
      <c r="J56" s="398"/>
      <c r="K56" s="454">
        <v>-31</v>
      </c>
      <c r="L56" s="408" t="s">
        <v>475</v>
      </c>
      <c r="M56" s="739">
        <v>2</v>
      </c>
    </row>
    <row r="57" spans="1:13" x14ac:dyDescent="0.2">
      <c r="A57" s="383">
        <v>27</v>
      </c>
      <c r="B57" s="398" t="s">
        <v>429</v>
      </c>
      <c r="C57" s="444"/>
      <c r="D57" s="402"/>
      <c r="E57" s="772"/>
      <c r="F57" s="411"/>
      <c r="G57" s="771">
        <v>28</v>
      </c>
      <c r="H57" s="359"/>
      <c r="I57" s="772"/>
      <c r="J57" s="398"/>
      <c r="K57" s="443"/>
      <c r="L57" s="398"/>
      <c r="M57" s="739"/>
    </row>
    <row r="58" spans="1:13" x14ac:dyDescent="0.2">
      <c r="A58" s="383"/>
      <c r="B58" s="411"/>
      <c r="C58" s="771">
        <v>14</v>
      </c>
      <c r="D58" s="408" t="s">
        <v>392</v>
      </c>
      <c r="E58" s="773"/>
      <c r="F58" s="402"/>
      <c r="G58" s="772"/>
      <c r="H58" s="359"/>
      <c r="I58" s="772"/>
      <c r="J58" s="398"/>
      <c r="K58" s="443"/>
      <c r="L58" s="398"/>
      <c r="M58" s="357"/>
    </row>
    <row r="59" spans="1:13" x14ac:dyDescent="0.2">
      <c r="A59" s="383">
        <v>28</v>
      </c>
      <c r="B59" s="408" t="s">
        <v>392</v>
      </c>
      <c r="C59" s="773"/>
      <c r="D59" s="398"/>
      <c r="E59" s="432"/>
      <c r="F59" s="402"/>
      <c r="G59" s="772"/>
      <c r="H59" s="359"/>
      <c r="I59" s="772"/>
      <c r="J59" s="398"/>
      <c r="K59" s="443"/>
      <c r="L59" s="398"/>
      <c r="M59" s="357"/>
    </row>
    <row r="60" spans="1:13" x14ac:dyDescent="0.2">
      <c r="A60" s="383"/>
      <c r="B60" s="398"/>
      <c r="C60" s="432"/>
      <c r="D60" s="398"/>
      <c r="E60" s="432"/>
      <c r="F60" s="402"/>
      <c r="G60" s="772"/>
      <c r="H60" s="408" t="s">
        <v>475</v>
      </c>
      <c r="I60" s="773"/>
      <c r="J60" s="398"/>
      <c r="K60" s="443"/>
      <c r="L60" s="398"/>
      <c r="M60" s="357"/>
    </row>
    <row r="61" spans="1:13" x14ac:dyDescent="0.2">
      <c r="A61" s="383">
        <v>29</v>
      </c>
      <c r="B61" s="408" t="s">
        <v>475</v>
      </c>
      <c r="C61" s="444"/>
      <c r="D61" s="398"/>
      <c r="E61" s="432"/>
      <c r="F61" s="402"/>
      <c r="G61" s="772"/>
      <c r="H61" s="341"/>
      <c r="I61" s="443"/>
      <c r="J61" s="398"/>
      <c r="K61" s="443"/>
      <c r="L61" s="398"/>
      <c r="M61" s="357"/>
    </row>
    <row r="62" spans="1:13" x14ac:dyDescent="0.2">
      <c r="A62" s="383"/>
      <c r="B62" s="411"/>
      <c r="C62" s="771">
        <v>15</v>
      </c>
      <c r="D62" s="408" t="s">
        <v>475</v>
      </c>
      <c r="E62" s="444"/>
      <c r="F62" s="402"/>
      <c r="G62" s="772"/>
      <c r="H62" s="341"/>
      <c r="I62" s="443"/>
      <c r="J62" s="398"/>
      <c r="K62" s="443"/>
      <c r="L62" s="398"/>
      <c r="M62" s="357"/>
    </row>
    <row r="63" spans="1:13" x14ac:dyDescent="0.2">
      <c r="A63" s="383">
        <v>30</v>
      </c>
      <c r="B63" s="408" t="s">
        <v>388</v>
      </c>
      <c r="C63" s="773"/>
      <c r="D63" s="411"/>
      <c r="E63" s="771">
        <v>24</v>
      </c>
      <c r="F63" s="402"/>
      <c r="G63" s="772"/>
      <c r="H63" s="341"/>
      <c r="I63" s="443"/>
      <c r="J63" s="398"/>
      <c r="K63" s="443"/>
      <c r="L63" s="398"/>
      <c r="M63" s="357"/>
    </row>
    <row r="64" spans="1:13" x14ac:dyDescent="0.2">
      <c r="A64" s="383"/>
      <c r="B64" s="398"/>
      <c r="C64" s="432"/>
      <c r="D64" s="402"/>
      <c r="E64" s="772"/>
      <c r="F64" s="408" t="s">
        <v>475</v>
      </c>
      <c r="G64" s="773"/>
      <c r="H64" s="341"/>
      <c r="I64" s="443"/>
      <c r="J64" s="398"/>
      <c r="K64" s="443"/>
      <c r="L64" s="398"/>
      <c r="M64" s="357"/>
    </row>
    <row r="65" spans="1:13" x14ac:dyDescent="0.2">
      <c r="A65" s="383">
        <v>31</v>
      </c>
      <c r="B65" s="408" t="s">
        <v>439</v>
      </c>
      <c r="C65" s="444"/>
      <c r="D65" s="402"/>
      <c r="E65" s="772"/>
      <c r="F65" s="450"/>
      <c r="G65" s="432"/>
      <c r="H65" s="341"/>
      <c r="I65" s="443"/>
      <c r="J65" s="398"/>
      <c r="K65" s="443"/>
      <c r="L65" s="398"/>
      <c r="M65" s="357"/>
    </row>
    <row r="66" spans="1:13" x14ac:dyDescent="0.2">
      <c r="A66" s="383"/>
      <c r="B66" s="411"/>
      <c r="C66" s="771">
        <v>16</v>
      </c>
      <c r="D66" s="408" t="s">
        <v>393</v>
      </c>
      <c r="E66" s="773"/>
      <c r="F66" s="398"/>
      <c r="G66" s="432"/>
      <c r="H66" s="432"/>
      <c r="I66" s="443"/>
      <c r="J66" s="443"/>
      <c r="K66" s="443"/>
      <c r="L66" s="398"/>
      <c r="M66" s="357"/>
    </row>
    <row r="67" spans="1:13" x14ac:dyDescent="0.2">
      <c r="A67" s="383">
        <v>32</v>
      </c>
      <c r="B67" s="408" t="s">
        <v>393</v>
      </c>
      <c r="C67" s="773"/>
      <c r="D67" s="398"/>
      <c r="E67" s="443"/>
      <c r="F67" s="398"/>
      <c r="G67" s="432"/>
      <c r="H67" s="432"/>
      <c r="I67" s="443"/>
      <c r="J67" s="443"/>
      <c r="K67" s="443"/>
      <c r="L67" s="398"/>
      <c r="M67" s="357"/>
    </row>
    <row r="68" spans="1:13" x14ac:dyDescent="0.2">
      <c r="A68" s="357"/>
      <c r="B68" s="758" t="s">
        <v>457</v>
      </c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357"/>
    </row>
    <row r="69" spans="1:13" x14ac:dyDescent="0.2">
      <c r="A69" s="357"/>
      <c r="B69" s="758" t="s">
        <v>458</v>
      </c>
      <c r="C69" s="758"/>
      <c r="D69" s="758"/>
      <c r="E69" s="758"/>
      <c r="F69" s="758"/>
      <c r="G69" s="758"/>
      <c r="H69" s="758"/>
      <c r="I69" s="758"/>
      <c r="J69" s="758"/>
      <c r="K69" s="758"/>
      <c r="L69" s="758"/>
      <c r="M69" s="357"/>
    </row>
    <row r="70" spans="1:13" x14ac:dyDescent="0.2">
      <c r="A70" s="357"/>
      <c r="B70" s="410"/>
      <c r="C70" s="357"/>
      <c r="D70" s="357"/>
      <c r="E70" s="357"/>
      <c r="F70" s="357"/>
      <c r="G70" s="323"/>
      <c r="H70" s="323"/>
      <c r="I70" s="357"/>
      <c r="J70" s="357"/>
      <c r="K70" s="357"/>
      <c r="M70" s="357"/>
    </row>
    <row r="71" spans="1:13" x14ac:dyDescent="0.2">
      <c r="B71" s="410"/>
      <c r="G71" s="201"/>
      <c r="H71" s="201"/>
    </row>
    <row r="72" spans="1:13" x14ac:dyDescent="0.2">
      <c r="G72" s="201"/>
      <c r="H72" s="201"/>
    </row>
    <row r="73" spans="1:13" x14ac:dyDescent="0.2">
      <c r="G73" s="201"/>
      <c r="H73" s="201"/>
    </row>
    <row r="74" spans="1:13" x14ac:dyDescent="0.2">
      <c r="G74" s="201"/>
      <c r="H74" s="201"/>
    </row>
    <row r="75" spans="1:13" x14ac:dyDescent="0.2">
      <c r="G75" s="201"/>
      <c r="H75" s="201"/>
    </row>
    <row r="76" spans="1:13" x14ac:dyDescent="0.2">
      <c r="A76" s="80"/>
      <c r="G76" s="201"/>
      <c r="H76" s="201"/>
    </row>
    <row r="77" spans="1:13" x14ac:dyDescent="0.2">
      <c r="A77" s="80"/>
      <c r="G77" s="201"/>
      <c r="H77" s="201"/>
    </row>
    <row r="78" spans="1:13" x14ac:dyDescent="0.2">
      <c r="A78" s="80"/>
      <c r="G78" s="201"/>
      <c r="H78" s="201"/>
    </row>
    <row r="79" spans="1:13" x14ac:dyDescent="0.2">
      <c r="A79" s="80"/>
      <c r="G79" s="201"/>
      <c r="H79" s="201"/>
    </row>
    <row r="80" spans="1:13" x14ac:dyDescent="0.2">
      <c r="G80" s="201"/>
      <c r="H80" s="201"/>
    </row>
    <row r="81" spans="1:8" x14ac:dyDescent="0.2">
      <c r="G81" s="201"/>
      <c r="H81" s="201"/>
    </row>
    <row r="82" spans="1:8" x14ac:dyDescent="0.2">
      <c r="G82" s="201"/>
      <c r="H82" s="201"/>
    </row>
    <row r="83" spans="1:8" x14ac:dyDescent="0.2">
      <c r="G83" s="201"/>
      <c r="H83" s="201"/>
    </row>
    <row r="84" spans="1:8" x14ac:dyDescent="0.2">
      <c r="A84" s="80"/>
      <c r="G84" s="201"/>
      <c r="H84" s="201"/>
    </row>
    <row r="85" spans="1:8" x14ac:dyDescent="0.2">
      <c r="A85" s="80"/>
      <c r="G85" s="201"/>
      <c r="H85" s="201"/>
    </row>
    <row r="86" spans="1:8" x14ac:dyDescent="0.2">
      <c r="A86" s="80"/>
      <c r="G86" s="201"/>
      <c r="H86" s="201"/>
    </row>
    <row r="87" spans="1:8" x14ac:dyDescent="0.2">
      <c r="A87" s="80"/>
      <c r="G87" s="201"/>
      <c r="H87" s="201"/>
    </row>
    <row r="88" spans="1:8" x14ac:dyDescent="0.2">
      <c r="G88" s="201"/>
      <c r="H88" s="201"/>
    </row>
    <row r="89" spans="1:8" x14ac:dyDescent="0.2">
      <c r="G89" s="201"/>
      <c r="H89" s="201"/>
    </row>
    <row r="90" spans="1:8" x14ac:dyDescent="0.2">
      <c r="G90" s="201"/>
      <c r="H90" s="201"/>
    </row>
    <row r="91" spans="1:8" x14ac:dyDescent="0.2">
      <c r="G91" s="201"/>
      <c r="H91" s="201"/>
    </row>
    <row r="92" spans="1:8" x14ac:dyDescent="0.2">
      <c r="A92" s="80"/>
      <c r="G92" s="201"/>
      <c r="H92" s="201"/>
    </row>
    <row r="93" spans="1:8" x14ac:dyDescent="0.2">
      <c r="A93" s="80"/>
      <c r="G93" s="201"/>
      <c r="H93" s="201"/>
    </row>
    <row r="94" spans="1:8" x14ac:dyDescent="0.2">
      <c r="A94" s="80"/>
      <c r="G94" s="201"/>
      <c r="H94" s="201"/>
    </row>
    <row r="95" spans="1:8" x14ac:dyDescent="0.2">
      <c r="A95" s="80"/>
      <c r="G95" s="201"/>
      <c r="H95" s="201"/>
    </row>
    <row r="96" spans="1:8" x14ac:dyDescent="0.2">
      <c r="G96" s="201"/>
      <c r="H96" s="201"/>
    </row>
    <row r="97" spans="1:8" x14ac:dyDescent="0.2">
      <c r="G97" s="201"/>
      <c r="H97" s="201"/>
    </row>
    <row r="98" spans="1:8" x14ac:dyDescent="0.2">
      <c r="G98" s="201"/>
      <c r="H98" s="201"/>
    </row>
    <row r="99" spans="1:8" x14ac:dyDescent="0.2">
      <c r="G99" s="201"/>
      <c r="H99" s="201"/>
    </row>
    <row r="100" spans="1:8" x14ac:dyDescent="0.2">
      <c r="A100" s="80"/>
      <c r="G100" s="201"/>
      <c r="H100" s="201"/>
    </row>
    <row r="101" spans="1:8" x14ac:dyDescent="0.2">
      <c r="A101" s="80"/>
      <c r="G101" s="201"/>
      <c r="H101" s="201"/>
    </row>
    <row r="102" spans="1:8" x14ac:dyDescent="0.2">
      <c r="A102" s="80"/>
      <c r="G102" s="201"/>
      <c r="H102" s="201"/>
    </row>
    <row r="103" spans="1:8" x14ac:dyDescent="0.2">
      <c r="A103" s="80"/>
      <c r="G103" s="201"/>
      <c r="H103" s="201"/>
    </row>
    <row r="104" spans="1:8" x14ac:dyDescent="0.2">
      <c r="G104" s="201"/>
      <c r="H104" s="201"/>
    </row>
  </sheetData>
  <mergeCells count="39">
    <mergeCell ref="C34:C35"/>
    <mergeCell ref="C1:J1"/>
    <mergeCell ref="C2:J2"/>
    <mergeCell ref="C3:J3"/>
    <mergeCell ref="C4:J4"/>
    <mergeCell ref="C6:C7"/>
    <mergeCell ref="E7:E10"/>
    <mergeCell ref="G9:G16"/>
    <mergeCell ref="C10:C11"/>
    <mergeCell ref="I13:I28"/>
    <mergeCell ref="C14:C15"/>
    <mergeCell ref="E15:E18"/>
    <mergeCell ref="C18:C19"/>
    <mergeCell ref="C22:C23"/>
    <mergeCell ref="M36:M37"/>
    <mergeCell ref="C38:C39"/>
    <mergeCell ref="E39:E42"/>
    <mergeCell ref="C42:C43"/>
    <mergeCell ref="G42:G48"/>
    <mergeCell ref="C46:C47"/>
    <mergeCell ref="I46:I60"/>
    <mergeCell ref="E47:E50"/>
    <mergeCell ref="C50:C51"/>
    <mergeCell ref="C54:C55"/>
    <mergeCell ref="K22:K51"/>
    <mergeCell ref="E23:E26"/>
    <mergeCell ref="C26:C27"/>
    <mergeCell ref="G26:G32"/>
    <mergeCell ref="C30:C31"/>
    <mergeCell ref="E31:E34"/>
    <mergeCell ref="B68:L68"/>
    <mergeCell ref="B69:L69"/>
    <mergeCell ref="E55:E58"/>
    <mergeCell ref="M56:M57"/>
    <mergeCell ref="G57:G64"/>
    <mergeCell ref="C58:C59"/>
    <mergeCell ref="C62:C63"/>
    <mergeCell ref="E63:E66"/>
    <mergeCell ref="C66:C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СпД</vt:lpstr>
      <vt:lpstr>СпЮ</vt:lpstr>
      <vt:lpstr>КПрДЮ</vt:lpstr>
      <vt:lpstr>КФинДЮ</vt:lpstr>
      <vt:lpstr>ЛПрДЮ</vt:lpstr>
      <vt:lpstr>ЛФД1</vt:lpstr>
      <vt:lpstr>ЛФД2</vt:lpstr>
      <vt:lpstr>ЛФД3</vt:lpstr>
      <vt:lpstr>ЛФЮ1</vt:lpstr>
      <vt:lpstr>ЛФЮ2</vt:lpstr>
      <vt:lpstr>ЛФЮ3</vt:lpstr>
      <vt:lpstr>ПарД</vt:lpstr>
      <vt:lpstr>ПарЮ</vt:lpstr>
      <vt:lpstr>СмП</vt:lpstr>
      <vt:lpstr>ВыпК</vt:lpstr>
      <vt:lpstr>ВыпЛ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keywords>233</cp:keywords>
  <dc:description>Текущий рейтинг мужчин</dc:description>
  <cp:lastModifiedBy>Талап</cp:lastModifiedBy>
  <cp:lastPrinted>2021-10-21T03:27:05Z</cp:lastPrinted>
  <dcterms:created xsi:type="dcterms:W3CDTF">2007-10-12T05:19:41Z</dcterms:created>
  <dcterms:modified xsi:type="dcterms:W3CDTF">2021-10-22T04:58:21Z</dcterms:modified>
</cp:coreProperties>
</file>